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/>
  <mc:AlternateContent xmlns:mc="http://schemas.openxmlformats.org/markup-compatibility/2006">
    <mc:Choice Requires="x15">
      <x15ac:absPath xmlns:x15ac="http://schemas.microsoft.com/office/spreadsheetml/2010/11/ac" url="K:\_SCANY\Pokoje OPR-zadání\"/>
    </mc:Choice>
  </mc:AlternateContent>
  <xr:revisionPtr revIDLastSave="0" documentId="13_ncr:1_{05F6F31F-841F-4069-BE0B-2BCCE0EFAE5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kapitulace stavby" sheetId="1" r:id="rId1"/>
    <sheet name="01 - Stavební úpravy poko..." sheetId="2" r:id="rId2"/>
    <sheet name="02 - Stavební úpravy poko..." sheetId="3" r:id="rId3"/>
    <sheet name="03 - Stavební úpravy poko..." sheetId="4" r:id="rId4"/>
    <sheet name="04 - Stavební úpravy poko..." sheetId="5" r:id="rId5"/>
    <sheet name="05 - Stavební úpravy poko..." sheetId="6" r:id="rId6"/>
    <sheet name="06 - Stavební úpravy poko..." sheetId="7" r:id="rId7"/>
    <sheet name="07 - Stavební úpravy poko..." sheetId="8" r:id="rId8"/>
    <sheet name="08 - Stavební úpravy poko..." sheetId="9" r:id="rId9"/>
    <sheet name="09 - Stavební úpravy poko..." sheetId="10" r:id="rId10"/>
    <sheet name="10 - Stavební úpravy poko..." sheetId="11" r:id="rId11"/>
    <sheet name="11 - Stavební úpravy poko..." sheetId="12" r:id="rId12"/>
    <sheet name="12 - Stavební úpravy poko..." sheetId="13" r:id="rId13"/>
    <sheet name="13 - Stavební úpravy poko..." sheetId="14" r:id="rId14"/>
  </sheets>
  <definedNames>
    <definedName name="_xlnm._FilterDatabase" localSheetId="1" hidden="1">'01 - Stavební úpravy poko...'!$C$143:$K$476</definedName>
    <definedName name="_xlnm._FilterDatabase" localSheetId="2" hidden="1">'02 - Stavební úpravy poko...'!$C$143:$K$475</definedName>
    <definedName name="_xlnm._FilterDatabase" localSheetId="3" hidden="1">'03 - Stavební úpravy poko...'!$C$143:$K$475</definedName>
    <definedName name="_xlnm._FilterDatabase" localSheetId="4" hidden="1">'04 - Stavební úpravy poko...'!$C$143:$K$473</definedName>
    <definedName name="_xlnm._FilterDatabase" localSheetId="5" hidden="1">'05 - Stavební úpravy poko...'!$C$143:$K$473</definedName>
    <definedName name="_xlnm._FilterDatabase" localSheetId="6" hidden="1">'06 - Stavební úpravy poko...'!$C$143:$K$473</definedName>
    <definedName name="_xlnm._FilterDatabase" localSheetId="7" hidden="1">'07 - Stavební úpravy poko...'!$C$143:$K$473</definedName>
    <definedName name="_xlnm._FilterDatabase" localSheetId="8" hidden="1">'08 - Stavební úpravy poko...'!$C$143:$K$473</definedName>
    <definedName name="_xlnm._FilterDatabase" localSheetId="9" hidden="1">'09 - Stavební úpravy poko...'!$C$143:$K$476</definedName>
    <definedName name="_xlnm._FilterDatabase" localSheetId="10" hidden="1">'10 - Stavební úpravy poko...'!$C$143:$K$474</definedName>
    <definedName name="_xlnm._FilterDatabase" localSheetId="11" hidden="1">'11 - Stavební úpravy poko...'!$C$143:$K$474</definedName>
    <definedName name="_xlnm._FilterDatabase" localSheetId="12" hidden="1">'12 - Stavební úpravy poko...'!$C$143:$K$474</definedName>
    <definedName name="_xlnm._FilterDatabase" localSheetId="13" hidden="1">'13 - Stavební úpravy poko...'!$C$143:$K$474</definedName>
    <definedName name="_xlnm.Print_Titles" localSheetId="1">'01 - Stavební úpravy poko...'!$143:$143</definedName>
    <definedName name="_xlnm.Print_Titles" localSheetId="2">'02 - Stavební úpravy poko...'!$143:$143</definedName>
    <definedName name="_xlnm.Print_Titles" localSheetId="3">'03 - Stavební úpravy poko...'!$143:$143</definedName>
    <definedName name="_xlnm.Print_Titles" localSheetId="4">'04 - Stavební úpravy poko...'!$143:$143</definedName>
    <definedName name="_xlnm.Print_Titles" localSheetId="5">'05 - Stavební úpravy poko...'!$143:$143</definedName>
    <definedName name="_xlnm.Print_Titles" localSheetId="6">'06 - Stavební úpravy poko...'!$143:$143</definedName>
    <definedName name="_xlnm.Print_Titles" localSheetId="7">'07 - Stavební úpravy poko...'!$143:$143</definedName>
    <definedName name="_xlnm.Print_Titles" localSheetId="8">'08 - Stavební úpravy poko...'!$143:$143</definedName>
    <definedName name="_xlnm.Print_Titles" localSheetId="9">'09 - Stavební úpravy poko...'!$143:$143</definedName>
    <definedName name="_xlnm.Print_Titles" localSheetId="10">'10 - Stavební úpravy poko...'!$143:$143</definedName>
    <definedName name="_xlnm.Print_Titles" localSheetId="11">'11 - Stavební úpravy poko...'!$143:$143</definedName>
    <definedName name="_xlnm.Print_Titles" localSheetId="12">'12 - Stavební úpravy poko...'!$143:$143</definedName>
    <definedName name="_xlnm.Print_Titles" localSheetId="13">'13 - Stavební úpravy poko...'!$143:$143</definedName>
    <definedName name="_xlnm.Print_Titles" localSheetId="0">'Rekapitulace stavby'!$92:$92</definedName>
    <definedName name="_xlnm.Print_Area" localSheetId="1">'01 - Stavební úpravy poko...'!$C$131:$K$476</definedName>
    <definedName name="_xlnm.Print_Area" localSheetId="2">'02 - Stavební úpravy poko...'!$C$131:$K$475</definedName>
    <definedName name="_xlnm.Print_Area" localSheetId="3">'03 - Stavební úpravy poko...'!$C$131:$K$475</definedName>
    <definedName name="_xlnm.Print_Area" localSheetId="4">'04 - Stavební úpravy poko...'!$C$131:$K$473</definedName>
    <definedName name="_xlnm.Print_Area" localSheetId="5">'05 - Stavební úpravy poko...'!$C$131:$K$473</definedName>
    <definedName name="_xlnm.Print_Area" localSheetId="6">'06 - Stavební úpravy poko...'!$C$131:$K$473</definedName>
    <definedName name="_xlnm.Print_Area" localSheetId="7">'07 - Stavební úpravy poko...'!$C$131:$K$473</definedName>
    <definedName name="_xlnm.Print_Area" localSheetId="8">'08 - Stavební úpravy poko...'!$C$131:$K$473</definedName>
    <definedName name="_xlnm.Print_Area" localSheetId="9">'09 - Stavební úpravy poko...'!$C$131:$K$476</definedName>
    <definedName name="_xlnm.Print_Area" localSheetId="10">'10 - Stavební úpravy poko...'!$C$131:$K$474</definedName>
    <definedName name="_xlnm.Print_Area" localSheetId="11">'11 - Stavební úpravy poko...'!$C$131:$K$474</definedName>
    <definedName name="_xlnm.Print_Area" localSheetId="12">'12 - Stavební úpravy poko...'!$C$131:$K$474</definedName>
    <definedName name="_xlnm.Print_Area" localSheetId="13">'13 - Stavební úpravy poko...'!$C$131:$K$474</definedName>
    <definedName name="_xlnm.Print_Area" localSheetId="0">'Rekapitulace stavby'!$D$4:$AO$76,'Rekapitulace stavby'!$C$82:$AQ$108</definedName>
  </definedNames>
  <calcPr calcId="191029"/>
</workbook>
</file>

<file path=xl/calcChain.xml><?xml version="1.0" encoding="utf-8"?>
<calcChain xmlns="http://schemas.openxmlformats.org/spreadsheetml/2006/main">
  <c r="J37" i="14" l="1"/>
  <c r="J36" i="14"/>
  <c r="AY107" i="1"/>
  <c r="J35" i="14"/>
  <c r="AX107" i="1" s="1"/>
  <c r="BI474" i="14"/>
  <c r="BH474" i="14"/>
  <c r="BG474" i="14"/>
  <c r="BE474" i="14"/>
  <c r="T474" i="14"/>
  <c r="T473" i="14"/>
  <c r="R474" i="14"/>
  <c r="R473" i="14" s="1"/>
  <c r="R468" i="14" s="1"/>
  <c r="P474" i="14"/>
  <c r="P473" i="14"/>
  <c r="BI472" i="14"/>
  <c r="BH472" i="14"/>
  <c r="BG472" i="14"/>
  <c r="BE472" i="14"/>
  <c r="T472" i="14"/>
  <c r="T471" i="14" s="1"/>
  <c r="T468" i="14" s="1"/>
  <c r="R472" i="14"/>
  <c r="R471" i="14"/>
  <c r="P472" i="14"/>
  <c r="P471" i="14" s="1"/>
  <c r="BI470" i="14"/>
  <c r="BH470" i="14"/>
  <c r="BG470" i="14"/>
  <c r="BE470" i="14"/>
  <c r="T470" i="14"/>
  <c r="T469" i="14"/>
  <c r="R470" i="14"/>
  <c r="R469" i="14"/>
  <c r="P470" i="14"/>
  <c r="P469" i="14" s="1"/>
  <c r="P468" i="14" s="1"/>
  <c r="BI460" i="14"/>
  <c r="BH460" i="14"/>
  <c r="BG460" i="14"/>
  <c r="BE460" i="14"/>
  <c r="T460" i="14"/>
  <c r="R460" i="14"/>
  <c r="P460" i="14"/>
  <c r="BI458" i="14"/>
  <c r="BH458" i="14"/>
  <c r="BG458" i="14"/>
  <c r="BE458" i="14"/>
  <c r="T458" i="14"/>
  <c r="R458" i="14"/>
  <c r="P458" i="14"/>
  <c r="BI457" i="14"/>
  <c r="BH457" i="14"/>
  <c r="BG457" i="14"/>
  <c r="BE457" i="14"/>
  <c r="T457" i="14"/>
  <c r="R457" i="14"/>
  <c r="P457" i="14"/>
  <c r="BI455" i="14"/>
  <c r="BH455" i="14"/>
  <c r="BG455" i="14"/>
  <c r="BE455" i="14"/>
  <c r="T455" i="14"/>
  <c r="R455" i="14"/>
  <c r="P455" i="14"/>
  <c r="BI453" i="14"/>
  <c r="BH453" i="14"/>
  <c r="BG453" i="14"/>
  <c r="BE453" i="14"/>
  <c r="T453" i="14"/>
  <c r="R453" i="14"/>
  <c r="P453" i="14"/>
  <c r="BI452" i="14"/>
  <c r="BH452" i="14"/>
  <c r="BG452" i="14"/>
  <c r="BE452" i="14"/>
  <c r="T452" i="14"/>
  <c r="R452" i="14"/>
  <c r="P452" i="14"/>
  <c r="BI450" i="14"/>
  <c r="BH450" i="14"/>
  <c r="BG450" i="14"/>
  <c r="BE450" i="14"/>
  <c r="T450" i="14"/>
  <c r="R450" i="14"/>
  <c r="P450" i="14"/>
  <c r="BI449" i="14"/>
  <c r="BH449" i="14"/>
  <c r="BG449" i="14"/>
  <c r="BE449" i="14"/>
  <c r="T449" i="14"/>
  <c r="R449" i="14"/>
  <c r="P449" i="14"/>
  <c r="BI448" i="14"/>
  <c r="BH448" i="14"/>
  <c r="BG448" i="14"/>
  <c r="BE448" i="14"/>
  <c r="T448" i="14"/>
  <c r="R448" i="14"/>
  <c r="P448" i="14"/>
  <c r="BI447" i="14"/>
  <c r="BH447" i="14"/>
  <c r="BG447" i="14"/>
  <c r="BE447" i="14"/>
  <c r="T447" i="14"/>
  <c r="R447" i="14"/>
  <c r="P447" i="14"/>
  <c r="BI445" i="14"/>
  <c r="BH445" i="14"/>
  <c r="BG445" i="14"/>
  <c r="BE445" i="14"/>
  <c r="T445" i="14"/>
  <c r="R445" i="14"/>
  <c r="P445" i="14"/>
  <c r="BI441" i="14"/>
  <c r="BH441" i="14"/>
  <c r="BG441" i="14"/>
  <c r="BE441" i="14"/>
  <c r="T441" i="14"/>
  <c r="R441" i="14"/>
  <c r="P441" i="14"/>
  <c r="BI439" i="14"/>
  <c r="BH439" i="14"/>
  <c r="BG439" i="14"/>
  <c r="BE439" i="14"/>
  <c r="T439" i="14"/>
  <c r="R439" i="14"/>
  <c r="P439" i="14"/>
  <c r="BI438" i="14"/>
  <c r="BH438" i="14"/>
  <c r="BG438" i="14"/>
  <c r="BE438" i="14"/>
  <c r="T438" i="14"/>
  <c r="R438" i="14"/>
  <c r="P438" i="14"/>
  <c r="BI437" i="14"/>
  <c r="BH437" i="14"/>
  <c r="BG437" i="14"/>
  <c r="BE437" i="14"/>
  <c r="T437" i="14"/>
  <c r="R437" i="14"/>
  <c r="P437" i="14"/>
  <c r="BI435" i="14"/>
  <c r="BH435" i="14"/>
  <c r="BG435" i="14"/>
  <c r="BE435" i="14"/>
  <c r="T435" i="14"/>
  <c r="R435" i="14"/>
  <c r="P435" i="14"/>
  <c r="BI433" i="14"/>
  <c r="BH433" i="14"/>
  <c r="BG433" i="14"/>
  <c r="BE433" i="14"/>
  <c r="T433" i="14"/>
  <c r="R433" i="14"/>
  <c r="P433" i="14"/>
  <c r="BI431" i="14"/>
  <c r="BH431" i="14"/>
  <c r="BG431" i="14"/>
  <c r="BE431" i="14"/>
  <c r="T431" i="14"/>
  <c r="R431" i="14"/>
  <c r="P431" i="14"/>
  <c r="BI429" i="14"/>
  <c r="BH429" i="14"/>
  <c r="BG429" i="14"/>
  <c r="BE429" i="14"/>
  <c r="T429" i="14"/>
  <c r="R429" i="14"/>
  <c r="P429" i="14"/>
  <c r="BI428" i="14"/>
  <c r="BH428" i="14"/>
  <c r="BG428" i="14"/>
  <c r="BE428" i="14"/>
  <c r="T428" i="14"/>
  <c r="R428" i="14"/>
  <c r="P428" i="14"/>
  <c r="BI427" i="14"/>
  <c r="BH427" i="14"/>
  <c r="BG427" i="14"/>
  <c r="BE427" i="14"/>
  <c r="T427" i="14"/>
  <c r="R427" i="14"/>
  <c r="P427" i="14"/>
  <c r="BI426" i="14"/>
  <c r="BH426" i="14"/>
  <c r="BG426" i="14"/>
  <c r="BE426" i="14"/>
  <c r="T426" i="14"/>
  <c r="R426" i="14"/>
  <c r="P426" i="14"/>
  <c r="BI424" i="14"/>
  <c r="BH424" i="14"/>
  <c r="BG424" i="14"/>
  <c r="BE424" i="14"/>
  <c r="T424" i="14"/>
  <c r="R424" i="14"/>
  <c r="P424" i="14"/>
  <c r="BI423" i="14"/>
  <c r="BH423" i="14"/>
  <c r="BG423" i="14"/>
  <c r="BE423" i="14"/>
  <c r="T423" i="14"/>
  <c r="R423" i="14"/>
  <c r="P423" i="14"/>
  <c r="BI422" i="14"/>
  <c r="BH422" i="14"/>
  <c r="BG422" i="14"/>
  <c r="BE422" i="14"/>
  <c r="T422" i="14"/>
  <c r="R422" i="14"/>
  <c r="P422" i="14"/>
  <c r="BI421" i="14"/>
  <c r="BH421" i="14"/>
  <c r="BG421" i="14"/>
  <c r="BE421" i="14"/>
  <c r="T421" i="14"/>
  <c r="R421" i="14"/>
  <c r="P421" i="14"/>
  <c r="BI419" i="14"/>
  <c r="BH419" i="14"/>
  <c r="BG419" i="14"/>
  <c r="BE419" i="14"/>
  <c r="T419" i="14"/>
  <c r="R419" i="14"/>
  <c r="P419" i="14"/>
  <c r="BI416" i="14"/>
  <c r="BH416" i="14"/>
  <c r="BG416" i="14"/>
  <c r="BE416" i="14"/>
  <c r="T416" i="14"/>
  <c r="R416" i="14"/>
  <c r="P416" i="14"/>
  <c r="BI413" i="14"/>
  <c r="BH413" i="14"/>
  <c r="BG413" i="14"/>
  <c r="BE413" i="14"/>
  <c r="T413" i="14"/>
  <c r="R413" i="14"/>
  <c r="P413" i="14"/>
  <c r="BI411" i="14"/>
  <c r="BH411" i="14"/>
  <c r="BG411" i="14"/>
  <c r="BE411" i="14"/>
  <c r="T411" i="14"/>
  <c r="R411" i="14"/>
  <c r="P411" i="14"/>
  <c r="BI405" i="14"/>
  <c r="BH405" i="14"/>
  <c r="BG405" i="14"/>
  <c r="BE405" i="14"/>
  <c r="T405" i="14"/>
  <c r="R405" i="14"/>
  <c r="P405" i="14"/>
  <c r="BI404" i="14"/>
  <c r="BH404" i="14"/>
  <c r="BG404" i="14"/>
  <c r="BE404" i="14"/>
  <c r="T404" i="14"/>
  <c r="R404" i="14"/>
  <c r="P404" i="14"/>
  <c r="BI403" i="14"/>
  <c r="BH403" i="14"/>
  <c r="BG403" i="14"/>
  <c r="BE403" i="14"/>
  <c r="T403" i="14"/>
  <c r="R403" i="14"/>
  <c r="P403" i="14"/>
  <c r="BI402" i="14"/>
  <c r="BH402" i="14"/>
  <c r="BG402" i="14"/>
  <c r="BE402" i="14"/>
  <c r="T402" i="14"/>
  <c r="R402" i="14"/>
  <c r="P402" i="14"/>
  <c r="BI401" i="14"/>
  <c r="BH401" i="14"/>
  <c r="BG401" i="14"/>
  <c r="BE401" i="14"/>
  <c r="T401" i="14"/>
  <c r="R401" i="14"/>
  <c r="P401" i="14"/>
  <c r="BI400" i="14"/>
  <c r="BH400" i="14"/>
  <c r="BG400" i="14"/>
  <c r="BE400" i="14"/>
  <c r="T400" i="14"/>
  <c r="R400" i="14"/>
  <c r="P400" i="14"/>
  <c r="BI399" i="14"/>
  <c r="BH399" i="14"/>
  <c r="BG399" i="14"/>
  <c r="BE399" i="14"/>
  <c r="T399" i="14"/>
  <c r="R399" i="14"/>
  <c r="P399" i="14"/>
  <c r="BI398" i="14"/>
  <c r="BH398" i="14"/>
  <c r="BG398" i="14"/>
  <c r="BE398" i="14"/>
  <c r="T398" i="14"/>
  <c r="R398" i="14"/>
  <c r="P398" i="14"/>
  <c r="BI395" i="14"/>
  <c r="BH395" i="14"/>
  <c r="BG395" i="14"/>
  <c r="BE395" i="14"/>
  <c r="T395" i="14"/>
  <c r="R395" i="14"/>
  <c r="P395" i="14"/>
  <c r="BI393" i="14"/>
  <c r="BH393" i="14"/>
  <c r="BG393" i="14"/>
  <c r="BE393" i="14"/>
  <c r="T393" i="14"/>
  <c r="R393" i="14"/>
  <c r="P393" i="14"/>
  <c r="BI392" i="14"/>
  <c r="BH392" i="14"/>
  <c r="BG392" i="14"/>
  <c r="BE392" i="14"/>
  <c r="T392" i="14"/>
  <c r="R392" i="14"/>
  <c r="P392" i="14"/>
  <c r="BI391" i="14"/>
  <c r="BH391" i="14"/>
  <c r="BG391" i="14"/>
  <c r="BE391" i="14"/>
  <c r="T391" i="14"/>
  <c r="R391" i="14"/>
  <c r="P391" i="14"/>
  <c r="BI390" i="14"/>
  <c r="BH390" i="14"/>
  <c r="BG390" i="14"/>
  <c r="BE390" i="14"/>
  <c r="T390" i="14"/>
  <c r="R390" i="14"/>
  <c r="P390" i="14"/>
  <c r="BI389" i="14"/>
  <c r="BH389" i="14"/>
  <c r="BG389" i="14"/>
  <c r="BE389" i="14"/>
  <c r="T389" i="14"/>
  <c r="R389" i="14"/>
  <c r="P389" i="14"/>
  <c r="BI387" i="14"/>
  <c r="BH387" i="14"/>
  <c r="BG387" i="14"/>
  <c r="BE387" i="14"/>
  <c r="T387" i="14"/>
  <c r="R387" i="14"/>
  <c r="P387" i="14"/>
  <c r="BI385" i="14"/>
  <c r="BH385" i="14"/>
  <c r="BG385" i="14"/>
  <c r="BE385" i="14"/>
  <c r="T385" i="14"/>
  <c r="R385" i="14"/>
  <c r="P385" i="14"/>
  <c r="BI384" i="14"/>
  <c r="BH384" i="14"/>
  <c r="BG384" i="14"/>
  <c r="BE384" i="14"/>
  <c r="T384" i="14"/>
  <c r="R384" i="14"/>
  <c r="P384" i="14"/>
  <c r="BI382" i="14"/>
  <c r="BH382" i="14"/>
  <c r="BG382" i="14"/>
  <c r="BE382" i="14"/>
  <c r="T382" i="14"/>
  <c r="R382" i="14"/>
  <c r="P382" i="14"/>
  <c r="BI381" i="14"/>
  <c r="BH381" i="14"/>
  <c r="BG381" i="14"/>
  <c r="BE381" i="14"/>
  <c r="T381" i="14"/>
  <c r="R381" i="14"/>
  <c r="P381" i="14"/>
  <c r="BI380" i="14"/>
  <c r="BH380" i="14"/>
  <c r="BG380" i="14"/>
  <c r="BE380" i="14"/>
  <c r="T380" i="14"/>
  <c r="R380" i="14"/>
  <c r="P380" i="14"/>
  <c r="BI379" i="14"/>
  <c r="BH379" i="14"/>
  <c r="BG379" i="14"/>
  <c r="BE379" i="14"/>
  <c r="T379" i="14"/>
  <c r="R379" i="14"/>
  <c r="P379" i="14"/>
  <c r="BI377" i="14"/>
  <c r="BH377" i="14"/>
  <c r="BG377" i="14"/>
  <c r="BE377" i="14"/>
  <c r="T377" i="14"/>
  <c r="R377" i="14"/>
  <c r="P377" i="14"/>
  <c r="BI376" i="14"/>
  <c r="BH376" i="14"/>
  <c r="BG376" i="14"/>
  <c r="BE376" i="14"/>
  <c r="T376" i="14"/>
  <c r="R376" i="14"/>
  <c r="P376" i="14"/>
  <c r="BI374" i="14"/>
  <c r="BH374" i="14"/>
  <c r="BG374" i="14"/>
  <c r="BE374" i="14"/>
  <c r="T374" i="14"/>
  <c r="R374" i="14"/>
  <c r="P374" i="14"/>
  <c r="BI373" i="14"/>
  <c r="BH373" i="14"/>
  <c r="BG373" i="14"/>
  <c r="BE373" i="14"/>
  <c r="T373" i="14"/>
  <c r="R373" i="14"/>
  <c r="P373" i="14"/>
  <c r="BI372" i="14"/>
  <c r="BH372" i="14"/>
  <c r="BG372" i="14"/>
  <c r="BE372" i="14"/>
  <c r="T372" i="14"/>
  <c r="R372" i="14"/>
  <c r="P372" i="14"/>
  <c r="BI371" i="14"/>
  <c r="BH371" i="14"/>
  <c r="BG371" i="14"/>
  <c r="BE371" i="14"/>
  <c r="T371" i="14"/>
  <c r="R371" i="14"/>
  <c r="P371" i="14"/>
  <c r="BI370" i="14"/>
  <c r="BH370" i="14"/>
  <c r="BG370" i="14"/>
  <c r="BE370" i="14"/>
  <c r="T370" i="14"/>
  <c r="R370" i="14"/>
  <c r="P370" i="14"/>
  <c r="BI369" i="14"/>
  <c r="BH369" i="14"/>
  <c r="BG369" i="14"/>
  <c r="BE369" i="14"/>
  <c r="T369" i="14"/>
  <c r="R369" i="14"/>
  <c r="P369" i="14"/>
  <c r="BI368" i="14"/>
  <c r="BH368" i="14"/>
  <c r="BG368" i="14"/>
  <c r="BE368" i="14"/>
  <c r="T368" i="14"/>
  <c r="R368" i="14"/>
  <c r="P368" i="14"/>
  <c r="BI367" i="14"/>
  <c r="BH367" i="14"/>
  <c r="BG367" i="14"/>
  <c r="BE367" i="14"/>
  <c r="T367" i="14"/>
  <c r="R367" i="14"/>
  <c r="P367" i="14"/>
  <c r="BI366" i="14"/>
  <c r="BH366" i="14"/>
  <c r="BG366" i="14"/>
  <c r="BE366" i="14"/>
  <c r="T366" i="14"/>
  <c r="R366" i="14"/>
  <c r="P366" i="14"/>
  <c r="BI365" i="14"/>
  <c r="BH365" i="14"/>
  <c r="BG365" i="14"/>
  <c r="BE365" i="14"/>
  <c r="T365" i="14"/>
  <c r="R365" i="14"/>
  <c r="P365" i="14"/>
  <c r="BI364" i="14"/>
  <c r="BH364" i="14"/>
  <c r="BG364" i="14"/>
  <c r="BE364" i="14"/>
  <c r="T364" i="14"/>
  <c r="R364" i="14"/>
  <c r="P364" i="14"/>
  <c r="BI363" i="14"/>
  <c r="BH363" i="14"/>
  <c r="BG363" i="14"/>
  <c r="BE363" i="14"/>
  <c r="T363" i="14"/>
  <c r="R363" i="14"/>
  <c r="P363" i="14"/>
  <c r="BI362" i="14"/>
  <c r="BH362" i="14"/>
  <c r="BG362" i="14"/>
  <c r="BE362" i="14"/>
  <c r="T362" i="14"/>
  <c r="R362" i="14"/>
  <c r="P362" i="14"/>
  <c r="BI361" i="14"/>
  <c r="BH361" i="14"/>
  <c r="BG361" i="14"/>
  <c r="BE361" i="14"/>
  <c r="T361" i="14"/>
  <c r="R361" i="14"/>
  <c r="P361" i="14"/>
  <c r="BI360" i="14"/>
  <c r="BH360" i="14"/>
  <c r="BG360" i="14"/>
  <c r="BE360" i="14"/>
  <c r="T360" i="14"/>
  <c r="R360" i="14"/>
  <c r="P360" i="14"/>
  <c r="BI359" i="14"/>
  <c r="BH359" i="14"/>
  <c r="BG359" i="14"/>
  <c r="BE359" i="14"/>
  <c r="T359" i="14"/>
  <c r="R359" i="14"/>
  <c r="P359" i="14"/>
  <c r="BI358" i="14"/>
  <c r="BH358" i="14"/>
  <c r="BG358" i="14"/>
  <c r="BE358" i="14"/>
  <c r="T358" i="14"/>
  <c r="R358" i="14"/>
  <c r="P358" i="14"/>
  <c r="BI357" i="14"/>
  <c r="BH357" i="14"/>
  <c r="BG357" i="14"/>
  <c r="BE357" i="14"/>
  <c r="T357" i="14"/>
  <c r="R357" i="14"/>
  <c r="P357" i="14"/>
  <c r="BI356" i="14"/>
  <c r="BH356" i="14"/>
  <c r="BG356" i="14"/>
  <c r="BE356" i="14"/>
  <c r="T356" i="14"/>
  <c r="R356" i="14"/>
  <c r="P356" i="14"/>
  <c r="BI355" i="14"/>
  <c r="BH355" i="14"/>
  <c r="BG355" i="14"/>
  <c r="BE355" i="14"/>
  <c r="T355" i="14"/>
  <c r="R355" i="14"/>
  <c r="P355" i="14"/>
  <c r="BI354" i="14"/>
  <c r="BH354" i="14"/>
  <c r="BG354" i="14"/>
  <c r="BE354" i="14"/>
  <c r="T354" i="14"/>
  <c r="R354" i="14"/>
  <c r="P354" i="14"/>
  <c r="BI353" i="14"/>
  <c r="BH353" i="14"/>
  <c r="BG353" i="14"/>
  <c r="BE353" i="14"/>
  <c r="T353" i="14"/>
  <c r="R353" i="14"/>
  <c r="P353" i="14"/>
  <c r="BI352" i="14"/>
  <c r="BH352" i="14"/>
  <c r="BG352" i="14"/>
  <c r="BE352" i="14"/>
  <c r="T352" i="14"/>
  <c r="R352" i="14"/>
  <c r="P352" i="14"/>
  <c r="BI351" i="14"/>
  <c r="BH351" i="14"/>
  <c r="BG351" i="14"/>
  <c r="BE351" i="14"/>
  <c r="T351" i="14"/>
  <c r="R351" i="14"/>
  <c r="P351" i="14"/>
  <c r="BI350" i="14"/>
  <c r="BH350" i="14"/>
  <c r="BG350" i="14"/>
  <c r="BE350" i="14"/>
  <c r="T350" i="14"/>
  <c r="R350" i="14"/>
  <c r="P350" i="14"/>
  <c r="BI349" i="14"/>
  <c r="BH349" i="14"/>
  <c r="BG349" i="14"/>
  <c r="BE349" i="14"/>
  <c r="T349" i="14"/>
  <c r="R349" i="14"/>
  <c r="P349" i="14"/>
  <c r="BI348" i="14"/>
  <c r="BH348" i="14"/>
  <c r="BG348" i="14"/>
  <c r="BE348" i="14"/>
  <c r="T348" i="14"/>
  <c r="R348" i="14"/>
  <c r="P348" i="14"/>
  <c r="BI347" i="14"/>
  <c r="BH347" i="14"/>
  <c r="BG347" i="14"/>
  <c r="BE347" i="14"/>
  <c r="T347" i="14"/>
  <c r="R347" i="14"/>
  <c r="P347" i="14"/>
  <c r="BI346" i="14"/>
  <c r="BH346" i="14"/>
  <c r="BG346" i="14"/>
  <c r="BE346" i="14"/>
  <c r="T346" i="14"/>
  <c r="R346" i="14"/>
  <c r="P346" i="14"/>
  <c r="BI345" i="14"/>
  <c r="BH345" i="14"/>
  <c r="BG345" i="14"/>
  <c r="BE345" i="14"/>
  <c r="T345" i="14"/>
  <c r="R345" i="14"/>
  <c r="P345" i="14"/>
  <c r="BI344" i="14"/>
  <c r="BH344" i="14"/>
  <c r="BG344" i="14"/>
  <c r="BE344" i="14"/>
  <c r="T344" i="14"/>
  <c r="R344" i="14"/>
  <c r="P344" i="14"/>
  <c r="BI342" i="14"/>
  <c r="BH342" i="14"/>
  <c r="BG342" i="14"/>
  <c r="BE342" i="14"/>
  <c r="T342" i="14"/>
  <c r="R342" i="14"/>
  <c r="P342" i="14"/>
  <c r="BI341" i="14"/>
  <c r="BH341" i="14"/>
  <c r="BG341" i="14"/>
  <c r="BE341" i="14"/>
  <c r="T341" i="14"/>
  <c r="R341" i="14"/>
  <c r="P341" i="14"/>
  <c r="BI339" i="14"/>
  <c r="BH339" i="14"/>
  <c r="BG339" i="14"/>
  <c r="BE339" i="14"/>
  <c r="T339" i="14"/>
  <c r="R339" i="14"/>
  <c r="P339" i="14"/>
  <c r="BI337" i="14"/>
  <c r="BH337" i="14"/>
  <c r="BG337" i="14"/>
  <c r="BE337" i="14"/>
  <c r="T337" i="14"/>
  <c r="R337" i="14"/>
  <c r="P337" i="14"/>
  <c r="BI335" i="14"/>
  <c r="BH335" i="14"/>
  <c r="BG335" i="14"/>
  <c r="BE335" i="14"/>
  <c r="T335" i="14"/>
  <c r="R335" i="14"/>
  <c r="P335" i="14"/>
  <c r="BI333" i="14"/>
  <c r="BH333" i="14"/>
  <c r="BG333" i="14"/>
  <c r="BE333" i="14"/>
  <c r="T333" i="14"/>
  <c r="T332" i="14"/>
  <c r="R333" i="14"/>
  <c r="R332" i="14" s="1"/>
  <c r="P333" i="14"/>
  <c r="P332" i="14"/>
  <c r="BI331" i="14"/>
  <c r="BH331" i="14"/>
  <c r="BG331" i="14"/>
  <c r="BE331" i="14"/>
  <c r="T331" i="14"/>
  <c r="R331" i="14"/>
  <c r="P331" i="14"/>
  <c r="BI330" i="14"/>
  <c r="BH330" i="14"/>
  <c r="BG330" i="14"/>
  <c r="BE330" i="14"/>
  <c r="T330" i="14"/>
  <c r="R330" i="14"/>
  <c r="P330" i="14"/>
  <c r="BI329" i="14"/>
  <c r="BH329" i="14"/>
  <c r="BG329" i="14"/>
  <c r="BE329" i="14"/>
  <c r="T329" i="14"/>
  <c r="R329" i="14"/>
  <c r="P329" i="14"/>
  <c r="BI328" i="14"/>
  <c r="BH328" i="14"/>
  <c r="BG328" i="14"/>
  <c r="BE328" i="14"/>
  <c r="T328" i="14"/>
  <c r="R328" i="14"/>
  <c r="P328" i="14"/>
  <c r="BI327" i="14"/>
  <c r="BH327" i="14"/>
  <c r="BG327" i="14"/>
  <c r="BE327" i="14"/>
  <c r="T327" i="14"/>
  <c r="R327" i="14"/>
  <c r="P327" i="14"/>
  <c r="BI326" i="14"/>
  <c r="BH326" i="14"/>
  <c r="BG326" i="14"/>
  <c r="BE326" i="14"/>
  <c r="T326" i="14"/>
  <c r="R326" i="14"/>
  <c r="P326" i="14"/>
  <c r="BI325" i="14"/>
  <c r="BH325" i="14"/>
  <c r="BG325" i="14"/>
  <c r="BE325" i="14"/>
  <c r="T325" i="14"/>
  <c r="R325" i="14"/>
  <c r="P325" i="14"/>
  <c r="BI324" i="14"/>
  <c r="BH324" i="14"/>
  <c r="BG324" i="14"/>
  <c r="BE324" i="14"/>
  <c r="T324" i="14"/>
  <c r="R324" i="14"/>
  <c r="P324" i="14"/>
  <c r="BI323" i="14"/>
  <c r="BH323" i="14"/>
  <c r="BG323" i="14"/>
  <c r="BE323" i="14"/>
  <c r="T323" i="14"/>
  <c r="R323" i="14"/>
  <c r="P323" i="14"/>
  <c r="BI322" i="14"/>
  <c r="BH322" i="14"/>
  <c r="BG322" i="14"/>
  <c r="BE322" i="14"/>
  <c r="T322" i="14"/>
  <c r="R322" i="14"/>
  <c r="P322" i="14"/>
  <c r="BI321" i="14"/>
  <c r="BH321" i="14"/>
  <c r="BG321" i="14"/>
  <c r="BE321" i="14"/>
  <c r="T321" i="14"/>
  <c r="R321" i="14"/>
  <c r="P321" i="14"/>
  <c r="BI320" i="14"/>
  <c r="BH320" i="14"/>
  <c r="BG320" i="14"/>
  <c r="BE320" i="14"/>
  <c r="T320" i="14"/>
  <c r="R320" i="14"/>
  <c r="P320" i="14"/>
  <c r="BI319" i="14"/>
  <c r="BH319" i="14"/>
  <c r="BG319" i="14"/>
  <c r="BE319" i="14"/>
  <c r="T319" i="14"/>
  <c r="R319" i="14"/>
  <c r="P319" i="14"/>
  <c r="BI318" i="14"/>
  <c r="BH318" i="14"/>
  <c r="BG318" i="14"/>
  <c r="BE318" i="14"/>
  <c r="T318" i="14"/>
  <c r="R318" i="14"/>
  <c r="P318" i="14"/>
  <c r="BI317" i="14"/>
  <c r="BH317" i="14"/>
  <c r="BG317" i="14"/>
  <c r="BE317" i="14"/>
  <c r="T317" i="14"/>
  <c r="R317" i="14"/>
  <c r="P317" i="14"/>
  <c r="BI316" i="14"/>
  <c r="BH316" i="14"/>
  <c r="BG316" i="14"/>
  <c r="BE316" i="14"/>
  <c r="T316" i="14"/>
  <c r="R316" i="14"/>
  <c r="P316" i="14"/>
  <c r="BI315" i="14"/>
  <c r="BH315" i="14"/>
  <c r="BG315" i="14"/>
  <c r="BE315" i="14"/>
  <c r="T315" i="14"/>
  <c r="R315" i="14"/>
  <c r="P315" i="14"/>
  <c r="BI313" i="14"/>
  <c r="BH313" i="14"/>
  <c r="BG313" i="14"/>
  <c r="BE313" i="14"/>
  <c r="T313" i="14"/>
  <c r="R313" i="14"/>
  <c r="P313" i="14"/>
  <c r="BI312" i="14"/>
  <c r="BH312" i="14"/>
  <c r="BG312" i="14"/>
  <c r="BE312" i="14"/>
  <c r="T312" i="14"/>
  <c r="R312" i="14"/>
  <c r="P312" i="14"/>
  <c r="BI310" i="14"/>
  <c r="BH310" i="14"/>
  <c r="BG310" i="14"/>
  <c r="BE310" i="14"/>
  <c r="T310" i="14"/>
  <c r="R310" i="14"/>
  <c r="P310" i="14"/>
  <c r="BI308" i="14"/>
  <c r="BH308" i="14"/>
  <c r="BG308" i="14"/>
  <c r="BE308" i="14"/>
  <c r="T308" i="14"/>
  <c r="R308" i="14"/>
  <c r="P308" i="14"/>
  <c r="BI307" i="14"/>
  <c r="BH307" i="14"/>
  <c r="BG307" i="14"/>
  <c r="BE307" i="14"/>
  <c r="T307" i="14"/>
  <c r="R307" i="14"/>
  <c r="P307" i="14"/>
  <c r="BI305" i="14"/>
  <c r="BH305" i="14"/>
  <c r="BG305" i="14"/>
  <c r="BE305" i="14"/>
  <c r="T305" i="14"/>
  <c r="R305" i="14"/>
  <c r="P305" i="14"/>
  <c r="BI303" i="14"/>
  <c r="BH303" i="14"/>
  <c r="BG303" i="14"/>
  <c r="BE303" i="14"/>
  <c r="T303" i="14"/>
  <c r="R303" i="14"/>
  <c r="P303" i="14"/>
  <c r="BI302" i="14"/>
  <c r="BH302" i="14"/>
  <c r="BG302" i="14"/>
  <c r="BE302" i="14"/>
  <c r="T302" i="14"/>
  <c r="R302" i="14"/>
  <c r="P302" i="14"/>
  <c r="BI301" i="14"/>
  <c r="BH301" i="14"/>
  <c r="BG301" i="14"/>
  <c r="BE301" i="14"/>
  <c r="T301" i="14"/>
  <c r="R301" i="14"/>
  <c r="P301" i="14"/>
  <c r="BI300" i="14"/>
  <c r="BH300" i="14"/>
  <c r="BG300" i="14"/>
  <c r="BE300" i="14"/>
  <c r="T300" i="14"/>
  <c r="R300" i="14"/>
  <c r="P300" i="14"/>
  <c r="BI299" i="14"/>
  <c r="BH299" i="14"/>
  <c r="BG299" i="14"/>
  <c r="BE299" i="14"/>
  <c r="T299" i="14"/>
  <c r="R299" i="14"/>
  <c r="P299" i="14"/>
  <c r="BI298" i="14"/>
  <c r="BH298" i="14"/>
  <c r="BG298" i="14"/>
  <c r="BE298" i="14"/>
  <c r="T298" i="14"/>
  <c r="R298" i="14"/>
  <c r="P298" i="14"/>
  <c r="BI297" i="14"/>
  <c r="BH297" i="14"/>
  <c r="BG297" i="14"/>
  <c r="BE297" i="14"/>
  <c r="T297" i="14"/>
  <c r="R297" i="14"/>
  <c r="P297" i="14"/>
  <c r="BI295" i="14"/>
  <c r="BH295" i="14"/>
  <c r="BG295" i="14"/>
  <c r="BE295" i="14"/>
  <c r="T295" i="14"/>
  <c r="R295" i="14"/>
  <c r="P295" i="14"/>
  <c r="BI293" i="14"/>
  <c r="BH293" i="14"/>
  <c r="BG293" i="14"/>
  <c r="BE293" i="14"/>
  <c r="T293" i="14"/>
  <c r="R293" i="14"/>
  <c r="P293" i="14"/>
  <c r="BI292" i="14"/>
  <c r="BH292" i="14"/>
  <c r="BG292" i="14"/>
  <c r="BE292" i="14"/>
  <c r="T292" i="14"/>
  <c r="R292" i="14"/>
  <c r="P292" i="14"/>
  <c r="BI291" i="14"/>
  <c r="BH291" i="14"/>
  <c r="BG291" i="14"/>
  <c r="BE291" i="14"/>
  <c r="T291" i="14"/>
  <c r="R291" i="14"/>
  <c r="P291" i="14"/>
  <c r="BI290" i="14"/>
  <c r="BH290" i="14"/>
  <c r="BG290" i="14"/>
  <c r="BE290" i="14"/>
  <c r="T290" i="14"/>
  <c r="R290" i="14"/>
  <c r="P290" i="14"/>
  <c r="BI289" i="14"/>
  <c r="BH289" i="14"/>
  <c r="BG289" i="14"/>
  <c r="BE289" i="14"/>
  <c r="T289" i="14"/>
  <c r="R289" i="14"/>
  <c r="P289" i="14"/>
  <c r="BI287" i="14"/>
  <c r="BH287" i="14"/>
  <c r="BG287" i="14"/>
  <c r="BE287" i="14"/>
  <c r="T287" i="14"/>
  <c r="R287" i="14"/>
  <c r="P287" i="14"/>
  <c r="BI286" i="14"/>
  <c r="BH286" i="14"/>
  <c r="BG286" i="14"/>
  <c r="BE286" i="14"/>
  <c r="T286" i="14"/>
  <c r="R286" i="14"/>
  <c r="P286" i="14"/>
  <c r="BI284" i="14"/>
  <c r="BH284" i="14"/>
  <c r="BG284" i="14"/>
  <c r="BE284" i="14"/>
  <c r="T284" i="14"/>
  <c r="R284" i="14"/>
  <c r="P284" i="14"/>
  <c r="BI281" i="14"/>
  <c r="BH281" i="14"/>
  <c r="BG281" i="14"/>
  <c r="BE281" i="14"/>
  <c r="T281" i="14"/>
  <c r="R281" i="14"/>
  <c r="P281" i="14"/>
  <c r="BI278" i="14"/>
  <c r="BH278" i="14"/>
  <c r="BG278" i="14"/>
  <c r="BE278" i="14"/>
  <c r="T278" i="14"/>
  <c r="R278" i="14"/>
  <c r="P278" i="14"/>
  <c r="BI275" i="14"/>
  <c r="BH275" i="14"/>
  <c r="BG275" i="14"/>
  <c r="BE275" i="14"/>
  <c r="T275" i="14"/>
  <c r="T274" i="14"/>
  <c r="R275" i="14"/>
  <c r="R274" i="14" s="1"/>
  <c r="P275" i="14"/>
  <c r="P274" i="14"/>
  <c r="BI273" i="14"/>
  <c r="BH273" i="14"/>
  <c r="BG273" i="14"/>
  <c r="BE273" i="14"/>
  <c r="T273" i="14"/>
  <c r="R273" i="14"/>
  <c r="P273" i="14"/>
  <c r="BI271" i="14"/>
  <c r="BH271" i="14"/>
  <c r="BG271" i="14"/>
  <c r="BE271" i="14"/>
  <c r="T271" i="14"/>
  <c r="R271" i="14"/>
  <c r="P271" i="14"/>
  <c r="BI270" i="14"/>
  <c r="BH270" i="14"/>
  <c r="BG270" i="14"/>
  <c r="BE270" i="14"/>
  <c r="T270" i="14"/>
  <c r="R270" i="14"/>
  <c r="P270" i="14"/>
  <c r="BI269" i="14"/>
  <c r="BH269" i="14"/>
  <c r="BG269" i="14"/>
  <c r="BE269" i="14"/>
  <c r="T269" i="14"/>
  <c r="R269" i="14"/>
  <c r="P269" i="14"/>
  <c r="BI265" i="14"/>
  <c r="BH265" i="14"/>
  <c r="BG265" i="14"/>
  <c r="BE265" i="14"/>
  <c r="T265" i="14"/>
  <c r="R265" i="14"/>
  <c r="P265" i="14"/>
  <c r="BI264" i="14"/>
  <c r="BH264" i="14"/>
  <c r="BG264" i="14"/>
  <c r="BE264" i="14"/>
  <c r="T264" i="14"/>
  <c r="R264" i="14"/>
  <c r="P264" i="14"/>
  <c r="BI263" i="14"/>
  <c r="BH263" i="14"/>
  <c r="BG263" i="14"/>
  <c r="BE263" i="14"/>
  <c r="T263" i="14"/>
  <c r="R263" i="14"/>
  <c r="P263" i="14"/>
  <c r="BI262" i="14"/>
  <c r="BH262" i="14"/>
  <c r="BG262" i="14"/>
  <c r="BE262" i="14"/>
  <c r="T262" i="14"/>
  <c r="R262" i="14"/>
  <c r="P262" i="14"/>
  <c r="BI261" i="14"/>
  <c r="BH261" i="14"/>
  <c r="BG261" i="14"/>
  <c r="BE261" i="14"/>
  <c r="T261" i="14"/>
  <c r="R261" i="14"/>
  <c r="P261" i="14"/>
  <c r="BI259" i="14"/>
  <c r="BH259" i="14"/>
  <c r="BG259" i="14"/>
  <c r="BE259" i="14"/>
  <c r="T259" i="14"/>
  <c r="R259" i="14"/>
  <c r="P259" i="14"/>
  <c r="BI255" i="14"/>
  <c r="BH255" i="14"/>
  <c r="BG255" i="14"/>
  <c r="BE255" i="14"/>
  <c r="T255" i="14"/>
  <c r="R255" i="14"/>
  <c r="P255" i="14"/>
  <c r="BI253" i="14"/>
  <c r="BH253" i="14"/>
  <c r="BG253" i="14"/>
  <c r="BE253" i="14"/>
  <c r="T253" i="14"/>
  <c r="R253" i="14"/>
  <c r="P253" i="14"/>
  <c r="BI251" i="14"/>
  <c r="BH251" i="14"/>
  <c r="BG251" i="14"/>
  <c r="BE251" i="14"/>
  <c r="T251" i="14"/>
  <c r="R251" i="14"/>
  <c r="P251" i="14"/>
  <c r="BI250" i="14"/>
  <c r="BH250" i="14"/>
  <c r="BG250" i="14"/>
  <c r="BE250" i="14"/>
  <c r="T250" i="14"/>
  <c r="R250" i="14"/>
  <c r="P250" i="14"/>
  <c r="BI249" i="14"/>
  <c r="BH249" i="14"/>
  <c r="BG249" i="14"/>
  <c r="BE249" i="14"/>
  <c r="T249" i="14"/>
  <c r="R249" i="14"/>
  <c r="P249" i="14"/>
  <c r="BI248" i="14"/>
  <c r="BH248" i="14"/>
  <c r="BG248" i="14"/>
  <c r="BE248" i="14"/>
  <c r="T248" i="14"/>
  <c r="R248" i="14"/>
  <c r="P248" i="14"/>
  <c r="BI247" i="14"/>
  <c r="BH247" i="14"/>
  <c r="BG247" i="14"/>
  <c r="BE247" i="14"/>
  <c r="T247" i="14"/>
  <c r="R247" i="14"/>
  <c r="P247" i="14"/>
  <c r="BI245" i="14"/>
  <c r="BH245" i="14"/>
  <c r="BG245" i="14"/>
  <c r="BE245" i="14"/>
  <c r="T245" i="14"/>
  <c r="R245" i="14"/>
  <c r="P245" i="14"/>
  <c r="BI244" i="14"/>
  <c r="BH244" i="14"/>
  <c r="BG244" i="14"/>
  <c r="BE244" i="14"/>
  <c r="T244" i="14"/>
  <c r="R244" i="14"/>
  <c r="P244" i="14"/>
  <c r="BI243" i="14"/>
  <c r="BH243" i="14"/>
  <c r="BG243" i="14"/>
  <c r="BE243" i="14"/>
  <c r="T243" i="14"/>
  <c r="R243" i="14"/>
  <c r="P243" i="14"/>
  <c r="BI240" i="14"/>
  <c r="BH240" i="14"/>
  <c r="BG240" i="14"/>
  <c r="BE240" i="14"/>
  <c r="T240" i="14"/>
  <c r="R240" i="14"/>
  <c r="P240" i="14"/>
  <c r="BI220" i="14"/>
  <c r="BH220" i="14"/>
  <c r="BG220" i="14"/>
  <c r="BE220" i="14"/>
  <c r="T220" i="14"/>
  <c r="R220" i="14"/>
  <c r="P220" i="14"/>
  <c r="BI203" i="14"/>
  <c r="BH203" i="14"/>
  <c r="BG203" i="14"/>
  <c r="BE203" i="14"/>
  <c r="T203" i="14"/>
  <c r="R203" i="14"/>
  <c r="P203" i="14"/>
  <c r="BI199" i="14"/>
  <c r="BH199" i="14"/>
  <c r="BG199" i="14"/>
  <c r="BE199" i="14"/>
  <c r="T199" i="14"/>
  <c r="R199" i="14"/>
  <c r="P199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6" i="14"/>
  <c r="BH186" i="14"/>
  <c r="BG186" i="14"/>
  <c r="BE186" i="14"/>
  <c r="T186" i="14"/>
  <c r="R186" i="14"/>
  <c r="P186" i="14"/>
  <c r="BI180" i="14"/>
  <c r="BH180" i="14"/>
  <c r="BG180" i="14"/>
  <c r="BE180" i="14"/>
  <c r="T180" i="14"/>
  <c r="R180" i="14"/>
  <c r="P180" i="14"/>
  <c r="BI178" i="14"/>
  <c r="BH178" i="14"/>
  <c r="BG178" i="14"/>
  <c r="BE178" i="14"/>
  <c r="T178" i="14"/>
  <c r="R178" i="14"/>
  <c r="P178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69" i="14"/>
  <c r="BH169" i="14"/>
  <c r="BG169" i="14"/>
  <c r="BE169" i="14"/>
  <c r="T169" i="14"/>
  <c r="R169" i="14"/>
  <c r="P169" i="14"/>
  <c r="BI163" i="14"/>
  <c r="BH163" i="14"/>
  <c r="BG163" i="14"/>
  <c r="BE163" i="14"/>
  <c r="T163" i="14"/>
  <c r="R163" i="14"/>
  <c r="P163" i="14"/>
  <c r="BI156" i="14"/>
  <c r="BH156" i="14"/>
  <c r="BG156" i="14"/>
  <c r="BE156" i="14"/>
  <c r="T156" i="14"/>
  <c r="R156" i="14"/>
  <c r="P156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7" i="14"/>
  <c r="BH147" i="14"/>
  <c r="BG147" i="14"/>
  <c r="BE147" i="14"/>
  <c r="T147" i="14"/>
  <c r="R147" i="14"/>
  <c r="P147" i="14"/>
  <c r="J140" i="14"/>
  <c r="F140" i="14"/>
  <c r="F138" i="14"/>
  <c r="E136" i="14"/>
  <c r="J91" i="14"/>
  <c r="F91" i="14"/>
  <c r="F89" i="14"/>
  <c r="E87" i="14"/>
  <c r="J24" i="14"/>
  <c r="E24" i="14"/>
  <c r="J141" i="14"/>
  <c r="J23" i="14"/>
  <c r="J18" i="14"/>
  <c r="E18" i="14"/>
  <c r="F141" i="14"/>
  <c r="J17" i="14"/>
  <c r="J12" i="14"/>
  <c r="J138" i="14"/>
  <c r="E7" i="14"/>
  <c r="E134" i="14"/>
  <c r="J37" i="13"/>
  <c r="J36" i="13"/>
  <c r="AY106" i="1"/>
  <c r="J35" i="13"/>
  <c r="AX106" i="1" s="1"/>
  <c r="BI474" i="13"/>
  <c r="BH474" i="13"/>
  <c r="BG474" i="13"/>
  <c r="BE474" i="13"/>
  <c r="T474" i="13"/>
  <c r="T473" i="13"/>
  <c r="R474" i="13"/>
  <c r="R473" i="13" s="1"/>
  <c r="R468" i="13" s="1"/>
  <c r="P474" i="13"/>
  <c r="P473" i="13"/>
  <c r="BI472" i="13"/>
  <c r="BH472" i="13"/>
  <c r="BG472" i="13"/>
  <c r="BE472" i="13"/>
  <c r="T472" i="13"/>
  <c r="T471" i="13" s="1"/>
  <c r="T468" i="13" s="1"/>
  <c r="R472" i="13"/>
  <c r="R471" i="13"/>
  <c r="P472" i="13"/>
  <c r="P471" i="13" s="1"/>
  <c r="BI470" i="13"/>
  <c r="BH470" i="13"/>
  <c r="BG470" i="13"/>
  <c r="BE470" i="13"/>
  <c r="T470" i="13"/>
  <c r="T469" i="13"/>
  <c r="R470" i="13"/>
  <c r="R469" i="13"/>
  <c r="P470" i="13"/>
  <c r="P469" i="13" s="1"/>
  <c r="P468" i="13" s="1"/>
  <c r="BI460" i="13"/>
  <c r="BH460" i="13"/>
  <c r="BG460" i="13"/>
  <c r="BE460" i="13"/>
  <c r="T460" i="13"/>
  <c r="R460" i="13"/>
  <c r="P460" i="13"/>
  <c r="BI458" i="13"/>
  <c r="BH458" i="13"/>
  <c r="BG458" i="13"/>
  <c r="BE458" i="13"/>
  <c r="T458" i="13"/>
  <c r="R458" i="13"/>
  <c r="P458" i="13"/>
  <c r="BI457" i="13"/>
  <c r="BH457" i="13"/>
  <c r="BG457" i="13"/>
  <c r="BE457" i="13"/>
  <c r="T457" i="13"/>
  <c r="R457" i="13"/>
  <c r="P457" i="13"/>
  <c r="BI455" i="13"/>
  <c r="BH455" i="13"/>
  <c r="BG455" i="13"/>
  <c r="BE455" i="13"/>
  <c r="T455" i="13"/>
  <c r="R455" i="13"/>
  <c r="P455" i="13"/>
  <c r="BI453" i="13"/>
  <c r="BH453" i="13"/>
  <c r="BG453" i="13"/>
  <c r="BE453" i="13"/>
  <c r="T453" i="13"/>
  <c r="R453" i="13"/>
  <c r="P453" i="13"/>
  <c r="BI452" i="13"/>
  <c r="BH452" i="13"/>
  <c r="BG452" i="13"/>
  <c r="BE452" i="13"/>
  <c r="T452" i="13"/>
  <c r="R452" i="13"/>
  <c r="P452" i="13"/>
  <c r="BI450" i="13"/>
  <c r="BH450" i="13"/>
  <c r="BG450" i="13"/>
  <c r="BE450" i="13"/>
  <c r="T450" i="13"/>
  <c r="R450" i="13"/>
  <c r="P450" i="13"/>
  <c r="BI449" i="13"/>
  <c r="BH449" i="13"/>
  <c r="BG449" i="13"/>
  <c r="BE449" i="13"/>
  <c r="T449" i="13"/>
  <c r="R449" i="13"/>
  <c r="P449" i="13"/>
  <c r="BI448" i="13"/>
  <c r="BH448" i="13"/>
  <c r="BG448" i="13"/>
  <c r="BE448" i="13"/>
  <c r="T448" i="13"/>
  <c r="R448" i="13"/>
  <c r="P448" i="13"/>
  <c r="BI447" i="13"/>
  <c r="BH447" i="13"/>
  <c r="BG447" i="13"/>
  <c r="BE447" i="13"/>
  <c r="T447" i="13"/>
  <c r="R447" i="13"/>
  <c r="P447" i="13"/>
  <c r="BI445" i="13"/>
  <c r="BH445" i="13"/>
  <c r="BG445" i="13"/>
  <c r="BE445" i="13"/>
  <c r="T445" i="13"/>
  <c r="R445" i="13"/>
  <c r="P445" i="13"/>
  <c r="BI441" i="13"/>
  <c r="BH441" i="13"/>
  <c r="BG441" i="13"/>
  <c r="BE441" i="13"/>
  <c r="T441" i="13"/>
  <c r="R441" i="13"/>
  <c r="P441" i="13"/>
  <c r="BI439" i="13"/>
  <c r="BH439" i="13"/>
  <c r="BG439" i="13"/>
  <c r="BE439" i="13"/>
  <c r="T439" i="13"/>
  <c r="R439" i="13"/>
  <c r="P439" i="13"/>
  <c r="BI438" i="13"/>
  <c r="BH438" i="13"/>
  <c r="BG438" i="13"/>
  <c r="BE438" i="13"/>
  <c r="T438" i="13"/>
  <c r="R438" i="13"/>
  <c r="P438" i="13"/>
  <c r="BI437" i="13"/>
  <c r="BH437" i="13"/>
  <c r="BG437" i="13"/>
  <c r="BE437" i="13"/>
  <c r="T437" i="13"/>
  <c r="R437" i="13"/>
  <c r="P437" i="13"/>
  <c r="BI435" i="13"/>
  <c r="BH435" i="13"/>
  <c r="BG435" i="13"/>
  <c r="BE435" i="13"/>
  <c r="T435" i="13"/>
  <c r="R435" i="13"/>
  <c r="P435" i="13"/>
  <c r="BI433" i="13"/>
  <c r="BH433" i="13"/>
  <c r="BG433" i="13"/>
  <c r="BE433" i="13"/>
  <c r="T433" i="13"/>
  <c r="R433" i="13"/>
  <c r="P433" i="13"/>
  <c r="BI431" i="13"/>
  <c r="BH431" i="13"/>
  <c r="BG431" i="13"/>
  <c r="BE431" i="13"/>
  <c r="T431" i="13"/>
  <c r="R431" i="13"/>
  <c r="P431" i="13"/>
  <c r="BI429" i="13"/>
  <c r="BH429" i="13"/>
  <c r="BG429" i="13"/>
  <c r="BE429" i="13"/>
  <c r="T429" i="13"/>
  <c r="R429" i="13"/>
  <c r="P429" i="13"/>
  <c r="BI428" i="13"/>
  <c r="BH428" i="13"/>
  <c r="BG428" i="13"/>
  <c r="BE428" i="13"/>
  <c r="T428" i="13"/>
  <c r="R428" i="13"/>
  <c r="P428" i="13"/>
  <c r="BI427" i="13"/>
  <c r="BH427" i="13"/>
  <c r="BG427" i="13"/>
  <c r="BE427" i="13"/>
  <c r="T427" i="13"/>
  <c r="R427" i="13"/>
  <c r="P427" i="13"/>
  <c r="BI426" i="13"/>
  <c r="BH426" i="13"/>
  <c r="BG426" i="13"/>
  <c r="BE426" i="13"/>
  <c r="T426" i="13"/>
  <c r="R426" i="13"/>
  <c r="P426" i="13"/>
  <c r="BI424" i="13"/>
  <c r="BH424" i="13"/>
  <c r="BG424" i="13"/>
  <c r="BE424" i="13"/>
  <c r="T424" i="13"/>
  <c r="R424" i="13"/>
  <c r="P424" i="13"/>
  <c r="BI423" i="13"/>
  <c r="BH423" i="13"/>
  <c r="BG423" i="13"/>
  <c r="BE423" i="13"/>
  <c r="T423" i="13"/>
  <c r="R423" i="13"/>
  <c r="P423" i="13"/>
  <c r="BI422" i="13"/>
  <c r="BH422" i="13"/>
  <c r="BG422" i="13"/>
  <c r="BE422" i="13"/>
  <c r="T422" i="13"/>
  <c r="R422" i="13"/>
  <c r="P422" i="13"/>
  <c r="BI421" i="13"/>
  <c r="BH421" i="13"/>
  <c r="BG421" i="13"/>
  <c r="BE421" i="13"/>
  <c r="T421" i="13"/>
  <c r="R421" i="13"/>
  <c r="P421" i="13"/>
  <c r="BI419" i="13"/>
  <c r="BH419" i="13"/>
  <c r="BG419" i="13"/>
  <c r="BE419" i="13"/>
  <c r="T419" i="13"/>
  <c r="R419" i="13"/>
  <c r="P419" i="13"/>
  <c r="BI416" i="13"/>
  <c r="BH416" i="13"/>
  <c r="BG416" i="13"/>
  <c r="BE416" i="13"/>
  <c r="T416" i="13"/>
  <c r="R416" i="13"/>
  <c r="P416" i="13"/>
  <c r="BI413" i="13"/>
  <c r="BH413" i="13"/>
  <c r="BG413" i="13"/>
  <c r="BE413" i="13"/>
  <c r="T413" i="13"/>
  <c r="R413" i="13"/>
  <c r="P413" i="13"/>
  <c r="BI411" i="13"/>
  <c r="BH411" i="13"/>
  <c r="BG411" i="13"/>
  <c r="BE411" i="13"/>
  <c r="T411" i="13"/>
  <c r="R411" i="13"/>
  <c r="P411" i="13"/>
  <c r="BI405" i="13"/>
  <c r="BH405" i="13"/>
  <c r="BG405" i="13"/>
  <c r="BE405" i="13"/>
  <c r="T405" i="13"/>
  <c r="R405" i="13"/>
  <c r="P405" i="13"/>
  <c r="BI404" i="13"/>
  <c r="BH404" i="13"/>
  <c r="BG404" i="13"/>
  <c r="BE404" i="13"/>
  <c r="T404" i="13"/>
  <c r="R404" i="13"/>
  <c r="P404" i="13"/>
  <c r="BI403" i="13"/>
  <c r="BH403" i="13"/>
  <c r="BG403" i="13"/>
  <c r="BE403" i="13"/>
  <c r="T403" i="13"/>
  <c r="R403" i="13"/>
  <c r="P403" i="13"/>
  <c r="BI402" i="13"/>
  <c r="BH402" i="13"/>
  <c r="BG402" i="13"/>
  <c r="BE402" i="13"/>
  <c r="T402" i="13"/>
  <c r="R402" i="13"/>
  <c r="P402" i="13"/>
  <c r="BI401" i="13"/>
  <c r="BH401" i="13"/>
  <c r="BG401" i="13"/>
  <c r="BE401" i="13"/>
  <c r="T401" i="13"/>
  <c r="R401" i="13"/>
  <c r="P401" i="13"/>
  <c r="BI400" i="13"/>
  <c r="BH400" i="13"/>
  <c r="BG400" i="13"/>
  <c r="BE400" i="13"/>
  <c r="T400" i="13"/>
  <c r="R400" i="13"/>
  <c r="P400" i="13"/>
  <c r="BI399" i="13"/>
  <c r="BH399" i="13"/>
  <c r="BG399" i="13"/>
  <c r="BE399" i="13"/>
  <c r="T399" i="13"/>
  <c r="R399" i="13"/>
  <c r="P399" i="13"/>
  <c r="BI398" i="13"/>
  <c r="BH398" i="13"/>
  <c r="BG398" i="13"/>
  <c r="BE398" i="13"/>
  <c r="T398" i="13"/>
  <c r="R398" i="13"/>
  <c r="P398" i="13"/>
  <c r="BI395" i="13"/>
  <c r="BH395" i="13"/>
  <c r="BG395" i="13"/>
  <c r="BE395" i="13"/>
  <c r="T395" i="13"/>
  <c r="R395" i="13"/>
  <c r="P395" i="13"/>
  <c r="BI393" i="13"/>
  <c r="BH393" i="13"/>
  <c r="BG393" i="13"/>
  <c r="BE393" i="13"/>
  <c r="T393" i="13"/>
  <c r="R393" i="13"/>
  <c r="P393" i="13"/>
  <c r="BI392" i="13"/>
  <c r="BH392" i="13"/>
  <c r="BG392" i="13"/>
  <c r="BE392" i="13"/>
  <c r="T392" i="13"/>
  <c r="R392" i="13"/>
  <c r="P392" i="13"/>
  <c r="BI391" i="13"/>
  <c r="BH391" i="13"/>
  <c r="BG391" i="13"/>
  <c r="BE391" i="13"/>
  <c r="T391" i="13"/>
  <c r="R391" i="13"/>
  <c r="P391" i="13"/>
  <c r="BI390" i="13"/>
  <c r="BH390" i="13"/>
  <c r="BG390" i="13"/>
  <c r="BE390" i="13"/>
  <c r="T390" i="13"/>
  <c r="R390" i="13"/>
  <c r="P390" i="13"/>
  <c r="BI389" i="13"/>
  <c r="BH389" i="13"/>
  <c r="BG389" i="13"/>
  <c r="BE389" i="13"/>
  <c r="T389" i="13"/>
  <c r="R389" i="13"/>
  <c r="P389" i="13"/>
  <c r="BI387" i="13"/>
  <c r="BH387" i="13"/>
  <c r="BG387" i="13"/>
  <c r="BE387" i="13"/>
  <c r="T387" i="13"/>
  <c r="R387" i="13"/>
  <c r="P387" i="13"/>
  <c r="BI385" i="13"/>
  <c r="BH385" i="13"/>
  <c r="BG385" i="13"/>
  <c r="BE385" i="13"/>
  <c r="T385" i="13"/>
  <c r="R385" i="13"/>
  <c r="P385" i="13"/>
  <c r="BI384" i="13"/>
  <c r="BH384" i="13"/>
  <c r="BG384" i="13"/>
  <c r="BE384" i="13"/>
  <c r="T384" i="13"/>
  <c r="R384" i="13"/>
  <c r="P384" i="13"/>
  <c r="BI382" i="13"/>
  <c r="BH382" i="13"/>
  <c r="BG382" i="13"/>
  <c r="BE382" i="13"/>
  <c r="T382" i="13"/>
  <c r="R382" i="13"/>
  <c r="P382" i="13"/>
  <c r="BI381" i="13"/>
  <c r="BH381" i="13"/>
  <c r="BG381" i="13"/>
  <c r="BE381" i="13"/>
  <c r="T381" i="13"/>
  <c r="R381" i="13"/>
  <c r="P381" i="13"/>
  <c r="BI380" i="13"/>
  <c r="BH380" i="13"/>
  <c r="BG380" i="13"/>
  <c r="BE380" i="13"/>
  <c r="T380" i="13"/>
  <c r="R380" i="13"/>
  <c r="P380" i="13"/>
  <c r="BI379" i="13"/>
  <c r="BH379" i="13"/>
  <c r="BG379" i="13"/>
  <c r="BE379" i="13"/>
  <c r="T379" i="13"/>
  <c r="R379" i="13"/>
  <c r="P379" i="13"/>
  <c r="BI377" i="13"/>
  <c r="BH377" i="13"/>
  <c r="BG377" i="13"/>
  <c r="BE377" i="13"/>
  <c r="T377" i="13"/>
  <c r="R377" i="13"/>
  <c r="P377" i="13"/>
  <c r="BI376" i="13"/>
  <c r="BH376" i="13"/>
  <c r="BG376" i="13"/>
  <c r="BE376" i="13"/>
  <c r="T376" i="13"/>
  <c r="R376" i="13"/>
  <c r="P376" i="13"/>
  <c r="BI374" i="13"/>
  <c r="BH374" i="13"/>
  <c r="BG374" i="13"/>
  <c r="BE374" i="13"/>
  <c r="T374" i="13"/>
  <c r="R374" i="13"/>
  <c r="P374" i="13"/>
  <c r="BI373" i="13"/>
  <c r="BH373" i="13"/>
  <c r="BG373" i="13"/>
  <c r="BE373" i="13"/>
  <c r="T373" i="13"/>
  <c r="R373" i="13"/>
  <c r="P373" i="13"/>
  <c r="BI372" i="13"/>
  <c r="BH372" i="13"/>
  <c r="BG372" i="13"/>
  <c r="BE372" i="13"/>
  <c r="T372" i="13"/>
  <c r="R372" i="13"/>
  <c r="P372" i="13"/>
  <c r="BI371" i="13"/>
  <c r="BH371" i="13"/>
  <c r="BG371" i="13"/>
  <c r="BE371" i="13"/>
  <c r="T371" i="13"/>
  <c r="R371" i="13"/>
  <c r="P371" i="13"/>
  <c r="BI370" i="13"/>
  <c r="BH370" i="13"/>
  <c r="BG370" i="13"/>
  <c r="BE370" i="13"/>
  <c r="T370" i="13"/>
  <c r="R370" i="13"/>
  <c r="P370" i="13"/>
  <c r="BI369" i="13"/>
  <c r="BH369" i="13"/>
  <c r="BG369" i="13"/>
  <c r="BE369" i="13"/>
  <c r="T369" i="13"/>
  <c r="R369" i="13"/>
  <c r="P369" i="13"/>
  <c r="BI368" i="13"/>
  <c r="BH368" i="13"/>
  <c r="BG368" i="13"/>
  <c r="BE368" i="13"/>
  <c r="T368" i="13"/>
  <c r="R368" i="13"/>
  <c r="P368" i="13"/>
  <c r="BI367" i="13"/>
  <c r="BH367" i="13"/>
  <c r="BG367" i="13"/>
  <c r="BE367" i="13"/>
  <c r="T367" i="13"/>
  <c r="R367" i="13"/>
  <c r="P367" i="13"/>
  <c r="BI366" i="13"/>
  <c r="BH366" i="13"/>
  <c r="BG366" i="13"/>
  <c r="BE366" i="13"/>
  <c r="T366" i="13"/>
  <c r="R366" i="13"/>
  <c r="P366" i="13"/>
  <c r="BI365" i="13"/>
  <c r="BH365" i="13"/>
  <c r="BG365" i="13"/>
  <c r="BE365" i="13"/>
  <c r="T365" i="13"/>
  <c r="R365" i="13"/>
  <c r="P365" i="13"/>
  <c r="BI364" i="13"/>
  <c r="BH364" i="13"/>
  <c r="BG364" i="13"/>
  <c r="BE364" i="13"/>
  <c r="T364" i="13"/>
  <c r="R364" i="13"/>
  <c r="P364" i="13"/>
  <c r="BI363" i="13"/>
  <c r="BH363" i="13"/>
  <c r="BG363" i="13"/>
  <c r="BE363" i="13"/>
  <c r="T363" i="13"/>
  <c r="R363" i="13"/>
  <c r="P363" i="13"/>
  <c r="BI362" i="13"/>
  <c r="BH362" i="13"/>
  <c r="BG362" i="13"/>
  <c r="BE362" i="13"/>
  <c r="T362" i="13"/>
  <c r="R362" i="13"/>
  <c r="P362" i="13"/>
  <c r="BI361" i="13"/>
  <c r="BH361" i="13"/>
  <c r="BG361" i="13"/>
  <c r="BE361" i="13"/>
  <c r="T361" i="13"/>
  <c r="R361" i="13"/>
  <c r="P361" i="13"/>
  <c r="BI360" i="13"/>
  <c r="BH360" i="13"/>
  <c r="BG360" i="13"/>
  <c r="BE360" i="13"/>
  <c r="T360" i="13"/>
  <c r="R360" i="13"/>
  <c r="P360" i="13"/>
  <c r="BI359" i="13"/>
  <c r="BH359" i="13"/>
  <c r="BG359" i="13"/>
  <c r="BE359" i="13"/>
  <c r="T359" i="13"/>
  <c r="R359" i="13"/>
  <c r="P359" i="13"/>
  <c r="BI358" i="13"/>
  <c r="BH358" i="13"/>
  <c r="BG358" i="13"/>
  <c r="BE358" i="13"/>
  <c r="T358" i="13"/>
  <c r="R358" i="13"/>
  <c r="P358" i="13"/>
  <c r="BI357" i="13"/>
  <c r="BH357" i="13"/>
  <c r="BG357" i="13"/>
  <c r="BE357" i="13"/>
  <c r="T357" i="13"/>
  <c r="R357" i="13"/>
  <c r="P357" i="13"/>
  <c r="BI356" i="13"/>
  <c r="BH356" i="13"/>
  <c r="BG356" i="13"/>
  <c r="BE356" i="13"/>
  <c r="T356" i="13"/>
  <c r="R356" i="13"/>
  <c r="P356" i="13"/>
  <c r="BI355" i="13"/>
  <c r="BH355" i="13"/>
  <c r="BG355" i="13"/>
  <c r="BE355" i="13"/>
  <c r="T355" i="13"/>
  <c r="R355" i="13"/>
  <c r="P355" i="13"/>
  <c r="BI354" i="13"/>
  <c r="BH354" i="13"/>
  <c r="BG354" i="13"/>
  <c r="BE354" i="13"/>
  <c r="T354" i="13"/>
  <c r="R354" i="13"/>
  <c r="P354" i="13"/>
  <c r="BI353" i="13"/>
  <c r="BH353" i="13"/>
  <c r="BG353" i="13"/>
  <c r="BE353" i="13"/>
  <c r="T353" i="13"/>
  <c r="R353" i="13"/>
  <c r="P353" i="13"/>
  <c r="BI352" i="13"/>
  <c r="BH352" i="13"/>
  <c r="BG352" i="13"/>
  <c r="BE352" i="13"/>
  <c r="T352" i="13"/>
  <c r="R352" i="13"/>
  <c r="P352" i="13"/>
  <c r="BI351" i="13"/>
  <c r="BH351" i="13"/>
  <c r="BG351" i="13"/>
  <c r="BE351" i="13"/>
  <c r="T351" i="13"/>
  <c r="R351" i="13"/>
  <c r="P351" i="13"/>
  <c r="BI350" i="13"/>
  <c r="BH350" i="13"/>
  <c r="BG350" i="13"/>
  <c r="BE350" i="13"/>
  <c r="T350" i="13"/>
  <c r="R350" i="13"/>
  <c r="P350" i="13"/>
  <c r="BI349" i="13"/>
  <c r="BH349" i="13"/>
  <c r="BG349" i="13"/>
  <c r="BE349" i="13"/>
  <c r="T349" i="13"/>
  <c r="R349" i="13"/>
  <c r="P349" i="13"/>
  <c r="BI348" i="13"/>
  <c r="BH348" i="13"/>
  <c r="BG348" i="13"/>
  <c r="BE348" i="13"/>
  <c r="T348" i="13"/>
  <c r="R348" i="13"/>
  <c r="P348" i="13"/>
  <c r="BI347" i="13"/>
  <c r="BH347" i="13"/>
  <c r="BG347" i="13"/>
  <c r="BE347" i="13"/>
  <c r="T347" i="13"/>
  <c r="R347" i="13"/>
  <c r="P347" i="13"/>
  <c r="BI346" i="13"/>
  <c r="BH346" i="13"/>
  <c r="BG346" i="13"/>
  <c r="BE346" i="13"/>
  <c r="T346" i="13"/>
  <c r="R346" i="13"/>
  <c r="P346" i="13"/>
  <c r="BI345" i="13"/>
  <c r="BH345" i="13"/>
  <c r="BG345" i="13"/>
  <c r="BE345" i="13"/>
  <c r="T345" i="13"/>
  <c r="R345" i="13"/>
  <c r="P345" i="13"/>
  <c r="BI344" i="13"/>
  <c r="BH344" i="13"/>
  <c r="BG344" i="13"/>
  <c r="BE344" i="13"/>
  <c r="T344" i="13"/>
  <c r="R344" i="13"/>
  <c r="P344" i="13"/>
  <c r="BI342" i="13"/>
  <c r="BH342" i="13"/>
  <c r="BG342" i="13"/>
  <c r="BE342" i="13"/>
  <c r="T342" i="13"/>
  <c r="R342" i="13"/>
  <c r="P342" i="13"/>
  <c r="BI341" i="13"/>
  <c r="BH341" i="13"/>
  <c r="BG341" i="13"/>
  <c r="BE341" i="13"/>
  <c r="T341" i="13"/>
  <c r="R341" i="13"/>
  <c r="P341" i="13"/>
  <c r="BI339" i="13"/>
  <c r="BH339" i="13"/>
  <c r="BG339" i="13"/>
  <c r="BE339" i="13"/>
  <c r="T339" i="13"/>
  <c r="R339" i="13"/>
  <c r="P339" i="13"/>
  <c r="BI337" i="13"/>
  <c r="BH337" i="13"/>
  <c r="BG337" i="13"/>
  <c r="BE337" i="13"/>
  <c r="T337" i="13"/>
  <c r="R337" i="13"/>
  <c r="P337" i="13"/>
  <c r="BI335" i="13"/>
  <c r="BH335" i="13"/>
  <c r="BG335" i="13"/>
  <c r="BE335" i="13"/>
  <c r="T335" i="13"/>
  <c r="R335" i="13"/>
  <c r="P335" i="13"/>
  <c r="BI333" i="13"/>
  <c r="BH333" i="13"/>
  <c r="BG333" i="13"/>
  <c r="BE333" i="13"/>
  <c r="T333" i="13"/>
  <c r="T332" i="13"/>
  <c r="R333" i="13"/>
  <c r="R332" i="13" s="1"/>
  <c r="P333" i="13"/>
  <c r="P332" i="13"/>
  <c r="BI331" i="13"/>
  <c r="BH331" i="13"/>
  <c r="BG331" i="13"/>
  <c r="BE331" i="13"/>
  <c r="T331" i="13"/>
  <c r="R331" i="13"/>
  <c r="P331" i="13"/>
  <c r="BI330" i="13"/>
  <c r="BH330" i="13"/>
  <c r="BG330" i="13"/>
  <c r="BE330" i="13"/>
  <c r="T330" i="13"/>
  <c r="R330" i="13"/>
  <c r="P330" i="13"/>
  <c r="BI329" i="13"/>
  <c r="BH329" i="13"/>
  <c r="BG329" i="13"/>
  <c r="BE329" i="13"/>
  <c r="T329" i="13"/>
  <c r="R329" i="13"/>
  <c r="P329" i="13"/>
  <c r="BI328" i="13"/>
  <c r="BH328" i="13"/>
  <c r="BG328" i="13"/>
  <c r="BE328" i="13"/>
  <c r="T328" i="13"/>
  <c r="R328" i="13"/>
  <c r="P328" i="13"/>
  <c r="BI327" i="13"/>
  <c r="BH327" i="13"/>
  <c r="BG327" i="13"/>
  <c r="BE327" i="13"/>
  <c r="T327" i="13"/>
  <c r="R327" i="13"/>
  <c r="P327" i="13"/>
  <c r="BI326" i="13"/>
  <c r="BH326" i="13"/>
  <c r="BG326" i="13"/>
  <c r="BE326" i="13"/>
  <c r="T326" i="13"/>
  <c r="R326" i="13"/>
  <c r="P326" i="13"/>
  <c r="BI325" i="13"/>
  <c r="BH325" i="13"/>
  <c r="BG325" i="13"/>
  <c r="BE325" i="13"/>
  <c r="T325" i="13"/>
  <c r="R325" i="13"/>
  <c r="P325" i="13"/>
  <c r="BI324" i="13"/>
  <c r="BH324" i="13"/>
  <c r="BG324" i="13"/>
  <c r="BE324" i="13"/>
  <c r="T324" i="13"/>
  <c r="R324" i="13"/>
  <c r="P324" i="13"/>
  <c r="BI323" i="13"/>
  <c r="BH323" i="13"/>
  <c r="BG323" i="13"/>
  <c r="BE323" i="13"/>
  <c r="T323" i="13"/>
  <c r="R323" i="13"/>
  <c r="P323" i="13"/>
  <c r="BI322" i="13"/>
  <c r="BH322" i="13"/>
  <c r="BG322" i="13"/>
  <c r="BE322" i="13"/>
  <c r="T322" i="13"/>
  <c r="R322" i="13"/>
  <c r="P322" i="13"/>
  <c r="BI321" i="13"/>
  <c r="BH321" i="13"/>
  <c r="BG321" i="13"/>
  <c r="BE321" i="13"/>
  <c r="T321" i="13"/>
  <c r="R321" i="13"/>
  <c r="P321" i="13"/>
  <c r="BI320" i="13"/>
  <c r="BH320" i="13"/>
  <c r="BG320" i="13"/>
  <c r="BE320" i="13"/>
  <c r="T320" i="13"/>
  <c r="R320" i="13"/>
  <c r="P320" i="13"/>
  <c r="BI319" i="13"/>
  <c r="BH319" i="13"/>
  <c r="BG319" i="13"/>
  <c r="BE319" i="13"/>
  <c r="T319" i="13"/>
  <c r="R319" i="13"/>
  <c r="P319" i="13"/>
  <c r="BI318" i="13"/>
  <c r="BH318" i="13"/>
  <c r="BG318" i="13"/>
  <c r="BE318" i="13"/>
  <c r="T318" i="13"/>
  <c r="R318" i="13"/>
  <c r="P318" i="13"/>
  <c r="BI317" i="13"/>
  <c r="BH317" i="13"/>
  <c r="BG317" i="13"/>
  <c r="BE317" i="13"/>
  <c r="T317" i="13"/>
  <c r="R317" i="13"/>
  <c r="P317" i="13"/>
  <c r="BI316" i="13"/>
  <c r="BH316" i="13"/>
  <c r="BG316" i="13"/>
  <c r="BE316" i="13"/>
  <c r="T316" i="13"/>
  <c r="R316" i="13"/>
  <c r="P316" i="13"/>
  <c r="BI315" i="13"/>
  <c r="BH315" i="13"/>
  <c r="BG315" i="13"/>
  <c r="BE315" i="13"/>
  <c r="T315" i="13"/>
  <c r="R315" i="13"/>
  <c r="P315" i="13"/>
  <c r="BI313" i="13"/>
  <c r="BH313" i="13"/>
  <c r="BG313" i="13"/>
  <c r="BE313" i="13"/>
  <c r="T313" i="13"/>
  <c r="R313" i="13"/>
  <c r="P313" i="13"/>
  <c r="BI312" i="13"/>
  <c r="BH312" i="13"/>
  <c r="BG312" i="13"/>
  <c r="BE312" i="13"/>
  <c r="T312" i="13"/>
  <c r="R312" i="13"/>
  <c r="P312" i="13"/>
  <c r="BI310" i="13"/>
  <c r="BH310" i="13"/>
  <c r="BG310" i="13"/>
  <c r="BE310" i="13"/>
  <c r="T310" i="13"/>
  <c r="R310" i="13"/>
  <c r="P310" i="13"/>
  <c r="BI308" i="13"/>
  <c r="BH308" i="13"/>
  <c r="BG308" i="13"/>
  <c r="BE308" i="13"/>
  <c r="T308" i="13"/>
  <c r="R308" i="13"/>
  <c r="P308" i="13"/>
  <c r="BI307" i="13"/>
  <c r="BH307" i="13"/>
  <c r="BG307" i="13"/>
  <c r="BE307" i="13"/>
  <c r="T307" i="13"/>
  <c r="R307" i="13"/>
  <c r="P307" i="13"/>
  <c r="BI305" i="13"/>
  <c r="BH305" i="13"/>
  <c r="BG305" i="13"/>
  <c r="BE305" i="13"/>
  <c r="T305" i="13"/>
  <c r="R305" i="13"/>
  <c r="P305" i="13"/>
  <c r="BI303" i="13"/>
  <c r="BH303" i="13"/>
  <c r="BG303" i="13"/>
  <c r="BE303" i="13"/>
  <c r="T303" i="13"/>
  <c r="R303" i="13"/>
  <c r="P303" i="13"/>
  <c r="BI302" i="13"/>
  <c r="BH302" i="13"/>
  <c r="BG302" i="13"/>
  <c r="BE302" i="13"/>
  <c r="T302" i="13"/>
  <c r="R302" i="13"/>
  <c r="P302" i="13"/>
  <c r="BI301" i="13"/>
  <c r="BH301" i="13"/>
  <c r="BG301" i="13"/>
  <c r="BE301" i="13"/>
  <c r="T301" i="13"/>
  <c r="R301" i="13"/>
  <c r="P301" i="13"/>
  <c r="BI300" i="13"/>
  <c r="BH300" i="13"/>
  <c r="BG300" i="13"/>
  <c r="BE300" i="13"/>
  <c r="T300" i="13"/>
  <c r="R300" i="13"/>
  <c r="P300" i="13"/>
  <c r="BI299" i="13"/>
  <c r="BH299" i="13"/>
  <c r="BG299" i="13"/>
  <c r="BE299" i="13"/>
  <c r="T299" i="13"/>
  <c r="R299" i="13"/>
  <c r="P299" i="13"/>
  <c r="BI298" i="13"/>
  <c r="BH298" i="13"/>
  <c r="BG298" i="13"/>
  <c r="BE298" i="13"/>
  <c r="T298" i="13"/>
  <c r="R298" i="13"/>
  <c r="P298" i="13"/>
  <c r="BI297" i="13"/>
  <c r="BH297" i="13"/>
  <c r="BG297" i="13"/>
  <c r="BE297" i="13"/>
  <c r="T297" i="13"/>
  <c r="R297" i="13"/>
  <c r="P297" i="13"/>
  <c r="BI295" i="13"/>
  <c r="BH295" i="13"/>
  <c r="BG295" i="13"/>
  <c r="BE295" i="13"/>
  <c r="T295" i="13"/>
  <c r="R295" i="13"/>
  <c r="P295" i="13"/>
  <c r="BI293" i="13"/>
  <c r="BH293" i="13"/>
  <c r="BG293" i="13"/>
  <c r="BE293" i="13"/>
  <c r="T293" i="13"/>
  <c r="R293" i="13"/>
  <c r="P293" i="13"/>
  <c r="BI292" i="13"/>
  <c r="BH292" i="13"/>
  <c r="BG292" i="13"/>
  <c r="BE292" i="13"/>
  <c r="T292" i="13"/>
  <c r="R292" i="13"/>
  <c r="P292" i="13"/>
  <c r="BI291" i="13"/>
  <c r="BH291" i="13"/>
  <c r="BG291" i="13"/>
  <c r="BE291" i="13"/>
  <c r="T291" i="13"/>
  <c r="R291" i="13"/>
  <c r="P291" i="13"/>
  <c r="BI290" i="13"/>
  <c r="BH290" i="13"/>
  <c r="BG290" i="13"/>
  <c r="BE290" i="13"/>
  <c r="T290" i="13"/>
  <c r="R290" i="13"/>
  <c r="P290" i="13"/>
  <c r="BI289" i="13"/>
  <c r="BH289" i="13"/>
  <c r="BG289" i="13"/>
  <c r="BE289" i="13"/>
  <c r="T289" i="13"/>
  <c r="R289" i="13"/>
  <c r="P289" i="13"/>
  <c r="BI287" i="13"/>
  <c r="BH287" i="13"/>
  <c r="BG287" i="13"/>
  <c r="BE287" i="13"/>
  <c r="T287" i="13"/>
  <c r="R287" i="13"/>
  <c r="P287" i="13"/>
  <c r="BI286" i="13"/>
  <c r="BH286" i="13"/>
  <c r="BG286" i="13"/>
  <c r="BE286" i="13"/>
  <c r="T286" i="13"/>
  <c r="R286" i="13"/>
  <c r="P286" i="13"/>
  <c r="BI284" i="13"/>
  <c r="BH284" i="13"/>
  <c r="BG284" i="13"/>
  <c r="BE284" i="13"/>
  <c r="T284" i="13"/>
  <c r="R284" i="13"/>
  <c r="P284" i="13"/>
  <c r="BI281" i="13"/>
  <c r="BH281" i="13"/>
  <c r="BG281" i="13"/>
  <c r="BE281" i="13"/>
  <c r="T281" i="13"/>
  <c r="R281" i="13"/>
  <c r="P281" i="13"/>
  <c r="BI278" i="13"/>
  <c r="BH278" i="13"/>
  <c r="BG278" i="13"/>
  <c r="BE278" i="13"/>
  <c r="T278" i="13"/>
  <c r="R278" i="13"/>
  <c r="P278" i="13"/>
  <c r="BI275" i="13"/>
  <c r="BH275" i="13"/>
  <c r="BG275" i="13"/>
  <c r="BE275" i="13"/>
  <c r="T275" i="13"/>
  <c r="T274" i="13"/>
  <c r="R275" i="13"/>
  <c r="R274" i="13" s="1"/>
  <c r="P275" i="13"/>
  <c r="P274" i="13"/>
  <c r="BI273" i="13"/>
  <c r="BH273" i="13"/>
  <c r="BG273" i="13"/>
  <c r="BE273" i="13"/>
  <c r="T273" i="13"/>
  <c r="R273" i="13"/>
  <c r="P273" i="13"/>
  <c r="BI271" i="13"/>
  <c r="BH271" i="13"/>
  <c r="BG271" i="13"/>
  <c r="BE271" i="13"/>
  <c r="T271" i="13"/>
  <c r="R271" i="13"/>
  <c r="P271" i="13"/>
  <c r="BI270" i="13"/>
  <c r="BH270" i="13"/>
  <c r="BG270" i="13"/>
  <c r="BE270" i="13"/>
  <c r="T270" i="13"/>
  <c r="R270" i="13"/>
  <c r="P270" i="13"/>
  <c r="BI269" i="13"/>
  <c r="BH269" i="13"/>
  <c r="BG269" i="13"/>
  <c r="BE269" i="13"/>
  <c r="T269" i="13"/>
  <c r="R269" i="13"/>
  <c r="P269" i="13"/>
  <c r="BI265" i="13"/>
  <c r="BH265" i="13"/>
  <c r="BG265" i="13"/>
  <c r="BE265" i="13"/>
  <c r="T265" i="13"/>
  <c r="R265" i="13"/>
  <c r="P265" i="13"/>
  <c r="BI264" i="13"/>
  <c r="BH264" i="13"/>
  <c r="BG264" i="13"/>
  <c r="BE264" i="13"/>
  <c r="T264" i="13"/>
  <c r="R264" i="13"/>
  <c r="P264" i="13"/>
  <c r="BI263" i="13"/>
  <c r="BH263" i="13"/>
  <c r="BG263" i="13"/>
  <c r="BE263" i="13"/>
  <c r="T263" i="13"/>
  <c r="R263" i="13"/>
  <c r="P263" i="13"/>
  <c r="BI262" i="13"/>
  <c r="BH262" i="13"/>
  <c r="BG262" i="13"/>
  <c r="BE262" i="13"/>
  <c r="T262" i="13"/>
  <c r="R262" i="13"/>
  <c r="P262" i="13"/>
  <c r="BI261" i="13"/>
  <c r="BH261" i="13"/>
  <c r="BG261" i="13"/>
  <c r="BE261" i="13"/>
  <c r="T261" i="13"/>
  <c r="R261" i="13"/>
  <c r="P261" i="13"/>
  <c r="BI259" i="13"/>
  <c r="BH259" i="13"/>
  <c r="BG259" i="13"/>
  <c r="BE259" i="13"/>
  <c r="T259" i="13"/>
  <c r="R259" i="13"/>
  <c r="P259" i="13"/>
  <c r="BI255" i="13"/>
  <c r="BH255" i="13"/>
  <c r="BG255" i="13"/>
  <c r="BE255" i="13"/>
  <c r="T255" i="13"/>
  <c r="R255" i="13"/>
  <c r="P255" i="13"/>
  <c r="BI253" i="13"/>
  <c r="BH253" i="13"/>
  <c r="BG253" i="13"/>
  <c r="BE253" i="13"/>
  <c r="T253" i="13"/>
  <c r="R253" i="13"/>
  <c r="P253" i="13"/>
  <c r="BI251" i="13"/>
  <c r="BH251" i="13"/>
  <c r="BG251" i="13"/>
  <c r="BE251" i="13"/>
  <c r="T251" i="13"/>
  <c r="R251" i="13"/>
  <c r="P251" i="13"/>
  <c r="BI250" i="13"/>
  <c r="BH250" i="13"/>
  <c r="BG250" i="13"/>
  <c r="BE250" i="13"/>
  <c r="T250" i="13"/>
  <c r="R250" i="13"/>
  <c r="P250" i="13"/>
  <c r="BI249" i="13"/>
  <c r="BH249" i="13"/>
  <c r="BG249" i="13"/>
  <c r="BE249" i="13"/>
  <c r="T249" i="13"/>
  <c r="R249" i="13"/>
  <c r="P249" i="13"/>
  <c r="BI248" i="13"/>
  <c r="BH248" i="13"/>
  <c r="BG248" i="13"/>
  <c r="BE248" i="13"/>
  <c r="T248" i="13"/>
  <c r="R248" i="13"/>
  <c r="P248" i="13"/>
  <c r="BI247" i="13"/>
  <c r="BH247" i="13"/>
  <c r="BG247" i="13"/>
  <c r="BE247" i="13"/>
  <c r="T247" i="13"/>
  <c r="R247" i="13"/>
  <c r="P247" i="13"/>
  <c r="BI245" i="13"/>
  <c r="BH245" i="13"/>
  <c r="BG245" i="13"/>
  <c r="BE245" i="13"/>
  <c r="T245" i="13"/>
  <c r="R245" i="13"/>
  <c r="P245" i="13"/>
  <c r="BI244" i="13"/>
  <c r="BH244" i="13"/>
  <c r="BG244" i="13"/>
  <c r="BE244" i="13"/>
  <c r="T244" i="13"/>
  <c r="R244" i="13"/>
  <c r="P244" i="13"/>
  <c r="BI243" i="13"/>
  <c r="BH243" i="13"/>
  <c r="BG243" i="13"/>
  <c r="BE243" i="13"/>
  <c r="T243" i="13"/>
  <c r="R243" i="13"/>
  <c r="P243" i="13"/>
  <c r="BI240" i="13"/>
  <c r="BH240" i="13"/>
  <c r="BG240" i="13"/>
  <c r="BE240" i="13"/>
  <c r="T240" i="13"/>
  <c r="R240" i="13"/>
  <c r="P240" i="13"/>
  <c r="BI220" i="13"/>
  <c r="BH220" i="13"/>
  <c r="BG220" i="13"/>
  <c r="BE220" i="13"/>
  <c r="T220" i="13"/>
  <c r="R220" i="13"/>
  <c r="P220" i="13"/>
  <c r="BI203" i="13"/>
  <c r="BH203" i="13"/>
  <c r="BG203" i="13"/>
  <c r="BE203" i="13"/>
  <c r="T203" i="13"/>
  <c r="R203" i="13"/>
  <c r="P203" i="13"/>
  <c r="BI199" i="13"/>
  <c r="BH199" i="13"/>
  <c r="BG199" i="13"/>
  <c r="BE199" i="13"/>
  <c r="T199" i="13"/>
  <c r="R199" i="13"/>
  <c r="P199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6" i="13"/>
  <c r="BH186" i="13"/>
  <c r="BG186" i="13"/>
  <c r="BE186" i="13"/>
  <c r="T186" i="13"/>
  <c r="R186" i="13"/>
  <c r="P186" i="13"/>
  <c r="BI180" i="13"/>
  <c r="BH180" i="13"/>
  <c r="BG180" i="13"/>
  <c r="BE180" i="13"/>
  <c r="T180" i="13"/>
  <c r="R180" i="13"/>
  <c r="P180" i="13"/>
  <c r="BI178" i="13"/>
  <c r="BH178" i="13"/>
  <c r="BG178" i="13"/>
  <c r="BE178" i="13"/>
  <c r="T178" i="13"/>
  <c r="R178" i="13"/>
  <c r="P178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69" i="13"/>
  <c r="BH169" i="13"/>
  <c r="BG169" i="13"/>
  <c r="BE169" i="13"/>
  <c r="T169" i="13"/>
  <c r="R169" i="13"/>
  <c r="P169" i="13"/>
  <c r="BI163" i="13"/>
  <c r="BH163" i="13"/>
  <c r="BG163" i="13"/>
  <c r="BE163" i="13"/>
  <c r="T163" i="13"/>
  <c r="R163" i="13"/>
  <c r="P163" i="13"/>
  <c r="BI156" i="13"/>
  <c r="BH156" i="13"/>
  <c r="BG156" i="13"/>
  <c r="BE156" i="13"/>
  <c r="T156" i="13"/>
  <c r="R156" i="13"/>
  <c r="P156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7" i="13"/>
  <c r="BH147" i="13"/>
  <c r="BG147" i="13"/>
  <c r="BE147" i="13"/>
  <c r="T147" i="13"/>
  <c r="R147" i="13"/>
  <c r="P147" i="13"/>
  <c r="J140" i="13"/>
  <c r="F140" i="13"/>
  <c r="F138" i="13"/>
  <c r="E136" i="13"/>
  <c r="J91" i="13"/>
  <c r="F91" i="13"/>
  <c r="F89" i="13"/>
  <c r="E87" i="13"/>
  <c r="J24" i="13"/>
  <c r="E24" i="13"/>
  <c r="J141" i="13"/>
  <c r="J23" i="13"/>
  <c r="J18" i="13"/>
  <c r="E18" i="13"/>
  <c r="F141" i="13"/>
  <c r="J17" i="13"/>
  <c r="J12" i="13"/>
  <c r="J138" i="13" s="1"/>
  <c r="E7" i="13"/>
  <c r="E134" i="13"/>
  <c r="J37" i="12"/>
  <c r="J36" i="12"/>
  <c r="AY105" i="1"/>
  <c r="J35" i="12"/>
  <c r="AX105" i="1" s="1"/>
  <c r="BI474" i="12"/>
  <c r="BH474" i="12"/>
  <c r="BG474" i="12"/>
  <c r="BE474" i="12"/>
  <c r="T474" i="12"/>
  <c r="T473" i="12"/>
  <c r="R474" i="12"/>
  <c r="R473" i="12" s="1"/>
  <c r="R468" i="12" s="1"/>
  <c r="P474" i="12"/>
  <c r="P473" i="12"/>
  <c r="BI472" i="12"/>
  <c r="BH472" i="12"/>
  <c r="BG472" i="12"/>
  <c r="BE472" i="12"/>
  <c r="T472" i="12"/>
  <c r="T471" i="12" s="1"/>
  <c r="T468" i="12" s="1"/>
  <c r="R472" i="12"/>
  <c r="R471" i="12"/>
  <c r="P472" i="12"/>
  <c r="P471" i="12" s="1"/>
  <c r="BI470" i="12"/>
  <c r="BH470" i="12"/>
  <c r="BG470" i="12"/>
  <c r="BE470" i="12"/>
  <c r="T470" i="12"/>
  <c r="T469" i="12"/>
  <c r="R470" i="12"/>
  <c r="R469" i="12"/>
  <c r="P470" i="12"/>
  <c r="P469" i="12" s="1"/>
  <c r="P468" i="12" s="1"/>
  <c r="BI460" i="12"/>
  <c r="BH460" i="12"/>
  <c r="BG460" i="12"/>
  <c r="BE460" i="12"/>
  <c r="T460" i="12"/>
  <c r="R460" i="12"/>
  <c r="P460" i="12"/>
  <c r="BI458" i="12"/>
  <c r="BH458" i="12"/>
  <c r="BG458" i="12"/>
  <c r="BE458" i="12"/>
  <c r="T458" i="12"/>
  <c r="R458" i="12"/>
  <c r="P458" i="12"/>
  <c r="BI457" i="12"/>
  <c r="BH457" i="12"/>
  <c r="BG457" i="12"/>
  <c r="BE457" i="12"/>
  <c r="T457" i="12"/>
  <c r="R457" i="12"/>
  <c r="P457" i="12"/>
  <c r="BI455" i="12"/>
  <c r="BH455" i="12"/>
  <c r="BG455" i="12"/>
  <c r="BE455" i="12"/>
  <c r="T455" i="12"/>
  <c r="R455" i="12"/>
  <c r="P455" i="12"/>
  <c r="BI453" i="12"/>
  <c r="BH453" i="12"/>
  <c r="BG453" i="12"/>
  <c r="BE453" i="12"/>
  <c r="T453" i="12"/>
  <c r="R453" i="12"/>
  <c r="P453" i="12"/>
  <c r="BI452" i="12"/>
  <c r="BH452" i="12"/>
  <c r="BG452" i="12"/>
  <c r="BE452" i="12"/>
  <c r="T452" i="12"/>
  <c r="R452" i="12"/>
  <c r="P452" i="12"/>
  <c r="BI450" i="12"/>
  <c r="BH450" i="12"/>
  <c r="BG450" i="12"/>
  <c r="BE450" i="12"/>
  <c r="T450" i="12"/>
  <c r="R450" i="12"/>
  <c r="P450" i="12"/>
  <c r="BI449" i="12"/>
  <c r="BH449" i="12"/>
  <c r="BG449" i="12"/>
  <c r="BE449" i="12"/>
  <c r="T449" i="12"/>
  <c r="R449" i="12"/>
  <c r="P449" i="12"/>
  <c r="BI448" i="12"/>
  <c r="BH448" i="12"/>
  <c r="BG448" i="12"/>
  <c r="BE448" i="12"/>
  <c r="T448" i="12"/>
  <c r="R448" i="12"/>
  <c r="P448" i="12"/>
  <c r="BI447" i="12"/>
  <c r="BH447" i="12"/>
  <c r="BG447" i="12"/>
  <c r="BE447" i="12"/>
  <c r="T447" i="12"/>
  <c r="R447" i="12"/>
  <c r="P447" i="12"/>
  <c r="BI445" i="12"/>
  <c r="BH445" i="12"/>
  <c r="BG445" i="12"/>
  <c r="BE445" i="12"/>
  <c r="T445" i="12"/>
  <c r="R445" i="12"/>
  <c r="P445" i="12"/>
  <c r="BI441" i="12"/>
  <c r="BH441" i="12"/>
  <c r="BG441" i="12"/>
  <c r="BE441" i="12"/>
  <c r="T441" i="12"/>
  <c r="R441" i="12"/>
  <c r="P441" i="12"/>
  <c r="BI439" i="12"/>
  <c r="BH439" i="12"/>
  <c r="BG439" i="12"/>
  <c r="BE439" i="12"/>
  <c r="T439" i="12"/>
  <c r="R439" i="12"/>
  <c r="P439" i="12"/>
  <c r="BI438" i="12"/>
  <c r="BH438" i="12"/>
  <c r="BG438" i="12"/>
  <c r="BE438" i="12"/>
  <c r="T438" i="12"/>
  <c r="R438" i="12"/>
  <c r="P438" i="12"/>
  <c r="BI437" i="12"/>
  <c r="BH437" i="12"/>
  <c r="BG437" i="12"/>
  <c r="BE437" i="12"/>
  <c r="T437" i="12"/>
  <c r="R437" i="12"/>
  <c r="P437" i="12"/>
  <c r="BI435" i="12"/>
  <c r="BH435" i="12"/>
  <c r="BG435" i="12"/>
  <c r="BE435" i="12"/>
  <c r="T435" i="12"/>
  <c r="R435" i="12"/>
  <c r="P435" i="12"/>
  <c r="BI433" i="12"/>
  <c r="BH433" i="12"/>
  <c r="BG433" i="12"/>
  <c r="BE433" i="12"/>
  <c r="T433" i="12"/>
  <c r="R433" i="12"/>
  <c r="P433" i="12"/>
  <c r="BI431" i="12"/>
  <c r="BH431" i="12"/>
  <c r="BG431" i="12"/>
  <c r="BE431" i="12"/>
  <c r="T431" i="12"/>
  <c r="R431" i="12"/>
  <c r="P431" i="12"/>
  <c r="BI429" i="12"/>
  <c r="BH429" i="12"/>
  <c r="BG429" i="12"/>
  <c r="BE429" i="12"/>
  <c r="T429" i="12"/>
  <c r="R429" i="12"/>
  <c r="P429" i="12"/>
  <c r="BI428" i="12"/>
  <c r="BH428" i="12"/>
  <c r="BG428" i="12"/>
  <c r="BE428" i="12"/>
  <c r="T428" i="12"/>
  <c r="R428" i="12"/>
  <c r="P428" i="12"/>
  <c r="BI427" i="12"/>
  <c r="BH427" i="12"/>
  <c r="BG427" i="12"/>
  <c r="BE427" i="12"/>
  <c r="T427" i="12"/>
  <c r="R427" i="12"/>
  <c r="P427" i="12"/>
  <c r="BI426" i="12"/>
  <c r="BH426" i="12"/>
  <c r="BG426" i="12"/>
  <c r="BE426" i="12"/>
  <c r="T426" i="12"/>
  <c r="R426" i="12"/>
  <c r="P426" i="12"/>
  <c r="BI424" i="12"/>
  <c r="BH424" i="12"/>
  <c r="BG424" i="12"/>
  <c r="BE424" i="12"/>
  <c r="T424" i="12"/>
  <c r="R424" i="12"/>
  <c r="P424" i="12"/>
  <c r="BI423" i="12"/>
  <c r="BH423" i="12"/>
  <c r="BG423" i="12"/>
  <c r="BE423" i="12"/>
  <c r="T423" i="12"/>
  <c r="R423" i="12"/>
  <c r="P423" i="12"/>
  <c r="BI422" i="12"/>
  <c r="BH422" i="12"/>
  <c r="BG422" i="12"/>
  <c r="BE422" i="12"/>
  <c r="T422" i="12"/>
  <c r="R422" i="12"/>
  <c r="P422" i="12"/>
  <c r="BI421" i="12"/>
  <c r="BH421" i="12"/>
  <c r="BG421" i="12"/>
  <c r="BE421" i="12"/>
  <c r="T421" i="12"/>
  <c r="R421" i="12"/>
  <c r="P421" i="12"/>
  <c r="BI419" i="12"/>
  <c r="BH419" i="12"/>
  <c r="BG419" i="12"/>
  <c r="BE419" i="12"/>
  <c r="T419" i="12"/>
  <c r="R419" i="12"/>
  <c r="P419" i="12"/>
  <c r="BI416" i="12"/>
  <c r="BH416" i="12"/>
  <c r="BG416" i="12"/>
  <c r="BE416" i="12"/>
  <c r="T416" i="12"/>
  <c r="R416" i="12"/>
  <c r="P416" i="12"/>
  <c r="BI413" i="12"/>
  <c r="BH413" i="12"/>
  <c r="BG413" i="12"/>
  <c r="BE413" i="12"/>
  <c r="T413" i="12"/>
  <c r="R413" i="12"/>
  <c r="P413" i="12"/>
  <c r="BI411" i="12"/>
  <c r="BH411" i="12"/>
  <c r="BG411" i="12"/>
  <c r="BE411" i="12"/>
  <c r="T411" i="12"/>
  <c r="R411" i="12"/>
  <c r="P411" i="12"/>
  <c r="BI405" i="12"/>
  <c r="BH405" i="12"/>
  <c r="BG405" i="12"/>
  <c r="BE405" i="12"/>
  <c r="T405" i="12"/>
  <c r="R405" i="12"/>
  <c r="P405" i="12"/>
  <c r="BI404" i="12"/>
  <c r="BH404" i="12"/>
  <c r="BG404" i="12"/>
  <c r="BE404" i="12"/>
  <c r="T404" i="12"/>
  <c r="R404" i="12"/>
  <c r="P404" i="12"/>
  <c r="BI403" i="12"/>
  <c r="BH403" i="12"/>
  <c r="BG403" i="12"/>
  <c r="BE403" i="12"/>
  <c r="T403" i="12"/>
  <c r="R403" i="12"/>
  <c r="P403" i="12"/>
  <c r="BI402" i="12"/>
  <c r="BH402" i="12"/>
  <c r="BG402" i="12"/>
  <c r="BE402" i="12"/>
  <c r="T402" i="12"/>
  <c r="R402" i="12"/>
  <c r="P402" i="12"/>
  <c r="BI401" i="12"/>
  <c r="BH401" i="12"/>
  <c r="BG401" i="12"/>
  <c r="BE401" i="12"/>
  <c r="T401" i="12"/>
  <c r="R401" i="12"/>
  <c r="P401" i="12"/>
  <c r="BI400" i="12"/>
  <c r="BH400" i="12"/>
  <c r="BG400" i="12"/>
  <c r="BE400" i="12"/>
  <c r="T400" i="12"/>
  <c r="R400" i="12"/>
  <c r="P400" i="12"/>
  <c r="BI399" i="12"/>
  <c r="BH399" i="12"/>
  <c r="BG399" i="12"/>
  <c r="BE399" i="12"/>
  <c r="T399" i="12"/>
  <c r="R399" i="12"/>
  <c r="P399" i="12"/>
  <c r="BI398" i="12"/>
  <c r="BH398" i="12"/>
  <c r="BG398" i="12"/>
  <c r="BE398" i="12"/>
  <c r="T398" i="12"/>
  <c r="R398" i="12"/>
  <c r="P398" i="12"/>
  <c r="BI395" i="12"/>
  <c r="BH395" i="12"/>
  <c r="BG395" i="12"/>
  <c r="BE395" i="12"/>
  <c r="T395" i="12"/>
  <c r="R395" i="12"/>
  <c r="P395" i="12"/>
  <c r="BI393" i="12"/>
  <c r="BH393" i="12"/>
  <c r="BG393" i="12"/>
  <c r="BE393" i="12"/>
  <c r="T393" i="12"/>
  <c r="R393" i="12"/>
  <c r="P393" i="12"/>
  <c r="BI392" i="12"/>
  <c r="BH392" i="12"/>
  <c r="BG392" i="12"/>
  <c r="BE392" i="12"/>
  <c r="T392" i="12"/>
  <c r="R392" i="12"/>
  <c r="P392" i="12"/>
  <c r="BI391" i="12"/>
  <c r="BH391" i="12"/>
  <c r="BG391" i="12"/>
  <c r="BE391" i="12"/>
  <c r="T391" i="12"/>
  <c r="R391" i="12"/>
  <c r="P391" i="12"/>
  <c r="BI390" i="12"/>
  <c r="BH390" i="12"/>
  <c r="BG390" i="12"/>
  <c r="BE390" i="12"/>
  <c r="T390" i="12"/>
  <c r="R390" i="12"/>
  <c r="P390" i="12"/>
  <c r="BI389" i="12"/>
  <c r="BH389" i="12"/>
  <c r="BG389" i="12"/>
  <c r="BE389" i="12"/>
  <c r="T389" i="12"/>
  <c r="R389" i="12"/>
  <c r="P389" i="12"/>
  <c r="BI387" i="12"/>
  <c r="BH387" i="12"/>
  <c r="BG387" i="12"/>
  <c r="BE387" i="12"/>
  <c r="T387" i="12"/>
  <c r="R387" i="12"/>
  <c r="P387" i="12"/>
  <c r="BI385" i="12"/>
  <c r="BH385" i="12"/>
  <c r="BG385" i="12"/>
  <c r="BE385" i="12"/>
  <c r="T385" i="12"/>
  <c r="R385" i="12"/>
  <c r="P385" i="12"/>
  <c r="BI384" i="12"/>
  <c r="BH384" i="12"/>
  <c r="BG384" i="12"/>
  <c r="BE384" i="12"/>
  <c r="T384" i="12"/>
  <c r="R384" i="12"/>
  <c r="P384" i="12"/>
  <c r="BI382" i="12"/>
  <c r="BH382" i="12"/>
  <c r="BG382" i="12"/>
  <c r="BE382" i="12"/>
  <c r="T382" i="12"/>
  <c r="R382" i="12"/>
  <c r="P382" i="12"/>
  <c r="BI381" i="12"/>
  <c r="BH381" i="12"/>
  <c r="BG381" i="12"/>
  <c r="BE381" i="12"/>
  <c r="T381" i="12"/>
  <c r="R381" i="12"/>
  <c r="P381" i="12"/>
  <c r="BI380" i="12"/>
  <c r="BH380" i="12"/>
  <c r="BG380" i="12"/>
  <c r="BE380" i="12"/>
  <c r="T380" i="12"/>
  <c r="R380" i="12"/>
  <c r="P380" i="12"/>
  <c r="BI379" i="12"/>
  <c r="BH379" i="12"/>
  <c r="BG379" i="12"/>
  <c r="BE379" i="12"/>
  <c r="T379" i="12"/>
  <c r="R379" i="12"/>
  <c r="P379" i="12"/>
  <c r="BI377" i="12"/>
  <c r="BH377" i="12"/>
  <c r="BG377" i="12"/>
  <c r="BE377" i="12"/>
  <c r="T377" i="12"/>
  <c r="R377" i="12"/>
  <c r="P377" i="12"/>
  <c r="BI376" i="12"/>
  <c r="BH376" i="12"/>
  <c r="BG376" i="12"/>
  <c r="BE376" i="12"/>
  <c r="T376" i="12"/>
  <c r="R376" i="12"/>
  <c r="P376" i="12"/>
  <c r="BI374" i="12"/>
  <c r="BH374" i="12"/>
  <c r="BG374" i="12"/>
  <c r="BE374" i="12"/>
  <c r="T374" i="12"/>
  <c r="R374" i="12"/>
  <c r="P374" i="12"/>
  <c r="BI373" i="12"/>
  <c r="BH373" i="12"/>
  <c r="BG373" i="12"/>
  <c r="BE373" i="12"/>
  <c r="T373" i="12"/>
  <c r="R373" i="12"/>
  <c r="P373" i="12"/>
  <c r="BI372" i="12"/>
  <c r="BH372" i="12"/>
  <c r="BG372" i="12"/>
  <c r="BE372" i="12"/>
  <c r="T372" i="12"/>
  <c r="R372" i="12"/>
  <c r="P372" i="12"/>
  <c r="BI371" i="12"/>
  <c r="BH371" i="12"/>
  <c r="BG371" i="12"/>
  <c r="BE371" i="12"/>
  <c r="T371" i="12"/>
  <c r="R371" i="12"/>
  <c r="P371" i="12"/>
  <c r="BI370" i="12"/>
  <c r="BH370" i="12"/>
  <c r="BG370" i="12"/>
  <c r="BE370" i="12"/>
  <c r="T370" i="12"/>
  <c r="R370" i="12"/>
  <c r="P370" i="12"/>
  <c r="BI369" i="12"/>
  <c r="BH369" i="12"/>
  <c r="BG369" i="12"/>
  <c r="BE369" i="12"/>
  <c r="T369" i="12"/>
  <c r="R369" i="12"/>
  <c r="P369" i="12"/>
  <c r="BI368" i="12"/>
  <c r="BH368" i="12"/>
  <c r="BG368" i="12"/>
  <c r="BE368" i="12"/>
  <c r="T368" i="12"/>
  <c r="R368" i="12"/>
  <c r="P368" i="12"/>
  <c r="BI367" i="12"/>
  <c r="BH367" i="12"/>
  <c r="BG367" i="12"/>
  <c r="BE367" i="12"/>
  <c r="T367" i="12"/>
  <c r="R367" i="12"/>
  <c r="P367" i="12"/>
  <c r="BI366" i="12"/>
  <c r="BH366" i="12"/>
  <c r="BG366" i="12"/>
  <c r="BE366" i="12"/>
  <c r="T366" i="12"/>
  <c r="R366" i="12"/>
  <c r="P366" i="12"/>
  <c r="BI365" i="12"/>
  <c r="BH365" i="12"/>
  <c r="BG365" i="12"/>
  <c r="BE365" i="12"/>
  <c r="T365" i="12"/>
  <c r="R365" i="12"/>
  <c r="P365" i="12"/>
  <c r="BI364" i="12"/>
  <c r="BH364" i="12"/>
  <c r="BG364" i="12"/>
  <c r="BE364" i="12"/>
  <c r="T364" i="12"/>
  <c r="R364" i="12"/>
  <c r="P364" i="12"/>
  <c r="BI363" i="12"/>
  <c r="BH363" i="12"/>
  <c r="BG363" i="12"/>
  <c r="BE363" i="12"/>
  <c r="T363" i="12"/>
  <c r="R363" i="12"/>
  <c r="P363" i="12"/>
  <c r="BI362" i="12"/>
  <c r="BH362" i="12"/>
  <c r="BG362" i="12"/>
  <c r="BE362" i="12"/>
  <c r="T362" i="12"/>
  <c r="R362" i="12"/>
  <c r="P362" i="12"/>
  <c r="BI361" i="12"/>
  <c r="BH361" i="12"/>
  <c r="BG361" i="12"/>
  <c r="BE361" i="12"/>
  <c r="T361" i="12"/>
  <c r="R361" i="12"/>
  <c r="P361" i="12"/>
  <c r="BI360" i="12"/>
  <c r="BH360" i="12"/>
  <c r="BG360" i="12"/>
  <c r="BE360" i="12"/>
  <c r="T360" i="12"/>
  <c r="R360" i="12"/>
  <c r="P360" i="12"/>
  <c r="BI359" i="12"/>
  <c r="BH359" i="12"/>
  <c r="BG359" i="12"/>
  <c r="BE359" i="12"/>
  <c r="T359" i="12"/>
  <c r="R359" i="12"/>
  <c r="P359" i="12"/>
  <c r="BI358" i="12"/>
  <c r="BH358" i="12"/>
  <c r="BG358" i="12"/>
  <c r="BE358" i="12"/>
  <c r="T358" i="12"/>
  <c r="R358" i="12"/>
  <c r="P358" i="12"/>
  <c r="BI357" i="12"/>
  <c r="BH357" i="12"/>
  <c r="BG357" i="12"/>
  <c r="BE357" i="12"/>
  <c r="T357" i="12"/>
  <c r="R357" i="12"/>
  <c r="P357" i="12"/>
  <c r="BI356" i="12"/>
  <c r="BH356" i="12"/>
  <c r="BG356" i="12"/>
  <c r="BE356" i="12"/>
  <c r="T356" i="12"/>
  <c r="R356" i="12"/>
  <c r="P356" i="12"/>
  <c r="BI355" i="12"/>
  <c r="BH355" i="12"/>
  <c r="BG355" i="12"/>
  <c r="BE355" i="12"/>
  <c r="T355" i="12"/>
  <c r="R355" i="12"/>
  <c r="P355" i="12"/>
  <c r="BI354" i="12"/>
  <c r="BH354" i="12"/>
  <c r="BG354" i="12"/>
  <c r="BE354" i="12"/>
  <c r="T354" i="12"/>
  <c r="R354" i="12"/>
  <c r="P354" i="12"/>
  <c r="BI353" i="12"/>
  <c r="BH353" i="12"/>
  <c r="BG353" i="12"/>
  <c r="BE353" i="12"/>
  <c r="T353" i="12"/>
  <c r="R353" i="12"/>
  <c r="P353" i="12"/>
  <c r="BI352" i="12"/>
  <c r="BH352" i="12"/>
  <c r="BG352" i="12"/>
  <c r="BE352" i="12"/>
  <c r="T352" i="12"/>
  <c r="R352" i="12"/>
  <c r="P352" i="12"/>
  <c r="BI351" i="12"/>
  <c r="BH351" i="12"/>
  <c r="BG351" i="12"/>
  <c r="BE351" i="12"/>
  <c r="T351" i="12"/>
  <c r="R351" i="12"/>
  <c r="P351" i="12"/>
  <c r="BI350" i="12"/>
  <c r="BH350" i="12"/>
  <c r="BG350" i="12"/>
  <c r="BE350" i="12"/>
  <c r="T350" i="12"/>
  <c r="R350" i="12"/>
  <c r="P350" i="12"/>
  <c r="BI349" i="12"/>
  <c r="BH349" i="12"/>
  <c r="BG349" i="12"/>
  <c r="BE349" i="12"/>
  <c r="T349" i="12"/>
  <c r="R349" i="12"/>
  <c r="P349" i="12"/>
  <c r="BI348" i="12"/>
  <c r="BH348" i="12"/>
  <c r="BG348" i="12"/>
  <c r="BE348" i="12"/>
  <c r="T348" i="12"/>
  <c r="R348" i="12"/>
  <c r="P348" i="12"/>
  <c r="BI347" i="12"/>
  <c r="BH347" i="12"/>
  <c r="BG347" i="12"/>
  <c r="BE347" i="12"/>
  <c r="T347" i="12"/>
  <c r="R347" i="12"/>
  <c r="P347" i="12"/>
  <c r="BI346" i="12"/>
  <c r="BH346" i="12"/>
  <c r="BG346" i="12"/>
  <c r="BE346" i="12"/>
  <c r="T346" i="12"/>
  <c r="R346" i="12"/>
  <c r="P346" i="12"/>
  <c r="BI345" i="12"/>
  <c r="BH345" i="12"/>
  <c r="BG345" i="12"/>
  <c r="BE345" i="12"/>
  <c r="T345" i="12"/>
  <c r="R345" i="12"/>
  <c r="P345" i="12"/>
  <c r="BI344" i="12"/>
  <c r="BH344" i="12"/>
  <c r="BG344" i="12"/>
  <c r="BE344" i="12"/>
  <c r="T344" i="12"/>
  <c r="R344" i="12"/>
  <c r="P344" i="12"/>
  <c r="BI342" i="12"/>
  <c r="BH342" i="12"/>
  <c r="BG342" i="12"/>
  <c r="BE342" i="12"/>
  <c r="T342" i="12"/>
  <c r="R342" i="12"/>
  <c r="P342" i="12"/>
  <c r="BI341" i="12"/>
  <c r="BH341" i="12"/>
  <c r="BG341" i="12"/>
  <c r="BE341" i="12"/>
  <c r="T341" i="12"/>
  <c r="R341" i="12"/>
  <c r="P341" i="12"/>
  <c r="BI339" i="12"/>
  <c r="BH339" i="12"/>
  <c r="BG339" i="12"/>
  <c r="BE339" i="12"/>
  <c r="T339" i="12"/>
  <c r="R339" i="12"/>
  <c r="P339" i="12"/>
  <c r="BI337" i="12"/>
  <c r="BH337" i="12"/>
  <c r="BG337" i="12"/>
  <c r="BE337" i="12"/>
  <c r="T337" i="12"/>
  <c r="R337" i="12"/>
  <c r="P337" i="12"/>
  <c r="BI335" i="12"/>
  <c r="BH335" i="12"/>
  <c r="BG335" i="12"/>
  <c r="BE335" i="12"/>
  <c r="T335" i="12"/>
  <c r="R335" i="12"/>
  <c r="P335" i="12"/>
  <c r="BI333" i="12"/>
  <c r="BH333" i="12"/>
  <c r="BG333" i="12"/>
  <c r="BE333" i="12"/>
  <c r="T333" i="12"/>
  <c r="T332" i="12"/>
  <c r="R333" i="12"/>
  <c r="R332" i="12" s="1"/>
  <c r="P333" i="12"/>
  <c r="P332" i="12"/>
  <c r="BI331" i="12"/>
  <c r="BH331" i="12"/>
  <c r="BG331" i="12"/>
  <c r="BE331" i="12"/>
  <c r="T331" i="12"/>
  <c r="R331" i="12"/>
  <c r="P331" i="12"/>
  <c r="BI330" i="12"/>
  <c r="BH330" i="12"/>
  <c r="BG330" i="12"/>
  <c r="BE330" i="12"/>
  <c r="T330" i="12"/>
  <c r="R330" i="12"/>
  <c r="P330" i="12"/>
  <c r="BI329" i="12"/>
  <c r="BH329" i="12"/>
  <c r="BG329" i="12"/>
  <c r="BE329" i="12"/>
  <c r="T329" i="12"/>
  <c r="R329" i="12"/>
  <c r="P329" i="12"/>
  <c r="BI328" i="12"/>
  <c r="BH328" i="12"/>
  <c r="BG328" i="12"/>
  <c r="BE328" i="12"/>
  <c r="T328" i="12"/>
  <c r="R328" i="12"/>
  <c r="P328" i="12"/>
  <c r="BI327" i="12"/>
  <c r="BH327" i="12"/>
  <c r="BG327" i="12"/>
  <c r="BE327" i="12"/>
  <c r="T327" i="12"/>
  <c r="R327" i="12"/>
  <c r="P327" i="12"/>
  <c r="BI326" i="12"/>
  <c r="BH326" i="12"/>
  <c r="BG326" i="12"/>
  <c r="BE326" i="12"/>
  <c r="T326" i="12"/>
  <c r="R326" i="12"/>
  <c r="P326" i="12"/>
  <c r="BI325" i="12"/>
  <c r="BH325" i="12"/>
  <c r="BG325" i="12"/>
  <c r="BE325" i="12"/>
  <c r="T325" i="12"/>
  <c r="R325" i="12"/>
  <c r="P325" i="12"/>
  <c r="BI324" i="12"/>
  <c r="BH324" i="12"/>
  <c r="BG324" i="12"/>
  <c r="BE324" i="12"/>
  <c r="T324" i="12"/>
  <c r="R324" i="12"/>
  <c r="P324" i="12"/>
  <c r="BI323" i="12"/>
  <c r="BH323" i="12"/>
  <c r="BG323" i="12"/>
  <c r="BE323" i="12"/>
  <c r="T323" i="12"/>
  <c r="R323" i="12"/>
  <c r="P323" i="12"/>
  <c r="BI322" i="12"/>
  <c r="BH322" i="12"/>
  <c r="BG322" i="12"/>
  <c r="BE322" i="12"/>
  <c r="T322" i="12"/>
  <c r="R322" i="12"/>
  <c r="P322" i="12"/>
  <c r="BI321" i="12"/>
  <c r="BH321" i="12"/>
  <c r="BG321" i="12"/>
  <c r="BE321" i="12"/>
  <c r="T321" i="12"/>
  <c r="R321" i="12"/>
  <c r="P321" i="12"/>
  <c r="BI320" i="12"/>
  <c r="BH320" i="12"/>
  <c r="BG320" i="12"/>
  <c r="BE320" i="12"/>
  <c r="T320" i="12"/>
  <c r="R320" i="12"/>
  <c r="P320" i="12"/>
  <c r="BI319" i="12"/>
  <c r="BH319" i="12"/>
  <c r="BG319" i="12"/>
  <c r="BE319" i="12"/>
  <c r="T319" i="12"/>
  <c r="R319" i="12"/>
  <c r="P319" i="12"/>
  <c r="BI318" i="12"/>
  <c r="BH318" i="12"/>
  <c r="BG318" i="12"/>
  <c r="BE318" i="12"/>
  <c r="T318" i="12"/>
  <c r="R318" i="12"/>
  <c r="P318" i="12"/>
  <c r="BI317" i="12"/>
  <c r="BH317" i="12"/>
  <c r="BG317" i="12"/>
  <c r="BE317" i="12"/>
  <c r="T317" i="12"/>
  <c r="R317" i="12"/>
  <c r="P317" i="12"/>
  <c r="BI316" i="12"/>
  <c r="BH316" i="12"/>
  <c r="BG316" i="12"/>
  <c r="BE316" i="12"/>
  <c r="T316" i="12"/>
  <c r="R316" i="12"/>
  <c r="P316" i="12"/>
  <c r="BI315" i="12"/>
  <c r="BH315" i="12"/>
  <c r="BG315" i="12"/>
  <c r="BE315" i="12"/>
  <c r="T315" i="12"/>
  <c r="R315" i="12"/>
  <c r="P315" i="12"/>
  <c r="BI313" i="12"/>
  <c r="BH313" i="12"/>
  <c r="BG313" i="12"/>
  <c r="BE313" i="12"/>
  <c r="T313" i="12"/>
  <c r="R313" i="12"/>
  <c r="P313" i="12"/>
  <c r="BI312" i="12"/>
  <c r="BH312" i="12"/>
  <c r="BG312" i="12"/>
  <c r="BE312" i="12"/>
  <c r="T312" i="12"/>
  <c r="R312" i="12"/>
  <c r="P312" i="12"/>
  <c r="BI310" i="12"/>
  <c r="BH310" i="12"/>
  <c r="BG310" i="12"/>
  <c r="BE310" i="12"/>
  <c r="T310" i="12"/>
  <c r="R310" i="12"/>
  <c r="P310" i="12"/>
  <c r="BI308" i="12"/>
  <c r="BH308" i="12"/>
  <c r="BG308" i="12"/>
  <c r="BE308" i="12"/>
  <c r="T308" i="12"/>
  <c r="R308" i="12"/>
  <c r="P308" i="12"/>
  <c r="BI307" i="12"/>
  <c r="BH307" i="12"/>
  <c r="BG307" i="12"/>
  <c r="BE307" i="12"/>
  <c r="T307" i="12"/>
  <c r="R307" i="12"/>
  <c r="P307" i="12"/>
  <c r="BI305" i="12"/>
  <c r="BH305" i="12"/>
  <c r="BG305" i="12"/>
  <c r="BE305" i="12"/>
  <c r="T305" i="12"/>
  <c r="R305" i="12"/>
  <c r="P305" i="12"/>
  <c r="BI303" i="12"/>
  <c r="BH303" i="12"/>
  <c r="BG303" i="12"/>
  <c r="BE303" i="12"/>
  <c r="T303" i="12"/>
  <c r="R303" i="12"/>
  <c r="P303" i="12"/>
  <c r="BI302" i="12"/>
  <c r="BH302" i="12"/>
  <c r="BG302" i="12"/>
  <c r="BE302" i="12"/>
  <c r="T302" i="12"/>
  <c r="R302" i="12"/>
  <c r="P302" i="12"/>
  <c r="BI301" i="12"/>
  <c r="BH301" i="12"/>
  <c r="BG301" i="12"/>
  <c r="BE301" i="12"/>
  <c r="T301" i="12"/>
  <c r="R301" i="12"/>
  <c r="P301" i="12"/>
  <c r="BI300" i="12"/>
  <c r="BH300" i="12"/>
  <c r="BG300" i="12"/>
  <c r="BE300" i="12"/>
  <c r="T300" i="12"/>
  <c r="R300" i="12"/>
  <c r="P300" i="12"/>
  <c r="BI299" i="12"/>
  <c r="BH299" i="12"/>
  <c r="BG299" i="12"/>
  <c r="BE299" i="12"/>
  <c r="T299" i="12"/>
  <c r="R299" i="12"/>
  <c r="P299" i="12"/>
  <c r="BI298" i="12"/>
  <c r="BH298" i="12"/>
  <c r="BG298" i="12"/>
  <c r="BE298" i="12"/>
  <c r="T298" i="12"/>
  <c r="R298" i="12"/>
  <c r="P298" i="12"/>
  <c r="BI297" i="12"/>
  <c r="BH297" i="12"/>
  <c r="BG297" i="12"/>
  <c r="BE297" i="12"/>
  <c r="T297" i="12"/>
  <c r="R297" i="12"/>
  <c r="P297" i="12"/>
  <c r="BI295" i="12"/>
  <c r="BH295" i="12"/>
  <c r="BG295" i="12"/>
  <c r="BE295" i="12"/>
  <c r="T295" i="12"/>
  <c r="R295" i="12"/>
  <c r="P295" i="12"/>
  <c r="BI293" i="12"/>
  <c r="BH293" i="12"/>
  <c r="BG293" i="12"/>
  <c r="BE293" i="12"/>
  <c r="T293" i="12"/>
  <c r="R293" i="12"/>
  <c r="P293" i="12"/>
  <c r="BI292" i="12"/>
  <c r="BH292" i="12"/>
  <c r="BG292" i="12"/>
  <c r="BE292" i="12"/>
  <c r="T292" i="12"/>
  <c r="R292" i="12"/>
  <c r="P292" i="12"/>
  <c r="BI291" i="12"/>
  <c r="BH291" i="12"/>
  <c r="BG291" i="12"/>
  <c r="BE291" i="12"/>
  <c r="T291" i="12"/>
  <c r="R291" i="12"/>
  <c r="P291" i="12"/>
  <c r="BI290" i="12"/>
  <c r="BH290" i="12"/>
  <c r="BG290" i="12"/>
  <c r="BE290" i="12"/>
  <c r="T290" i="12"/>
  <c r="R290" i="12"/>
  <c r="P290" i="12"/>
  <c r="BI289" i="12"/>
  <c r="BH289" i="12"/>
  <c r="BG289" i="12"/>
  <c r="BE289" i="12"/>
  <c r="T289" i="12"/>
  <c r="R289" i="12"/>
  <c r="P289" i="12"/>
  <c r="BI287" i="12"/>
  <c r="BH287" i="12"/>
  <c r="BG287" i="12"/>
  <c r="BE287" i="12"/>
  <c r="T287" i="12"/>
  <c r="R287" i="12"/>
  <c r="P287" i="12"/>
  <c r="BI286" i="12"/>
  <c r="BH286" i="12"/>
  <c r="BG286" i="12"/>
  <c r="BE286" i="12"/>
  <c r="T286" i="12"/>
  <c r="R286" i="12"/>
  <c r="P286" i="12"/>
  <c r="BI284" i="12"/>
  <c r="BH284" i="12"/>
  <c r="BG284" i="12"/>
  <c r="BE284" i="12"/>
  <c r="T284" i="12"/>
  <c r="R284" i="12"/>
  <c r="P284" i="12"/>
  <c r="BI281" i="12"/>
  <c r="BH281" i="12"/>
  <c r="BG281" i="12"/>
  <c r="BE281" i="12"/>
  <c r="T281" i="12"/>
  <c r="R281" i="12"/>
  <c r="P281" i="12"/>
  <c r="BI278" i="12"/>
  <c r="BH278" i="12"/>
  <c r="BG278" i="12"/>
  <c r="BE278" i="12"/>
  <c r="T278" i="12"/>
  <c r="R278" i="12"/>
  <c r="P278" i="12"/>
  <c r="BI275" i="12"/>
  <c r="BH275" i="12"/>
  <c r="BG275" i="12"/>
  <c r="BE275" i="12"/>
  <c r="T275" i="12"/>
  <c r="T274" i="12"/>
  <c r="R275" i="12"/>
  <c r="R274" i="12" s="1"/>
  <c r="P275" i="12"/>
  <c r="P274" i="12"/>
  <c r="BI273" i="12"/>
  <c r="BH273" i="12"/>
  <c r="BG273" i="12"/>
  <c r="BE273" i="12"/>
  <c r="T273" i="12"/>
  <c r="R273" i="12"/>
  <c r="P273" i="12"/>
  <c r="BI271" i="12"/>
  <c r="BH271" i="12"/>
  <c r="BG271" i="12"/>
  <c r="BE271" i="12"/>
  <c r="T271" i="12"/>
  <c r="R271" i="12"/>
  <c r="P271" i="12"/>
  <c r="BI270" i="12"/>
  <c r="BH270" i="12"/>
  <c r="BG270" i="12"/>
  <c r="BE270" i="12"/>
  <c r="T270" i="12"/>
  <c r="R270" i="12"/>
  <c r="P270" i="12"/>
  <c r="BI269" i="12"/>
  <c r="BH269" i="12"/>
  <c r="BG269" i="12"/>
  <c r="BE269" i="12"/>
  <c r="T269" i="12"/>
  <c r="R269" i="12"/>
  <c r="P269" i="12"/>
  <c r="BI265" i="12"/>
  <c r="BH265" i="12"/>
  <c r="BG265" i="12"/>
  <c r="BE265" i="12"/>
  <c r="T265" i="12"/>
  <c r="R265" i="12"/>
  <c r="P265" i="12"/>
  <c r="BI264" i="12"/>
  <c r="BH264" i="12"/>
  <c r="BG264" i="12"/>
  <c r="BE264" i="12"/>
  <c r="T264" i="12"/>
  <c r="R264" i="12"/>
  <c r="P264" i="12"/>
  <c r="BI263" i="12"/>
  <c r="BH263" i="12"/>
  <c r="BG263" i="12"/>
  <c r="BE263" i="12"/>
  <c r="T263" i="12"/>
  <c r="R263" i="12"/>
  <c r="P263" i="12"/>
  <c r="BI262" i="12"/>
  <c r="BH262" i="12"/>
  <c r="BG262" i="12"/>
  <c r="BE262" i="12"/>
  <c r="T262" i="12"/>
  <c r="R262" i="12"/>
  <c r="P262" i="12"/>
  <c r="BI261" i="12"/>
  <c r="BH261" i="12"/>
  <c r="BG261" i="12"/>
  <c r="BE261" i="12"/>
  <c r="T261" i="12"/>
  <c r="R261" i="12"/>
  <c r="P261" i="12"/>
  <c r="BI259" i="12"/>
  <c r="BH259" i="12"/>
  <c r="BG259" i="12"/>
  <c r="BE259" i="12"/>
  <c r="T259" i="12"/>
  <c r="R259" i="12"/>
  <c r="P259" i="12"/>
  <c r="BI255" i="12"/>
  <c r="BH255" i="12"/>
  <c r="BG255" i="12"/>
  <c r="BE255" i="12"/>
  <c r="T255" i="12"/>
  <c r="R255" i="12"/>
  <c r="P255" i="12"/>
  <c r="BI253" i="12"/>
  <c r="BH253" i="12"/>
  <c r="BG253" i="12"/>
  <c r="BE253" i="12"/>
  <c r="T253" i="12"/>
  <c r="R253" i="12"/>
  <c r="P253" i="12"/>
  <c r="BI251" i="12"/>
  <c r="BH251" i="12"/>
  <c r="BG251" i="12"/>
  <c r="BE251" i="12"/>
  <c r="T251" i="12"/>
  <c r="R251" i="12"/>
  <c r="P251" i="12"/>
  <c r="BI250" i="12"/>
  <c r="BH250" i="12"/>
  <c r="BG250" i="12"/>
  <c r="BE250" i="12"/>
  <c r="T250" i="12"/>
  <c r="R250" i="12"/>
  <c r="P250" i="12"/>
  <c r="BI249" i="12"/>
  <c r="BH249" i="12"/>
  <c r="BG249" i="12"/>
  <c r="BE249" i="12"/>
  <c r="T249" i="12"/>
  <c r="R249" i="12"/>
  <c r="P249" i="12"/>
  <c r="BI248" i="12"/>
  <c r="BH248" i="12"/>
  <c r="BG248" i="12"/>
  <c r="BE248" i="12"/>
  <c r="T248" i="12"/>
  <c r="R248" i="12"/>
  <c r="P248" i="12"/>
  <c r="BI247" i="12"/>
  <c r="BH247" i="12"/>
  <c r="BG247" i="12"/>
  <c r="BE247" i="12"/>
  <c r="T247" i="12"/>
  <c r="R247" i="12"/>
  <c r="P247" i="12"/>
  <c r="BI245" i="12"/>
  <c r="BH245" i="12"/>
  <c r="BG245" i="12"/>
  <c r="BE245" i="12"/>
  <c r="T245" i="12"/>
  <c r="R245" i="12"/>
  <c r="P245" i="12"/>
  <c r="BI244" i="12"/>
  <c r="BH244" i="12"/>
  <c r="BG244" i="12"/>
  <c r="BE244" i="12"/>
  <c r="T244" i="12"/>
  <c r="R244" i="12"/>
  <c r="P244" i="12"/>
  <c r="BI243" i="12"/>
  <c r="BH243" i="12"/>
  <c r="BG243" i="12"/>
  <c r="BE243" i="12"/>
  <c r="T243" i="12"/>
  <c r="R243" i="12"/>
  <c r="P243" i="12"/>
  <c r="BI240" i="12"/>
  <c r="BH240" i="12"/>
  <c r="BG240" i="12"/>
  <c r="BE240" i="12"/>
  <c r="T240" i="12"/>
  <c r="R240" i="12"/>
  <c r="P240" i="12"/>
  <c r="BI220" i="12"/>
  <c r="BH220" i="12"/>
  <c r="BG220" i="12"/>
  <c r="BE220" i="12"/>
  <c r="T220" i="12"/>
  <c r="R220" i="12"/>
  <c r="P220" i="12"/>
  <c r="BI203" i="12"/>
  <c r="BH203" i="12"/>
  <c r="BG203" i="12"/>
  <c r="BE203" i="12"/>
  <c r="T203" i="12"/>
  <c r="R203" i="12"/>
  <c r="P203" i="12"/>
  <c r="BI199" i="12"/>
  <c r="BH199" i="12"/>
  <c r="BG199" i="12"/>
  <c r="BE199" i="12"/>
  <c r="T199" i="12"/>
  <c r="R199" i="12"/>
  <c r="P199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6" i="12"/>
  <c r="BH186" i="12"/>
  <c r="BG186" i="12"/>
  <c r="BE186" i="12"/>
  <c r="T186" i="12"/>
  <c r="R186" i="12"/>
  <c r="P186" i="12"/>
  <c r="BI180" i="12"/>
  <c r="BH180" i="12"/>
  <c r="BG180" i="12"/>
  <c r="BE180" i="12"/>
  <c r="T180" i="12"/>
  <c r="R180" i="12"/>
  <c r="P180" i="12"/>
  <c r="BI178" i="12"/>
  <c r="BH178" i="12"/>
  <c r="BG178" i="12"/>
  <c r="BE178" i="12"/>
  <c r="T178" i="12"/>
  <c r="R178" i="12"/>
  <c r="P178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69" i="12"/>
  <c r="BH169" i="12"/>
  <c r="BG169" i="12"/>
  <c r="BE169" i="12"/>
  <c r="T169" i="12"/>
  <c r="R169" i="12"/>
  <c r="P169" i="12"/>
  <c r="BI163" i="12"/>
  <c r="BH163" i="12"/>
  <c r="BG163" i="12"/>
  <c r="BE163" i="12"/>
  <c r="T163" i="12"/>
  <c r="R163" i="12"/>
  <c r="P163" i="12"/>
  <c r="BI156" i="12"/>
  <c r="BH156" i="12"/>
  <c r="BG156" i="12"/>
  <c r="BE156" i="12"/>
  <c r="T156" i="12"/>
  <c r="R156" i="12"/>
  <c r="P156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7" i="12"/>
  <c r="BH147" i="12"/>
  <c r="BG147" i="12"/>
  <c r="BE147" i="12"/>
  <c r="T147" i="12"/>
  <c r="R147" i="12"/>
  <c r="P147" i="12"/>
  <c r="J140" i="12"/>
  <c r="F140" i="12"/>
  <c r="F138" i="12"/>
  <c r="E136" i="12"/>
  <c r="J91" i="12"/>
  <c r="F91" i="12"/>
  <c r="F89" i="12"/>
  <c r="E87" i="12"/>
  <c r="J24" i="12"/>
  <c r="E24" i="12"/>
  <c r="J141" i="12"/>
  <c r="J23" i="12"/>
  <c r="J18" i="12"/>
  <c r="E18" i="12"/>
  <c r="F141" i="12"/>
  <c r="J17" i="12"/>
  <c r="J12" i="12"/>
  <c r="J138" i="12"/>
  <c r="E7" i="12"/>
  <c r="E134" i="12"/>
  <c r="J37" i="11"/>
  <c r="J36" i="11"/>
  <c r="AY104" i="1"/>
  <c r="J35" i="11"/>
  <c r="AX104" i="1" s="1"/>
  <c r="BI474" i="11"/>
  <c r="BH474" i="11"/>
  <c r="BG474" i="11"/>
  <c r="BE474" i="11"/>
  <c r="T474" i="11"/>
  <c r="T473" i="11"/>
  <c r="R474" i="11"/>
  <c r="R473" i="11" s="1"/>
  <c r="R468" i="11" s="1"/>
  <c r="P474" i="11"/>
  <c r="P473" i="11"/>
  <c r="BI472" i="11"/>
  <c r="BH472" i="11"/>
  <c r="BG472" i="11"/>
  <c r="BE472" i="11"/>
  <c r="T472" i="11"/>
  <c r="T471" i="11" s="1"/>
  <c r="T468" i="11" s="1"/>
  <c r="R472" i="11"/>
  <c r="R471" i="11"/>
  <c r="P472" i="11"/>
  <c r="P471" i="11" s="1"/>
  <c r="BI470" i="11"/>
  <c r="BH470" i="11"/>
  <c r="BG470" i="11"/>
  <c r="BE470" i="11"/>
  <c r="T470" i="11"/>
  <c r="T469" i="11"/>
  <c r="R470" i="11"/>
  <c r="R469" i="11"/>
  <c r="P470" i="11"/>
  <c r="P469" i="11" s="1"/>
  <c r="P468" i="11" s="1"/>
  <c r="BI460" i="11"/>
  <c r="BH460" i="11"/>
  <c r="BG460" i="11"/>
  <c r="BE460" i="11"/>
  <c r="T460" i="11"/>
  <c r="R460" i="11"/>
  <c r="P460" i="11"/>
  <c r="BI458" i="11"/>
  <c r="BH458" i="11"/>
  <c r="BG458" i="11"/>
  <c r="BE458" i="11"/>
  <c r="T458" i="11"/>
  <c r="R458" i="11"/>
  <c r="P458" i="11"/>
  <c r="BI457" i="11"/>
  <c r="BH457" i="11"/>
  <c r="BG457" i="11"/>
  <c r="BE457" i="11"/>
  <c r="T457" i="11"/>
  <c r="R457" i="11"/>
  <c r="P457" i="11"/>
  <c r="BI455" i="11"/>
  <c r="BH455" i="11"/>
  <c r="BG455" i="11"/>
  <c r="BE455" i="11"/>
  <c r="T455" i="11"/>
  <c r="R455" i="11"/>
  <c r="P455" i="11"/>
  <c r="BI453" i="11"/>
  <c r="BH453" i="11"/>
  <c r="BG453" i="11"/>
  <c r="BE453" i="11"/>
  <c r="T453" i="11"/>
  <c r="R453" i="11"/>
  <c r="P453" i="11"/>
  <c r="BI452" i="11"/>
  <c r="BH452" i="11"/>
  <c r="BG452" i="11"/>
  <c r="BE452" i="11"/>
  <c r="T452" i="11"/>
  <c r="R452" i="11"/>
  <c r="P452" i="11"/>
  <c r="BI450" i="11"/>
  <c r="BH450" i="11"/>
  <c r="BG450" i="11"/>
  <c r="BE450" i="11"/>
  <c r="T450" i="11"/>
  <c r="R450" i="11"/>
  <c r="P450" i="11"/>
  <c r="BI449" i="11"/>
  <c r="BH449" i="11"/>
  <c r="BG449" i="11"/>
  <c r="BE449" i="11"/>
  <c r="T449" i="11"/>
  <c r="R449" i="11"/>
  <c r="P449" i="11"/>
  <c r="BI448" i="11"/>
  <c r="BH448" i="11"/>
  <c r="BG448" i="11"/>
  <c r="BE448" i="11"/>
  <c r="T448" i="11"/>
  <c r="R448" i="11"/>
  <c r="P448" i="11"/>
  <c r="BI447" i="11"/>
  <c r="BH447" i="11"/>
  <c r="BG447" i="11"/>
  <c r="BE447" i="11"/>
  <c r="T447" i="11"/>
  <c r="R447" i="11"/>
  <c r="P447" i="11"/>
  <c r="BI445" i="11"/>
  <c r="BH445" i="11"/>
  <c r="BG445" i="11"/>
  <c r="BE445" i="11"/>
  <c r="T445" i="11"/>
  <c r="R445" i="11"/>
  <c r="P445" i="11"/>
  <c r="BI441" i="11"/>
  <c r="BH441" i="11"/>
  <c r="BG441" i="11"/>
  <c r="BE441" i="11"/>
  <c r="T441" i="11"/>
  <c r="R441" i="11"/>
  <c r="P441" i="11"/>
  <c r="BI439" i="11"/>
  <c r="BH439" i="11"/>
  <c r="BG439" i="11"/>
  <c r="BE439" i="11"/>
  <c r="T439" i="11"/>
  <c r="R439" i="11"/>
  <c r="P439" i="11"/>
  <c r="BI438" i="11"/>
  <c r="BH438" i="11"/>
  <c r="BG438" i="11"/>
  <c r="BE438" i="11"/>
  <c r="T438" i="11"/>
  <c r="R438" i="11"/>
  <c r="P438" i="11"/>
  <c r="BI437" i="11"/>
  <c r="BH437" i="11"/>
  <c r="BG437" i="11"/>
  <c r="BE437" i="11"/>
  <c r="T437" i="11"/>
  <c r="R437" i="11"/>
  <c r="P437" i="11"/>
  <c r="BI435" i="11"/>
  <c r="BH435" i="11"/>
  <c r="BG435" i="11"/>
  <c r="BE435" i="11"/>
  <c r="T435" i="11"/>
  <c r="R435" i="11"/>
  <c r="P435" i="11"/>
  <c r="BI433" i="11"/>
  <c r="BH433" i="11"/>
  <c r="BG433" i="11"/>
  <c r="BE433" i="11"/>
  <c r="T433" i="11"/>
  <c r="R433" i="11"/>
  <c r="P433" i="11"/>
  <c r="BI431" i="11"/>
  <c r="BH431" i="11"/>
  <c r="BG431" i="11"/>
  <c r="BE431" i="11"/>
  <c r="T431" i="11"/>
  <c r="R431" i="11"/>
  <c r="P431" i="11"/>
  <c r="BI429" i="11"/>
  <c r="BH429" i="11"/>
  <c r="BG429" i="11"/>
  <c r="BE429" i="11"/>
  <c r="T429" i="11"/>
  <c r="R429" i="11"/>
  <c r="P429" i="11"/>
  <c r="BI428" i="11"/>
  <c r="BH428" i="11"/>
  <c r="BG428" i="11"/>
  <c r="BE428" i="11"/>
  <c r="T428" i="11"/>
  <c r="R428" i="11"/>
  <c r="P428" i="11"/>
  <c r="BI427" i="11"/>
  <c r="BH427" i="11"/>
  <c r="BG427" i="11"/>
  <c r="BE427" i="11"/>
  <c r="T427" i="11"/>
  <c r="R427" i="11"/>
  <c r="P427" i="11"/>
  <c r="BI426" i="11"/>
  <c r="BH426" i="11"/>
  <c r="BG426" i="11"/>
  <c r="BE426" i="11"/>
  <c r="T426" i="11"/>
  <c r="R426" i="11"/>
  <c r="P426" i="11"/>
  <c r="BI424" i="11"/>
  <c r="BH424" i="11"/>
  <c r="BG424" i="11"/>
  <c r="BE424" i="11"/>
  <c r="T424" i="11"/>
  <c r="R424" i="11"/>
  <c r="P424" i="11"/>
  <c r="BI423" i="11"/>
  <c r="BH423" i="11"/>
  <c r="BG423" i="11"/>
  <c r="BE423" i="11"/>
  <c r="T423" i="11"/>
  <c r="R423" i="11"/>
  <c r="P423" i="11"/>
  <c r="BI422" i="11"/>
  <c r="BH422" i="11"/>
  <c r="BG422" i="11"/>
  <c r="BE422" i="11"/>
  <c r="T422" i="11"/>
  <c r="R422" i="11"/>
  <c r="P422" i="11"/>
  <c r="BI421" i="11"/>
  <c r="BH421" i="11"/>
  <c r="BG421" i="11"/>
  <c r="BE421" i="11"/>
  <c r="T421" i="11"/>
  <c r="R421" i="11"/>
  <c r="P421" i="11"/>
  <c r="BI419" i="11"/>
  <c r="BH419" i="11"/>
  <c r="BG419" i="11"/>
  <c r="BE419" i="11"/>
  <c r="T419" i="11"/>
  <c r="R419" i="11"/>
  <c r="P419" i="11"/>
  <c r="BI416" i="11"/>
  <c r="BH416" i="11"/>
  <c r="BG416" i="11"/>
  <c r="BE416" i="11"/>
  <c r="T416" i="11"/>
  <c r="R416" i="11"/>
  <c r="P416" i="11"/>
  <c r="BI413" i="11"/>
  <c r="BH413" i="11"/>
  <c r="BG413" i="11"/>
  <c r="BE413" i="11"/>
  <c r="T413" i="11"/>
  <c r="R413" i="11"/>
  <c r="P413" i="11"/>
  <c r="BI411" i="11"/>
  <c r="BH411" i="11"/>
  <c r="BG411" i="11"/>
  <c r="BE411" i="11"/>
  <c r="T411" i="11"/>
  <c r="R411" i="11"/>
  <c r="P411" i="11"/>
  <c r="BI405" i="11"/>
  <c r="BH405" i="11"/>
  <c r="BG405" i="11"/>
  <c r="BE405" i="11"/>
  <c r="T405" i="11"/>
  <c r="R405" i="11"/>
  <c r="P405" i="11"/>
  <c r="BI404" i="11"/>
  <c r="BH404" i="11"/>
  <c r="BG404" i="11"/>
  <c r="BE404" i="11"/>
  <c r="T404" i="11"/>
  <c r="R404" i="11"/>
  <c r="P404" i="11"/>
  <c r="BI403" i="11"/>
  <c r="BH403" i="11"/>
  <c r="BG403" i="11"/>
  <c r="BE403" i="11"/>
  <c r="T403" i="11"/>
  <c r="R403" i="11"/>
  <c r="P403" i="11"/>
  <c r="BI402" i="11"/>
  <c r="BH402" i="11"/>
  <c r="BG402" i="11"/>
  <c r="BE402" i="11"/>
  <c r="T402" i="11"/>
  <c r="R402" i="11"/>
  <c r="P402" i="11"/>
  <c r="BI401" i="11"/>
  <c r="BH401" i="11"/>
  <c r="BG401" i="11"/>
  <c r="BE401" i="11"/>
  <c r="T401" i="11"/>
  <c r="R401" i="11"/>
  <c r="P401" i="11"/>
  <c r="BI400" i="11"/>
  <c r="BH400" i="11"/>
  <c r="BG400" i="11"/>
  <c r="BE400" i="11"/>
  <c r="T400" i="11"/>
  <c r="R400" i="11"/>
  <c r="P400" i="11"/>
  <c r="BI399" i="11"/>
  <c r="BH399" i="11"/>
  <c r="BG399" i="11"/>
  <c r="BE399" i="11"/>
  <c r="T399" i="11"/>
  <c r="R399" i="11"/>
  <c r="P399" i="11"/>
  <c r="BI398" i="11"/>
  <c r="BH398" i="11"/>
  <c r="BG398" i="11"/>
  <c r="BE398" i="11"/>
  <c r="T398" i="11"/>
  <c r="R398" i="11"/>
  <c r="P398" i="11"/>
  <c r="BI395" i="11"/>
  <c r="BH395" i="11"/>
  <c r="BG395" i="11"/>
  <c r="BE395" i="11"/>
  <c r="T395" i="11"/>
  <c r="R395" i="11"/>
  <c r="P395" i="11"/>
  <c r="BI393" i="11"/>
  <c r="BH393" i="11"/>
  <c r="BG393" i="11"/>
  <c r="BE393" i="11"/>
  <c r="T393" i="11"/>
  <c r="R393" i="11"/>
  <c r="P393" i="11"/>
  <c r="BI392" i="11"/>
  <c r="BH392" i="11"/>
  <c r="BG392" i="11"/>
  <c r="BE392" i="11"/>
  <c r="T392" i="11"/>
  <c r="R392" i="11"/>
  <c r="P392" i="11"/>
  <c r="BI391" i="11"/>
  <c r="BH391" i="11"/>
  <c r="BG391" i="11"/>
  <c r="BE391" i="11"/>
  <c r="T391" i="11"/>
  <c r="R391" i="11"/>
  <c r="P391" i="11"/>
  <c r="BI390" i="11"/>
  <c r="BH390" i="11"/>
  <c r="BG390" i="11"/>
  <c r="BE390" i="11"/>
  <c r="T390" i="11"/>
  <c r="R390" i="11"/>
  <c r="P390" i="11"/>
  <c r="BI389" i="11"/>
  <c r="BH389" i="11"/>
  <c r="BG389" i="11"/>
  <c r="BE389" i="11"/>
  <c r="T389" i="11"/>
  <c r="R389" i="11"/>
  <c r="P389" i="11"/>
  <c r="BI387" i="11"/>
  <c r="BH387" i="11"/>
  <c r="BG387" i="11"/>
  <c r="BE387" i="11"/>
  <c r="T387" i="11"/>
  <c r="R387" i="11"/>
  <c r="P387" i="11"/>
  <c r="BI385" i="11"/>
  <c r="BH385" i="11"/>
  <c r="BG385" i="11"/>
  <c r="BE385" i="11"/>
  <c r="T385" i="11"/>
  <c r="R385" i="11"/>
  <c r="P385" i="11"/>
  <c r="BI384" i="11"/>
  <c r="BH384" i="11"/>
  <c r="BG384" i="11"/>
  <c r="BE384" i="11"/>
  <c r="T384" i="11"/>
  <c r="R384" i="11"/>
  <c r="P384" i="11"/>
  <c r="BI382" i="11"/>
  <c r="BH382" i="11"/>
  <c r="BG382" i="11"/>
  <c r="BE382" i="11"/>
  <c r="T382" i="11"/>
  <c r="R382" i="11"/>
  <c r="P382" i="11"/>
  <c r="BI381" i="11"/>
  <c r="BH381" i="11"/>
  <c r="BG381" i="11"/>
  <c r="BE381" i="11"/>
  <c r="T381" i="11"/>
  <c r="R381" i="11"/>
  <c r="P381" i="11"/>
  <c r="BI380" i="11"/>
  <c r="BH380" i="11"/>
  <c r="BG380" i="11"/>
  <c r="BE380" i="11"/>
  <c r="T380" i="11"/>
  <c r="R380" i="11"/>
  <c r="P380" i="11"/>
  <c r="BI379" i="11"/>
  <c r="BH379" i="11"/>
  <c r="BG379" i="11"/>
  <c r="BE379" i="11"/>
  <c r="T379" i="11"/>
  <c r="R379" i="11"/>
  <c r="P379" i="11"/>
  <c r="BI377" i="11"/>
  <c r="BH377" i="11"/>
  <c r="BG377" i="11"/>
  <c r="BE377" i="11"/>
  <c r="T377" i="11"/>
  <c r="R377" i="11"/>
  <c r="P377" i="11"/>
  <c r="BI376" i="11"/>
  <c r="BH376" i="11"/>
  <c r="BG376" i="11"/>
  <c r="BE376" i="11"/>
  <c r="T376" i="11"/>
  <c r="R376" i="11"/>
  <c r="P376" i="11"/>
  <c r="BI374" i="11"/>
  <c r="BH374" i="11"/>
  <c r="BG374" i="11"/>
  <c r="BE374" i="11"/>
  <c r="T374" i="11"/>
  <c r="R374" i="11"/>
  <c r="P374" i="11"/>
  <c r="BI373" i="11"/>
  <c r="BH373" i="11"/>
  <c r="BG373" i="11"/>
  <c r="BE373" i="11"/>
  <c r="T373" i="11"/>
  <c r="R373" i="11"/>
  <c r="P373" i="11"/>
  <c r="BI372" i="11"/>
  <c r="BH372" i="11"/>
  <c r="BG372" i="11"/>
  <c r="BE372" i="11"/>
  <c r="T372" i="11"/>
  <c r="R372" i="11"/>
  <c r="P372" i="11"/>
  <c r="BI371" i="11"/>
  <c r="BH371" i="11"/>
  <c r="BG371" i="11"/>
  <c r="BE371" i="11"/>
  <c r="T371" i="11"/>
  <c r="R371" i="11"/>
  <c r="P371" i="11"/>
  <c r="BI370" i="11"/>
  <c r="BH370" i="11"/>
  <c r="BG370" i="11"/>
  <c r="BE370" i="11"/>
  <c r="T370" i="11"/>
  <c r="R370" i="11"/>
  <c r="P370" i="11"/>
  <c r="BI369" i="11"/>
  <c r="BH369" i="11"/>
  <c r="BG369" i="11"/>
  <c r="BE369" i="11"/>
  <c r="T369" i="11"/>
  <c r="R369" i="11"/>
  <c r="P369" i="11"/>
  <c r="BI368" i="11"/>
  <c r="BH368" i="11"/>
  <c r="BG368" i="11"/>
  <c r="BE368" i="11"/>
  <c r="T368" i="11"/>
  <c r="R368" i="11"/>
  <c r="P368" i="11"/>
  <c r="BI367" i="11"/>
  <c r="BH367" i="11"/>
  <c r="BG367" i="11"/>
  <c r="BE367" i="11"/>
  <c r="T367" i="11"/>
  <c r="R367" i="11"/>
  <c r="P367" i="11"/>
  <c r="BI366" i="11"/>
  <c r="BH366" i="11"/>
  <c r="BG366" i="11"/>
  <c r="BE366" i="11"/>
  <c r="T366" i="11"/>
  <c r="R366" i="11"/>
  <c r="P366" i="11"/>
  <c r="BI365" i="11"/>
  <c r="BH365" i="11"/>
  <c r="BG365" i="11"/>
  <c r="BE365" i="11"/>
  <c r="T365" i="11"/>
  <c r="R365" i="11"/>
  <c r="P365" i="11"/>
  <c r="BI364" i="11"/>
  <c r="BH364" i="11"/>
  <c r="BG364" i="11"/>
  <c r="BE364" i="11"/>
  <c r="T364" i="11"/>
  <c r="R364" i="11"/>
  <c r="P364" i="11"/>
  <c r="BI363" i="11"/>
  <c r="BH363" i="11"/>
  <c r="BG363" i="11"/>
  <c r="BE363" i="11"/>
  <c r="T363" i="11"/>
  <c r="R363" i="11"/>
  <c r="P363" i="11"/>
  <c r="BI362" i="11"/>
  <c r="BH362" i="11"/>
  <c r="BG362" i="11"/>
  <c r="BE362" i="11"/>
  <c r="T362" i="11"/>
  <c r="R362" i="11"/>
  <c r="P362" i="11"/>
  <c r="BI361" i="11"/>
  <c r="BH361" i="11"/>
  <c r="BG361" i="11"/>
  <c r="BE361" i="11"/>
  <c r="T361" i="11"/>
  <c r="R361" i="11"/>
  <c r="P361" i="11"/>
  <c r="BI360" i="11"/>
  <c r="BH360" i="11"/>
  <c r="BG360" i="11"/>
  <c r="BE360" i="11"/>
  <c r="T360" i="11"/>
  <c r="R360" i="11"/>
  <c r="P360" i="11"/>
  <c r="BI359" i="11"/>
  <c r="BH359" i="11"/>
  <c r="BG359" i="11"/>
  <c r="BE359" i="11"/>
  <c r="T359" i="11"/>
  <c r="R359" i="11"/>
  <c r="P359" i="11"/>
  <c r="BI358" i="11"/>
  <c r="BH358" i="11"/>
  <c r="BG358" i="11"/>
  <c r="BE358" i="11"/>
  <c r="T358" i="11"/>
  <c r="R358" i="11"/>
  <c r="P358" i="11"/>
  <c r="BI357" i="11"/>
  <c r="BH357" i="11"/>
  <c r="BG357" i="11"/>
  <c r="BE357" i="11"/>
  <c r="T357" i="11"/>
  <c r="R357" i="11"/>
  <c r="P357" i="11"/>
  <c r="BI356" i="11"/>
  <c r="BH356" i="11"/>
  <c r="BG356" i="11"/>
  <c r="BE356" i="11"/>
  <c r="T356" i="11"/>
  <c r="R356" i="11"/>
  <c r="P356" i="11"/>
  <c r="BI355" i="11"/>
  <c r="BH355" i="11"/>
  <c r="BG355" i="11"/>
  <c r="BE355" i="11"/>
  <c r="T355" i="11"/>
  <c r="R355" i="11"/>
  <c r="P355" i="11"/>
  <c r="BI354" i="11"/>
  <c r="BH354" i="11"/>
  <c r="BG354" i="11"/>
  <c r="BE354" i="11"/>
  <c r="T354" i="11"/>
  <c r="R354" i="11"/>
  <c r="P354" i="11"/>
  <c r="BI353" i="11"/>
  <c r="BH353" i="11"/>
  <c r="BG353" i="11"/>
  <c r="BE353" i="11"/>
  <c r="T353" i="11"/>
  <c r="R353" i="11"/>
  <c r="P353" i="11"/>
  <c r="BI352" i="11"/>
  <c r="BH352" i="11"/>
  <c r="BG352" i="11"/>
  <c r="BE352" i="11"/>
  <c r="T352" i="11"/>
  <c r="R352" i="11"/>
  <c r="P352" i="11"/>
  <c r="BI351" i="11"/>
  <c r="BH351" i="11"/>
  <c r="BG351" i="11"/>
  <c r="BE351" i="11"/>
  <c r="T351" i="11"/>
  <c r="R351" i="11"/>
  <c r="P351" i="11"/>
  <c r="BI350" i="11"/>
  <c r="BH350" i="11"/>
  <c r="BG350" i="11"/>
  <c r="BE350" i="11"/>
  <c r="T350" i="11"/>
  <c r="R350" i="11"/>
  <c r="P350" i="11"/>
  <c r="BI349" i="11"/>
  <c r="BH349" i="11"/>
  <c r="BG349" i="11"/>
  <c r="BE349" i="11"/>
  <c r="T349" i="11"/>
  <c r="R349" i="11"/>
  <c r="P349" i="11"/>
  <c r="BI348" i="11"/>
  <c r="BH348" i="11"/>
  <c r="BG348" i="11"/>
  <c r="BE348" i="11"/>
  <c r="T348" i="11"/>
  <c r="R348" i="11"/>
  <c r="P348" i="11"/>
  <c r="BI347" i="11"/>
  <c r="BH347" i="11"/>
  <c r="BG347" i="11"/>
  <c r="BE347" i="11"/>
  <c r="T347" i="11"/>
  <c r="R347" i="11"/>
  <c r="P347" i="11"/>
  <c r="BI346" i="11"/>
  <c r="BH346" i="11"/>
  <c r="BG346" i="11"/>
  <c r="BE346" i="11"/>
  <c r="T346" i="11"/>
  <c r="R346" i="11"/>
  <c r="P346" i="11"/>
  <c r="BI345" i="11"/>
  <c r="BH345" i="11"/>
  <c r="BG345" i="11"/>
  <c r="BE345" i="11"/>
  <c r="T345" i="11"/>
  <c r="R345" i="11"/>
  <c r="P345" i="11"/>
  <c r="BI344" i="11"/>
  <c r="BH344" i="11"/>
  <c r="BG344" i="11"/>
  <c r="BE344" i="11"/>
  <c r="T344" i="11"/>
  <c r="R344" i="11"/>
  <c r="P344" i="11"/>
  <c r="BI342" i="11"/>
  <c r="BH342" i="11"/>
  <c r="BG342" i="11"/>
  <c r="BE342" i="11"/>
  <c r="T342" i="11"/>
  <c r="R342" i="11"/>
  <c r="P342" i="11"/>
  <c r="BI341" i="11"/>
  <c r="BH341" i="11"/>
  <c r="BG341" i="11"/>
  <c r="BE341" i="11"/>
  <c r="T341" i="11"/>
  <c r="R341" i="11"/>
  <c r="P341" i="11"/>
  <c r="BI339" i="11"/>
  <c r="BH339" i="11"/>
  <c r="BG339" i="11"/>
  <c r="BE339" i="11"/>
  <c r="T339" i="11"/>
  <c r="R339" i="11"/>
  <c r="P339" i="11"/>
  <c r="BI337" i="11"/>
  <c r="BH337" i="11"/>
  <c r="BG337" i="11"/>
  <c r="BE337" i="11"/>
  <c r="T337" i="11"/>
  <c r="R337" i="11"/>
  <c r="P337" i="11"/>
  <c r="BI335" i="11"/>
  <c r="BH335" i="11"/>
  <c r="BG335" i="11"/>
  <c r="BE335" i="11"/>
  <c r="T335" i="11"/>
  <c r="R335" i="11"/>
  <c r="P335" i="11"/>
  <c r="BI333" i="11"/>
  <c r="BH333" i="11"/>
  <c r="BG333" i="11"/>
  <c r="BE333" i="11"/>
  <c r="T333" i="11"/>
  <c r="T332" i="11"/>
  <c r="R333" i="11"/>
  <c r="R332" i="11" s="1"/>
  <c r="P333" i="11"/>
  <c r="P332" i="11"/>
  <c r="BI331" i="11"/>
  <c r="BH331" i="11"/>
  <c r="BG331" i="11"/>
  <c r="BE331" i="11"/>
  <c r="T331" i="11"/>
  <c r="R331" i="11"/>
  <c r="P331" i="11"/>
  <c r="BI330" i="11"/>
  <c r="BH330" i="11"/>
  <c r="BG330" i="11"/>
  <c r="BE330" i="11"/>
  <c r="T330" i="11"/>
  <c r="R330" i="11"/>
  <c r="P330" i="11"/>
  <c r="BI329" i="11"/>
  <c r="BH329" i="11"/>
  <c r="BG329" i="11"/>
  <c r="BE329" i="11"/>
  <c r="T329" i="11"/>
  <c r="R329" i="11"/>
  <c r="P329" i="11"/>
  <c r="BI328" i="11"/>
  <c r="BH328" i="11"/>
  <c r="BG328" i="11"/>
  <c r="BE328" i="11"/>
  <c r="T328" i="11"/>
  <c r="R328" i="11"/>
  <c r="P328" i="11"/>
  <c r="BI327" i="11"/>
  <c r="BH327" i="11"/>
  <c r="BG327" i="11"/>
  <c r="BE327" i="11"/>
  <c r="T327" i="11"/>
  <c r="R327" i="11"/>
  <c r="P327" i="11"/>
  <c r="BI326" i="11"/>
  <c r="BH326" i="11"/>
  <c r="BG326" i="11"/>
  <c r="BE326" i="11"/>
  <c r="T326" i="11"/>
  <c r="R326" i="11"/>
  <c r="P326" i="11"/>
  <c r="BI325" i="11"/>
  <c r="BH325" i="11"/>
  <c r="BG325" i="11"/>
  <c r="BE325" i="11"/>
  <c r="T325" i="11"/>
  <c r="R325" i="11"/>
  <c r="P325" i="11"/>
  <c r="BI324" i="11"/>
  <c r="BH324" i="11"/>
  <c r="BG324" i="11"/>
  <c r="BE324" i="11"/>
  <c r="T324" i="11"/>
  <c r="R324" i="11"/>
  <c r="P324" i="11"/>
  <c r="BI323" i="11"/>
  <c r="BH323" i="11"/>
  <c r="BG323" i="11"/>
  <c r="BE323" i="11"/>
  <c r="T323" i="11"/>
  <c r="R323" i="11"/>
  <c r="P323" i="11"/>
  <c r="BI322" i="11"/>
  <c r="BH322" i="11"/>
  <c r="BG322" i="11"/>
  <c r="BE322" i="11"/>
  <c r="T322" i="11"/>
  <c r="R322" i="11"/>
  <c r="P322" i="11"/>
  <c r="BI321" i="11"/>
  <c r="BH321" i="11"/>
  <c r="BG321" i="11"/>
  <c r="BE321" i="11"/>
  <c r="T321" i="11"/>
  <c r="R321" i="11"/>
  <c r="P321" i="11"/>
  <c r="BI320" i="11"/>
  <c r="BH320" i="11"/>
  <c r="BG320" i="11"/>
  <c r="BE320" i="11"/>
  <c r="T320" i="11"/>
  <c r="R320" i="11"/>
  <c r="P320" i="11"/>
  <c r="BI319" i="11"/>
  <c r="BH319" i="11"/>
  <c r="BG319" i="11"/>
  <c r="BE319" i="11"/>
  <c r="T319" i="11"/>
  <c r="R319" i="11"/>
  <c r="P319" i="11"/>
  <c r="BI318" i="11"/>
  <c r="BH318" i="11"/>
  <c r="BG318" i="11"/>
  <c r="BE318" i="11"/>
  <c r="T318" i="11"/>
  <c r="R318" i="11"/>
  <c r="P318" i="11"/>
  <c r="BI317" i="11"/>
  <c r="BH317" i="11"/>
  <c r="BG317" i="11"/>
  <c r="BE317" i="11"/>
  <c r="T317" i="11"/>
  <c r="R317" i="11"/>
  <c r="P317" i="11"/>
  <c r="BI316" i="11"/>
  <c r="BH316" i="11"/>
  <c r="BG316" i="11"/>
  <c r="BE316" i="11"/>
  <c r="T316" i="11"/>
  <c r="R316" i="11"/>
  <c r="P316" i="11"/>
  <c r="BI315" i="11"/>
  <c r="BH315" i="11"/>
  <c r="BG315" i="11"/>
  <c r="BE315" i="11"/>
  <c r="T315" i="11"/>
  <c r="R315" i="11"/>
  <c r="P315" i="11"/>
  <c r="BI313" i="11"/>
  <c r="BH313" i="11"/>
  <c r="BG313" i="11"/>
  <c r="BE313" i="11"/>
  <c r="T313" i="11"/>
  <c r="R313" i="11"/>
  <c r="P313" i="11"/>
  <c r="BI312" i="11"/>
  <c r="BH312" i="11"/>
  <c r="BG312" i="11"/>
  <c r="BE312" i="11"/>
  <c r="T312" i="11"/>
  <c r="R312" i="11"/>
  <c r="P312" i="11"/>
  <c r="BI310" i="11"/>
  <c r="BH310" i="11"/>
  <c r="BG310" i="11"/>
  <c r="BE310" i="11"/>
  <c r="T310" i="11"/>
  <c r="R310" i="11"/>
  <c r="P310" i="11"/>
  <c r="BI308" i="11"/>
  <c r="BH308" i="11"/>
  <c r="BG308" i="11"/>
  <c r="BE308" i="11"/>
  <c r="T308" i="11"/>
  <c r="R308" i="11"/>
  <c r="P308" i="11"/>
  <c r="BI307" i="11"/>
  <c r="BH307" i="11"/>
  <c r="BG307" i="11"/>
  <c r="BE307" i="11"/>
  <c r="T307" i="11"/>
  <c r="R307" i="11"/>
  <c r="P307" i="11"/>
  <c r="BI305" i="11"/>
  <c r="BH305" i="11"/>
  <c r="BG305" i="11"/>
  <c r="BE305" i="11"/>
  <c r="T305" i="11"/>
  <c r="R305" i="11"/>
  <c r="P305" i="11"/>
  <c r="BI303" i="11"/>
  <c r="BH303" i="11"/>
  <c r="BG303" i="11"/>
  <c r="BE303" i="11"/>
  <c r="T303" i="11"/>
  <c r="R303" i="11"/>
  <c r="P303" i="11"/>
  <c r="BI302" i="11"/>
  <c r="BH302" i="11"/>
  <c r="BG302" i="11"/>
  <c r="BE302" i="11"/>
  <c r="T302" i="11"/>
  <c r="R302" i="11"/>
  <c r="P302" i="11"/>
  <c r="BI301" i="11"/>
  <c r="BH301" i="11"/>
  <c r="BG301" i="11"/>
  <c r="BE301" i="11"/>
  <c r="T301" i="11"/>
  <c r="R301" i="11"/>
  <c r="P301" i="11"/>
  <c r="BI300" i="11"/>
  <c r="BH300" i="11"/>
  <c r="BG300" i="11"/>
  <c r="BE300" i="11"/>
  <c r="T300" i="11"/>
  <c r="R300" i="11"/>
  <c r="P300" i="11"/>
  <c r="BI299" i="11"/>
  <c r="BH299" i="11"/>
  <c r="BG299" i="11"/>
  <c r="BE299" i="11"/>
  <c r="T299" i="11"/>
  <c r="R299" i="11"/>
  <c r="P299" i="11"/>
  <c r="BI298" i="11"/>
  <c r="BH298" i="11"/>
  <c r="BG298" i="11"/>
  <c r="BE298" i="11"/>
  <c r="T298" i="11"/>
  <c r="R298" i="11"/>
  <c r="P298" i="11"/>
  <c r="BI297" i="11"/>
  <c r="BH297" i="11"/>
  <c r="BG297" i="11"/>
  <c r="BE297" i="11"/>
  <c r="T297" i="11"/>
  <c r="R297" i="11"/>
  <c r="P297" i="11"/>
  <c r="BI295" i="11"/>
  <c r="BH295" i="11"/>
  <c r="BG295" i="11"/>
  <c r="BE295" i="11"/>
  <c r="T295" i="11"/>
  <c r="R295" i="11"/>
  <c r="P295" i="11"/>
  <c r="BI293" i="11"/>
  <c r="BH293" i="11"/>
  <c r="BG293" i="11"/>
  <c r="BE293" i="11"/>
  <c r="T293" i="11"/>
  <c r="R293" i="11"/>
  <c r="P293" i="11"/>
  <c r="BI292" i="11"/>
  <c r="BH292" i="11"/>
  <c r="BG292" i="11"/>
  <c r="BE292" i="11"/>
  <c r="T292" i="11"/>
  <c r="R292" i="11"/>
  <c r="P292" i="11"/>
  <c r="BI291" i="11"/>
  <c r="BH291" i="11"/>
  <c r="BG291" i="11"/>
  <c r="BE291" i="11"/>
  <c r="T291" i="11"/>
  <c r="R291" i="11"/>
  <c r="P291" i="11"/>
  <c r="BI290" i="11"/>
  <c r="BH290" i="11"/>
  <c r="BG290" i="11"/>
  <c r="BE290" i="11"/>
  <c r="T290" i="11"/>
  <c r="R290" i="11"/>
  <c r="P290" i="11"/>
  <c r="BI289" i="11"/>
  <c r="BH289" i="11"/>
  <c r="BG289" i="11"/>
  <c r="BE289" i="11"/>
  <c r="T289" i="11"/>
  <c r="R289" i="11"/>
  <c r="P289" i="11"/>
  <c r="BI287" i="11"/>
  <c r="BH287" i="11"/>
  <c r="BG287" i="11"/>
  <c r="BE287" i="11"/>
  <c r="T287" i="11"/>
  <c r="R287" i="11"/>
  <c r="P287" i="11"/>
  <c r="BI286" i="11"/>
  <c r="BH286" i="11"/>
  <c r="BG286" i="11"/>
  <c r="BE286" i="11"/>
  <c r="T286" i="11"/>
  <c r="R286" i="11"/>
  <c r="P286" i="11"/>
  <c r="BI284" i="11"/>
  <c r="BH284" i="11"/>
  <c r="BG284" i="11"/>
  <c r="BE284" i="11"/>
  <c r="T284" i="11"/>
  <c r="R284" i="11"/>
  <c r="P284" i="11"/>
  <c r="BI281" i="11"/>
  <c r="BH281" i="11"/>
  <c r="BG281" i="11"/>
  <c r="BE281" i="11"/>
  <c r="T281" i="11"/>
  <c r="R281" i="11"/>
  <c r="P281" i="11"/>
  <c r="BI278" i="11"/>
  <c r="BH278" i="11"/>
  <c r="BG278" i="11"/>
  <c r="BE278" i="11"/>
  <c r="T278" i="11"/>
  <c r="R278" i="11"/>
  <c r="P278" i="11"/>
  <c r="BI275" i="11"/>
  <c r="BH275" i="11"/>
  <c r="BG275" i="11"/>
  <c r="BE275" i="11"/>
  <c r="T275" i="11"/>
  <c r="T274" i="11" s="1"/>
  <c r="R275" i="11"/>
  <c r="R274" i="11" s="1"/>
  <c r="P275" i="11"/>
  <c r="P274" i="11" s="1"/>
  <c r="BI273" i="11"/>
  <c r="BH273" i="11"/>
  <c r="BG273" i="11"/>
  <c r="BE273" i="11"/>
  <c r="T273" i="11"/>
  <c r="R273" i="11"/>
  <c r="P273" i="11"/>
  <c r="BI271" i="11"/>
  <c r="BH271" i="11"/>
  <c r="BG271" i="11"/>
  <c r="BE271" i="11"/>
  <c r="T271" i="11"/>
  <c r="R271" i="11"/>
  <c r="P271" i="11"/>
  <c r="BI270" i="11"/>
  <c r="BH270" i="11"/>
  <c r="BG270" i="11"/>
  <c r="BE270" i="11"/>
  <c r="T270" i="11"/>
  <c r="R270" i="11"/>
  <c r="P270" i="11"/>
  <c r="BI269" i="11"/>
  <c r="BH269" i="11"/>
  <c r="BG269" i="11"/>
  <c r="BE269" i="11"/>
  <c r="T269" i="11"/>
  <c r="R269" i="11"/>
  <c r="P269" i="11"/>
  <c r="BI265" i="11"/>
  <c r="BH265" i="11"/>
  <c r="BG265" i="11"/>
  <c r="BE265" i="11"/>
  <c r="T265" i="11"/>
  <c r="R265" i="11"/>
  <c r="P265" i="11"/>
  <c r="BI264" i="11"/>
  <c r="BH264" i="11"/>
  <c r="BG264" i="11"/>
  <c r="BE264" i="11"/>
  <c r="T264" i="11"/>
  <c r="R264" i="11"/>
  <c r="P264" i="11"/>
  <c r="BI263" i="11"/>
  <c r="BH263" i="11"/>
  <c r="BG263" i="11"/>
  <c r="BE263" i="11"/>
  <c r="T263" i="11"/>
  <c r="R263" i="11"/>
  <c r="P263" i="11"/>
  <c r="BI262" i="11"/>
  <c r="BH262" i="11"/>
  <c r="BG262" i="11"/>
  <c r="BE262" i="11"/>
  <c r="T262" i="11"/>
  <c r="R262" i="11"/>
  <c r="P262" i="11"/>
  <c r="BI261" i="11"/>
  <c r="BH261" i="11"/>
  <c r="BG261" i="11"/>
  <c r="BE261" i="11"/>
  <c r="T261" i="11"/>
  <c r="R261" i="11"/>
  <c r="P261" i="11"/>
  <c r="BI259" i="11"/>
  <c r="BH259" i="11"/>
  <c r="BG259" i="11"/>
  <c r="BE259" i="11"/>
  <c r="T259" i="11"/>
  <c r="R259" i="11"/>
  <c r="P259" i="11"/>
  <c r="BI255" i="11"/>
  <c r="BH255" i="11"/>
  <c r="BG255" i="11"/>
  <c r="BE255" i="11"/>
  <c r="T255" i="11"/>
  <c r="R255" i="11"/>
  <c r="P255" i="11"/>
  <c r="BI253" i="11"/>
  <c r="BH253" i="11"/>
  <c r="BG253" i="11"/>
  <c r="BE253" i="11"/>
  <c r="T253" i="11"/>
  <c r="R253" i="11"/>
  <c r="P253" i="11"/>
  <c r="BI251" i="11"/>
  <c r="BH251" i="11"/>
  <c r="BG251" i="11"/>
  <c r="BE251" i="11"/>
  <c r="T251" i="11"/>
  <c r="R251" i="11"/>
  <c r="P251" i="11"/>
  <c r="BI250" i="11"/>
  <c r="BH250" i="11"/>
  <c r="BG250" i="11"/>
  <c r="BE250" i="11"/>
  <c r="T250" i="11"/>
  <c r="R250" i="11"/>
  <c r="P250" i="11"/>
  <c r="BI249" i="11"/>
  <c r="BH249" i="11"/>
  <c r="BG249" i="11"/>
  <c r="BE249" i="11"/>
  <c r="T249" i="11"/>
  <c r="R249" i="11"/>
  <c r="P249" i="11"/>
  <c r="BI248" i="11"/>
  <c r="BH248" i="11"/>
  <c r="BG248" i="11"/>
  <c r="BE248" i="11"/>
  <c r="T248" i="11"/>
  <c r="R248" i="11"/>
  <c r="P248" i="11"/>
  <c r="BI247" i="11"/>
  <c r="BH247" i="11"/>
  <c r="BG247" i="11"/>
  <c r="BE247" i="11"/>
  <c r="T247" i="11"/>
  <c r="R247" i="11"/>
  <c r="P247" i="11"/>
  <c r="BI245" i="11"/>
  <c r="BH245" i="11"/>
  <c r="BG245" i="11"/>
  <c r="BE245" i="11"/>
  <c r="T245" i="11"/>
  <c r="R245" i="11"/>
  <c r="P245" i="11"/>
  <c r="BI244" i="11"/>
  <c r="BH244" i="11"/>
  <c r="BG244" i="11"/>
  <c r="BE244" i="11"/>
  <c r="T244" i="11"/>
  <c r="R244" i="11"/>
  <c r="P244" i="11"/>
  <c r="BI243" i="11"/>
  <c r="BH243" i="11"/>
  <c r="BG243" i="11"/>
  <c r="BE243" i="11"/>
  <c r="T243" i="11"/>
  <c r="R243" i="11"/>
  <c r="P243" i="11"/>
  <c r="BI240" i="11"/>
  <c r="BH240" i="11"/>
  <c r="BG240" i="11"/>
  <c r="BE240" i="11"/>
  <c r="T240" i="11"/>
  <c r="R240" i="11"/>
  <c r="P240" i="11"/>
  <c r="BI220" i="11"/>
  <c r="BH220" i="11"/>
  <c r="BG220" i="11"/>
  <c r="BE220" i="11"/>
  <c r="T220" i="11"/>
  <c r="R220" i="11"/>
  <c r="P220" i="11"/>
  <c r="BI203" i="11"/>
  <c r="BH203" i="11"/>
  <c r="BG203" i="11"/>
  <c r="BE203" i="11"/>
  <c r="T203" i="11"/>
  <c r="R203" i="11"/>
  <c r="P203" i="11"/>
  <c r="BI199" i="11"/>
  <c r="BH199" i="11"/>
  <c r="BG199" i="11"/>
  <c r="BE199" i="11"/>
  <c r="T199" i="11"/>
  <c r="R199" i="11"/>
  <c r="P199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6" i="11"/>
  <c r="BH186" i="11"/>
  <c r="BG186" i="11"/>
  <c r="BE186" i="11"/>
  <c r="T186" i="11"/>
  <c r="R186" i="11"/>
  <c r="P186" i="11"/>
  <c r="BI180" i="11"/>
  <c r="BH180" i="11"/>
  <c r="BG180" i="11"/>
  <c r="BE180" i="11"/>
  <c r="T180" i="11"/>
  <c r="R180" i="11"/>
  <c r="P180" i="11"/>
  <c r="BI178" i="11"/>
  <c r="BH178" i="11"/>
  <c r="BG178" i="11"/>
  <c r="BE178" i="11"/>
  <c r="T178" i="11"/>
  <c r="R178" i="11"/>
  <c r="P178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69" i="11"/>
  <c r="BH169" i="11"/>
  <c r="BG169" i="11"/>
  <c r="BE169" i="11"/>
  <c r="T169" i="11"/>
  <c r="R169" i="11"/>
  <c r="P169" i="11"/>
  <c r="BI163" i="11"/>
  <c r="BH163" i="11"/>
  <c r="BG163" i="11"/>
  <c r="BE163" i="11"/>
  <c r="T163" i="11"/>
  <c r="R163" i="11"/>
  <c r="P163" i="11"/>
  <c r="BI156" i="11"/>
  <c r="BH156" i="11"/>
  <c r="BG156" i="11"/>
  <c r="BE156" i="11"/>
  <c r="T156" i="11"/>
  <c r="R156" i="11"/>
  <c r="P156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7" i="11"/>
  <c r="BH147" i="11"/>
  <c r="BG147" i="11"/>
  <c r="BE147" i="11"/>
  <c r="T147" i="11"/>
  <c r="R147" i="11"/>
  <c r="P147" i="11"/>
  <c r="J140" i="11"/>
  <c r="F140" i="11"/>
  <c r="F138" i="11"/>
  <c r="E136" i="11"/>
  <c r="J91" i="11"/>
  <c r="F91" i="11"/>
  <c r="F89" i="11"/>
  <c r="E87" i="11"/>
  <c r="J24" i="11"/>
  <c r="E24" i="11"/>
  <c r="J92" i="11"/>
  <c r="J23" i="11"/>
  <c r="J18" i="11"/>
  <c r="E18" i="11"/>
  <c r="F141" i="11"/>
  <c r="J17" i="11"/>
  <c r="J12" i="11"/>
  <c r="J89" i="11"/>
  <c r="E7" i="11"/>
  <c r="E134" i="11" s="1"/>
  <c r="J37" i="10"/>
  <c r="J36" i="10"/>
  <c r="AY103" i="1"/>
  <c r="J35" i="10"/>
  <c r="AX103" i="1" s="1"/>
  <c r="BI476" i="10"/>
  <c r="BH476" i="10"/>
  <c r="BG476" i="10"/>
  <c r="BE476" i="10"/>
  <c r="T476" i="10"/>
  <c r="T475" i="10"/>
  <c r="R476" i="10"/>
  <c r="R475" i="10" s="1"/>
  <c r="P476" i="10"/>
  <c r="P475" i="10"/>
  <c r="BI474" i="10"/>
  <c r="BH474" i="10"/>
  <c r="BG474" i="10"/>
  <c r="BE474" i="10"/>
  <c r="T474" i="10"/>
  <c r="T473" i="10" s="1"/>
  <c r="R474" i="10"/>
  <c r="R473" i="10"/>
  <c r="P474" i="10"/>
  <c r="P473" i="10" s="1"/>
  <c r="BI472" i="10"/>
  <c r="BH472" i="10"/>
  <c r="BG472" i="10"/>
  <c r="BE472" i="10"/>
  <c r="T472" i="10"/>
  <c r="T471" i="10"/>
  <c r="T470" i="10" s="1"/>
  <c r="R472" i="10"/>
  <c r="R471" i="10" s="1"/>
  <c r="R470" i="10" s="1"/>
  <c r="P472" i="10"/>
  <c r="P471" i="10" s="1"/>
  <c r="P470" i="10" s="1"/>
  <c r="BI462" i="10"/>
  <c r="BH462" i="10"/>
  <c r="BG462" i="10"/>
  <c r="BE462" i="10"/>
  <c r="T462" i="10"/>
  <c r="R462" i="10"/>
  <c r="P462" i="10"/>
  <c r="BI460" i="10"/>
  <c r="BH460" i="10"/>
  <c r="BG460" i="10"/>
  <c r="BE460" i="10"/>
  <c r="T460" i="10"/>
  <c r="R460" i="10"/>
  <c r="P460" i="10"/>
  <c r="BI459" i="10"/>
  <c r="BH459" i="10"/>
  <c r="BG459" i="10"/>
  <c r="BE459" i="10"/>
  <c r="T459" i="10"/>
  <c r="R459" i="10"/>
  <c r="P459" i="10"/>
  <c r="BI457" i="10"/>
  <c r="BH457" i="10"/>
  <c r="BG457" i="10"/>
  <c r="BE457" i="10"/>
  <c r="T457" i="10"/>
  <c r="R457" i="10"/>
  <c r="P457" i="10"/>
  <c r="BI455" i="10"/>
  <c r="BH455" i="10"/>
  <c r="BG455" i="10"/>
  <c r="BE455" i="10"/>
  <c r="T455" i="10"/>
  <c r="R455" i="10"/>
  <c r="P455" i="10"/>
  <c r="BI454" i="10"/>
  <c r="BH454" i="10"/>
  <c r="BG454" i="10"/>
  <c r="BE454" i="10"/>
  <c r="T454" i="10"/>
  <c r="R454" i="10"/>
  <c r="P454" i="10"/>
  <c r="BI452" i="10"/>
  <c r="BH452" i="10"/>
  <c r="BG452" i="10"/>
  <c r="BE452" i="10"/>
  <c r="T452" i="10"/>
  <c r="R452" i="10"/>
  <c r="P452" i="10"/>
  <c r="BI451" i="10"/>
  <c r="BH451" i="10"/>
  <c r="BG451" i="10"/>
  <c r="BE451" i="10"/>
  <c r="T451" i="10"/>
  <c r="R451" i="10"/>
  <c r="P451" i="10"/>
  <c r="BI450" i="10"/>
  <c r="BH450" i="10"/>
  <c r="BG450" i="10"/>
  <c r="BE450" i="10"/>
  <c r="T450" i="10"/>
  <c r="R450" i="10"/>
  <c r="P450" i="10"/>
  <c r="BI449" i="10"/>
  <c r="BH449" i="10"/>
  <c r="BG449" i="10"/>
  <c r="BE449" i="10"/>
  <c r="T449" i="10"/>
  <c r="R449" i="10"/>
  <c r="P449" i="10"/>
  <c r="BI447" i="10"/>
  <c r="BH447" i="10"/>
  <c r="BG447" i="10"/>
  <c r="BE447" i="10"/>
  <c r="T447" i="10"/>
  <c r="R447" i="10"/>
  <c r="P447" i="10"/>
  <c r="BI443" i="10"/>
  <c r="BH443" i="10"/>
  <c r="BG443" i="10"/>
  <c r="BE443" i="10"/>
  <c r="T443" i="10"/>
  <c r="R443" i="10"/>
  <c r="P443" i="10"/>
  <c r="BI441" i="10"/>
  <c r="BH441" i="10"/>
  <c r="BG441" i="10"/>
  <c r="BE441" i="10"/>
  <c r="T441" i="10"/>
  <c r="R441" i="10"/>
  <c r="P441" i="10"/>
  <c r="BI440" i="10"/>
  <c r="BH440" i="10"/>
  <c r="BG440" i="10"/>
  <c r="BE440" i="10"/>
  <c r="T440" i="10"/>
  <c r="R440" i="10"/>
  <c r="P440" i="10"/>
  <c r="BI439" i="10"/>
  <c r="BH439" i="10"/>
  <c r="BG439" i="10"/>
  <c r="BE439" i="10"/>
  <c r="T439" i="10"/>
  <c r="R439" i="10"/>
  <c r="P439" i="10"/>
  <c r="BI437" i="10"/>
  <c r="BH437" i="10"/>
  <c r="BG437" i="10"/>
  <c r="BE437" i="10"/>
  <c r="T437" i="10"/>
  <c r="R437" i="10"/>
  <c r="P437" i="10"/>
  <c r="BI435" i="10"/>
  <c r="BH435" i="10"/>
  <c r="BG435" i="10"/>
  <c r="BE435" i="10"/>
  <c r="T435" i="10"/>
  <c r="R435" i="10"/>
  <c r="P435" i="10"/>
  <c r="BI433" i="10"/>
  <c r="BH433" i="10"/>
  <c r="BG433" i="10"/>
  <c r="BE433" i="10"/>
  <c r="T433" i="10"/>
  <c r="R433" i="10"/>
  <c r="P433" i="10"/>
  <c r="BI431" i="10"/>
  <c r="BH431" i="10"/>
  <c r="BG431" i="10"/>
  <c r="BE431" i="10"/>
  <c r="T431" i="10"/>
  <c r="R431" i="10"/>
  <c r="P431" i="10"/>
  <c r="BI430" i="10"/>
  <c r="BH430" i="10"/>
  <c r="BG430" i="10"/>
  <c r="BE430" i="10"/>
  <c r="T430" i="10"/>
  <c r="R430" i="10"/>
  <c r="P430" i="10"/>
  <c r="BI429" i="10"/>
  <c r="BH429" i="10"/>
  <c r="BG429" i="10"/>
  <c r="BE429" i="10"/>
  <c r="T429" i="10"/>
  <c r="R429" i="10"/>
  <c r="P429" i="10"/>
  <c r="BI428" i="10"/>
  <c r="BH428" i="10"/>
  <c r="BG428" i="10"/>
  <c r="BE428" i="10"/>
  <c r="T428" i="10"/>
  <c r="R428" i="10"/>
  <c r="P428" i="10"/>
  <c r="BI426" i="10"/>
  <c r="BH426" i="10"/>
  <c r="BG426" i="10"/>
  <c r="BE426" i="10"/>
  <c r="T426" i="10"/>
  <c r="R426" i="10"/>
  <c r="P426" i="10"/>
  <c r="BI425" i="10"/>
  <c r="BH425" i="10"/>
  <c r="BG425" i="10"/>
  <c r="BE425" i="10"/>
  <c r="T425" i="10"/>
  <c r="R425" i="10"/>
  <c r="P425" i="10"/>
  <c r="BI424" i="10"/>
  <c r="BH424" i="10"/>
  <c r="BG424" i="10"/>
  <c r="BE424" i="10"/>
  <c r="T424" i="10"/>
  <c r="R424" i="10"/>
  <c r="P424" i="10"/>
  <c r="BI423" i="10"/>
  <c r="BH423" i="10"/>
  <c r="BG423" i="10"/>
  <c r="BE423" i="10"/>
  <c r="T423" i="10"/>
  <c r="R423" i="10"/>
  <c r="P423" i="10"/>
  <c r="BI421" i="10"/>
  <c r="BH421" i="10"/>
  <c r="BG421" i="10"/>
  <c r="BE421" i="10"/>
  <c r="T421" i="10"/>
  <c r="R421" i="10"/>
  <c r="P421" i="10"/>
  <c r="BI418" i="10"/>
  <c r="BH418" i="10"/>
  <c r="BG418" i="10"/>
  <c r="BE418" i="10"/>
  <c r="T418" i="10"/>
  <c r="R418" i="10"/>
  <c r="P418" i="10"/>
  <c r="BI415" i="10"/>
  <c r="BH415" i="10"/>
  <c r="BG415" i="10"/>
  <c r="BE415" i="10"/>
  <c r="T415" i="10"/>
  <c r="R415" i="10"/>
  <c r="P415" i="10"/>
  <c r="BI413" i="10"/>
  <c r="BH413" i="10"/>
  <c r="BG413" i="10"/>
  <c r="BE413" i="10"/>
  <c r="T413" i="10"/>
  <c r="R413" i="10"/>
  <c r="P413" i="10"/>
  <c r="BI407" i="10"/>
  <c r="BH407" i="10"/>
  <c r="BG407" i="10"/>
  <c r="BE407" i="10"/>
  <c r="T407" i="10"/>
  <c r="R407" i="10"/>
  <c r="P407" i="10"/>
  <c r="BI406" i="10"/>
  <c r="BH406" i="10"/>
  <c r="BG406" i="10"/>
  <c r="BE406" i="10"/>
  <c r="T406" i="10"/>
  <c r="R406" i="10"/>
  <c r="P406" i="10"/>
  <c r="BI405" i="10"/>
  <c r="BH405" i="10"/>
  <c r="BG405" i="10"/>
  <c r="BE405" i="10"/>
  <c r="T405" i="10"/>
  <c r="R405" i="10"/>
  <c r="P405" i="10"/>
  <c r="BI404" i="10"/>
  <c r="BH404" i="10"/>
  <c r="BG404" i="10"/>
  <c r="BE404" i="10"/>
  <c r="T404" i="10"/>
  <c r="R404" i="10"/>
  <c r="P404" i="10"/>
  <c r="BI403" i="10"/>
  <c r="BH403" i="10"/>
  <c r="BG403" i="10"/>
  <c r="BE403" i="10"/>
  <c r="T403" i="10"/>
  <c r="R403" i="10"/>
  <c r="P403" i="10"/>
  <c r="BI402" i="10"/>
  <c r="BH402" i="10"/>
  <c r="BG402" i="10"/>
  <c r="BE402" i="10"/>
  <c r="T402" i="10"/>
  <c r="R402" i="10"/>
  <c r="P402" i="10"/>
  <c r="BI401" i="10"/>
  <c r="BH401" i="10"/>
  <c r="BG401" i="10"/>
  <c r="BE401" i="10"/>
  <c r="T401" i="10"/>
  <c r="R401" i="10"/>
  <c r="P401" i="10"/>
  <c r="BI400" i="10"/>
  <c r="BH400" i="10"/>
  <c r="BG400" i="10"/>
  <c r="BE400" i="10"/>
  <c r="T400" i="10"/>
  <c r="R400" i="10"/>
  <c r="P400" i="10"/>
  <c r="BI397" i="10"/>
  <c r="BH397" i="10"/>
  <c r="BG397" i="10"/>
  <c r="BE397" i="10"/>
  <c r="T397" i="10"/>
  <c r="R397" i="10"/>
  <c r="P397" i="10"/>
  <c r="BI395" i="10"/>
  <c r="BH395" i="10"/>
  <c r="BG395" i="10"/>
  <c r="BE395" i="10"/>
  <c r="T395" i="10"/>
  <c r="R395" i="10"/>
  <c r="P395" i="10"/>
  <c r="BI394" i="10"/>
  <c r="BH394" i="10"/>
  <c r="BG394" i="10"/>
  <c r="BE394" i="10"/>
  <c r="T394" i="10"/>
  <c r="R394" i="10"/>
  <c r="P394" i="10"/>
  <c r="BI393" i="10"/>
  <c r="BH393" i="10"/>
  <c r="BG393" i="10"/>
  <c r="BE393" i="10"/>
  <c r="T393" i="10"/>
  <c r="R393" i="10"/>
  <c r="P393" i="10"/>
  <c r="BI390" i="10"/>
  <c r="BH390" i="10"/>
  <c r="BG390" i="10"/>
  <c r="BE390" i="10"/>
  <c r="T390" i="10"/>
  <c r="R390" i="10"/>
  <c r="P390" i="10"/>
  <c r="BI389" i="10"/>
  <c r="BH389" i="10"/>
  <c r="BG389" i="10"/>
  <c r="BE389" i="10"/>
  <c r="T389" i="10"/>
  <c r="R389" i="10"/>
  <c r="P389" i="10"/>
  <c r="BI387" i="10"/>
  <c r="BH387" i="10"/>
  <c r="BG387" i="10"/>
  <c r="BE387" i="10"/>
  <c r="T387" i="10"/>
  <c r="R387" i="10"/>
  <c r="P387" i="10"/>
  <c r="BI385" i="10"/>
  <c r="BH385" i="10"/>
  <c r="BG385" i="10"/>
  <c r="BE385" i="10"/>
  <c r="T385" i="10"/>
  <c r="R385" i="10"/>
  <c r="P385" i="10"/>
  <c r="BI384" i="10"/>
  <c r="BH384" i="10"/>
  <c r="BG384" i="10"/>
  <c r="BE384" i="10"/>
  <c r="T384" i="10"/>
  <c r="R384" i="10"/>
  <c r="P384" i="10"/>
  <c r="BI382" i="10"/>
  <c r="BH382" i="10"/>
  <c r="BG382" i="10"/>
  <c r="BE382" i="10"/>
  <c r="T382" i="10"/>
  <c r="R382" i="10"/>
  <c r="P382" i="10"/>
  <c r="BI381" i="10"/>
  <c r="BH381" i="10"/>
  <c r="BG381" i="10"/>
  <c r="BE381" i="10"/>
  <c r="T381" i="10"/>
  <c r="R381" i="10"/>
  <c r="P381" i="10"/>
  <c r="BI380" i="10"/>
  <c r="BH380" i="10"/>
  <c r="BG380" i="10"/>
  <c r="BE380" i="10"/>
  <c r="T380" i="10"/>
  <c r="R380" i="10"/>
  <c r="P380" i="10"/>
  <c r="BI379" i="10"/>
  <c r="BH379" i="10"/>
  <c r="BG379" i="10"/>
  <c r="BE379" i="10"/>
  <c r="T379" i="10"/>
  <c r="R379" i="10"/>
  <c r="P379" i="10"/>
  <c r="BI377" i="10"/>
  <c r="BH377" i="10"/>
  <c r="BG377" i="10"/>
  <c r="BE377" i="10"/>
  <c r="T377" i="10"/>
  <c r="R377" i="10"/>
  <c r="P377" i="10"/>
  <c r="BI376" i="10"/>
  <c r="BH376" i="10"/>
  <c r="BG376" i="10"/>
  <c r="BE376" i="10"/>
  <c r="T376" i="10"/>
  <c r="R376" i="10"/>
  <c r="P376" i="10"/>
  <c r="BI374" i="10"/>
  <c r="BH374" i="10"/>
  <c r="BG374" i="10"/>
  <c r="BE374" i="10"/>
  <c r="T374" i="10"/>
  <c r="R374" i="10"/>
  <c r="P374" i="10"/>
  <c r="BI373" i="10"/>
  <c r="BH373" i="10"/>
  <c r="BG373" i="10"/>
  <c r="BE373" i="10"/>
  <c r="T373" i="10"/>
  <c r="R373" i="10"/>
  <c r="P373" i="10"/>
  <c r="BI372" i="10"/>
  <c r="BH372" i="10"/>
  <c r="BG372" i="10"/>
  <c r="BE372" i="10"/>
  <c r="T372" i="10"/>
  <c r="R372" i="10"/>
  <c r="P372" i="10"/>
  <c r="BI371" i="10"/>
  <c r="BH371" i="10"/>
  <c r="BG371" i="10"/>
  <c r="BE371" i="10"/>
  <c r="T371" i="10"/>
  <c r="R371" i="10"/>
  <c r="P371" i="10"/>
  <c r="BI370" i="10"/>
  <c r="BH370" i="10"/>
  <c r="BG370" i="10"/>
  <c r="BE370" i="10"/>
  <c r="T370" i="10"/>
  <c r="R370" i="10"/>
  <c r="P370" i="10"/>
  <c r="BI369" i="10"/>
  <c r="BH369" i="10"/>
  <c r="BG369" i="10"/>
  <c r="BE369" i="10"/>
  <c r="T369" i="10"/>
  <c r="R369" i="10"/>
  <c r="P369" i="10"/>
  <c r="BI368" i="10"/>
  <c r="BH368" i="10"/>
  <c r="BG368" i="10"/>
  <c r="BE368" i="10"/>
  <c r="T368" i="10"/>
  <c r="R368" i="10"/>
  <c r="P368" i="10"/>
  <c r="BI367" i="10"/>
  <c r="BH367" i="10"/>
  <c r="BG367" i="10"/>
  <c r="BE367" i="10"/>
  <c r="T367" i="10"/>
  <c r="R367" i="10"/>
  <c r="P367" i="10"/>
  <c r="BI366" i="10"/>
  <c r="BH366" i="10"/>
  <c r="BG366" i="10"/>
  <c r="BE366" i="10"/>
  <c r="T366" i="10"/>
  <c r="R366" i="10"/>
  <c r="P366" i="10"/>
  <c r="BI365" i="10"/>
  <c r="BH365" i="10"/>
  <c r="BG365" i="10"/>
  <c r="BE365" i="10"/>
  <c r="T365" i="10"/>
  <c r="R365" i="10"/>
  <c r="P365" i="10"/>
  <c r="BI364" i="10"/>
  <c r="BH364" i="10"/>
  <c r="BG364" i="10"/>
  <c r="BE364" i="10"/>
  <c r="T364" i="10"/>
  <c r="R364" i="10"/>
  <c r="P364" i="10"/>
  <c r="BI363" i="10"/>
  <c r="BH363" i="10"/>
  <c r="BG363" i="10"/>
  <c r="BE363" i="10"/>
  <c r="T363" i="10"/>
  <c r="R363" i="10"/>
  <c r="P363" i="10"/>
  <c r="BI362" i="10"/>
  <c r="BH362" i="10"/>
  <c r="BG362" i="10"/>
  <c r="BE362" i="10"/>
  <c r="T362" i="10"/>
  <c r="R362" i="10"/>
  <c r="P362" i="10"/>
  <c r="BI361" i="10"/>
  <c r="BH361" i="10"/>
  <c r="BG361" i="10"/>
  <c r="BE361" i="10"/>
  <c r="T361" i="10"/>
  <c r="R361" i="10"/>
  <c r="P361" i="10"/>
  <c r="BI360" i="10"/>
  <c r="BH360" i="10"/>
  <c r="BG360" i="10"/>
  <c r="BE360" i="10"/>
  <c r="T360" i="10"/>
  <c r="R360" i="10"/>
  <c r="P360" i="10"/>
  <c r="BI359" i="10"/>
  <c r="BH359" i="10"/>
  <c r="BG359" i="10"/>
  <c r="BE359" i="10"/>
  <c r="T359" i="10"/>
  <c r="R359" i="10"/>
  <c r="P359" i="10"/>
  <c r="BI358" i="10"/>
  <c r="BH358" i="10"/>
  <c r="BG358" i="10"/>
  <c r="BE358" i="10"/>
  <c r="T358" i="10"/>
  <c r="R358" i="10"/>
  <c r="P358" i="10"/>
  <c r="BI357" i="10"/>
  <c r="BH357" i="10"/>
  <c r="BG357" i="10"/>
  <c r="BE357" i="10"/>
  <c r="T357" i="10"/>
  <c r="R357" i="10"/>
  <c r="P357" i="10"/>
  <c r="BI356" i="10"/>
  <c r="BH356" i="10"/>
  <c r="BG356" i="10"/>
  <c r="BE356" i="10"/>
  <c r="T356" i="10"/>
  <c r="R356" i="10"/>
  <c r="P356" i="10"/>
  <c r="BI355" i="10"/>
  <c r="BH355" i="10"/>
  <c r="BG355" i="10"/>
  <c r="BE355" i="10"/>
  <c r="T355" i="10"/>
  <c r="R355" i="10"/>
  <c r="P355" i="10"/>
  <c r="BI354" i="10"/>
  <c r="BH354" i="10"/>
  <c r="BG354" i="10"/>
  <c r="BE354" i="10"/>
  <c r="T354" i="10"/>
  <c r="R354" i="10"/>
  <c r="P354" i="10"/>
  <c r="BI353" i="10"/>
  <c r="BH353" i="10"/>
  <c r="BG353" i="10"/>
  <c r="BE353" i="10"/>
  <c r="T353" i="10"/>
  <c r="R353" i="10"/>
  <c r="P353" i="10"/>
  <c r="BI352" i="10"/>
  <c r="BH352" i="10"/>
  <c r="BG352" i="10"/>
  <c r="BE352" i="10"/>
  <c r="T352" i="10"/>
  <c r="R352" i="10"/>
  <c r="P352" i="10"/>
  <c r="BI351" i="10"/>
  <c r="BH351" i="10"/>
  <c r="BG351" i="10"/>
  <c r="BE351" i="10"/>
  <c r="T351" i="10"/>
  <c r="R351" i="10"/>
  <c r="P351" i="10"/>
  <c r="BI350" i="10"/>
  <c r="BH350" i="10"/>
  <c r="BG350" i="10"/>
  <c r="BE350" i="10"/>
  <c r="T350" i="10"/>
  <c r="R350" i="10"/>
  <c r="P350" i="10"/>
  <c r="BI349" i="10"/>
  <c r="BH349" i="10"/>
  <c r="BG349" i="10"/>
  <c r="BE349" i="10"/>
  <c r="T349" i="10"/>
  <c r="R349" i="10"/>
  <c r="P349" i="10"/>
  <c r="BI348" i="10"/>
  <c r="BH348" i="10"/>
  <c r="BG348" i="10"/>
  <c r="BE348" i="10"/>
  <c r="T348" i="10"/>
  <c r="R348" i="10"/>
  <c r="P348" i="10"/>
  <c r="BI347" i="10"/>
  <c r="BH347" i="10"/>
  <c r="BG347" i="10"/>
  <c r="BE347" i="10"/>
  <c r="T347" i="10"/>
  <c r="R347" i="10"/>
  <c r="P347" i="10"/>
  <c r="BI346" i="10"/>
  <c r="BH346" i="10"/>
  <c r="BG346" i="10"/>
  <c r="BE346" i="10"/>
  <c r="T346" i="10"/>
  <c r="R346" i="10"/>
  <c r="P346" i="10"/>
  <c r="BI345" i="10"/>
  <c r="BH345" i="10"/>
  <c r="BG345" i="10"/>
  <c r="BE345" i="10"/>
  <c r="T345" i="10"/>
  <c r="R345" i="10"/>
  <c r="P345" i="10"/>
  <c r="BI344" i="10"/>
  <c r="BH344" i="10"/>
  <c r="BG344" i="10"/>
  <c r="BE344" i="10"/>
  <c r="T344" i="10"/>
  <c r="R344" i="10"/>
  <c r="P344" i="10"/>
  <c r="BI342" i="10"/>
  <c r="BH342" i="10"/>
  <c r="BG342" i="10"/>
  <c r="BE342" i="10"/>
  <c r="T342" i="10"/>
  <c r="R342" i="10"/>
  <c r="P342" i="10"/>
  <c r="BI341" i="10"/>
  <c r="BH341" i="10"/>
  <c r="BG341" i="10"/>
  <c r="BE341" i="10"/>
  <c r="T341" i="10"/>
  <c r="R341" i="10"/>
  <c r="P341" i="10"/>
  <c r="BI339" i="10"/>
  <c r="BH339" i="10"/>
  <c r="BG339" i="10"/>
  <c r="BE339" i="10"/>
  <c r="T339" i="10"/>
  <c r="R339" i="10"/>
  <c r="P339" i="10"/>
  <c r="BI337" i="10"/>
  <c r="BH337" i="10"/>
  <c r="BG337" i="10"/>
  <c r="BE337" i="10"/>
  <c r="T337" i="10"/>
  <c r="R337" i="10"/>
  <c r="P337" i="10"/>
  <c r="BI335" i="10"/>
  <c r="BH335" i="10"/>
  <c r="BG335" i="10"/>
  <c r="BE335" i="10"/>
  <c r="T335" i="10"/>
  <c r="R335" i="10"/>
  <c r="P335" i="10"/>
  <c r="BI333" i="10"/>
  <c r="BH333" i="10"/>
  <c r="BG333" i="10"/>
  <c r="BE333" i="10"/>
  <c r="T333" i="10"/>
  <c r="T332" i="10"/>
  <c r="R333" i="10"/>
  <c r="R332" i="10" s="1"/>
  <c r="P333" i="10"/>
  <c r="P332" i="10"/>
  <c r="BI331" i="10"/>
  <c r="BH331" i="10"/>
  <c r="BG331" i="10"/>
  <c r="BE331" i="10"/>
  <c r="T331" i="10"/>
  <c r="R331" i="10"/>
  <c r="P331" i="10"/>
  <c r="BI330" i="10"/>
  <c r="BH330" i="10"/>
  <c r="BG330" i="10"/>
  <c r="BE330" i="10"/>
  <c r="T330" i="10"/>
  <c r="R330" i="10"/>
  <c r="P330" i="10"/>
  <c r="BI329" i="10"/>
  <c r="BH329" i="10"/>
  <c r="BG329" i="10"/>
  <c r="BE329" i="10"/>
  <c r="T329" i="10"/>
  <c r="R329" i="10"/>
  <c r="P329" i="10"/>
  <c r="BI328" i="10"/>
  <c r="BH328" i="10"/>
  <c r="BG328" i="10"/>
  <c r="BE328" i="10"/>
  <c r="T328" i="10"/>
  <c r="R328" i="10"/>
  <c r="P328" i="10"/>
  <c r="BI327" i="10"/>
  <c r="BH327" i="10"/>
  <c r="BG327" i="10"/>
  <c r="BE327" i="10"/>
  <c r="T327" i="10"/>
  <c r="R327" i="10"/>
  <c r="P327" i="10"/>
  <c r="BI326" i="10"/>
  <c r="BH326" i="10"/>
  <c r="BG326" i="10"/>
  <c r="BE326" i="10"/>
  <c r="T326" i="10"/>
  <c r="R326" i="10"/>
  <c r="P326" i="10"/>
  <c r="BI325" i="10"/>
  <c r="BH325" i="10"/>
  <c r="BG325" i="10"/>
  <c r="BE325" i="10"/>
  <c r="T325" i="10"/>
  <c r="R325" i="10"/>
  <c r="P325" i="10"/>
  <c r="BI324" i="10"/>
  <c r="BH324" i="10"/>
  <c r="BG324" i="10"/>
  <c r="BE324" i="10"/>
  <c r="T324" i="10"/>
  <c r="R324" i="10"/>
  <c r="P324" i="10"/>
  <c r="BI323" i="10"/>
  <c r="BH323" i="10"/>
  <c r="BG323" i="10"/>
  <c r="BE323" i="10"/>
  <c r="T323" i="10"/>
  <c r="R323" i="10"/>
  <c r="P323" i="10"/>
  <c r="BI322" i="10"/>
  <c r="BH322" i="10"/>
  <c r="BG322" i="10"/>
  <c r="BE322" i="10"/>
  <c r="T322" i="10"/>
  <c r="R322" i="10"/>
  <c r="P322" i="10"/>
  <c r="BI321" i="10"/>
  <c r="BH321" i="10"/>
  <c r="BG321" i="10"/>
  <c r="BE321" i="10"/>
  <c r="T321" i="10"/>
  <c r="R321" i="10"/>
  <c r="P321" i="10"/>
  <c r="BI320" i="10"/>
  <c r="BH320" i="10"/>
  <c r="BG320" i="10"/>
  <c r="BE320" i="10"/>
  <c r="T320" i="10"/>
  <c r="R320" i="10"/>
  <c r="P320" i="10"/>
  <c r="BI319" i="10"/>
  <c r="BH319" i="10"/>
  <c r="BG319" i="10"/>
  <c r="BE319" i="10"/>
  <c r="T319" i="10"/>
  <c r="R319" i="10"/>
  <c r="P319" i="10"/>
  <c r="BI318" i="10"/>
  <c r="BH318" i="10"/>
  <c r="BG318" i="10"/>
  <c r="BE318" i="10"/>
  <c r="T318" i="10"/>
  <c r="R318" i="10"/>
  <c r="P318" i="10"/>
  <c r="BI317" i="10"/>
  <c r="BH317" i="10"/>
  <c r="BG317" i="10"/>
  <c r="BE317" i="10"/>
  <c r="T317" i="10"/>
  <c r="R317" i="10"/>
  <c r="P317" i="10"/>
  <c r="BI316" i="10"/>
  <c r="BH316" i="10"/>
  <c r="BG316" i="10"/>
  <c r="BE316" i="10"/>
  <c r="T316" i="10"/>
  <c r="R316" i="10"/>
  <c r="P316" i="10"/>
  <c r="BI315" i="10"/>
  <c r="BH315" i="10"/>
  <c r="BG315" i="10"/>
  <c r="BE315" i="10"/>
  <c r="T315" i="10"/>
  <c r="R315" i="10"/>
  <c r="P315" i="10"/>
  <c r="BI313" i="10"/>
  <c r="BH313" i="10"/>
  <c r="BG313" i="10"/>
  <c r="BE313" i="10"/>
  <c r="T313" i="10"/>
  <c r="R313" i="10"/>
  <c r="P313" i="10"/>
  <c r="BI312" i="10"/>
  <c r="BH312" i="10"/>
  <c r="BG312" i="10"/>
  <c r="BE312" i="10"/>
  <c r="T312" i="10"/>
  <c r="R312" i="10"/>
  <c r="P312" i="10"/>
  <c r="BI310" i="10"/>
  <c r="BH310" i="10"/>
  <c r="BG310" i="10"/>
  <c r="BE310" i="10"/>
  <c r="T310" i="10"/>
  <c r="R310" i="10"/>
  <c r="P310" i="10"/>
  <c r="BI308" i="10"/>
  <c r="BH308" i="10"/>
  <c r="BG308" i="10"/>
  <c r="BE308" i="10"/>
  <c r="T308" i="10"/>
  <c r="R308" i="10"/>
  <c r="P308" i="10"/>
  <c r="BI307" i="10"/>
  <c r="BH307" i="10"/>
  <c r="BG307" i="10"/>
  <c r="BE307" i="10"/>
  <c r="T307" i="10"/>
  <c r="R307" i="10"/>
  <c r="P307" i="10"/>
  <c r="BI305" i="10"/>
  <c r="BH305" i="10"/>
  <c r="BG305" i="10"/>
  <c r="BE305" i="10"/>
  <c r="T305" i="10"/>
  <c r="R305" i="10"/>
  <c r="P305" i="10"/>
  <c r="BI303" i="10"/>
  <c r="BH303" i="10"/>
  <c r="BG303" i="10"/>
  <c r="BE303" i="10"/>
  <c r="T303" i="10"/>
  <c r="R303" i="10"/>
  <c r="P303" i="10"/>
  <c r="BI302" i="10"/>
  <c r="BH302" i="10"/>
  <c r="BG302" i="10"/>
  <c r="BE302" i="10"/>
  <c r="T302" i="10"/>
  <c r="R302" i="10"/>
  <c r="P302" i="10"/>
  <c r="BI301" i="10"/>
  <c r="BH301" i="10"/>
  <c r="BG301" i="10"/>
  <c r="BE301" i="10"/>
  <c r="T301" i="10"/>
  <c r="R301" i="10"/>
  <c r="P301" i="10"/>
  <c r="BI300" i="10"/>
  <c r="BH300" i="10"/>
  <c r="BG300" i="10"/>
  <c r="BE300" i="10"/>
  <c r="T300" i="10"/>
  <c r="R300" i="10"/>
  <c r="P300" i="10"/>
  <c r="BI299" i="10"/>
  <c r="BH299" i="10"/>
  <c r="BG299" i="10"/>
  <c r="BE299" i="10"/>
  <c r="T299" i="10"/>
  <c r="R299" i="10"/>
  <c r="P299" i="10"/>
  <c r="BI298" i="10"/>
  <c r="BH298" i="10"/>
  <c r="BG298" i="10"/>
  <c r="BE298" i="10"/>
  <c r="T298" i="10"/>
  <c r="R298" i="10"/>
  <c r="P298" i="10"/>
  <c r="BI297" i="10"/>
  <c r="BH297" i="10"/>
  <c r="BG297" i="10"/>
  <c r="BE297" i="10"/>
  <c r="T297" i="10"/>
  <c r="R297" i="10"/>
  <c r="P297" i="10"/>
  <c r="BI295" i="10"/>
  <c r="BH295" i="10"/>
  <c r="BG295" i="10"/>
  <c r="BE295" i="10"/>
  <c r="T295" i="10"/>
  <c r="R295" i="10"/>
  <c r="P295" i="10"/>
  <c r="BI293" i="10"/>
  <c r="BH293" i="10"/>
  <c r="BG293" i="10"/>
  <c r="BE293" i="10"/>
  <c r="T293" i="10"/>
  <c r="R293" i="10"/>
  <c r="P293" i="10"/>
  <c r="BI292" i="10"/>
  <c r="BH292" i="10"/>
  <c r="BG292" i="10"/>
  <c r="BE292" i="10"/>
  <c r="T292" i="10"/>
  <c r="R292" i="10"/>
  <c r="P292" i="10"/>
  <c r="BI291" i="10"/>
  <c r="BH291" i="10"/>
  <c r="BG291" i="10"/>
  <c r="BE291" i="10"/>
  <c r="T291" i="10"/>
  <c r="R291" i="10"/>
  <c r="P291" i="10"/>
  <c r="BI290" i="10"/>
  <c r="BH290" i="10"/>
  <c r="BG290" i="10"/>
  <c r="BE290" i="10"/>
  <c r="T290" i="10"/>
  <c r="R290" i="10"/>
  <c r="P290" i="10"/>
  <c r="BI289" i="10"/>
  <c r="BH289" i="10"/>
  <c r="BG289" i="10"/>
  <c r="BE289" i="10"/>
  <c r="T289" i="10"/>
  <c r="R289" i="10"/>
  <c r="P289" i="10"/>
  <c r="BI287" i="10"/>
  <c r="BH287" i="10"/>
  <c r="BG287" i="10"/>
  <c r="BE287" i="10"/>
  <c r="T287" i="10"/>
  <c r="R287" i="10"/>
  <c r="P287" i="10"/>
  <c r="BI286" i="10"/>
  <c r="BH286" i="10"/>
  <c r="BG286" i="10"/>
  <c r="BE286" i="10"/>
  <c r="T286" i="10"/>
  <c r="R286" i="10"/>
  <c r="P286" i="10"/>
  <c r="BI284" i="10"/>
  <c r="BH284" i="10"/>
  <c r="BG284" i="10"/>
  <c r="BE284" i="10"/>
  <c r="T284" i="10"/>
  <c r="R284" i="10"/>
  <c r="P284" i="10"/>
  <c r="BI281" i="10"/>
  <c r="BH281" i="10"/>
  <c r="BG281" i="10"/>
  <c r="BE281" i="10"/>
  <c r="T281" i="10"/>
  <c r="R281" i="10"/>
  <c r="P281" i="10"/>
  <c r="BI278" i="10"/>
  <c r="BH278" i="10"/>
  <c r="BG278" i="10"/>
  <c r="BE278" i="10"/>
  <c r="T278" i="10"/>
  <c r="R278" i="10"/>
  <c r="P278" i="10"/>
  <c r="BI275" i="10"/>
  <c r="BH275" i="10"/>
  <c r="BG275" i="10"/>
  <c r="BE275" i="10"/>
  <c r="T275" i="10"/>
  <c r="T274" i="10" s="1"/>
  <c r="R275" i="10"/>
  <c r="R274" i="10" s="1"/>
  <c r="P275" i="10"/>
  <c r="P274" i="10" s="1"/>
  <c r="BI273" i="10"/>
  <c r="BH273" i="10"/>
  <c r="BG273" i="10"/>
  <c r="BE273" i="10"/>
  <c r="T273" i="10"/>
  <c r="R273" i="10"/>
  <c r="P273" i="10"/>
  <c r="BI271" i="10"/>
  <c r="BH271" i="10"/>
  <c r="BG271" i="10"/>
  <c r="BE271" i="10"/>
  <c r="T271" i="10"/>
  <c r="R271" i="10"/>
  <c r="P271" i="10"/>
  <c r="BI270" i="10"/>
  <c r="BH270" i="10"/>
  <c r="BG270" i="10"/>
  <c r="BE270" i="10"/>
  <c r="T270" i="10"/>
  <c r="R270" i="10"/>
  <c r="P270" i="10"/>
  <c r="BI269" i="10"/>
  <c r="BH269" i="10"/>
  <c r="BG269" i="10"/>
  <c r="BE269" i="10"/>
  <c r="T269" i="10"/>
  <c r="R269" i="10"/>
  <c r="P269" i="10"/>
  <c r="BI265" i="10"/>
  <c r="BH265" i="10"/>
  <c r="BG265" i="10"/>
  <c r="BE265" i="10"/>
  <c r="T265" i="10"/>
  <c r="R265" i="10"/>
  <c r="P265" i="10"/>
  <c r="BI264" i="10"/>
  <c r="BH264" i="10"/>
  <c r="BG264" i="10"/>
  <c r="BE264" i="10"/>
  <c r="T264" i="10"/>
  <c r="R264" i="10"/>
  <c r="P264" i="10"/>
  <c r="BI263" i="10"/>
  <c r="BH263" i="10"/>
  <c r="BG263" i="10"/>
  <c r="BE263" i="10"/>
  <c r="T263" i="10"/>
  <c r="R263" i="10"/>
  <c r="P263" i="10"/>
  <c r="BI262" i="10"/>
  <c r="BH262" i="10"/>
  <c r="BG262" i="10"/>
  <c r="BE262" i="10"/>
  <c r="T262" i="10"/>
  <c r="R262" i="10"/>
  <c r="P262" i="10"/>
  <c r="BI261" i="10"/>
  <c r="BH261" i="10"/>
  <c r="BG261" i="10"/>
  <c r="BE261" i="10"/>
  <c r="T261" i="10"/>
  <c r="R261" i="10"/>
  <c r="P261" i="10"/>
  <c r="BI259" i="10"/>
  <c r="BH259" i="10"/>
  <c r="BG259" i="10"/>
  <c r="BE259" i="10"/>
  <c r="T259" i="10"/>
  <c r="R259" i="10"/>
  <c r="P259" i="10"/>
  <c r="BI255" i="10"/>
  <c r="BH255" i="10"/>
  <c r="BG255" i="10"/>
  <c r="BE255" i="10"/>
  <c r="T255" i="10"/>
  <c r="R255" i="10"/>
  <c r="P255" i="10"/>
  <c r="BI253" i="10"/>
  <c r="BH253" i="10"/>
  <c r="BG253" i="10"/>
  <c r="BE253" i="10"/>
  <c r="T253" i="10"/>
  <c r="R253" i="10"/>
  <c r="P253" i="10"/>
  <c r="BI251" i="10"/>
  <c r="BH251" i="10"/>
  <c r="BG251" i="10"/>
  <c r="BE251" i="10"/>
  <c r="T251" i="10"/>
  <c r="R251" i="10"/>
  <c r="P251" i="10"/>
  <c r="BI250" i="10"/>
  <c r="BH250" i="10"/>
  <c r="BG250" i="10"/>
  <c r="BE250" i="10"/>
  <c r="T250" i="10"/>
  <c r="R250" i="10"/>
  <c r="P250" i="10"/>
  <c r="BI249" i="10"/>
  <c r="BH249" i="10"/>
  <c r="BG249" i="10"/>
  <c r="BE249" i="10"/>
  <c r="T249" i="10"/>
  <c r="R249" i="10"/>
  <c r="P249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5" i="10"/>
  <c r="BH245" i="10"/>
  <c r="BG245" i="10"/>
  <c r="BE245" i="10"/>
  <c r="T245" i="10"/>
  <c r="R245" i="10"/>
  <c r="P245" i="10"/>
  <c r="BI244" i="10"/>
  <c r="BH244" i="10"/>
  <c r="BG244" i="10"/>
  <c r="BE244" i="10"/>
  <c r="T244" i="10"/>
  <c r="R244" i="10"/>
  <c r="P244" i="10"/>
  <c r="BI243" i="10"/>
  <c r="BH243" i="10"/>
  <c r="BG243" i="10"/>
  <c r="BE243" i="10"/>
  <c r="T243" i="10"/>
  <c r="R243" i="10"/>
  <c r="P243" i="10"/>
  <c r="BI240" i="10"/>
  <c r="BH240" i="10"/>
  <c r="BG240" i="10"/>
  <c r="BE240" i="10"/>
  <c r="T240" i="10"/>
  <c r="R240" i="10"/>
  <c r="P240" i="10"/>
  <c r="BI220" i="10"/>
  <c r="BH220" i="10"/>
  <c r="BG220" i="10"/>
  <c r="BE220" i="10"/>
  <c r="T220" i="10"/>
  <c r="R220" i="10"/>
  <c r="P220" i="10"/>
  <c r="BI203" i="10"/>
  <c r="BH203" i="10"/>
  <c r="BG203" i="10"/>
  <c r="BE203" i="10"/>
  <c r="T203" i="10"/>
  <c r="R203" i="10"/>
  <c r="P203" i="10"/>
  <c r="BI199" i="10"/>
  <c r="BH199" i="10"/>
  <c r="BG199" i="10"/>
  <c r="BE199" i="10"/>
  <c r="T199" i="10"/>
  <c r="R199" i="10"/>
  <c r="P199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6" i="10"/>
  <c r="BH186" i="10"/>
  <c r="BG186" i="10"/>
  <c r="BE186" i="10"/>
  <c r="T186" i="10"/>
  <c r="R186" i="10"/>
  <c r="P186" i="10"/>
  <c r="BI180" i="10"/>
  <c r="BH180" i="10"/>
  <c r="BG180" i="10"/>
  <c r="BE180" i="10"/>
  <c r="T180" i="10"/>
  <c r="R180" i="10"/>
  <c r="P180" i="10"/>
  <c r="BI178" i="10"/>
  <c r="BH178" i="10"/>
  <c r="BG178" i="10"/>
  <c r="BE178" i="10"/>
  <c r="T178" i="10"/>
  <c r="R178" i="10"/>
  <c r="P178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69" i="10"/>
  <c r="BH169" i="10"/>
  <c r="BG169" i="10"/>
  <c r="BE169" i="10"/>
  <c r="T169" i="10"/>
  <c r="R169" i="10"/>
  <c r="P169" i="10"/>
  <c r="BI163" i="10"/>
  <c r="BH163" i="10"/>
  <c r="BG163" i="10"/>
  <c r="BE163" i="10"/>
  <c r="T163" i="10"/>
  <c r="R163" i="10"/>
  <c r="P163" i="10"/>
  <c r="BI156" i="10"/>
  <c r="BH156" i="10"/>
  <c r="BG156" i="10"/>
  <c r="BE156" i="10"/>
  <c r="T156" i="10"/>
  <c r="R156" i="10"/>
  <c r="P156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7" i="10"/>
  <c r="BH147" i="10"/>
  <c r="BG147" i="10"/>
  <c r="BE147" i="10"/>
  <c r="T147" i="10"/>
  <c r="R147" i="10"/>
  <c r="P147" i="10"/>
  <c r="J140" i="10"/>
  <c r="F140" i="10"/>
  <c r="F138" i="10"/>
  <c r="E136" i="10"/>
  <c r="J91" i="10"/>
  <c r="F91" i="10"/>
  <c r="F89" i="10"/>
  <c r="E87" i="10"/>
  <c r="J24" i="10"/>
  <c r="E24" i="10"/>
  <c r="J141" i="10"/>
  <c r="J23" i="10"/>
  <c r="J18" i="10"/>
  <c r="E18" i="10"/>
  <c r="F141" i="10"/>
  <c r="J17" i="10"/>
  <c r="J12" i="10"/>
  <c r="J138" i="10" s="1"/>
  <c r="E7" i="10"/>
  <c r="E85" i="10" s="1"/>
  <c r="J37" i="9"/>
  <c r="J36" i="9"/>
  <c r="AY102" i="1"/>
  <c r="J35" i="9"/>
  <c r="AX102" i="1" s="1"/>
  <c r="BI473" i="9"/>
  <c r="BH473" i="9"/>
  <c r="BG473" i="9"/>
  <c r="BE473" i="9"/>
  <c r="T473" i="9"/>
  <c r="T472" i="9"/>
  <c r="R473" i="9"/>
  <c r="R472" i="9" s="1"/>
  <c r="P473" i="9"/>
  <c r="P472" i="9"/>
  <c r="BI471" i="9"/>
  <c r="BH471" i="9"/>
  <c r="BG471" i="9"/>
  <c r="BE471" i="9"/>
  <c r="T471" i="9"/>
  <c r="T470" i="9" s="1"/>
  <c r="R471" i="9"/>
  <c r="R470" i="9"/>
  <c r="P471" i="9"/>
  <c r="P470" i="9" s="1"/>
  <c r="BI469" i="9"/>
  <c r="BH469" i="9"/>
  <c r="BG469" i="9"/>
  <c r="BE469" i="9"/>
  <c r="T469" i="9"/>
  <c r="T468" i="9"/>
  <c r="T467" i="9" s="1"/>
  <c r="R469" i="9"/>
  <c r="R468" i="9" s="1"/>
  <c r="R467" i="9" s="1"/>
  <c r="P469" i="9"/>
  <c r="P468" i="9" s="1"/>
  <c r="P467" i="9" s="1"/>
  <c r="BI459" i="9"/>
  <c r="BH459" i="9"/>
  <c r="BG459" i="9"/>
  <c r="BE459" i="9"/>
  <c r="T459" i="9"/>
  <c r="R459" i="9"/>
  <c r="P459" i="9"/>
  <c r="BI457" i="9"/>
  <c r="BH457" i="9"/>
  <c r="BG457" i="9"/>
  <c r="BE457" i="9"/>
  <c r="T457" i="9"/>
  <c r="R457" i="9"/>
  <c r="P457" i="9"/>
  <c r="BI456" i="9"/>
  <c r="BH456" i="9"/>
  <c r="BG456" i="9"/>
  <c r="BE456" i="9"/>
  <c r="T456" i="9"/>
  <c r="R456" i="9"/>
  <c r="P456" i="9"/>
  <c r="BI454" i="9"/>
  <c r="BH454" i="9"/>
  <c r="BG454" i="9"/>
  <c r="BE454" i="9"/>
  <c r="T454" i="9"/>
  <c r="R454" i="9"/>
  <c r="P454" i="9"/>
  <c r="BI452" i="9"/>
  <c r="BH452" i="9"/>
  <c r="BG452" i="9"/>
  <c r="BE452" i="9"/>
  <c r="T452" i="9"/>
  <c r="R452" i="9"/>
  <c r="P452" i="9"/>
  <c r="BI451" i="9"/>
  <c r="BH451" i="9"/>
  <c r="BG451" i="9"/>
  <c r="BE451" i="9"/>
  <c r="T451" i="9"/>
  <c r="R451" i="9"/>
  <c r="P451" i="9"/>
  <c r="BI449" i="9"/>
  <c r="BH449" i="9"/>
  <c r="BG449" i="9"/>
  <c r="BE449" i="9"/>
  <c r="T449" i="9"/>
  <c r="R449" i="9"/>
  <c r="P449" i="9"/>
  <c r="BI448" i="9"/>
  <c r="BH448" i="9"/>
  <c r="BG448" i="9"/>
  <c r="BE448" i="9"/>
  <c r="T448" i="9"/>
  <c r="R448" i="9"/>
  <c r="P448" i="9"/>
  <c r="BI447" i="9"/>
  <c r="BH447" i="9"/>
  <c r="BG447" i="9"/>
  <c r="BE447" i="9"/>
  <c r="T447" i="9"/>
  <c r="R447" i="9"/>
  <c r="P447" i="9"/>
  <c r="BI446" i="9"/>
  <c r="BH446" i="9"/>
  <c r="BG446" i="9"/>
  <c r="BE446" i="9"/>
  <c r="T446" i="9"/>
  <c r="R446" i="9"/>
  <c r="P446" i="9"/>
  <c r="BI444" i="9"/>
  <c r="BH444" i="9"/>
  <c r="BG444" i="9"/>
  <c r="BE444" i="9"/>
  <c r="T444" i="9"/>
  <c r="R444" i="9"/>
  <c r="P444" i="9"/>
  <c r="BI440" i="9"/>
  <c r="BH440" i="9"/>
  <c r="BG440" i="9"/>
  <c r="BE440" i="9"/>
  <c r="T440" i="9"/>
  <c r="R440" i="9"/>
  <c r="P440" i="9"/>
  <c r="BI438" i="9"/>
  <c r="BH438" i="9"/>
  <c r="BG438" i="9"/>
  <c r="BE438" i="9"/>
  <c r="T438" i="9"/>
  <c r="R438" i="9"/>
  <c r="P438" i="9"/>
  <c r="BI437" i="9"/>
  <c r="BH437" i="9"/>
  <c r="BG437" i="9"/>
  <c r="BE437" i="9"/>
  <c r="T437" i="9"/>
  <c r="R437" i="9"/>
  <c r="P437" i="9"/>
  <c r="BI436" i="9"/>
  <c r="BH436" i="9"/>
  <c r="BG436" i="9"/>
  <c r="BE436" i="9"/>
  <c r="T436" i="9"/>
  <c r="R436" i="9"/>
  <c r="P436" i="9"/>
  <c r="BI434" i="9"/>
  <c r="BH434" i="9"/>
  <c r="BG434" i="9"/>
  <c r="BE434" i="9"/>
  <c r="T434" i="9"/>
  <c r="R434" i="9"/>
  <c r="P434" i="9"/>
  <c r="BI433" i="9"/>
  <c r="BH433" i="9"/>
  <c r="BG433" i="9"/>
  <c r="BE433" i="9"/>
  <c r="T433" i="9"/>
  <c r="R433" i="9"/>
  <c r="P433" i="9"/>
  <c r="BI431" i="9"/>
  <c r="BH431" i="9"/>
  <c r="BG431" i="9"/>
  <c r="BE431" i="9"/>
  <c r="T431" i="9"/>
  <c r="R431" i="9"/>
  <c r="P431" i="9"/>
  <c r="BI429" i="9"/>
  <c r="BH429" i="9"/>
  <c r="BG429" i="9"/>
  <c r="BE429" i="9"/>
  <c r="T429" i="9"/>
  <c r="R429" i="9"/>
  <c r="P429" i="9"/>
  <c r="BI428" i="9"/>
  <c r="BH428" i="9"/>
  <c r="BG428" i="9"/>
  <c r="BE428" i="9"/>
  <c r="T428" i="9"/>
  <c r="R428" i="9"/>
  <c r="P428" i="9"/>
  <c r="BI427" i="9"/>
  <c r="BH427" i="9"/>
  <c r="BG427" i="9"/>
  <c r="BE427" i="9"/>
  <c r="T427" i="9"/>
  <c r="R427" i="9"/>
  <c r="P427" i="9"/>
  <c r="BI426" i="9"/>
  <c r="BH426" i="9"/>
  <c r="BG426" i="9"/>
  <c r="BE426" i="9"/>
  <c r="T426" i="9"/>
  <c r="R426" i="9"/>
  <c r="P426" i="9"/>
  <c r="BI424" i="9"/>
  <c r="BH424" i="9"/>
  <c r="BG424" i="9"/>
  <c r="BE424" i="9"/>
  <c r="T424" i="9"/>
  <c r="R424" i="9"/>
  <c r="P424" i="9"/>
  <c r="BI423" i="9"/>
  <c r="BH423" i="9"/>
  <c r="BG423" i="9"/>
  <c r="BE423" i="9"/>
  <c r="T423" i="9"/>
  <c r="R423" i="9"/>
  <c r="P423" i="9"/>
  <c r="BI422" i="9"/>
  <c r="BH422" i="9"/>
  <c r="BG422" i="9"/>
  <c r="BE422" i="9"/>
  <c r="T422" i="9"/>
  <c r="R422" i="9"/>
  <c r="P422" i="9"/>
  <c r="BI421" i="9"/>
  <c r="BH421" i="9"/>
  <c r="BG421" i="9"/>
  <c r="BE421" i="9"/>
  <c r="T421" i="9"/>
  <c r="R421" i="9"/>
  <c r="P421" i="9"/>
  <c r="BI419" i="9"/>
  <c r="BH419" i="9"/>
  <c r="BG419" i="9"/>
  <c r="BE419" i="9"/>
  <c r="T419" i="9"/>
  <c r="R419" i="9"/>
  <c r="P419" i="9"/>
  <c r="BI416" i="9"/>
  <c r="BH416" i="9"/>
  <c r="BG416" i="9"/>
  <c r="BE416" i="9"/>
  <c r="T416" i="9"/>
  <c r="R416" i="9"/>
  <c r="P416" i="9"/>
  <c r="BI413" i="9"/>
  <c r="BH413" i="9"/>
  <c r="BG413" i="9"/>
  <c r="BE413" i="9"/>
  <c r="T413" i="9"/>
  <c r="R413" i="9"/>
  <c r="P413" i="9"/>
  <c r="BI411" i="9"/>
  <c r="BH411" i="9"/>
  <c r="BG411" i="9"/>
  <c r="BE411" i="9"/>
  <c r="T411" i="9"/>
  <c r="R411" i="9"/>
  <c r="P411" i="9"/>
  <c r="BI405" i="9"/>
  <c r="BH405" i="9"/>
  <c r="BG405" i="9"/>
  <c r="BE405" i="9"/>
  <c r="T405" i="9"/>
  <c r="R405" i="9"/>
  <c r="P405" i="9"/>
  <c r="BI404" i="9"/>
  <c r="BH404" i="9"/>
  <c r="BG404" i="9"/>
  <c r="BE404" i="9"/>
  <c r="T404" i="9"/>
  <c r="R404" i="9"/>
  <c r="P404" i="9"/>
  <c r="BI403" i="9"/>
  <c r="BH403" i="9"/>
  <c r="BG403" i="9"/>
  <c r="BE403" i="9"/>
  <c r="T403" i="9"/>
  <c r="R403" i="9"/>
  <c r="P403" i="9"/>
  <c r="BI402" i="9"/>
  <c r="BH402" i="9"/>
  <c r="BG402" i="9"/>
  <c r="BE402" i="9"/>
  <c r="T402" i="9"/>
  <c r="R402" i="9"/>
  <c r="P402" i="9"/>
  <c r="BI401" i="9"/>
  <c r="BH401" i="9"/>
  <c r="BG401" i="9"/>
  <c r="BE401" i="9"/>
  <c r="T401" i="9"/>
  <c r="R401" i="9"/>
  <c r="P401" i="9"/>
  <c r="BI400" i="9"/>
  <c r="BH400" i="9"/>
  <c r="BG400" i="9"/>
  <c r="BE400" i="9"/>
  <c r="T400" i="9"/>
  <c r="R400" i="9"/>
  <c r="P400" i="9"/>
  <c r="BI399" i="9"/>
  <c r="BH399" i="9"/>
  <c r="BG399" i="9"/>
  <c r="BE399" i="9"/>
  <c r="T399" i="9"/>
  <c r="R399" i="9"/>
  <c r="P399" i="9"/>
  <c r="BI398" i="9"/>
  <c r="BH398" i="9"/>
  <c r="BG398" i="9"/>
  <c r="BE398" i="9"/>
  <c r="T398" i="9"/>
  <c r="R398" i="9"/>
  <c r="P398" i="9"/>
  <c r="BI395" i="9"/>
  <c r="BH395" i="9"/>
  <c r="BG395" i="9"/>
  <c r="BE395" i="9"/>
  <c r="T395" i="9"/>
  <c r="R395" i="9"/>
  <c r="P395" i="9"/>
  <c r="BI393" i="9"/>
  <c r="BH393" i="9"/>
  <c r="BG393" i="9"/>
  <c r="BE393" i="9"/>
  <c r="T393" i="9"/>
  <c r="R393" i="9"/>
  <c r="P393" i="9"/>
  <c r="BI392" i="9"/>
  <c r="BH392" i="9"/>
  <c r="BG392" i="9"/>
  <c r="BE392" i="9"/>
  <c r="T392" i="9"/>
  <c r="R392" i="9"/>
  <c r="P392" i="9"/>
  <c r="BI391" i="9"/>
  <c r="BH391" i="9"/>
  <c r="BG391" i="9"/>
  <c r="BE391" i="9"/>
  <c r="T391" i="9"/>
  <c r="R391" i="9"/>
  <c r="P391" i="9"/>
  <c r="BI390" i="9"/>
  <c r="BH390" i="9"/>
  <c r="BG390" i="9"/>
  <c r="BE390" i="9"/>
  <c r="T390" i="9"/>
  <c r="R390" i="9"/>
  <c r="P390" i="9"/>
  <c r="BI389" i="9"/>
  <c r="BH389" i="9"/>
  <c r="BG389" i="9"/>
  <c r="BE389" i="9"/>
  <c r="T389" i="9"/>
  <c r="R389" i="9"/>
  <c r="P389" i="9"/>
  <c r="BI387" i="9"/>
  <c r="BH387" i="9"/>
  <c r="BG387" i="9"/>
  <c r="BE387" i="9"/>
  <c r="T387" i="9"/>
  <c r="R387" i="9"/>
  <c r="P387" i="9"/>
  <c r="BI385" i="9"/>
  <c r="BH385" i="9"/>
  <c r="BG385" i="9"/>
  <c r="BE385" i="9"/>
  <c r="T385" i="9"/>
  <c r="R385" i="9"/>
  <c r="P385" i="9"/>
  <c r="BI384" i="9"/>
  <c r="BH384" i="9"/>
  <c r="BG384" i="9"/>
  <c r="BE384" i="9"/>
  <c r="T384" i="9"/>
  <c r="R384" i="9"/>
  <c r="P384" i="9"/>
  <c r="BI382" i="9"/>
  <c r="BH382" i="9"/>
  <c r="BG382" i="9"/>
  <c r="BE382" i="9"/>
  <c r="T382" i="9"/>
  <c r="R382" i="9"/>
  <c r="P382" i="9"/>
  <c r="BI381" i="9"/>
  <c r="BH381" i="9"/>
  <c r="BG381" i="9"/>
  <c r="BE381" i="9"/>
  <c r="T381" i="9"/>
  <c r="R381" i="9"/>
  <c r="P381" i="9"/>
  <c r="BI380" i="9"/>
  <c r="BH380" i="9"/>
  <c r="BG380" i="9"/>
  <c r="BE380" i="9"/>
  <c r="T380" i="9"/>
  <c r="R380" i="9"/>
  <c r="P380" i="9"/>
  <c r="BI379" i="9"/>
  <c r="BH379" i="9"/>
  <c r="BG379" i="9"/>
  <c r="BE379" i="9"/>
  <c r="T379" i="9"/>
  <c r="R379" i="9"/>
  <c r="P379" i="9"/>
  <c r="BI377" i="9"/>
  <c r="BH377" i="9"/>
  <c r="BG377" i="9"/>
  <c r="BE377" i="9"/>
  <c r="T377" i="9"/>
  <c r="R377" i="9"/>
  <c r="P377" i="9"/>
  <c r="BI376" i="9"/>
  <c r="BH376" i="9"/>
  <c r="BG376" i="9"/>
  <c r="BE376" i="9"/>
  <c r="T376" i="9"/>
  <c r="R376" i="9"/>
  <c r="P376" i="9"/>
  <c r="BI374" i="9"/>
  <c r="BH374" i="9"/>
  <c r="BG374" i="9"/>
  <c r="BE374" i="9"/>
  <c r="T374" i="9"/>
  <c r="R374" i="9"/>
  <c r="P374" i="9"/>
  <c r="BI373" i="9"/>
  <c r="BH373" i="9"/>
  <c r="BG373" i="9"/>
  <c r="BE373" i="9"/>
  <c r="T373" i="9"/>
  <c r="R373" i="9"/>
  <c r="P373" i="9"/>
  <c r="BI372" i="9"/>
  <c r="BH372" i="9"/>
  <c r="BG372" i="9"/>
  <c r="BE372" i="9"/>
  <c r="T372" i="9"/>
  <c r="R372" i="9"/>
  <c r="P372" i="9"/>
  <c r="BI371" i="9"/>
  <c r="BH371" i="9"/>
  <c r="BG371" i="9"/>
  <c r="BE371" i="9"/>
  <c r="T371" i="9"/>
  <c r="R371" i="9"/>
  <c r="P371" i="9"/>
  <c r="BI370" i="9"/>
  <c r="BH370" i="9"/>
  <c r="BG370" i="9"/>
  <c r="BE370" i="9"/>
  <c r="T370" i="9"/>
  <c r="R370" i="9"/>
  <c r="P370" i="9"/>
  <c r="BI369" i="9"/>
  <c r="BH369" i="9"/>
  <c r="BG369" i="9"/>
  <c r="BE369" i="9"/>
  <c r="T369" i="9"/>
  <c r="R369" i="9"/>
  <c r="P369" i="9"/>
  <c r="BI368" i="9"/>
  <c r="BH368" i="9"/>
  <c r="BG368" i="9"/>
  <c r="BE368" i="9"/>
  <c r="T368" i="9"/>
  <c r="R368" i="9"/>
  <c r="P368" i="9"/>
  <c r="BI367" i="9"/>
  <c r="BH367" i="9"/>
  <c r="BG367" i="9"/>
  <c r="BE367" i="9"/>
  <c r="T367" i="9"/>
  <c r="R367" i="9"/>
  <c r="P367" i="9"/>
  <c r="BI366" i="9"/>
  <c r="BH366" i="9"/>
  <c r="BG366" i="9"/>
  <c r="BE366" i="9"/>
  <c r="T366" i="9"/>
  <c r="R366" i="9"/>
  <c r="P366" i="9"/>
  <c r="BI365" i="9"/>
  <c r="BH365" i="9"/>
  <c r="BG365" i="9"/>
  <c r="BE365" i="9"/>
  <c r="T365" i="9"/>
  <c r="R365" i="9"/>
  <c r="P365" i="9"/>
  <c r="BI364" i="9"/>
  <c r="BH364" i="9"/>
  <c r="BG364" i="9"/>
  <c r="BE364" i="9"/>
  <c r="T364" i="9"/>
  <c r="R364" i="9"/>
  <c r="P364" i="9"/>
  <c r="BI363" i="9"/>
  <c r="BH363" i="9"/>
  <c r="BG363" i="9"/>
  <c r="BE363" i="9"/>
  <c r="T363" i="9"/>
  <c r="R363" i="9"/>
  <c r="P363" i="9"/>
  <c r="BI362" i="9"/>
  <c r="BH362" i="9"/>
  <c r="BG362" i="9"/>
  <c r="BE362" i="9"/>
  <c r="T362" i="9"/>
  <c r="R362" i="9"/>
  <c r="P362" i="9"/>
  <c r="BI361" i="9"/>
  <c r="BH361" i="9"/>
  <c r="BG361" i="9"/>
  <c r="BE361" i="9"/>
  <c r="T361" i="9"/>
  <c r="R361" i="9"/>
  <c r="P361" i="9"/>
  <c r="BI360" i="9"/>
  <c r="BH360" i="9"/>
  <c r="BG360" i="9"/>
  <c r="BE360" i="9"/>
  <c r="T360" i="9"/>
  <c r="R360" i="9"/>
  <c r="P360" i="9"/>
  <c r="BI359" i="9"/>
  <c r="BH359" i="9"/>
  <c r="BG359" i="9"/>
  <c r="BE359" i="9"/>
  <c r="T359" i="9"/>
  <c r="R359" i="9"/>
  <c r="P359" i="9"/>
  <c r="BI358" i="9"/>
  <c r="BH358" i="9"/>
  <c r="BG358" i="9"/>
  <c r="BE358" i="9"/>
  <c r="T358" i="9"/>
  <c r="R358" i="9"/>
  <c r="P358" i="9"/>
  <c r="BI357" i="9"/>
  <c r="BH357" i="9"/>
  <c r="BG357" i="9"/>
  <c r="BE357" i="9"/>
  <c r="T357" i="9"/>
  <c r="R357" i="9"/>
  <c r="P357" i="9"/>
  <c r="BI356" i="9"/>
  <c r="BH356" i="9"/>
  <c r="BG356" i="9"/>
  <c r="BE356" i="9"/>
  <c r="T356" i="9"/>
  <c r="R356" i="9"/>
  <c r="P356" i="9"/>
  <c r="BI355" i="9"/>
  <c r="BH355" i="9"/>
  <c r="BG355" i="9"/>
  <c r="BE355" i="9"/>
  <c r="T355" i="9"/>
  <c r="R355" i="9"/>
  <c r="P355" i="9"/>
  <c r="BI354" i="9"/>
  <c r="BH354" i="9"/>
  <c r="BG354" i="9"/>
  <c r="BE354" i="9"/>
  <c r="T354" i="9"/>
  <c r="R354" i="9"/>
  <c r="P354" i="9"/>
  <c r="BI353" i="9"/>
  <c r="BH353" i="9"/>
  <c r="BG353" i="9"/>
  <c r="BE353" i="9"/>
  <c r="T353" i="9"/>
  <c r="R353" i="9"/>
  <c r="P353" i="9"/>
  <c r="BI352" i="9"/>
  <c r="BH352" i="9"/>
  <c r="BG352" i="9"/>
  <c r="BE352" i="9"/>
  <c r="T352" i="9"/>
  <c r="R352" i="9"/>
  <c r="P352" i="9"/>
  <c r="BI351" i="9"/>
  <c r="BH351" i="9"/>
  <c r="BG351" i="9"/>
  <c r="BE351" i="9"/>
  <c r="T351" i="9"/>
  <c r="R351" i="9"/>
  <c r="P351" i="9"/>
  <c r="BI350" i="9"/>
  <c r="BH350" i="9"/>
  <c r="BG350" i="9"/>
  <c r="BE350" i="9"/>
  <c r="T350" i="9"/>
  <c r="R350" i="9"/>
  <c r="P350" i="9"/>
  <c r="BI349" i="9"/>
  <c r="BH349" i="9"/>
  <c r="BG349" i="9"/>
  <c r="BE349" i="9"/>
  <c r="T349" i="9"/>
  <c r="R349" i="9"/>
  <c r="P349" i="9"/>
  <c r="BI348" i="9"/>
  <c r="BH348" i="9"/>
  <c r="BG348" i="9"/>
  <c r="BE348" i="9"/>
  <c r="T348" i="9"/>
  <c r="R348" i="9"/>
  <c r="P348" i="9"/>
  <c r="BI347" i="9"/>
  <c r="BH347" i="9"/>
  <c r="BG347" i="9"/>
  <c r="BE347" i="9"/>
  <c r="T347" i="9"/>
  <c r="R347" i="9"/>
  <c r="P347" i="9"/>
  <c r="BI346" i="9"/>
  <c r="BH346" i="9"/>
  <c r="BG346" i="9"/>
  <c r="BE346" i="9"/>
  <c r="T346" i="9"/>
  <c r="R346" i="9"/>
  <c r="P346" i="9"/>
  <c r="BI345" i="9"/>
  <c r="BH345" i="9"/>
  <c r="BG345" i="9"/>
  <c r="BE345" i="9"/>
  <c r="T345" i="9"/>
  <c r="R345" i="9"/>
  <c r="P345" i="9"/>
  <c r="BI344" i="9"/>
  <c r="BH344" i="9"/>
  <c r="BG344" i="9"/>
  <c r="BE344" i="9"/>
  <c r="T344" i="9"/>
  <c r="R344" i="9"/>
  <c r="P344" i="9"/>
  <c r="BI342" i="9"/>
  <c r="BH342" i="9"/>
  <c r="BG342" i="9"/>
  <c r="BE342" i="9"/>
  <c r="T342" i="9"/>
  <c r="R342" i="9"/>
  <c r="P342" i="9"/>
  <c r="BI341" i="9"/>
  <c r="BH341" i="9"/>
  <c r="BG341" i="9"/>
  <c r="BE341" i="9"/>
  <c r="T341" i="9"/>
  <c r="R341" i="9"/>
  <c r="P341" i="9"/>
  <c r="BI339" i="9"/>
  <c r="BH339" i="9"/>
  <c r="BG339" i="9"/>
  <c r="BE339" i="9"/>
  <c r="T339" i="9"/>
  <c r="R339" i="9"/>
  <c r="P339" i="9"/>
  <c r="BI337" i="9"/>
  <c r="BH337" i="9"/>
  <c r="BG337" i="9"/>
  <c r="BE337" i="9"/>
  <c r="T337" i="9"/>
  <c r="R337" i="9"/>
  <c r="P337" i="9"/>
  <c r="BI335" i="9"/>
  <c r="BH335" i="9"/>
  <c r="BG335" i="9"/>
  <c r="BE335" i="9"/>
  <c r="T335" i="9"/>
  <c r="R335" i="9"/>
  <c r="P335" i="9"/>
  <c r="BI333" i="9"/>
  <c r="BH333" i="9"/>
  <c r="BG333" i="9"/>
  <c r="BE333" i="9"/>
  <c r="T333" i="9"/>
  <c r="T332" i="9"/>
  <c r="R333" i="9"/>
  <c r="R332" i="9" s="1"/>
  <c r="P333" i="9"/>
  <c r="P332" i="9"/>
  <c r="BI331" i="9"/>
  <c r="BH331" i="9"/>
  <c r="BG331" i="9"/>
  <c r="BE331" i="9"/>
  <c r="T331" i="9"/>
  <c r="R331" i="9"/>
  <c r="P331" i="9"/>
  <c r="BI330" i="9"/>
  <c r="BH330" i="9"/>
  <c r="BG330" i="9"/>
  <c r="BE330" i="9"/>
  <c r="T330" i="9"/>
  <c r="R330" i="9"/>
  <c r="P330" i="9"/>
  <c r="BI329" i="9"/>
  <c r="BH329" i="9"/>
  <c r="BG329" i="9"/>
  <c r="BE329" i="9"/>
  <c r="T329" i="9"/>
  <c r="R329" i="9"/>
  <c r="P329" i="9"/>
  <c r="BI328" i="9"/>
  <c r="BH328" i="9"/>
  <c r="BG328" i="9"/>
  <c r="BE328" i="9"/>
  <c r="T328" i="9"/>
  <c r="R328" i="9"/>
  <c r="P328" i="9"/>
  <c r="BI327" i="9"/>
  <c r="BH327" i="9"/>
  <c r="BG327" i="9"/>
  <c r="BE327" i="9"/>
  <c r="T327" i="9"/>
  <c r="R327" i="9"/>
  <c r="P327" i="9"/>
  <c r="BI326" i="9"/>
  <c r="BH326" i="9"/>
  <c r="BG326" i="9"/>
  <c r="BE326" i="9"/>
  <c r="T326" i="9"/>
  <c r="R326" i="9"/>
  <c r="P326" i="9"/>
  <c r="BI325" i="9"/>
  <c r="BH325" i="9"/>
  <c r="BG325" i="9"/>
  <c r="BE325" i="9"/>
  <c r="T325" i="9"/>
  <c r="R325" i="9"/>
  <c r="P325" i="9"/>
  <c r="BI324" i="9"/>
  <c r="BH324" i="9"/>
  <c r="BG324" i="9"/>
  <c r="BE324" i="9"/>
  <c r="T324" i="9"/>
  <c r="R324" i="9"/>
  <c r="P324" i="9"/>
  <c r="BI323" i="9"/>
  <c r="BH323" i="9"/>
  <c r="BG323" i="9"/>
  <c r="BE323" i="9"/>
  <c r="T323" i="9"/>
  <c r="R323" i="9"/>
  <c r="P323" i="9"/>
  <c r="BI322" i="9"/>
  <c r="BH322" i="9"/>
  <c r="BG322" i="9"/>
  <c r="BE322" i="9"/>
  <c r="T322" i="9"/>
  <c r="R322" i="9"/>
  <c r="P322" i="9"/>
  <c r="BI321" i="9"/>
  <c r="BH321" i="9"/>
  <c r="BG321" i="9"/>
  <c r="BE321" i="9"/>
  <c r="T321" i="9"/>
  <c r="R321" i="9"/>
  <c r="P321" i="9"/>
  <c r="BI320" i="9"/>
  <c r="BH320" i="9"/>
  <c r="BG320" i="9"/>
  <c r="BE320" i="9"/>
  <c r="T320" i="9"/>
  <c r="R320" i="9"/>
  <c r="P320" i="9"/>
  <c r="BI319" i="9"/>
  <c r="BH319" i="9"/>
  <c r="BG319" i="9"/>
  <c r="BE319" i="9"/>
  <c r="T319" i="9"/>
  <c r="R319" i="9"/>
  <c r="P319" i="9"/>
  <c r="BI318" i="9"/>
  <c r="BH318" i="9"/>
  <c r="BG318" i="9"/>
  <c r="BE318" i="9"/>
  <c r="T318" i="9"/>
  <c r="R318" i="9"/>
  <c r="P318" i="9"/>
  <c r="BI317" i="9"/>
  <c r="BH317" i="9"/>
  <c r="BG317" i="9"/>
  <c r="BE317" i="9"/>
  <c r="T317" i="9"/>
  <c r="R317" i="9"/>
  <c r="P317" i="9"/>
  <c r="BI316" i="9"/>
  <c r="BH316" i="9"/>
  <c r="BG316" i="9"/>
  <c r="BE316" i="9"/>
  <c r="T316" i="9"/>
  <c r="R316" i="9"/>
  <c r="P316" i="9"/>
  <c r="BI315" i="9"/>
  <c r="BH315" i="9"/>
  <c r="BG315" i="9"/>
  <c r="BE315" i="9"/>
  <c r="T315" i="9"/>
  <c r="R315" i="9"/>
  <c r="P315" i="9"/>
  <c r="BI313" i="9"/>
  <c r="BH313" i="9"/>
  <c r="BG313" i="9"/>
  <c r="BE313" i="9"/>
  <c r="T313" i="9"/>
  <c r="R313" i="9"/>
  <c r="P313" i="9"/>
  <c r="BI312" i="9"/>
  <c r="BH312" i="9"/>
  <c r="BG312" i="9"/>
  <c r="BE312" i="9"/>
  <c r="T312" i="9"/>
  <c r="R312" i="9"/>
  <c r="P312" i="9"/>
  <c r="BI310" i="9"/>
  <c r="BH310" i="9"/>
  <c r="BG310" i="9"/>
  <c r="BE310" i="9"/>
  <c r="T310" i="9"/>
  <c r="R310" i="9"/>
  <c r="P310" i="9"/>
  <c r="BI308" i="9"/>
  <c r="BH308" i="9"/>
  <c r="BG308" i="9"/>
  <c r="BE308" i="9"/>
  <c r="T308" i="9"/>
  <c r="R308" i="9"/>
  <c r="P308" i="9"/>
  <c r="BI307" i="9"/>
  <c r="BH307" i="9"/>
  <c r="BG307" i="9"/>
  <c r="BE307" i="9"/>
  <c r="T307" i="9"/>
  <c r="R307" i="9"/>
  <c r="P307" i="9"/>
  <c r="BI305" i="9"/>
  <c r="BH305" i="9"/>
  <c r="BG305" i="9"/>
  <c r="BE305" i="9"/>
  <c r="T305" i="9"/>
  <c r="R305" i="9"/>
  <c r="P305" i="9"/>
  <c r="BI303" i="9"/>
  <c r="BH303" i="9"/>
  <c r="BG303" i="9"/>
  <c r="BE303" i="9"/>
  <c r="T303" i="9"/>
  <c r="R303" i="9"/>
  <c r="P303" i="9"/>
  <c r="BI302" i="9"/>
  <c r="BH302" i="9"/>
  <c r="BG302" i="9"/>
  <c r="BE302" i="9"/>
  <c r="T302" i="9"/>
  <c r="R302" i="9"/>
  <c r="P302" i="9"/>
  <c r="BI301" i="9"/>
  <c r="BH301" i="9"/>
  <c r="BG301" i="9"/>
  <c r="BE301" i="9"/>
  <c r="T301" i="9"/>
  <c r="R301" i="9"/>
  <c r="P301" i="9"/>
  <c r="BI300" i="9"/>
  <c r="BH300" i="9"/>
  <c r="BG300" i="9"/>
  <c r="BE300" i="9"/>
  <c r="T300" i="9"/>
  <c r="R300" i="9"/>
  <c r="P300" i="9"/>
  <c r="BI299" i="9"/>
  <c r="BH299" i="9"/>
  <c r="BG299" i="9"/>
  <c r="BE299" i="9"/>
  <c r="T299" i="9"/>
  <c r="R299" i="9"/>
  <c r="P299" i="9"/>
  <c r="BI298" i="9"/>
  <c r="BH298" i="9"/>
  <c r="BG298" i="9"/>
  <c r="BE298" i="9"/>
  <c r="T298" i="9"/>
  <c r="R298" i="9"/>
  <c r="P298" i="9"/>
  <c r="BI297" i="9"/>
  <c r="BH297" i="9"/>
  <c r="BG297" i="9"/>
  <c r="BE297" i="9"/>
  <c r="T297" i="9"/>
  <c r="R297" i="9"/>
  <c r="P297" i="9"/>
  <c r="BI295" i="9"/>
  <c r="BH295" i="9"/>
  <c r="BG295" i="9"/>
  <c r="BE295" i="9"/>
  <c r="T295" i="9"/>
  <c r="R295" i="9"/>
  <c r="P295" i="9"/>
  <c r="BI293" i="9"/>
  <c r="BH293" i="9"/>
  <c r="BG293" i="9"/>
  <c r="BE293" i="9"/>
  <c r="T293" i="9"/>
  <c r="R293" i="9"/>
  <c r="P293" i="9"/>
  <c r="BI292" i="9"/>
  <c r="BH292" i="9"/>
  <c r="BG292" i="9"/>
  <c r="BE292" i="9"/>
  <c r="T292" i="9"/>
  <c r="R292" i="9"/>
  <c r="P292" i="9"/>
  <c r="BI291" i="9"/>
  <c r="BH291" i="9"/>
  <c r="BG291" i="9"/>
  <c r="BE291" i="9"/>
  <c r="T291" i="9"/>
  <c r="R291" i="9"/>
  <c r="P291" i="9"/>
  <c r="BI290" i="9"/>
  <c r="BH290" i="9"/>
  <c r="BG290" i="9"/>
  <c r="BE290" i="9"/>
  <c r="T290" i="9"/>
  <c r="R290" i="9"/>
  <c r="P290" i="9"/>
  <c r="BI289" i="9"/>
  <c r="BH289" i="9"/>
  <c r="BG289" i="9"/>
  <c r="BE289" i="9"/>
  <c r="T289" i="9"/>
  <c r="R289" i="9"/>
  <c r="P289" i="9"/>
  <c r="BI287" i="9"/>
  <c r="BH287" i="9"/>
  <c r="BG287" i="9"/>
  <c r="BE287" i="9"/>
  <c r="T287" i="9"/>
  <c r="R287" i="9"/>
  <c r="P287" i="9"/>
  <c r="BI286" i="9"/>
  <c r="BH286" i="9"/>
  <c r="BG286" i="9"/>
  <c r="BE286" i="9"/>
  <c r="T286" i="9"/>
  <c r="R286" i="9"/>
  <c r="P286" i="9"/>
  <c r="BI284" i="9"/>
  <c r="BH284" i="9"/>
  <c r="BG284" i="9"/>
  <c r="BE284" i="9"/>
  <c r="T284" i="9"/>
  <c r="R284" i="9"/>
  <c r="P284" i="9"/>
  <c r="BI281" i="9"/>
  <c r="BH281" i="9"/>
  <c r="BG281" i="9"/>
  <c r="BE281" i="9"/>
  <c r="T281" i="9"/>
  <c r="R281" i="9"/>
  <c r="P281" i="9"/>
  <c r="BI278" i="9"/>
  <c r="BH278" i="9"/>
  <c r="BG278" i="9"/>
  <c r="BE278" i="9"/>
  <c r="T278" i="9"/>
  <c r="R278" i="9"/>
  <c r="P278" i="9"/>
  <c r="BI275" i="9"/>
  <c r="BH275" i="9"/>
  <c r="BG275" i="9"/>
  <c r="BE275" i="9"/>
  <c r="T275" i="9"/>
  <c r="T274" i="9" s="1"/>
  <c r="R275" i="9"/>
  <c r="R274" i="9"/>
  <c r="P275" i="9"/>
  <c r="P274" i="9" s="1"/>
  <c r="BI273" i="9"/>
  <c r="BH273" i="9"/>
  <c r="BG273" i="9"/>
  <c r="BE273" i="9"/>
  <c r="T273" i="9"/>
  <c r="R273" i="9"/>
  <c r="P273" i="9"/>
  <c r="BI271" i="9"/>
  <c r="BH271" i="9"/>
  <c r="BG271" i="9"/>
  <c r="BE271" i="9"/>
  <c r="T271" i="9"/>
  <c r="R271" i="9"/>
  <c r="P271" i="9"/>
  <c r="BI270" i="9"/>
  <c r="BH270" i="9"/>
  <c r="BG270" i="9"/>
  <c r="BE270" i="9"/>
  <c r="T270" i="9"/>
  <c r="R270" i="9"/>
  <c r="P270" i="9"/>
  <c r="BI269" i="9"/>
  <c r="BH269" i="9"/>
  <c r="BG269" i="9"/>
  <c r="BE269" i="9"/>
  <c r="T269" i="9"/>
  <c r="R269" i="9"/>
  <c r="P269" i="9"/>
  <c r="BI265" i="9"/>
  <c r="BH265" i="9"/>
  <c r="BG265" i="9"/>
  <c r="BE265" i="9"/>
  <c r="T265" i="9"/>
  <c r="R265" i="9"/>
  <c r="P265" i="9"/>
  <c r="BI264" i="9"/>
  <c r="BH264" i="9"/>
  <c r="BG264" i="9"/>
  <c r="BE264" i="9"/>
  <c r="T264" i="9"/>
  <c r="R264" i="9"/>
  <c r="P264" i="9"/>
  <c r="BI263" i="9"/>
  <c r="BH263" i="9"/>
  <c r="BG263" i="9"/>
  <c r="BE263" i="9"/>
  <c r="T263" i="9"/>
  <c r="R263" i="9"/>
  <c r="P263" i="9"/>
  <c r="BI262" i="9"/>
  <c r="BH262" i="9"/>
  <c r="BG262" i="9"/>
  <c r="BE262" i="9"/>
  <c r="T262" i="9"/>
  <c r="R262" i="9"/>
  <c r="P262" i="9"/>
  <c r="BI261" i="9"/>
  <c r="BH261" i="9"/>
  <c r="BG261" i="9"/>
  <c r="BE261" i="9"/>
  <c r="T261" i="9"/>
  <c r="R261" i="9"/>
  <c r="P261" i="9"/>
  <c r="BI259" i="9"/>
  <c r="BH259" i="9"/>
  <c r="BG259" i="9"/>
  <c r="BE259" i="9"/>
  <c r="T259" i="9"/>
  <c r="R259" i="9"/>
  <c r="P259" i="9"/>
  <c r="BI255" i="9"/>
  <c r="BH255" i="9"/>
  <c r="BG255" i="9"/>
  <c r="BE255" i="9"/>
  <c r="T255" i="9"/>
  <c r="R255" i="9"/>
  <c r="P255" i="9"/>
  <c r="BI253" i="9"/>
  <c r="BH253" i="9"/>
  <c r="BG253" i="9"/>
  <c r="BE253" i="9"/>
  <c r="T253" i="9"/>
  <c r="R253" i="9"/>
  <c r="P253" i="9"/>
  <c r="BI251" i="9"/>
  <c r="BH251" i="9"/>
  <c r="BG251" i="9"/>
  <c r="BE251" i="9"/>
  <c r="T251" i="9"/>
  <c r="R251" i="9"/>
  <c r="P251" i="9"/>
  <c r="BI250" i="9"/>
  <c r="BH250" i="9"/>
  <c r="BG250" i="9"/>
  <c r="BE250" i="9"/>
  <c r="T250" i="9"/>
  <c r="R250" i="9"/>
  <c r="P250" i="9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7" i="9"/>
  <c r="BH247" i="9"/>
  <c r="BG247" i="9"/>
  <c r="BE247" i="9"/>
  <c r="T247" i="9"/>
  <c r="R247" i="9"/>
  <c r="P247" i="9"/>
  <c r="BI245" i="9"/>
  <c r="BH245" i="9"/>
  <c r="BG245" i="9"/>
  <c r="BE245" i="9"/>
  <c r="T245" i="9"/>
  <c r="R245" i="9"/>
  <c r="P245" i="9"/>
  <c r="BI244" i="9"/>
  <c r="BH244" i="9"/>
  <c r="BG244" i="9"/>
  <c r="BE244" i="9"/>
  <c r="T244" i="9"/>
  <c r="R244" i="9"/>
  <c r="P244" i="9"/>
  <c r="BI243" i="9"/>
  <c r="BH243" i="9"/>
  <c r="BG243" i="9"/>
  <c r="BE243" i="9"/>
  <c r="T243" i="9"/>
  <c r="R243" i="9"/>
  <c r="P243" i="9"/>
  <c r="BI240" i="9"/>
  <c r="BH240" i="9"/>
  <c r="BG240" i="9"/>
  <c r="BE240" i="9"/>
  <c r="T240" i="9"/>
  <c r="R240" i="9"/>
  <c r="P240" i="9"/>
  <c r="BI220" i="9"/>
  <c r="BH220" i="9"/>
  <c r="BG220" i="9"/>
  <c r="BE220" i="9"/>
  <c r="T220" i="9"/>
  <c r="R220" i="9"/>
  <c r="P220" i="9"/>
  <c r="BI203" i="9"/>
  <c r="BH203" i="9"/>
  <c r="BG203" i="9"/>
  <c r="BE203" i="9"/>
  <c r="T203" i="9"/>
  <c r="R203" i="9"/>
  <c r="P203" i="9"/>
  <c r="BI199" i="9"/>
  <c r="BH199" i="9"/>
  <c r="BG199" i="9"/>
  <c r="BE199" i="9"/>
  <c r="T199" i="9"/>
  <c r="R199" i="9"/>
  <c r="P199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6" i="9"/>
  <c r="BH186" i="9"/>
  <c r="BG186" i="9"/>
  <c r="BE186" i="9"/>
  <c r="T186" i="9"/>
  <c r="R186" i="9"/>
  <c r="P186" i="9"/>
  <c r="BI180" i="9"/>
  <c r="BH180" i="9"/>
  <c r="BG180" i="9"/>
  <c r="BE180" i="9"/>
  <c r="T180" i="9"/>
  <c r="R180" i="9"/>
  <c r="P180" i="9"/>
  <c r="BI178" i="9"/>
  <c r="BH178" i="9"/>
  <c r="BG178" i="9"/>
  <c r="BE178" i="9"/>
  <c r="T178" i="9"/>
  <c r="R178" i="9"/>
  <c r="P178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69" i="9"/>
  <c r="BH169" i="9"/>
  <c r="BG169" i="9"/>
  <c r="BE169" i="9"/>
  <c r="T169" i="9"/>
  <c r="R169" i="9"/>
  <c r="P169" i="9"/>
  <c r="BI163" i="9"/>
  <c r="BH163" i="9"/>
  <c r="BG163" i="9"/>
  <c r="BE163" i="9"/>
  <c r="T163" i="9"/>
  <c r="R163" i="9"/>
  <c r="P163" i="9"/>
  <c r="BI156" i="9"/>
  <c r="BH156" i="9"/>
  <c r="BG156" i="9"/>
  <c r="BE156" i="9"/>
  <c r="T156" i="9"/>
  <c r="R156" i="9"/>
  <c r="P156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7" i="9"/>
  <c r="BH147" i="9"/>
  <c r="BG147" i="9"/>
  <c r="BE147" i="9"/>
  <c r="T147" i="9"/>
  <c r="R147" i="9"/>
  <c r="P147" i="9"/>
  <c r="J140" i="9"/>
  <c r="F140" i="9"/>
  <c r="F138" i="9"/>
  <c r="E136" i="9"/>
  <c r="J91" i="9"/>
  <c r="F91" i="9"/>
  <c r="F89" i="9"/>
  <c r="E87" i="9"/>
  <c r="J24" i="9"/>
  <c r="E24" i="9"/>
  <c r="J141" i="9"/>
  <c r="J23" i="9"/>
  <c r="J18" i="9"/>
  <c r="E18" i="9"/>
  <c r="F141" i="9"/>
  <c r="J17" i="9"/>
  <c r="J12" i="9"/>
  <c r="J138" i="9"/>
  <c r="E7" i="9"/>
  <c r="E85" i="9" s="1"/>
  <c r="J37" i="8"/>
  <c r="J36" i="8"/>
  <c r="AY101" i="1"/>
  <c r="J35" i="8"/>
  <c r="AX101" i="1" s="1"/>
  <c r="BI473" i="8"/>
  <c r="BH473" i="8"/>
  <c r="BG473" i="8"/>
  <c r="BE473" i="8"/>
  <c r="T473" i="8"/>
  <c r="T472" i="8"/>
  <c r="R473" i="8"/>
  <c r="R472" i="8" s="1"/>
  <c r="R467" i="8" s="1"/>
  <c r="P473" i="8"/>
  <c r="P472" i="8"/>
  <c r="BI471" i="8"/>
  <c r="BH471" i="8"/>
  <c r="BG471" i="8"/>
  <c r="BE471" i="8"/>
  <c r="T471" i="8"/>
  <c r="T470" i="8" s="1"/>
  <c r="R471" i="8"/>
  <c r="R470" i="8"/>
  <c r="P471" i="8"/>
  <c r="P470" i="8" s="1"/>
  <c r="BI469" i="8"/>
  <c r="BH469" i="8"/>
  <c r="BG469" i="8"/>
  <c r="BE469" i="8"/>
  <c r="T469" i="8"/>
  <c r="T468" i="8"/>
  <c r="T467" i="8" s="1"/>
  <c r="R469" i="8"/>
  <c r="R468" i="8"/>
  <c r="P469" i="8"/>
  <c r="P468" i="8" s="1"/>
  <c r="P467" i="8" s="1"/>
  <c r="BI459" i="8"/>
  <c r="BH459" i="8"/>
  <c r="BG459" i="8"/>
  <c r="BE459" i="8"/>
  <c r="T459" i="8"/>
  <c r="R459" i="8"/>
  <c r="P459" i="8"/>
  <c r="BI457" i="8"/>
  <c r="BH457" i="8"/>
  <c r="BG457" i="8"/>
  <c r="BE457" i="8"/>
  <c r="T457" i="8"/>
  <c r="R457" i="8"/>
  <c r="P457" i="8"/>
  <c r="BI456" i="8"/>
  <c r="BH456" i="8"/>
  <c r="BG456" i="8"/>
  <c r="BE456" i="8"/>
  <c r="T456" i="8"/>
  <c r="R456" i="8"/>
  <c r="P456" i="8"/>
  <c r="BI454" i="8"/>
  <c r="BH454" i="8"/>
  <c r="BG454" i="8"/>
  <c r="BE454" i="8"/>
  <c r="T454" i="8"/>
  <c r="R454" i="8"/>
  <c r="P454" i="8"/>
  <c r="BI452" i="8"/>
  <c r="BH452" i="8"/>
  <c r="BG452" i="8"/>
  <c r="BE452" i="8"/>
  <c r="T452" i="8"/>
  <c r="R452" i="8"/>
  <c r="P452" i="8"/>
  <c r="BI451" i="8"/>
  <c r="BH451" i="8"/>
  <c r="BG451" i="8"/>
  <c r="BE451" i="8"/>
  <c r="T451" i="8"/>
  <c r="R451" i="8"/>
  <c r="P451" i="8"/>
  <c r="BI449" i="8"/>
  <c r="BH449" i="8"/>
  <c r="BG449" i="8"/>
  <c r="BE449" i="8"/>
  <c r="T449" i="8"/>
  <c r="R449" i="8"/>
  <c r="P449" i="8"/>
  <c r="BI448" i="8"/>
  <c r="BH448" i="8"/>
  <c r="BG448" i="8"/>
  <c r="BE448" i="8"/>
  <c r="T448" i="8"/>
  <c r="R448" i="8"/>
  <c r="P448" i="8"/>
  <c r="BI447" i="8"/>
  <c r="BH447" i="8"/>
  <c r="BG447" i="8"/>
  <c r="BE447" i="8"/>
  <c r="T447" i="8"/>
  <c r="R447" i="8"/>
  <c r="P447" i="8"/>
  <c r="BI446" i="8"/>
  <c r="BH446" i="8"/>
  <c r="BG446" i="8"/>
  <c r="BE446" i="8"/>
  <c r="T446" i="8"/>
  <c r="R446" i="8"/>
  <c r="P446" i="8"/>
  <c r="BI444" i="8"/>
  <c r="BH444" i="8"/>
  <c r="BG444" i="8"/>
  <c r="BE444" i="8"/>
  <c r="T444" i="8"/>
  <c r="R444" i="8"/>
  <c r="P444" i="8"/>
  <c r="BI440" i="8"/>
  <c r="BH440" i="8"/>
  <c r="BG440" i="8"/>
  <c r="BE440" i="8"/>
  <c r="T440" i="8"/>
  <c r="R440" i="8"/>
  <c r="P440" i="8"/>
  <c r="BI438" i="8"/>
  <c r="BH438" i="8"/>
  <c r="BG438" i="8"/>
  <c r="BE438" i="8"/>
  <c r="T438" i="8"/>
  <c r="R438" i="8"/>
  <c r="P438" i="8"/>
  <c r="BI437" i="8"/>
  <c r="BH437" i="8"/>
  <c r="BG437" i="8"/>
  <c r="BE437" i="8"/>
  <c r="T437" i="8"/>
  <c r="R437" i="8"/>
  <c r="P437" i="8"/>
  <c r="BI436" i="8"/>
  <c r="BH436" i="8"/>
  <c r="BG436" i="8"/>
  <c r="BE436" i="8"/>
  <c r="T436" i="8"/>
  <c r="R436" i="8"/>
  <c r="P436" i="8"/>
  <c r="BI434" i="8"/>
  <c r="BH434" i="8"/>
  <c r="BG434" i="8"/>
  <c r="BE434" i="8"/>
  <c r="T434" i="8"/>
  <c r="R434" i="8"/>
  <c r="P434" i="8"/>
  <c r="BI433" i="8"/>
  <c r="BH433" i="8"/>
  <c r="BG433" i="8"/>
  <c r="BE433" i="8"/>
  <c r="T433" i="8"/>
  <c r="R433" i="8"/>
  <c r="P433" i="8"/>
  <c r="BI431" i="8"/>
  <c r="BH431" i="8"/>
  <c r="BG431" i="8"/>
  <c r="BE431" i="8"/>
  <c r="T431" i="8"/>
  <c r="R431" i="8"/>
  <c r="P431" i="8"/>
  <c r="BI429" i="8"/>
  <c r="BH429" i="8"/>
  <c r="BG429" i="8"/>
  <c r="BE429" i="8"/>
  <c r="T429" i="8"/>
  <c r="R429" i="8"/>
  <c r="P429" i="8"/>
  <c r="BI428" i="8"/>
  <c r="BH428" i="8"/>
  <c r="BG428" i="8"/>
  <c r="BE428" i="8"/>
  <c r="T428" i="8"/>
  <c r="R428" i="8"/>
  <c r="P428" i="8"/>
  <c r="BI427" i="8"/>
  <c r="BH427" i="8"/>
  <c r="BG427" i="8"/>
  <c r="BE427" i="8"/>
  <c r="T427" i="8"/>
  <c r="R427" i="8"/>
  <c r="P427" i="8"/>
  <c r="BI426" i="8"/>
  <c r="BH426" i="8"/>
  <c r="BG426" i="8"/>
  <c r="BE426" i="8"/>
  <c r="T426" i="8"/>
  <c r="R426" i="8"/>
  <c r="P426" i="8"/>
  <c r="BI424" i="8"/>
  <c r="BH424" i="8"/>
  <c r="BG424" i="8"/>
  <c r="BE424" i="8"/>
  <c r="T424" i="8"/>
  <c r="R424" i="8"/>
  <c r="P424" i="8"/>
  <c r="BI423" i="8"/>
  <c r="BH423" i="8"/>
  <c r="BG423" i="8"/>
  <c r="BE423" i="8"/>
  <c r="T423" i="8"/>
  <c r="R423" i="8"/>
  <c r="P423" i="8"/>
  <c r="BI422" i="8"/>
  <c r="BH422" i="8"/>
  <c r="BG422" i="8"/>
  <c r="BE422" i="8"/>
  <c r="T422" i="8"/>
  <c r="R422" i="8"/>
  <c r="P422" i="8"/>
  <c r="BI421" i="8"/>
  <c r="BH421" i="8"/>
  <c r="BG421" i="8"/>
  <c r="BE421" i="8"/>
  <c r="T421" i="8"/>
  <c r="R421" i="8"/>
  <c r="P421" i="8"/>
  <c r="BI419" i="8"/>
  <c r="BH419" i="8"/>
  <c r="BG419" i="8"/>
  <c r="BE419" i="8"/>
  <c r="T419" i="8"/>
  <c r="R419" i="8"/>
  <c r="P419" i="8"/>
  <c r="BI416" i="8"/>
  <c r="BH416" i="8"/>
  <c r="BG416" i="8"/>
  <c r="BE416" i="8"/>
  <c r="T416" i="8"/>
  <c r="R416" i="8"/>
  <c r="P416" i="8"/>
  <c r="BI413" i="8"/>
  <c r="BH413" i="8"/>
  <c r="BG413" i="8"/>
  <c r="BE413" i="8"/>
  <c r="T413" i="8"/>
  <c r="R413" i="8"/>
  <c r="P413" i="8"/>
  <c r="BI411" i="8"/>
  <c r="BH411" i="8"/>
  <c r="BG411" i="8"/>
  <c r="BE411" i="8"/>
  <c r="T411" i="8"/>
  <c r="R411" i="8"/>
  <c r="P411" i="8"/>
  <c r="BI405" i="8"/>
  <c r="BH405" i="8"/>
  <c r="BG405" i="8"/>
  <c r="BE405" i="8"/>
  <c r="T405" i="8"/>
  <c r="R405" i="8"/>
  <c r="P405" i="8"/>
  <c r="BI404" i="8"/>
  <c r="BH404" i="8"/>
  <c r="BG404" i="8"/>
  <c r="BE404" i="8"/>
  <c r="T404" i="8"/>
  <c r="R404" i="8"/>
  <c r="P404" i="8"/>
  <c r="BI403" i="8"/>
  <c r="BH403" i="8"/>
  <c r="BG403" i="8"/>
  <c r="BE403" i="8"/>
  <c r="T403" i="8"/>
  <c r="R403" i="8"/>
  <c r="P403" i="8"/>
  <c r="BI402" i="8"/>
  <c r="BH402" i="8"/>
  <c r="BG402" i="8"/>
  <c r="BE402" i="8"/>
  <c r="T402" i="8"/>
  <c r="R402" i="8"/>
  <c r="P402" i="8"/>
  <c r="BI401" i="8"/>
  <c r="BH401" i="8"/>
  <c r="BG401" i="8"/>
  <c r="BE401" i="8"/>
  <c r="T401" i="8"/>
  <c r="R401" i="8"/>
  <c r="P401" i="8"/>
  <c r="BI400" i="8"/>
  <c r="BH400" i="8"/>
  <c r="BG400" i="8"/>
  <c r="BE400" i="8"/>
  <c r="T400" i="8"/>
  <c r="R400" i="8"/>
  <c r="P400" i="8"/>
  <c r="BI399" i="8"/>
  <c r="BH399" i="8"/>
  <c r="BG399" i="8"/>
  <c r="BE399" i="8"/>
  <c r="T399" i="8"/>
  <c r="R399" i="8"/>
  <c r="P399" i="8"/>
  <c r="BI398" i="8"/>
  <c r="BH398" i="8"/>
  <c r="BG398" i="8"/>
  <c r="BE398" i="8"/>
  <c r="T398" i="8"/>
  <c r="R398" i="8"/>
  <c r="P398" i="8"/>
  <c r="BI395" i="8"/>
  <c r="BH395" i="8"/>
  <c r="BG395" i="8"/>
  <c r="BE395" i="8"/>
  <c r="T395" i="8"/>
  <c r="R395" i="8"/>
  <c r="P395" i="8"/>
  <c r="BI393" i="8"/>
  <c r="BH393" i="8"/>
  <c r="BG393" i="8"/>
  <c r="BE393" i="8"/>
  <c r="T393" i="8"/>
  <c r="R393" i="8"/>
  <c r="P393" i="8"/>
  <c r="BI392" i="8"/>
  <c r="BH392" i="8"/>
  <c r="BG392" i="8"/>
  <c r="BE392" i="8"/>
  <c r="T392" i="8"/>
  <c r="R392" i="8"/>
  <c r="P392" i="8"/>
  <c r="BI391" i="8"/>
  <c r="BH391" i="8"/>
  <c r="BG391" i="8"/>
  <c r="BE391" i="8"/>
  <c r="T391" i="8"/>
  <c r="R391" i="8"/>
  <c r="P391" i="8"/>
  <c r="BI390" i="8"/>
  <c r="BH390" i="8"/>
  <c r="BG390" i="8"/>
  <c r="BE390" i="8"/>
  <c r="T390" i="8"/>
  <c r="R390" i="8"/>
  <c r="P390" i="8"/>
  <c r="BI389" i="8"/>
  <c r="BH389" i="8"/>
  <c r="BG389" i="8"/>
  <c r="BE389" i="8"/>
  <c r="T389" i="8"/>
  <c r="R389" i="8"/>
  <c r="P389" i="8"/>
  <c r="BI387" i="8"/>
  <c r="BH387" i="8"/>
  <c r="BG387" i="8"/>
  <c r="BE387" i="8"/>
  <c r="T387" i="8"/>
  <c r="R387" i="8"/>
  <c r="P387" i="8"/>
  <c r="BI385" i="8"/>
  <c r="BH385" i="8"/>
  <c r="BG385" i="8"/>
  <c r="BE385" i="8"/>
  <c r="T385" i="8"/>
  <c r="R385" i="8"/>
  <c r="P385" i="8"/>
  <c r="BI384" i="8"/>
  <c r="BH384" i="8"/>
  <c r="BG384" i="8"/>
  <c r="BE384" i="8"/>
  <c r="T384" i="8"/>
  <c r="R384" i="8"/>
  <c r="P384" i="8"/>
  <c r="BI382" i="8"/>
  <c r="BH382" i="8"/>
  <c r="BG382" i="8"/>
  <c r="BE382" i="8"/>
  <c r="T382" i="8"/>
  <c r="R382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9" i="8"/>
  <c r="BH379" i="8"/>
  <c r="BG379" i="8"/>
  <c r="BE379" i="8"/>
  <c r="T379" i="8"/>
  <c r="R379" i="8"/>
  <c r="P379" i="8"/>
  <c r="BI377" i="8"/>
  <c r="BH377" i="8"/>
  <c r="BG377" i="8"/>
  <c r="BE377" i="8"/>
  <c r="T377" i="8"/>
  <c r="R377" i="8"/>
  <c r="P377" i="8"/>
  <c r="BI376" i="8"/>
  <c r="BH376" i="8"/>
  <c r="BG376" i="8"/>
  <c r="BE376" i="8"/>
  <c r="T376" i="8"/>
  <c r="R376" i="8"/>
  <c r="P376" i="8"/>
  <c r="BI374" i="8"/>
  <c r="BH374" i="8"/>
  <c r="BG374" i="8"/>
  <c r="BE374" i="8"/>
  <c r="T374" i="8"/>
  <c r="R374" i="8"/>
  <c r="P374" i="8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1" i="8"/>
  <c r="BH371" i="8"/>
  <c r="BG371" i="8"/>
  <c r="BE371" i="8"/>
  <c r="T371" i="8"/>
  <c r="R371" i="8"/>
  <c r="P371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8" i="8"/>
  <c r="BH368" i="8"/>
  <c r="BG368" i="8"/>
  <c r="BE368" i="8"/>
  <c r="T368" i="8"/>
  <c r="R368" i="8"/>
  <c r="P368" i="8"/>
  <c r="BI367" i="8"/>
  <c r="BH367" i="8"/>
  <c r="BG367" i="8"/>
  <c r="BE367" i="8"/>
  <c r="T367" i="8"/>
  <c r="R367" i="8"/>
  <c r="P367" i="8"/>
  <c r="BI366" i="8"/>
  <c r="BH366" i="8"/>
  <c r="BG366" i="8"/>
  <c r="BE366" i="8"/>
  <c r="T366" i="8"/>
  <c r="R366" i="8"/>
  <c r="P366" i="8"/>
  <c r="BI365" i="8"/>
  <c r="BH365" i="8"/>
  <c r="BG365" i="8"/>
  <c r="BE365" i="8"/>
  <c r="T365" i="8"/>
  <c r="R365" i="8"/>
  <c r="P365" i="8"/>
  <c r="BI364" i="8"/>
  <c r="BH364" i="8"/>
  <c r="BG364" i="8"/>
  <c r="BE364" i="8"/>
  <c r="T364" i="8"/>
  <c r="R364" i="8"/>
  <c r="P364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1" i="8"/>
  <c r="BH361" i="8"/>
  <c r="BG361" i="8"/>
  <c r="BE361" i="8"/>
  <c r="T361" i="8"/>
  <c r="R361" i="8"/>
  <c r="P361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7" i="8"/>
  <c r="BH357" i="8"/>
  <c r="BG357" i="8"/>
  <c r="BE357" i="8"/>
  <c r="T357" i="8"/>
  <c r="R357" i="8"/>
  <c r="P357" i="8"/>
  <c r="BI356" i="8"/>
  <c r="BH356" i="8"/>
  <c r="BG356" i="8"/>
  <c r="BE356" i="8"/>
  <c r="T356" i="8"/>
  <c r="R356" i="8"/>
  <c r="P356" i="8"/>
  <c r="BI355" i="8"/>
  <c r="BH355" i="8"/>
  <c r="BG355" i="8"/>
  <c r="BE355" i="8"/>
  <c r="T355" i="8"/>
  <c r="R355" i="8"/>
  <c r="P355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39" i="8"/>
  <c r="BH339" i="8"/>
  <c r="BG339" i="8"/>
  <c r="BE339" i="8"/>
  <c r="T339" i="8"/>
  <c r="R339" i="8"/>
  <c r="P339" i="8"/>
  <c r="BI337" i="8"/>
  <c r="BH337" i="8"/>
  <c r="BG337" i="8"/>
  <c r="BE337" i="8"/>
  <c r="T337" i="8"/>
  <c r="R337" i="8"/>
  <c r="P337" i="8"/>
  <c r="BI335" i="8"/>
  <c r="BH335" i="8"/>
  <c r="BG335" i="8"/>
  <c r="BE335" i="8"/>
  <c r="T335" i="8"/>
  <c r="R335" i="8"/>
  <c r="P335" i="8"/>
  <c r="BI333" i="8"/>
  <c r="BH333" i="8"/>
  <c r="BG333" i="8"/>
  <c r="BE333" i="8"/>
  <c r="T333" i="8"/>
  <c r="T332" i="8"/>
  <c r="R333" i="8"/>
  <c r="R332" i="8" s="1"/>
  <c r="P333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7" i="8"/>
  <c r="BH317" i="8"/>
  <c r="BG317" i="8"/>
  <c r="BE317" i="8"/>
  <c r="T317" i="8"/>
  <c r="R317" i="8"/>
  <c r="P317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0" i="8"/>
  <c r="BH310" i="8"/>
  <c r="BG310" i="8"/>
  <c r="BE310" i="8"/>
  <c r="T310" i="8"/>
  <c r="R310" i="8"/>
  <c r="P310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5" i="8"/>
  <c r="BH305" i="8"/>
  <c r="BG305" i="8"/>
  <c r="BE305" i="8"/>
  <c r="T305" i="8"/>
  <c r="R305" i="8"/>
  <c r="P305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300" i="8"/>
  <c r="BH300" i="8"/>
  <c r="BG300" i="8"/>
  <c r="BE300" i="8"/>
  <c r="T300" i="8"/>
  <c r="R300" i="8"/>
  <c r="P300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7" i="8"/>
  <c r="BH297" i="8"/>
  <c r="BG297" i="8"/>
  <c r="BE297" i="8"/>
  <c r="T297" i="8"/>
  <c r="R297" i="8"/>
  <c r="P297" i="8"/>
  <c r="BI295" i="8"/>
  <c r="BH295" i="8"/>
  <c r="BG295" i="8"/>
  <c r="BE295" i="8"/>
  <c r="T295" i="8"/>
  <c r="R295" i="8"/>
  <c r="P295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4" i="8"/>
  <c r="BH284" i="8"/>
  <c r="BG284" i="8"/>
  <c r="BE284" i="8"/>
  <c r="T284" i="8"/>
  <c r="R284" i="8"/>
  <c r="P284" i="8"/>
  <c r="BI281" i="8"/>
  <c r="BH281" i="8"/>
  <c r="BG281" i="8"/>
  <c r="BE281" i="8"/>
  <c r="T281" i="8"/>
  <c r="R281" i="8"/>
  <c r="P281" i="8"/>
  <c r="BI278" i="8"/>
  <c r="BH278" i="8"/>
  <c r="BG278" i="8"/>
  <c r="BE278" i="8"/>
  <c r="T278" i="8"/>
  <c r="R278" i="8"/>
  <c r="P278" i="8"/>
  <c r="BI275" i="8"/>
  <c r="BH275" i="8"/>
  <c r="BG275" i="8"/>
  <c r="BE275" i="8"/>
  <c r="T275" i="8"/>
  <c r="T274" i="8" s="1"/>
  <c r="R275" i="8"/>
  <c r="R274" i="8"/>
  <c r="P275" i="8"/>
  <c r="P274" i="8" s="1"/>
  <c r="BI273" i="8"/>
  <c r="BH273" i="8"/>
  <c r="BG273" i="8"/>
  <c r="BE273" i="8"/>
  <c r="T273" i="8"/>
  <c r="R273" i="8"/>
  <c r="P273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59" i="8"/>
  <c r="BH259" i="8"/>
  <c r="BG259" i="8"/>
  <c r="BE259" i="8"/>
  <c r="T259" i="8"/>
  <c r="R259" i="8"/>
  <c r="P259" i="8"/>
  <c r="BI255" i="8"/>
  <c r="BH255" i="8"/>
  <c r="BG255" i="8"/>
  <c r="BE255" i="8"/>
  <c r="T255" i="8"/>
  <c r="R255" i="8"/>
  <c r="P255" i="8"/>
  <c r="BI253" i="8"/>
  <c r="BH253" i="8"/>
  <c r="BG253" i="8"/>
  <c r="BE253" i="8"/>
  <c r="T253" i="8"/>
  <c r="R253" i="8"/>
  <c r="P253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0" i="8"/>
  <c r="BH240" i="8"/>
  <c r="BG240" i="8"/>
  <c r="BE240" i="8"/>
  <c r="T240" i="8"/>
  <c r="R240" i="8"/>
  <c r="P240" i="8"/>
  <c r="BI220" i="8"/>
  <c r="BH220" i="8"/>
  <c r="BG220" i="8"/>
  <c r="BE220" i="8"/>
  <c r="T220" i="8"/>
  <c r="R220" i="8"/>
  <c r="P220" i="8"/>
  <c r="BI203" i="8"/>
  <c r="BH203" i="8"/>
  <c r="BG203" i="8"/>
  <c r="BE203" i="8"/>
  <c r="T203" i="8"/>
  <c r="R203" i="8"/>
  <c r="P203" i="8"/>
  <c r="BI199" i="8"/>
  <c r="BH199" i="8"/>
  <c r="BG199" i="8"/>
  <c r="BE199" i="8"/>
  <c r="T199" i="8"/>
  <c r="R199" i="8"/>
  <c r="P199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6" i="8"/>
  <c r="BH186" i="8"/>
  <c r="BG186" i="8"/>
  <c r="BE186" i="8"/>
  <c r="T186" i="8"/>
  <c r="R186" i="8"/>
  <c r="P186" i="8"/>
  <c r="BI180" i="8"/>
  <c r="BH180" i="8"/>
  <c r="BG180" i="8"/>
  <c r="BE180" i="8"/>
  <c r="T180" i="8"/>
  <c r="R180" i="8"/>
  <c r="P180" i="8"/>
  <c r="BI178" i="8"/>
  <c r="BH178" i="8"/>
  <c r="BG178" i="8"/>
  <c r="BE178" i="8"/>
  <c r="T178" i="8"/>
  <c r="R178" i="8"/>
  <c r="P178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69" i="8"/>
  <c r="BH169" i="8"/>
  <c r="BG169" i="8"/>
  <c r="BE169" i="8"/>
  <c r="T169" i="8"/>
  <c r="R169" i="8"/>
  <c r="P169" i="8"/>
  <c r="BI163" i="8"/>
  <c r="BH163" i="8"/>
  <c r="BG163" i="8"/>
  <c r="BE163" i="8"/>
  <c r="T163" i="8"/>
  <c r="R163" i="8"/>
  <c r="P163" i="8"/>
  <c r="BI156" i="8"/>
  <c r="BH156" i="8"/>
  <c r="BG156" i="8"/>
  <c r="BE156" i="8"/>
  <c r="T156" i="8"/>
  <c r="R156" i="8"/>
  <c r="P156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7" i="8"/>
  <c r="BH147" i="8"/>
  <c r="BG147" i="8"/>
  <c r="BE147" i="8"/>
  <c r="T147" i="8"/>
  <c r="R147" i="8"/>
  <c r="P147" i="8"/>
  <c r="J140" i="8"/>
  <c r="F140" i="8"/>
  <c r="F138" i="8"/>
  <c r="E136" i="8"/>
  <c r="J91" i="8"/>
  <c r="F91" i="8"/>
  <c r="F89" i="8"/>
  <c r="E87" i="8"/>
  <c r="J24" i="8"/>
  <c r="E24" i="8"/>
  <c r="J141" i="8"/>
  <c r="J23" i="8"/>
  <c r="J18" i="8"/>
  <c r="E18" i="8"/>
  <c r="F141" i="8"/>
  <c r="J17" i="8"/>
  <c r="J12" i="8"/>
  <c r="J138" i="8"/>
  <c r="E7" i="8"/>
  <c r="E134" i="8"/>
  <c r="J37" i="7"/>
  <c r="J36" i="7"/>
  <c r="AY100" i="1"/>
  <c r="J35" i="7"/>
  <c r="AX100" i="1" s="1"/>
  <c r="BI473" i="7"/>
  <c r="BH473" i="7"/>
  <c r="BG473" i="7"/>
  <c r="BE473" i="7"/>
  <c r="T473" i="7"/>
  <c r="T472" i="7"/>
  <c r="R473" i="7"/>
  <c r="R472" i="7" s="1"/>
  <c r="R467" i="7" s="1"/>
  <c r="P473" i="7"/>
  <c r="P472" i="7"/>
  <c r="BI471" i="7"/>
  <c r="BH471" i="7"/>
  <c r="BG471" i="7"/>
  <c r="BE471" i="7"/>
  <c r="T471" i="7"/>
  <c r="T470" i="7" s="1"/>
  <c r="T467" i="7" s="1"/>
  <c r="R471" i="7"/>
  <c r="R470" i="7"/>
  <c r="P471" i="7"/>
  <c r="P470" i="7" s="1"/>
  <c r="BI469" i="7"/>
  <c r="BH469" i="7"/>
  <c r="BG469" i="7"/>
  <c r="BE469" i="7"/>
  <c r="T469" i="7"/>
  <c r="T468" i="7"/>
  <c r="R469" i="7"/>
  <c r="R468" i="7"/>
  <c r="P469" i="7"/>
  <c r="P468" i="7" s="1"/>
  <c r="P467" i="7" s="1"/>
  <c r="BI459" i="7"/>
  <c r="BH459" i="7"/>
  <c r="BG459" i="7"/>
  <c r="BE459" i="7"/>
  <c r="T459" i="7"/>
  <c r="R459" i="7"/>
  <c r="P459" i="7"/>
  <c r="BI457" i="7"/>
  <c r="BH457" i="7"/>
  <c r="BG457" i="7"/>
  <c r="BE457" i="7"/>
  <c r="T457" i="7"/>
  <c r="R457" i="7"/>
  <c r="P457" i="7"/>
  <c r="BI456" i="7"/>
  <c r="BH456" i="7"/>
  <c r="BG456" i="7"/>
  <c r="BE456" i="7"/>
  <c r="T456" i="7"/>
  <c r="R456" i="7"/>
  <c r="P456" i="7"/>
  <c r="BI454" i="7"/>
  <c r="BH454" i="7"/>
  <c r="BG454" i="7"/>
  <c r="BE454" i="7"/>
  <c r="T454" i="7"/>
  <c r="R454" i="7"/>
  <c r="P454" i="7"/>
  <c r="BI452" i="7"/>
  <c r="BH452" i="7"/>
  <c r="BG452" i="7"/>
  <c r="BE452" i="7"/>
  <c r="T452" i="7"/>
  <c r="R452" i="7"/>
  <c r="P452" i="7"/>
  <c r="BI451" i="7"/>
  <c r="BH451" i="7"/>
  <c r="BG451" i="7"/>
  <c r="BE451" i="7"/>
  <c r="T451" i="7"/>
  <c r="R451" i="7"/>
  <c r="P451" i="7"/>
  <c r="BI449" i="7"/>
  <c r="BH449" i="7"/>
  <c r="BG449" i="7"/>
  <c r="BE449" i="7"/>
  <c r="T449" i="7"/>
  <c r="R449" i="7"/>
  <c r="P449" i="7"/>
  <c r="BI448" i="7"/>
  <c r="BH448" i="7"/>
  <c r="BG448" i="7"/>
  <c r="BE448" i="7"/>
  <c r="T448" i="7"/>
  <c r="R448" i="7"/>
  <c r="P448" i="7"/>
  <c r="BI447" i="7"/>
  <c r="BH447" i="7"/>
  <c r="BG447" i="7"/>
  <c r="BE447" i="7"/>
  <c r="T447" i="7"/>
  <c r="R447" i="7"/>
  <c r="P447" i="7"/>
  <c r="BI446" i="7"/>
  <c r="BH446" i="7"/>
  <c r="BG446" i="7"/>
  <c r="BE446" i="7"/>
  <c r="T446" i="7"/>
  <c r="R446" i="7"/>
  <c r="P446" i="7"/>
  <c r="BI444" i="7"/>
  <c r="BH444" i="7"/>
  <c r="BG444" i="7"/>
  <c r="BE444" i="7"/>
  <c r="T444" i="7"/>
  <c r="R444" i="7"/>
  <c r="P444" i="7"/>
  <c r="BI440" i="7"/>
  <c r="BH440" i="7"/>
  <c r="BG440" i="7"/>
  <c r="BE440" i="7"/>
  <c r="T440" i="7"/>
  <c r="R440" i="7"/>
  <c r="P440" i="7"/>
  <c r="BI438" i="7"/>
  <c r="BH438" i="7"/>
  <c r="BG438" i="7"/>
  <c r="BE438" i="7"/>
  <c r="T438" i="7"/>
  <c r="R438" i="7"/>
  <c r="P438" i="7"/>
  <c r="BI437" i="7"/>
  <c r="BH437" i="7"/>
  <c r="BG437" i="7"/>
  <c r="BE437" i="7"/>
  <c r="T437" i="7"/>
  <c r="R437" i="7"/>
  <c r="P437" i="7"/>
  <c r="BI436" i="7"/>
  <c r="BH436" i="7"/>
  <c r="BG436" i="7"/>
  <c r="BE436" i="7"/>
  <c r="T436" i="7"/>
  <c r="R436" i="7"/>
  <c r="P436" i="7"/>
  <c r="BI434" i="7"/>
  <c r="BH434" i="7"/>
  <c r="BG434" i="7"/>
  <c r="BE434" i="7"/>
  <c r="T434" i="7"/>
  <c r="R434" i="7"/>
  <c r="P434" i="7"/>
  <c r="BI433" i="7"/>
  <c r="BH433" i="7"/>
  <c r="BG433" i="7"/>
  <c r="BE433" i="7"/>
  <c r="T433" i="7"/>
  <c r="R433" i="7"/>
  <c r="P433" i="7"/>
  <c r="BI431" i="7"/>
  <c r="BH431" i="7"/>
  <c r="BG431" i="7"/>
  <c r="BE431" i="7"/>
  <c r="T431" i="7"/>
  <c r="R431" i="7"/>
  <c r="P431" i="7"/>
  <c r="BI429" i="7"/>
  <c r="BH429" i="7"/>
  <c r="BG429" i="7"/>
  <c r="BE429" i="7"/>
  <c r="T429" i="7"/>
  <c r="R429" i="7"/>
  <c r="P429" i="7"/>
  <c r="BI428" i="7"/>
  <c r="BH428" i="7"/>
  <c r="BG428" i="7"/>
  <c r="BE428" i="7"/>
  <c r="T428" i="7"/>
  <c r="R428" i="7"/>
  <c r="P428" i="7"/>
  <c r="BI427" i="7"/>
  <c r="BH427" i="7"/>
  <c r="BG427" i="7"/>
  <c r="BE427" i="7"/>
  <c r="T427" i="7"/>
  <c r="R427" i="7"/>
  <c r="P427" i="7"/>
  <c r="BI426" i="7"/>
  <c r="BH426" i="7"/>
  <c r="BG426" i="7"/>
  <c r="BE426" i="7"/>
  <c r="T426" i="7"/>
  <c r="R426" i="7"/>
  <c r="P426" i="7"/>
  <c r="BI424" i="7"/>
  <c r="BH424" i="7"/>
  <c r="BG424" i="7"/>
  <c r="BE424" i="7"/>
  <c r="T424" i="7"/>
  <c r="R424" i="7"/>
  <c r="P424" i="7"/>
  <c r="BI423" i="7"/>
  <c r="BH423" i="7"/>
  <c r="BG423" i="7"/>
  <c r="BE423" i="7"/>
  <c r="T423" i="7"/>
  <c r="R423" i="7"/>
  <c r="P423" i="7"/>
  <c r="BI422" i="7"/>
  <c r="BH422" i="7"/>
  <c r="BG422" i="7"/>
  <c r="BE422" i="7"/>
  <c r="T422" i="7"/>
  <c r="R422" i="7"/>
  <c r="P422" i="7"/>
  <c r="BI421" i="7"/>
  <c r="BH421" i="7"/>
  <c r="BG421" i="7"/>
  <c r="BE421" i="7"/>
  <c r="T421" i="7"/>
  <c r="R421" i="7"/>
  <c r="P421" i="7"/>
  <c r="BI419" i="7"/>
  <c r="BH419" i="7"/>
  <c r="BG419" i="7"/>
  <c r="BE419" i="7"/>
  <c r="T419" i="7"/>
  <c r="R419" i="7"/>
  <c r="P419" i="7"/>
  <c r="BI416" i="7"/>
  <c r="BH416" i="7"/>
  <c r="BG416" i="7"/>
  <c r="BE416" i="7"/>
  <c r="T416" i="7"/>
  <c r="R416" i="7"/>
  <c r="P416" i="7"/>
  <c r="BI413" i="7"/>
  <c r="BH413" i="7"/>
  <c r="BG413" i="7"/>
  <c r="BE413" i="7"/>
  <c r="T413" i="7"/>
  <c r="R413" i="7"/>
  <c r="P413" i="7"/>
  <c r="BI411" i="7"/>
  <c r="BH411" i="7"/>
  <c r="BG411" i="7"/>
  <c r="BE411" i="7"/>
  <c r="T411" i="7"/>
  <c r="R411" i="7"/>
  <c r="P411" i="7"/>
  <c r="BI405" i="7"/>
  <c r="BH405" i="7"/>
  <c r="BG405" i="7"/>
  <c r="BE405" i="7"/>
  <c r="T405" i="7"/>
  <c r="R405" i="7"/>
  <c r="P405" i="7"/>
  <c r="BI404" i="7"/>
  <c r="BH404" i="7"/>
  <c r="BG404" i="7"/>
  <c r="BE404" i="7"/>
  <c r="T404" i="7"/>
  <c r="R404" i="7"/>
  <c r="P404" i="7"/>
  <c r="BI403" i="7"/>
  <c r="BH403" i="7"/>
  <c r="BG403" i="7"/>
  <c r="BE403" i="7"/>
  <c r="T403" i="7"/>
  <c r="R403" i="7"/>
  <c r="P403" i="7"/>
  <c r="BI402" i="7"/>
  <c r="BH402" i="7"/>
  <c r="BG402" i="7"/>
  <c r="BE402" i="7"/>
  <c r="T402" i="7"/>
  <c r="R402" i="7"/>
  <c r="P402" i="7"/>
  <c r="BI401" i="7"/>
  <c r="BH401" i="7"/>
  <c r="BG401" i="7"/>
  <c r="BE401" i="7"/>
  <c r="T401" i="7"/>
  <c r="R401" i="7"/>
  <c r="P401" i="7"/>
  <c r="BI400" i="7"/>
  <c r="BH400" i="7"/>
  <c r="BG400" i="7"/>
  <c r="BE400" i="7"/>
  <c r="T400" i="7"/>
  <c r="R400" i="7"/>
  <c r="P400" i="7"/>
  <c r="BI399" i="7"/>
  <c r="BH399" i="7"/>
  <c r="BG399" i="7"/>
  <c r="BE399" i="7"/>
  <c r="T399" i="7"/>
  <c r="R399" i="7"/>
  <c r="P399" i="7"/>
  <c r="BI398" i="7"/>
  <c r="BH398" i="7"/>
  <c r="BG398" i="7"/>
  <c r="BE398" i="7"/>
  <c r="T398" i="7"/>
  <c r="R398" i="7"/>
  <c r="P398" i="7"/>
  <c r="BI395" i="7"/>
  <c r="BH395" i="7"/>
  <c r="BG395" i="7"/>
  <c r="BE395" i="7"/>
  <c r="T395" i="7"/>
  <c r="R395" i="7"/>
  <c r="P395" i="7"/>
  <c r="BI393" i="7"/>
  <c r="BH393" i="7"/>
  <c r="BG393" i="7"/>
  <c r="BE393" i="7"/>
  <c r="T393" i="7"/>
  <c r="R393" i="7"/>
  <c r="P393" i="7"/>
  <c r="BI392" i="7"/>
  <c r="BH392" i="7"/>
  <c r="BG392" i="7"/>
  <c r="BE392" i="7"/>
  <c r="T392" i="7"/>
  <c r="R392" i="7"/>
  <c r="P392" i="7"/>
  <c r="BI391" i="7"/>
  <c r="BH391" i="7"/>
  <c r="BG391" i="7"/>
  <c r="BE391" i="7"/>
  <c r="T391" i="7"/>
  <c r="R391" i="7"/>
  <c r="P391" i="7"/>
  <c r="BI390" i="7"/>
  <c r="BH390" i="7"/>
  <c r="BG390" i="7"/>
  <c r="BE390" i="7"/>
  <c r="T390" i="7"/>
  <c r="R390" i="7"/>
  <c r="P390" i="7"/>
  <c r="BI389" i="7"/>
  <c r="BH389" i="7"/>
  <c r="BG389" i="7"/>
  <c r="BE389" i="7"/>
  <c r="T389" i="7"/>
  <c r="R389" i="7"/>
  <c r="P389" i="7"/>
  <c r="BI387" i="7"/>
  <c r="BH387" i="7"/>
  <c r="BG387" i="7"/>
  <c r="BE387" i="7"/>
  <c r="T387" i="7"/>
  <c r="R387" i="7"/>
  <c r="P387" i="7"/>
  <c r="BI385" i="7"/>
  <c r="BH385" i="7"/>
  <c r="BG385" i="7"/>
  <c r="BE385" i="7"/>
  <c r="T385" i="7"/>
  <c r="R385" i="7"/>
  <c r="P385" i="7"/>
  <c r="BI384" i="7"/>
  <c r="BH384" i="7"/>
  <c r="BG384" i="7"/>
  <c r="BE384" i="7"/>
  <c r="T384" i="7"/>
  <c r="R384" i="7"/>
  <c r="P384" i="7"/>
  <c r="BI382" i="7"/>
  <c r="BH382" i="7"/>
  <c r="BG382" i="7"/>
  <c r="BE382" i="7"/>
  <c r="T382" i="7"/>
  <c r="R382" i="7"/>
  <c r="P382" i="7"/>
  <c r="BI381" i="7"/>
  <c r="BH381" i="7"/>
  <c r="BG381" i="7"/>
  <c r="BE381" i="7"/>
  <c r="T381" i="7"/>
  <c r="R381" i="7"/>
  <c r="P381" i="7"/>
  <c r="BI380" i="7"/>
  <c r="BH380" i="7"/>
  <c r="BG380" i="7"/>
  <c r="BE380" i="7"/>
  <c r="T380" i="7"/>
  <c r="R380" i="7"/>
  <c r="P380" i="7"/>
  <c r="BI379" i="7"/>
  <c r="BH379" i="7"/>
  <c r="BG379" i="7"/>
  <c r="BE379" i="7"/>
  <c r="T379" i="7"/>
  <c r="R379" i="7"/>
  <c r="P379" i="7"/>
  <c r="BI377" i="7"/>
  <c r="BH377" i="7"/>
  <c r="BG377" i="7"/>
  <c r="BE377" i="7"/>
  <c r="T377" i="7"/>
  <c r="R377" i="7"/>
  <c r="P377" i="7"/>
  <c r="BI376" i="7"/>
  <c r="BH376" i="7"/>
  <c r="BG376" i="7"/>
  <c r="BE376" i="7"/>
  <c r="T376" i="7"/>
  <c r="R376" i="7"/>
  <c r="P376" i="7"/>
  <c r="BI374" i="7"/>
  <c r="BH374" i="7"/>
  <c r="BG374" i="7"/>
  <c r="BE374" i="7"/>
  <c r="T374" i="7"/>
  <c r="R374" i="7"/>
  <c r="P374" i="7"/>
  <c r="BI373" i="7"/>
  <c r="BH373" i="7"/>
  <c r="BG373" i="7"/>
  <c r="BE373" i="7"/>
  <c r="T373" i="7"/>
  <c r="R373" i="7"/>
  <c r="P373" i="7"/>
  <c r="BI372" i="7"/>
  <c r="BH372" i="7"/>
  <c r="BG372" i="7"/>
  <c r="BE372" i="7"/>
  <c r="T372" i="7"/>
  <c r="R372" i="7"/>
  <c r="P372" i="7"/>
  <c r="BI371" i="7"/>
  <c r="BH371" i="7"/>
  <c r="BG371" i="7"/>
  <c r="BE371" i="7"/>
  <c r="T371" i="7"/>
  <c r="R371" i="7"/>
  <c r="P371" i="7"/>
  <c r="BI370" i="7"/>
  <c r="BH370" i="7"/>
  <c r="BG370" i="7"/>
  <c r="BE370" i="7"/>
  <c r="T370" i="7"/>
  <c r="R370" i="7"/>
  <c r="P370" i="7"/>
  <c r="BI369" i="7"/>
  <c r="BH369" i="7"/>
  <c r="BG369" i="7"/>
  <c r="BE369" i="7"/>
  <c r="T369" i="7"/>
  <c r="R369" i="7"/>
  <c r="P369" i="7"/>
  <c r="BI368" i="7"/>
  <c r="BH368" i="7"/>
  <c r="BG368" i="7"/>
  <c r="BE368" i="7"/>
  <c r="T368" i="7"/>
  <c r="R368" i="7"/>
  <c r="P368" i="7"/>
  <c r="BI367" i="7"/>
  <c r="BH367" i="7"/>
  <c r="BG367" i="7"/>
  <c r="BE367" i="7"/>
  <c r="T367" i="7"/>
  <c r="R367" i="7"/>
  <c r="P367" i="7"/>
  <c r="BI366" i="7"/>
  <c r="BH366" i="7"/>
  <c r="BG366" i="7"/>
  <c r="BE366" i="7"/>
  <c r="T366" i="7"/>
  <c r="R366" i="7"/>
  <c r="P366" i="7"/>
  <c r="BI365" i="7"/>
  <c r="BH365" i="7"/>
  <c r="BG365" i="7"/>
  <c r="BE365" i="7"/>
  <c r="T365" i="7"/>
  <c r="R365" i="7"/>
  <c r="P365" i="7"/>
  <c r="BI364" i="7"/>
  <c r="BH364" i="7"/>
  <c r="BG364" i="7"/>
  <c r="BE364" i="7"/>
  <c r="T364" i="7"/>
  <c r="R364" i="7"/>
  <c r="P364" i="7"/>
  <c r="BI363" i="7"/>
  <c r="BH363" i="7"/>
  <c r="BG363" i="7"/>
  <c r="BE363" i="7"/>
  <c r="T363" i="7"/>
  <c r="R363" i="7"/>
  <c r="P363" i="7"/>
  <c r="BI362" i="7"/>
  <c r="BH362" i="7"/>
  <c r="BG362" i="7"/>
  <c r="BE362" i="7"/>
  <c r="T362" i="7"/>
  <c r="R362" i="7"/>
  <c r="P362" i="7"/>
  <c r="BI361" i="7"/>
  <c r="BH361" i="7"/>
  <c r="BG361" i="7"/>
  <c r="BE361" i="7"/>
  <c r="T361" i="7"/>
  <c r="R361" i="7"/>
  <c r="P361" i="7"/>
  <c r="BI360" i="7"/>
  <c r="BH360" i="7"/>
  <c r="BG360" i="7"/>
  <c r="BE360" i="7"/>
  <c r="T360" i="7"/>
  <c r="R360" i="7"/>
  <c r="P360" i="7"/>
  <c r="BI359" i="7"/>
  <c r="BH359" i="7"/>
  <c r="BG359" i="7"/>
  <c r="BE359" i="7"/>
  <c r="T359" i="7"/>
  <c r="R359" i="7"/>
  <c r="P359" i="7"/>
  <c r="BI358" i="7"/>
  <c r="BH358" i="7"/>
  <c r="BG358" i="7"/>
  <c r="BE358" i="7"/>
  <c r="T358" i="7"/>
  <c r="R358" i="7"/>
  <c r="P358" i="7"/>
  <c r="BI357" i="7"/>
  <c r="BH357" i="7"/>
  <c r="BG357" i="7"/>
  <c r="BE357" i="7"/>
  <c r="T357" i="7"/>
  <c r="R357" i="7"/>
  <c r="P357" i="7"/>
  <c r="BI356" i="7"/>
  <c r="BH356" i="7"/>
  <c r="BG356" i="7"/>
  <c r="BE356" i="7"/>
  <c r="T356" i="7"/>
  <c r="R356" i="7"/>
  <c r="P356" i="7"/>
  <c r="BI355" i="7"/>
  <c r="BH355" i="7"/>
  <c r="BG355" i="7"/>
  <c r="BE355" i="7"/>
  <c r="T355" i="7"/>
  <c r="R355" i="7"/>
  <c r="P355" i="7"/>
  <c r="BI354" i="7"/>
  <c r="BH354" i="7"/>
  <c r="BG354" i="7"/>
  <c r="BE354" i="7"/>
  <c r="T354" i="7"/>
  <c r="R354" i="7"/>
  <c r="P354" i="7"/>
  <c r="BI353" i="7"/>
  <c r="BH353" i="7"/>
  <c r="BG353" i="7"/>
  <c r="BE353" i="7"/>
  <c r="T353" i="7"/>
  <c r="R353" i="7"/>
  <c r="P353" i="7"/>
  <c r="BI352" i="7"/>
  <c r="BH352" i="7"/>
  <c r="BG352" i="7"/>
  <c r="BE352" i="7"/>
  <c r="T352" i="7"/>
  <c r="R352" i="7"/>
  <c r="P352" i="7"/>
  <c r="BI351" i="7"/>
  <c r="BH351" i="7"/>
  <c r="BG351" i="7"/>
  <c r="BE351" i="7"/>
  <c r="T351" i="7"/>
  <c r="R351" i="7"/>
  <c r="P351" i="7"/>
  <c r="BI350" i="7"/>
  <c r="BH350" i="7"/>
  <c r="BG350" i="7"/>
  <c r="BE350" i="7"/>
  <c r="T350" i="7"/>
  <c r="R350" i="7"/>
  <c r="P350" i="7"/>
  <c r="BI349" i="7"/>
  <c r="BH349" i="7"/>
  <c r="BG349" i="7"/>
  <c r="BE349" i="7"/>
  <c r="T349" i="7"/>
  <c r="R349" i="7"/>
  <c r="P349" i="7"/>
  <c r="BI348" i="7"/>
  <c r="BH348" i="7"/>
  <c r="BG348" i="7"/>
  <c r="BE348" i="7"/>
  <c r="T348" i="7"/>
  <c r="R348" i="7"/>
  <c r="P348" i="7"/>
  <c r="BI347" i="7"/>
  <c r="BH347" i="7"/>
  <c r="BG347" i="7"/>
  <c r="BE347" i="7"/>
  <c r="T347" i="7"/>
  <c r="R347" i="7"/>
  <c r="P347" i="7"/>
  <c r="BI346" i="7"/>
  <c r="BH346" i="7"/>
  <c r="BG346" i="7"/>
  <c r="BE346" i="7"/>
  <c r="T346" i="7"/>
  <c r="R346" i="7"/>
  <c r="P346" i="7"/>
  <c r="BI345" i="7"/>
  <c r="BH345" i="7"/>
  <c r="BG345" i="7"/>
  <c r="BE345" i="7"/>
  <c r="T345" i="7"/>
  <c r="R345" i="7"/>
  <c r="P345" i="7"/>
  <c r="BI344" i="7"/>
  <c r="BH344" i="7"/>
  <c r="BG344" i="7"/>
  <c r="BE344" i="7"/>
  <c r="T344" i="7"/>
  <c r="R344" i="7"/>
  <c r="P344" i="7"/>
  <c r="BI342" i="7"/>
  <c r="BH342" i="7"/>
  <c r="BG342" i="7"/>
  <c r="BE342" i="7"/>
  <c r="T342" i="7"/>
  <c r="R342" i="7"/>
  <c r="P342" i="7"/>
  <c r="BI341" i="7"/>
  <c r="BH341" i="7"/>
  <c r="BG341" i="7"/>
  <c r="BE341" i="7"/>
  <c r="T341" i="7"/>
  <c r="R341" i="7"/>
  <c r="P341" i="7"/>
  <c r="BI339" i="7"/>
  <c r="BH339" i="7"/>
  <c r="BG339" i="7"/>
  <c r="BE339" i="7"/>
  <c r="T339" i="7"/>
  <c r="R339" i="7"/>
  <c r="P339" i="7"/>
  <c r="BI337" i="7"/>
  <c r="BH337" i="7"/>
  <c r="BG337" i="7"/>
  <c r="BE337" i="7"/>
  <c r="T337" i="7"/>
  <c r="R337" i="7"/>
  <c r="P337" i="7"/>
  <c r="BI335" i="7"/>
  <c r="BH335" i="7"/>
  <c r="BG335" i="7"/>
  <c r="BE335" i="7"/>
  <c r="T335" i="7"/>
  <c r="R335" i="7"/>
  <c r="P335" i="7"/>
  <c r="BI333" i="7"/>
  <c r="BH333" i="7"/>
  <c r="BG333" i="7"/>
  <c r="BE333" i="7"/>
  <c r="T333" i="7"/>
  <c r="T332" i="7"/>
  <c r="R333" i="7"/>
  <c r="R332" i="7" s="1"/>
  <c r="P333" i="7"/>
  <c r="P332" i="7"/>
  <c r="BI331" i="7"/>
  <c r="BH331" i="7"/>
  <c r="BG331" i="7"/>
  <c r="BE331" i="7"/>
  <c r="T331" i="7"/>
  <c r="R331" i="7"/>
  <c r="P331" i="7"/>
  <c r="BI330" i="7"/>
  <c r="BH330" i="7"/>
  <c r="BG330" i="7"/>
  <c r="BE330" i="7"/>
  <c r="T330" i="7"/>
  <c r="R330" i="7"/>
  <c r="P330" i="7"/>
  <c r="BI329" i="7"/>
  <c r="BH329" i="7"/>
  <c r="BG329" i="7"/>
  <c r="BE329" i="7"/>
  <c r="T329" i="7"/>
  <c r="R329" i="7"/>
  <c r="P329" i="7"/>
  <c r="BI328" i="7"/>
  <c r="BH328" i="7"/>
  <c r="BG328" i="7"/>
  <c r="BE328" i="7"/>
  <c r="T328" i="7"/>
  <c r="R328" i="7"/>
  <c r="P328" i="7"/>
  <c r="BI327" i="7"/>
  <c r="BH327" i="7"/>
  <c r="BG327" i="7"/>
  <c r="BE327" i="7"/>
  <c r="T327" i="7"/>
  <c r="R327" i="7"/>
  <c r="P327" i="7"/>
  <c r="BI326" i="7"/>
  <c r="BH326" i="7"/>
  <c r="BG326" i="7"/>
  <c r="BE326" i="7"/>
  <c r="T326" i="7"/>
  <c r="R326" i="7"/>
  <c r="P326" i="7"/>
  <c r="BI325" i="7"/>
  <c r="BH325" i="7"/>
  <c r="BG325" i="7"/>
  <c r="BE325" i="7"/>
  <c r="T325" i="7"/>
  <c r="R325" i="7"/>
  <c r="P325" i="7"/>
  <c r="BI324" i="7"/>
  <c r="BH324" i="7"/>
  <c r="BG324" i="7"/>
  <c r="BE324" i="7"/>
  <c r="T324" i="7"/>
  <c r="R324" i="7"/>
  <c r="P324" i="7"/>
  <c r="BI323" i="7"/>
  <c r="BH323" i="7"/>
  <c r="BG323" i="7"/>
  <c r="BE323" i="7"/>
  <c r="T323" i="7"/>
  <c r="R323" i="7"/>
  <c r="P323" i="7"/>
  <c r="BI322" i="7"/>
  <c r="BH322" i="7"/>
  <c r="BG322" i="7"/>
  <c r="BE322" i="7"/>
  <c r="T322" i="7"/>
  <c r="R322" i="7"/>
  <c r="P322" i="7"/>
  <c r="BI321" i="7"/>
  <c r="BH321" i="7"/>
  <c r="BG321" i="7"/>
  <c r="BE321" i="7"/>
  <c r="T321" i="7"/>
  <c r="R321" i="7"/>
  <c r="P321" i="7"/>
  <c r="BI320" i="7"/>
  <c r="BH320" i="7"/>
  <c r="BG320" i="7"/>
  <c r="BE320" i="7"/>
  <c r="T320" i="7"/>
  <c r="R320" i="7"/>
  <c r="P320" i="7"/>
  <c r="BI319" i="7"/>
  <c r="BH319" i="7"/>
  <c r="BG319" i="7"/>
  <c r="BE319" i="7"/>
  <c r="T319" i="7"/>
  <c r="R319" i="7"/>
  <c r="P319" i="7"/>
  <c r="BI318" i="7"/>
  <c r="BH318" i="7"/>
  <c r="BG318" i="7"/>
  <c r="BE318" i="7"/>
  <c r="T318" i="7"/>
  <c r="R318" i="7"/>
  <c r="P318" i="7"/>
  <c r="BI317" i="7"/>
  <c r="BH317" i="7"/>
  <c r="BG317" i="7"/>
  <c r="BE317" i="7"/>
  <c r="T317" i="7"/>
  <c r="R317" i="7"/>
  <c r="P317" i="7"/>
  <c r="BI316" i="7"/>
  <c r="BH316" i="7"/>
  <c r="BG316" i="7"/>
  <c r="BE316" i="7"/>
  <c r="T316" i="7"/>
  <c r="R316" i="7"/>
  <c r="P316" i="7"/>
  <c r="BI315" i="7"/>
  <c r="BH315" i="7"/>
  <c r="BG315" i="7"/>
  <c r="BE315" i="7"/>
  <c r="T315" i="7"/>
  <c r="R315" i="7"/>
  <c r="P315" i="7"/>
  <c r="BI313" i="7"/>
  <c r="BH313" i="7"/>
  <c r="BG313" i="7"/>
  <c r="BE313" i="7"/>
  <c r="T313" i="7"/>
  <c r="R313" i="7"/>
  <c r="P313" i="7"/>
  <c r="BI312" i="7"/>
  <c r="BH312" i="7"/>
  <c r="BG312" i="7"/>
  <c r="BE312" i="7"/>
  <c r="T312" i="7"/>
  <c r="R312" i="7"/>
  <c r="P312" i="7"/>
  <c r="BI310" i="7"/>
  <c r="BH310" i="7"/>
  <c r="BG310" i="7"/>
  <c r="BE310" i="7"/>
  <c r="T310" i="7"/>
  <c r="R310" i="7"/>
  <c r="P310" i="7"/>
  <c r="BI308" i="7"/>
  <c r="BH308" i="7"/>
  <c r="BG308" i="7"/>
  <c r="BE308" i="7"/>
  <c r="T308" i="7"/>
  <c r="R308" i="7"/>
  <c r="P308" i="7"/>
  <c r="BI307" i="7"/>
  <c r="BH307" i="7"/>
  <c r="BG307" i="7"/>
  <c r="BE307" i="7"/>
  <c r="T307" i="7"/>
  <c r="R307" i="7"/>
  <c r="P307" i="7"/>
  <c r="BI305" i="7"/>
  <c r="BH305" i="7"/>
  <c r="BG305" i="7"/>
  <c r="BE305" i="7"/>
  <c r="T305" i="7"/>
  <c r="R305" i="7"/>
  <c r="P305" i="7"/>
  <c r="BI303" i="7"/>
  <c r="BH303" i="7"/>
  <c r="BG303" i="7"/>
  <c r="BE303" i="7"/>
  <c r="T303" i="7"/>
  <c r="R303" i="7"/>
  <c r="P303" i="7"/>
  <c r="BI302" i="7"/>
  <c r="BH302" i="7"/>
  <c r="BG302" i="7"/>
  <c r="BE302" i="7"/>
  <c r="T302" i="7"/>
  <c r="R302" i="7"/>
  <c r="P302" i="7"/>
  <c r="BI301" i="7"/>
  <c r="BH301" i="7"/>
  <c r="BG301" i="7"/>
  <c r="BE301" i="7"/>
  <c r="T301" i="7"/>
  <c r="R301" i="7"/>
  <c r="P301" i="7"/>
  <c r="BI300" i="7"/>
  <c r="BH300" i="7"/>
  <c r="BG300" i="7"/>
  <c r="BE300" i="7"/>
  <c r="T300" i="7"/>
  <c r="R300" i="7"/>
  <c r="P300" i="7"/>
  <c r="BI299" i="7"/>
  <c r="BH299" i="7"/>
  <c r="BG299" i="7"/>
  <c r="BE299" i="7"/>
  <c r="T299" i="7"/>
  <c r="R299" i="7"/>
  <c r="P299" i="7"/>
  <c r="BI298" i="7"/>
  <c r="BH298" i="7"/>
  <c r="BG298" i="7"/>
  <c r="BE298" i="7"/>
  <c r="T298" i="7"/>
  <c r="R298" i="7"/>
  <c r="P298" i="7"/>
  <c r="BI297" i="7"/>
  <c r="BH297" i="7"/>
  <c r="BG297" i="7"/>
  <c r="BE297" i="7"/>
  <c r="T297" i="7"/>
  <c r="R297" i="7"/>
  <c r="P297" i="7"/>
  <c r="BI295" i="7"/>
  <c r="BH295" i="7"/>
  <c r="BG295" i="7"/>
  <c r="BE295" i="7"/>
  <c r="T295" i="7"/>
  <c r="R295" i="7"/>
  <c r="P295" i="7"/>
  <c r="BI293" i="7"/>
  <c r="BH293" i="7"/>
  <c r="BG293" i="7"/>
  <c r="BE293" i="7"/>
  <c r="T293" i="7"/>
  <c r="R293" i="7"/>
  <c r="P293" i="7"/>
  <c r="BI292" i="7"/>
  <c r="BH292" i="7"/>
  <c r="BG292" i="7"/>
  <c r="BE292" i="7"/>
  <c r="T292" i="7"/>
  <c r="R292" i="7"/>
  <c r="P292" i="7"/>
  <c r="BI291" i="7"/>
  <c r="BH291" i="7"/>
  <c r="BG291" i="7"/>
  <c r="BE291" i="7"/>
  <c r="T291" i="7"/>
  <c r="R291" i="7"/>
  <c r="P291" i="7"/>
  <c r="BI290" i="7"/>
  <c r="BH290" i="7"/>
  <c r="BG290" i="7"/>
  <c r="BE290" i="7"/>
  <c r="T290" i="7"/>
  <c r="R290" i="7"/>
  <c r="P290" i="7"/>
  <c r="BI289" i="7"/>
  <c r="BH289" i="7"/>
  <c r="BG289" i="7"/>
  <c r="BE289" i="7"/>
  <c r="T289" i="7"/>
  <c r="R289" i="7"/>
  <c r="P289" i="7"/>
  <c r="BI287" i="7"/>
  <c r="BH287" i="7"/>
  <c r="BG287" i="7"/>
  <c r="BE287" i="7"/>
  <c r="T287" i="7"/>
  <c r="R287" i="7"/>
  <c r="P287" i="7"/>
  <c r="BI286" i="7"/>
  <c r="BH286" i="7"/>
  <c r="BG286" i="7"/>
  <c r="BE286" i="7"/>
  <c r="T286" i="7"/>
  <c r="R286" i="7"/>
  <c r="P286" i="7"/>
  <c r="BI284" i="7"/>
  <c r="BH284" i="7"/>
  <c r="BG284" i="7"/>
  <c r="BE284" i="7"/>
  <c r="T284" i="7"/>
  <c r="R284" i="7"/>
  <c r="P284" i="7"/>
  <c r="BI281" i="7"/>
  <c r="BH281" i="7"/>
  <c r="BG281" i="7"/>
  <c r="BE281" i="7"/>
  <c r="T281" i="7"/>
  <c r="R281" i="7"/>
  <c r="P281" i="7"/>
  <c r="BI278" i="7"/>
  <c r="BH278" i="7"/>
  <c r="BG278" i="7"/>
  <c r="BE278" i="7"/>
  <c r="T278" i="7"/>
  <c r="R278" i="7"/>
  <c r="P278" i="7"/>
  <c r="BI275" i="7"/>
  <c r="BH275" i="7"/>
  <c r="BG275" i="7"/>
  <c r="BE275" i="7"/>
  <c r="T275" i="7"/>
  <c r="T274" i="7"/>
  <c r="R275" i="7"/>
  <c r="R274" i="7"/>
  <c r="P275" i="7"/>
  <c r="P274" i="7"/>
  <c r="BI273" i="7"/>
  <c r="BH273" i="7"/>
  <c r="BG273" i="7"/>
  <c r="BE273" i="7"/>
  <c r="T273" i="7"/>
  <c r="R273" i="7"/>
  <c r="P273" i="7"/>
  <c r="BI271" i="7"/>
  <c r="BH271" i="7"/>
  <c r="BG271" i="7"/>
  <c r="BE271" i="7"/>
  <c r="T271" i="7"/>
  <c r="R271" i="7"/>
  <c r="P271" i="7"/>
  <c r="BI270" i="7"/>
  <c r="BH270" i="7"/>
  <c r="BG270" i="7"/>
  <c r="BE270" i="7"/>
  <c r="T270" i="7"/>
  <c r="R270" i="7"/>
  <c r="P270" i="7"/>
  <c r="BI269" i="7"/>
  <c r="BH269" i="7"/>
  <c r="BG269" i="7"/>
  <c r="BE269" i="7"/>
  <c r="T269" i="7"/>
  <c r="R269" i="7"/>
  <c r="P269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59" i="7"/>
  <c r="BH259" i="7"/>
  <c r="BG259" i="7"/>
  <c r="BE259" i="7"/>
  <c r="T259" i="7"/>
  <c r="R259" i="7"/>
  <c r="P259" i="7"/>
  <c r="BI255" i="7"/>
  <c r="BH255" i="7"/>
  <c r="BG255" i="7"/>
  <c r="BE255" i="7"/>
  <c r="T255" i="7"/>
  <c r="R255" i="7"/>
  <c r="P255" i="7"/>
  <c r="BI253" i="7"/>
  <c r="BH253" i="7"/>
  <c r="BG253" i="7"/>
  <c r="BE253" i="7"/>
  <c r="T253" i="7"/>
  <c r="R253" i="7"/>
  <c r="P253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0" i="7"/>
  <c r="BH240" i="7"/>
  <c r="BG240" i="7"/>
  <c r="BE240" i="7"/>
  <c r="T240" i="7"/>
  <c r="R240" i="7"/>
  <c r="P240" i="7"/>
  <c r="BI220" i="7"/>
  <c r="BH220" i="7"/>
  <c r="BG220" i="7"/>
  <c r="BE220" i="7"/>
  <c r="T220" i="7"/>
  <c r="R220" i="7"/>
  <c r="P220" i="7"/>
  <c r="BI203" i="7"/>
  <c r="BH203" i="7"/>
  <c r="BG203" i="7"/>
  <c r="BE203" i="7"/>
  <c r="T203" i="7"/>
  <c r="R203" i="7"/>
  <c r="P203" i="7"/>
  <c r="BI199" i="7"/>
  <c r="BH199" i="7"/>
  <c r="BG199" i="7"/>
  <c r="BE199" i="7"/>
  <c r="T199" i="7"/>
  <c r="R199" i="7"/>
  <c r="P199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6" i="7"/>
  <c r="BH186" i="7"/>
  <c r="BG186" i="7"/>
  <c r="BE186" i="7"/>
  <c r="T186" i="7"/>
  <c r="R186" i="7"/>
  <c r="P186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R178" i="7"/>
  <c r="P178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69" i="7"/>
  <c r="BH169" i="7"/>
  <c r="BG169" i="7"/>
  <c r="BE169" i="7"/>
  <c r="T169" i="7"/>
  <c r="R169" i="7"/>
  <c r="P169" i="7"/>
  <c r="BI163" i="7"/>
  <c r="BH163" i="7"/>
  <c r="BG163" i="7"/>
  <c r="BE163" i="7"/>
  <c r="T163" i="7"/>
  <c r="R163" i="7"/>
  <c r="P163" i="7"/>
  <c r="BI156" i="7"/>
  <c r="BH156" i="7"/>
  <c r="BG156" i="7"/>
  <c r="BE156" i="7"/>
  <c r="T156" i="7"/>
  <c r="R156" i="7"/>
  <c r="P156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7" i="7"/>
  <c r="BH147" i="7"/>
  <c r="BG147" i="7"/>
  <c r="BE147" i="7"/>
  <c r="T147" i="7"/>
  <c r="R147" i="7"/>
  <c r="P147" i="7"/>
  <c r="J140" i="7"/>
  <c r="F140" i="7"/>
  <c r="F138" i="7"/>
  <c r="E136" i="7"/>
  <c r="J91" i="7"/>
  <c r="F91" i="7"/>
  <c r="F89" i="7"/>
  <c r="E87" i="7"/>
  <c r="J24" i="7"/>
  <c r="E24" i="7"/>
  <c r="J92" i="7"/>
  <c r="J23" i="7"/>
  <c r="J18" i="7"/>
  <c r="E18" i="7"/>
  <c r="F141" i="7"/>
  <c r="J17" i="7"/>
  <c r="J12" i="7"/>
  <c r="J138" i="7" s="1"/>
  <c r="E7" i="7"/>
  <c r="E85" i="7"/>
  <c r="J37" i="6"/>
  <c r="J36" i="6"/>
  <c r="AY99" i="1"/>
  <c r="J35" i="6"/>
  <c r="AX99" i="1" s="1"/>
  <c r="BI473" i="6"/>
  <c r="BH473" i="6"/>
  <c r="BG473" i="6"/>
  <c r="BE473" i="6"/>
  <c r="T473" i="6"/>
  <c r="T472" i="6"/>
  <c r="R473" i="6"/>
  <c r="R472" i="6" s="1"/>
  <c r="P473" i="6"/>
  <c r="P472" i="6"/>
  <c r="BI471" i="6"/>
  <c r="BH471" i="6"/>
  <c r="BG471" i="6"/>
  <c r="BE471" i="6"/>
  <c r="T471" i="6"/>
  <c r="T470" i="6" s="1"/>
  <c r="T467" i="6" s="1"/>
  <c r="R471" i="6"/>
  <c r="R470" i="6"/>
  <c r="P471" i="6"/>
  <c r="P470" i="6" s="1"/>
  <c r="BI469" i="6"/>
  <c r="BH469" i="6"/>
  <c r="BG469" i="6"/>
  <c r="BE469" i="6"/>
  <c r="T469" i="6"/>
  <c r="T468" i="6"/>
  <c r="R469" i="6"/>
  <c r="R468" i="6" s="1"/>
  <c r="R467" i="6" s="1"/>
  <c r="P469" i="6"/>
  <c r="P468" i="6" s="1"/>
  <c r="P467" i="6" s="1"/>
  <c r="BI459" i="6"/>
  <c r="BH459" i="6"/>
  <c r="BG459" i="6"/>
  <c r="BE459" i="6"/>
  <c r="T459" i="6"/>
  <c r="R459" i="6"/>
  <c r="P459" i="6"/>
  <c r="BI457" i="6"/>
  <c r="BH457" i="6"/>
  <c r="BG457" i="6"/>
  <c r="BE457" i="6"/>
  <c r="T457" i="6"/>
  <c r="R457" i="6"/>
  <c r="P457" i="6"/>
  <c r="BI456" i="6"/>
  <c r="BH456" i="6"/>
  <c r="BG456" i="6"/>
  <c r="BE456" i="6"/>
  <c r="T456" i="6"/>
  <c r="R456" i="6"/>
  <c r="P456" i="6"/>
  <c r="BI454" i="6"/>
  <c r="BH454" i="6"/>
  <c r="BG454" i="6"/>
  <c r="BE454" i="6"/>
  <c r="T454" i="6"/>
  <c r="R454" i="6"/>
  <c r="P454" i="6"/>
  <c r="BI452" i="6"/>
  <c r="BH452" i="6"/>
  <c r="BG452" i="6"/>
  <c r="BE452" i="6"/>
  <c r="T452" i="6"/>
  <c r="R452" i="6"/>
  <c r="P452" i="6"/>
  <c r="BI451" i="6"/>
  <c r="BH451" i="6"/>
  <c r="BG451" i="6"/>
  <c r="BE451" i="6"/>
  <c r="T451" i="6"/>
  <c r="R451" i="6"/>
  <c r="P451" i="6"/>
  <c r="BI449" i="6"/>
  <c r="BH449" i="6"/>
  <c r="BG449" i="6"/>
  <c r="BE449" i="6"/>
  <c r="T449" i="6"/>
  <c r="R449" i="6"/>
  <c r="P449" i="6"/>
  <c r="BI448" i="6"/>
  <c r="BH448" i="6"/>
  <c r="BG448" i="6"/>
  <c r="BE448" i="6"/>
  <c r="T448" i="6"/>
  <c r="R448" i="6"/>
  <c r="P448" i="6"/>
  <c r="BI447" i="6"/>
  <c r="BH447" i="6"/>
  <c r="BG447" i="6"/>
  <c r="BE447" i="6"/>
  <c r="T447" i="6"/>
  <c r="R447" i="6"/>
  <c r="P447" i="6"/>
  <c r="BI446" i="6"/>
  <c r="BH446" i="6"/>
  <c r="BG446" i="6"/>
  <c r="BE446" i="6"/>
  <c r="T446" i="6"/>
  <c r="R446" i="6"/>
  <c r="P446" i="6"/>
  <c r="BI444" i="6"/>
  <c r="BH444" i="6"/>
  <c r="BG444" i="6"/>
  <c r="BE444" i="6"/>
  <c r="T444" i="6"/>
  <c r="R444" i="6"/>
  <c r="P444" i="6"/>
  <c r="BI440" i="6"/>
  <c r="BH440" i="6"/>
  <c r="BG440" i="6"/>
  <c r="BE440" i="6"/>
  <c r="T440" i="6"/>
  <c r="R440" i="6"/>
  <c r="P440" i="6"/>
  <c r="BI438" i="6"/>
  <c r="BH438" i="6"/>
  <c r="BG438" i="6"/>
  <c r="BE438" i="6"/>
  <c r="T438" i="6"/>
  <c r="R438" i="6"/>
  <c r="P438" i="6"/>
  <c r="BI437" i="6"/>
  <c r="BH437" i="6"/>
  <c r="BG437" i="6"/>
  <c r="BE437" i="6"/>
  <c r="T437" i="6"/>
  <c r="R437" i="6"/>
  <c r="P437" i="6"/>
  <c r="BI436" i="6"/>
  <c r="BH436" i="6"/>
  <c r="BG436" i="6"/>
  <c r="BE436" i="6"/>
  <c r="T436" i="6"/>
  <c r="R436" i="6"/>
  <c r="P436" i="6"/>
  <c r="BI434" i="6"/>
  <c r="BH434" i="6"/>
  <c r="BG434" i="6"/>
  <c r="BE434" i="6"/>
  <c r="T434" i="6"/>
  <c r="R434" i="6"/>
  <c r="P434" i="6"/>
  <c r="BI433" i="6"/>
  <c r="BH433" i="6"/>
  <c r="BG433" i="6"/>
  <c r="BE433" i="6"/>
  <c r="T433" i="6"/>
  <c r="R433" i="6"/>
  <c r="P433" i="6"/>
  <c r="BI431" i="6"/>
  <c r="BH431" i="6"/>
  <c r="BG431" i="6"/>
  <c r="BE431" i="6"/>
  <c r="T431" i="6"/>
  <c r="R431" i="6"/>
  <c r="P431" i="6"/>
  <c r="BI429" i="6"/>
  <c r="BH429" i="6"/>
  <c r="BG429" i="6"/>
  <c r="BE429" i="6"/>
  <c r="T429" i="6"/>
  <c r="R429" i="6"/>
  <c r="P429" i="6"/>
  <c r="BI428" i="6"/>
  <c r="BH428" i="6"/>
  <c r="BG428" i="6"/>
  <c r="BE428" i="6"/>
  <c r="T428" i="6"/>
  <c r="R428" i="6"/>
  <c r="P428" i="6"/>
  <c r="BI427" i="6"/>
  <c r="BH427" i="6"/>
  <c r="BG427" i="6"/>
  <c r="BE427" i="6"/>
  <c r="T427" i="6"/>
  <c r="R427" i="6"/>
  <c r="P427" i="6"/>
  <c r="BI426" i="6"/>
  <c r="BH426" i="6"/>
  <c r="BG426" i="6"/>
  <c r="BE426" i="6"/>
  <c r="T426" i="6"/>
  <c r="R426" i="6"/>
  <c r="P426" i="6"/>
  <c r="BI424" i="6"/>
  <c r="BH424" i="6"/>
  <c r="BG424" i="6"/>
  <c r="BE424" i="6"/>
  <c r="T424" i="6"/>
  <c r="R424" i="6"/>
  <c r="P424" i="6"/>
  <c r="BI423" i="6"/>
  <c r="BH423" i="6"/>
  <c r="BG423" i="6"/>
  <c r="BE423" i="6"/>
  <c r="T423" i="6"/>
  <c r="R423" i="6"/>
  <c r="P423" i="6"/>
  <c r="BI422" i="6"/>
  <c r="BH422" i="6"/>
  <c r="BG422" i="6"/>
  <c r="BE422" i="6"/>
  <c r="T422" i="6"/>
  <c r="R422" i="6"/>
  <c r="P422" i="6"/>
  <c r="BI421" i="6"/>
  <c r="BH421" i="6"/>
  <c r="BG421" i="6"/>
  <c r="BE421" i="6"/>
  <c r="T421" i="6"/>
  <c r="R421" i="6"/>
  <c r="P421" i="6"/>
  <c r="BI419" i="6"/>
  <c r="BH419" i="6"/>
  <c r="BG419" i="6"/>
  <c r="BE419" i="6"/>
  <c r="T419" i="6"/>
  <c r="R419" i="6"/>
  <c r="P419" i="6"/>
  <c r="BI416" i="6"/>
  <c r="BH416" i="6"/>
  <c r="BG416" i="6"/>
  <c r="BE416" i="6"/>
  <c r="T416" i="6"/>
  <c r="R416" i="6"/>
  <c r="P416" i="6"/>
  <c r="BI413" i="6"/>
  <c r="BH413" i="6"/>
  <c r="BG413" i="6"/>
  <c r="BE413" i="6"/>
  <c r="T413" i="6"/>
  <c r="R413" i="6"/>
  <c r="P413" i="6"/>
  <c r="BI411" i="6"/>
  <c r="BH411" i="6"/>
  <c r="BG411" i="6"/>
  <c r="BE411" i="6"/>
  <c r="T411" i="6"/>
  <c r="R411" i="6"/>
  <c r="P411" i="6"/>
  <c r="BI405" i="6"/>
  <c r="BH405" i="6"/>
  <c r="BG405" i="6"/>
  <c r="BE405" i="6"/>
  <c r="T405" i="6"/>
  <c r="R405" i="6"/>
  <c r="P405" i="6"/>
  <c r="BI404" i="6"/>
  <c r="BH404" i="6"/>
  <c r="BG404" i="6"/>
  <c r="BE404" i="6"/>
  <c r="T404" i="6"/>
  <c r="R404" i="6"/>
  <c r="P404" i="6"/>
  <c r="BI403" i="6"/>
  <c r="BH403" i="6"/>
  <c r="BG403" i="6"/>
  <c r="BE403" i="6"/>
  <c r="T403" i="6"/>
  <c r="R403" i="6"/>
  <c r="P403" i="6"/>
  <c r="BI402" i="6"/>
  <c r="BH402" i="6"/>
  <c r="BG402" i="6"/>
  <c r="BE402" i="6"/>
  <c r="T402" i="6"/>
  <c r="R402" i="6"/>
  <c r="P402" i="6"/>
  <c r="BI401" i="6"/>
  <c r="BH401" i="6"/>
  <c r="BG401" i="6"/>
  <c r="BE401" i="6"/>
  <c r="T401" i="6"/>
  <c r="R401" i="6"/>
  <c r="P401" i="6"/>
  <c r="BI400" i="6"/>
  <c r="BH400" i="6"/>
  <c r="BG400" i="6"/>
  <c r="BE400" i="6"/>
  <c r="T400" i="6"/>
  <c r="R400" i="6"/>
  <c r="P400" i="6"/>
  <c r="BI399" i="6"/>
  <c r="BH399" i="6"/>
  <c r="BG399" i="6"/>
  <c r="BE399" i="6"/>
  <c r="T399" i="6"/>
  <c r="R399" i="6"/>
  <c r="P399" i="6"/>
  <c r="BI398" i="6"/>
  <c r="BH398" i="6"/>
  <c r="BG398" i="6"/>
  <c r="BE398" i="6"/>
  <c r="T398" i="6"/>
  <c r="R398" i="6"/>
  <c r="P398" i="6"/>
  <c r="BI395" i="6"/>
  <c r="BH395" i="6"/>
  <c r="BG395" i="6"/>
  <c r="BE395" i="6"/>
  <c r="T395" i="6"/>
  <c r="R395" i="6"/>
  <c r="P395" i="6"/>
  <c r="BI393" i="6"/>
  <c r="BH393" i="6"/>
  <c r="BG393" i="6"/>
  <c r="BE393" i="6"/>
  <c r="T393" i="6"/>
  <c r="R393" i="6"/>
  <c r="P393" i="6"/>
  <c r="BI392" i="6"/>
  <c r="BH392" i="6"/>
  <c r="BG392" i="6"/>
  <c r="BE392" i="6"/>
  <c r="T392" i="6"/>
  <c r="R392" i="6"/>
  <c r="P392" i="6"/>
  <c r="BI391" i="6"/>
  <c r="BH391" i="6"/>
  <c r="BG391" i="6"/>
  <c r="BE391" i="6"/>
  <c r="T391" i="6"/>
  <c r="R391" i="6"/>
  <c r="P391" i="6"/>
  <c r="BI390" i="6"/>
  <c r="BH390" i="6"/>
  <c r="BG390" i="6"/>
  <c r="BE390" i="6"/>
  <c r="T390" i="6"/>
  <c r="R390" i="6"/>
  <c r="P390" i="6"/>
  <c r="BI389" i="6"/>
  <c r="BH389" i="6"/>
  <c r="BG389" i="6"/>
  <c r="BE389" i="6"/>
  <c r="T389" i="6"/>
  <c r="R389" i="6"/>
  <c r="P389" i="6"/>
  <c r="BI387" i="6"/>
  <c r="BH387" i="6"/>
  <c r="BG387" i="6"/>
  <c r="BE387" i="6"/>
  <c r="T387" i="6"/>
  <c r="R387" i="6"/>
  <c r="P387" i="6"/>
  <c r="BI385" i="6"/>
  <c r="BH385" i="6"/>
  <c r="BG385" i="6"/>
  <c r="BE385" i="6"/>
  <c r="T385" i="6"/>
  <c r="R385" i="6"/>
  <c r="P385" i="6"/>
  <c r="BI384" i="6"/>
  <c r="BH384" i="6"/>
  <c r="BG384" i="6"/>
  <c r="BE384" i="6"/>
  <c r="T384" i="6"/>
  <c r="R384" i="6"/>
  <c r="P384" i="6"/>
  <c r="BI382" i="6"/>
  <c r="BH382" i="6"/>
  <c r="BG382" i="6"/>
  <c r="BE382" i="6"/>
  <c r="T382" i="6"/>
  <c r="R382" i="6"/>
  <c r="P382" i="6"/>
  <c r="BI381" i="6"/>
  <c r="BH381" i="6"/>
  <c r="BG381" i="6"/>
  <c r="BE381" i="6"/>
  <c r="T381" i="6"/>
  <c r="R381" i="6"/>
  <c r="P381" i="6"/>
  <c r="BI380" i="6"/>
  <c r="BH380" i="6"/>
  <c r="BG380" i="6"/>
  <c r="BE380" i="6"/>
  <c r="T380" i="6"/>
  <c r="R380" i="6"/>
  <c r="P380" i="6"/>
  <c r="BI379" i="6"/>
  <c r="BH379" i="6"/>
  <c r="BG379" i="6"/>
  <c r="BE379" i="6"/>
  <c r="T379" i="6"/>
  <c r="R379" i="6"/>
  <c r="P379" i="6"/>
  <c r="BI377" i="6"/>
  <c r="BH377" i="6"/>
  <c r="BG377" i="6"/>
  <c r="BE377" i="6"/>
  <c r="T377" i="6"/>
  <c r="R377" i="6"/>
  <c r="P377" i="6"/>
  <c r="BI376" i="6"/>
  <c r="BH376" i="6"/>
  <c r="BG376" i="6"/>
  <c r="BE376" i="6"/>
  <c r="T376" i="6"/>
  <c r="R376" i="6"/>
  <c r="P376" i="6"/>
  <c r="BI374" i="6"/>
  <c r="BH374" i="6"/>
  <c r="BG374" i="6"/>
  <c r="BE374" i="6"/>
  <c r="T374" i="6"/>
  <c r="R374" i="6"/>
  <c r="P374" i="6"/>
  <c r="BI373" i="6"/>
  <c r="BH373" i="6"/>
  <c r="BG373" i="6"/>
  <c r="BE373" i="6"/>
  <c r="T373" i="6"/>
  <c r="R373" i="6"/>
  <c r="P373" i="6"/>
  <c r="BI372" i="6"/>
  <c r="BH372" i="6"/>
  <c r="BG372" i="6"/>
  <c r="BE372" i="6"/>
  <c r="T372" i="6"/>
  <c r="R372" i="6"/>
  <c r="P372" i="6"/>
  <c r="BI371" i="6"/>
  <c r="BH371" i="6"/>
  <c r="BG371" i="6"/>
  <c r="BE371" i="6"/>
  <c r="T371" i="6"/>
  <c r="R371" i="6"/>
  <c r="P371" i="6"/>
  <c r="BI370" i="6"/>
  <c r="BH370" i="6"/>
  <c r="BG370" i="6"/>
  <c r="BE370" i="6"/>
  <c r="T370" i="6"/>
  <c r="R370" i="6"/>
  <c r="P370" i="6"/>
  <c r="BI369" i="6"/>
  <c r="BH369" i="6"/>
  <c r="BG369" i="6"/>
  <c r="BE369" i="6"/>
  <c r="T369" i="6"/>
  <c r="R369" i="6"/>
  <c r="P369" i="6"/>
  <c r="BI368" i="6"/>
  <c r="BH368" i="6"/>
  <c r="BG368" i="6"/>
  <c r="BE368" i="6"/>
  <c r="T368" i="6"/>
  <c r="R368" i="6"/>
  <c r="P368" i="6"/>
  <c r="BI367" i="6"/>
  <c r="BH367" i="6"/>
  <c r="BG367" i="6"/>
  <c r="BE367" i="6"/>
  <c r="T367" i="6"/>
  <c r="R367" i="6"/>
  <c r="P367" i="6"/>
  <c r="BI366" i="6"/>
  <c r="BH366" i="6"/>
  <c r="BG366" i="6"/>
  <c r="BE366" i="6"/>
  <c r="T366" i="6"/>
  <c r="R366" i="6"/>
  <c r="P366" i="6"/>
  <c r="BI365" i="6"/>
  <c r="BH365" i="6"/>
  <c r="BG365" i="6"/>
  <c r="BE365" i="6"/>
  <c r="T365" i="6"/>
  <c r="R365" i="6"/>
  <c r="P365" i="6"/>
  <c r="BI364" i="6"/>
  <c r="BH364" i="6"/>
  <c r="BG364" i="6"/>
  <c r="BE364" i="6"/>
  <c r="T364" i="6"/>
  <c r="R364" i="6"/>
  <c r="P364" i="6"/>
  <c r="BI363" i="6"/>
  <c r="BH363" i="6"/>
  <c r="BG363" i="6"/>
  <c r="BE363" i="6"/>
  <c r="T363" i="6"/>
  <c r="R363" i="6"/>
  <c r="P363" i="6"/>
  <c r="BI362" i="6"/>
  <c r="BH362" i="6"/>
  <c r="BG362" i="6"/>
  <c r="BE362" i="6"/>
  <c r="T362" i="6"/>
  <c r="R362" i="6"/>
  <c r="P362" i="6"/>
  <c r="BI361" i="6"/>
  <c r="BH361" i="6"/>
  <c r="BG361" i="6"/>
  <c r="BE361" i="6"/>
  <c r="T361" i="6"/>
  <c r="R361" i="6"/>
  <c r="P361" i="6"/>
  <c r="BI360" i="6"/>
  <c r="BH360" i="6"/>
  <c r="BG360" i="6"/>
  <c r="BE360" i="6"/>
  <c r="T360" i="6"/>
  <c r="R360" i="6"/>
  <c r="P360" i="6"/>
  <c r="BI359" i="6"/>
  <c r="BH359" i="6"/>
  <c r="BG359" i="6"/>
  <c r="BE359" i="6"/>
  <c r="T359" i="6"/>
  <c r="R359" i="6"/>
  <c r="P359" i="6"/>
  <c r="BI358" i="6"/>
  <c r="BH358" i="6"/>
  <c r="BG358" i="6"/>
  <c r="BE358" i="6"/>
  <c r="T358" i="6"/>
  <c r="R358" i="6"/>
  <c r="P358" i="6"/>
  <c r="BI357" i="6"/>
  <c r="BH357" i="6"/>
  <c r="BG357" i="6"/>
  <c r="BE357" i="6"/>
  <c r="T357" i="6"/>
  <c r="R357" i="6"/>
  <c r="P357" i="6"/>
  <c r="BI356" i="6"/>
  <c r="BH356" i="6"/>
  <c r="BG356" i="6"/>
  <c r="BE356" i="6"/>
  <c r="T356" i="6"/>
  <c r="R356" i="6"/>
  <c r="P356" i="6"/>
  <c r="BI355" i="6"/>
  <c r="BH355" i="6"/>
  <c r="BG355" i="6"/>
  <c r="BE355" i="6"/>
  <c r="T355" i="6"/>
  <c r="R355" i="6"/>
  <c r="P355" i="6"/>
  <c r="BI354" i="6"/>
  <c r="BH354" i="6"/>
  <c r="BG354" i="6"/>
  <c r="BE354" i="6"/>
  <c r="T354" i="6"/>
  <c r="R354" i="6"/>
  <c r="P354" i="6"/>
  <c r="BI353" i="6"/>
  <c r="BH353" i="6"/>
  <c r="BG353" i="6"/>
  <c r="BE353" i="6"/>
  <c r="T353" i="6"/>
  <c r="R353" i="6"/>
  <c r="P353" i="6"/>
  <c r="BI352" i="6"/>
  <c r="BH352" i="6"/>
  <c r="BG352" i="6"/>
  <c r="BE352" i="6"/>
  <c r="T352" i="6"/>
  <c r="R352" i="6"/>
  <c r="P352" i="6"/>
  <c r="BI351" i="6"/>
  <c r="BH351" i="6"/>
  <c r="BG351" i="6"/>
  <c r="BE351" i="6"/>
  <c r="T351" i="6"/>
  <c r="R351" i="6"/>
  <c r="P351" i="6"/>
  <c r="BI350" i="6"/>
  <c r="BH350" i="6"/>
  <c r="BG350" i="6"/>
  <c r="BE350" i="6"/>
  <c r="T350" i="6"/>
  <c r="R350" i="6"/>
  <c r="P350" i="6"/>
  <c r="BI349" i="6"/>
  <c r="BH349" i="6"/>
  <c r="BG349" i="6"/>
  <c r="BE349" i="6"/>
  <c r="T349" i="6"/>
  <c r="R349" i="6"/>
  <c r="P349" i="6"/>
  <c r="BI348" i="6"/>
  <c r="BH348" i="6"/>
  <c r="BG348" i="6"/>
  <c r="BE348" i="6"/>
  <c r="T348" i="6"/>
  <c r="R348" i="6"/>
  <c r="P348" i="6"/>
  <c r="BI347" i="6"/>
  <c r="BH347" i="6"/>
  <c r="BG347" i="6"/>
  <c r="BE347" i="6"/>
  <c r="T347" i="6"/>
  <c r="R347" i="6"/>
  <c r="P347" i="6"/>
  <c r="BI346" i="6"/>
  <c r="BH346" i="6"/>
  <c r="BG346" i="6"/>
  <c r="BE346" i="6"/>
  <c r="T346" i="6"/>
  <c r="R346" i="6"/>
  <c r="P346" i="6"/>
  <c r="BI345" i="6"/>
  <c r="BH345" i="6"/>
  <c r="BG345" i="6"/>
  <c r="BE345" i="6"/>
  <c r="T345" i="6"/>
  <c r="R345" i="6"/>
  <c r="P345" i="6"/>
  <c r="BI344" i="6"/>
  <c r="BH344" i="6"/>
  <c r="BG344" i="6"/>
  <c r="BE344" i="6"/>
  <c r="T344" i="6"/>
  <c r="R344" i="6"/>
  <c r="P344" i="6"/>
  <c r="BI342" i="6"/>
  <c r="BH342" i="6"/>
  <c r="BG342" i="6"/>
  <c r="BE342" i="6"/>
  <c r="T342" i="6"/>
  <c r="R342" i="6"/>
  <c r="P342" i="6"/>
  <c r="BI341" i="6"/>
  <c r="BH341" i="6"/>
  <c r="BG341" i="6"/>
  <c r="BE341" i="6"/>
  <c r="T341" i="6"/>
  <c r="R341" i="6"/>
  <c r="P341" i="6"/>
  <c r="BI339" i="6"/>
  <c r="BH339" i="6"/>
  <c r="BG339" i="6"/>
  <c r="BE339" i="6"/>
  <c r="T339" i="6"/>
  <c r="R339" i="6"/>
  <c r="P339" i="6"/>
  <c r="BI337" i="6"/>
  <c r="BH337" i="6"/>
  <c r="BG337" i="6"/>
  <c r="BE337" i="6"/>
  <c r="T337" i="6"/>
  <c r="R337" i="6"/>
  <c r="P337" i="6"/>
  <c r="BI335" i="6"/>
  <c r="BH335" i="6"/>
  <c r="BG335" i="6"/>
  <c r="BE335" i="6"/>
  <c r="T335" i="6"/>
  <c r="R335" i="6"/>
  <c r="P335" i="6"/>
  <c r="BI333" i="6"/>
  <c r="BH333" i="6"/>
  <c r="BG333" i="6"/>
  <c r="BE333" i="6"/>
  <c r="T333" i="6"/>
  <c r="T332" i="6"/>
  <c r="R333" i="6"/>
  <c r="R332" i="6" s="1"/>
  <c r="P333" i="6"/>
  <c r="P332" i="6"/>
  <c r="BI331" i="6"/>
  <c r="BH331" i="6"/>
  <c r="BG331" i="6"/>
  <c r="BE331" i="6"/>
  <c r="T331" i="6"/>
  <c r="R331" i="6"/>
  <c r="P331" i="6"/>
  <c r="BI330" i="6"/>
  <c r="BH330" i="6"/>
  <c r="BG330" i="6"/>
  <c r="BE330" i="6"/>
  <c r="T330" i="6"/>
  <c r="R330" i="6"/>
  <c r="P330" i="6"/>
  <c r="BI329" i="6"/>
  <c r="BH329" i="6"/>
  <c r="BG329" i="6"/>
  <c r="BE329" i="6"/>
  <c r="T329" i="6"/>
  <c r="R329" i="6"/>
  <c r="P329" i="6"/>
  <c r="BI328" i="6"/>
  <c r="BH328" i="6"/>
  <c r="BG328" i="6"/>
  <c r="BE328" i="6"/>
  <c r="T328" i="6"/>
  <c r="R328" i="6"/>
  <c r="P328" i="6"/>
  <c r="BI327" i="6"/>
  <c r="BH327" i="6"/>
  <c r="BG327" i="6"/>
  <c r="BE327" i="6"/>
  <c r="T327" i="6"/>
  <c r="R327" i="6"/>
  <c r="P327" i="6"/>
  <c r="BI326" i="6"/>
  <c r="BH326" i="6"/>
  <c r="BG326" i="6"/>
  <c r="BE326" i="6"/>
  <c r="T326" i="6"/>
  <c r="R326" i="6"/>
  <c r="P326" i="6"/>
  <c r="BI325" i="6"/>
  <c r="BH325" i="6"/>
  <c r="BG325" i="6"/>
  <c r="BE325" i="6"/>
  <c r="T325" i="6"/>
  <c r="R325" i="6"/>
  <c r="P325" i="6"/>
  <c r="BI324" i="6"/>
  <c r="BH324" i="6"/>
  <c r="BG324" i="6"/>
  <c r="BE324" i="6"/>
  <c r="T324" i="6"/>
  <c r="R324" i="6"/>
  <c r="P324" i="6"/>
  <c r="BI323" i="6"/>
  <c r="BH323" i="6"/>
  <c r="BG323" i="6"/>
  <c r="BE323" i="6"/>
  <c r="T323" i="6"/>
  <c r="R323" i="6"/>
  <c r="P323" i="6"/>
  <c r="BI322" i="6"/>
  <c r="BH322" i="6"/>
  <c r="BG322" i="6"/>
  <c r="BE322" i="6"/>
  <c r="T322" i="6"/>
  <c r="R322" i="6"/>
  <c r="P322" i="6"/>
  <c r="BI321" i="6"/>
  <c r="BH321" i="6"/>
  <c r="BG321" i="6"/>
  <c r="BE321" i="6"/>
  <c r="T321" i="6"/>
  <c r="R321" i="6"/>
  <c r="P321" i="6"/>
  <c r="BI320" i="6"/>
  <c r="BH320" i="6"/>
  <c r="BG320" i="6"/>
  <c r="BE320" i="6"/>
  <c r="T320" i="6"/>
  <c r="R320" i="6"/>
  <c r="P320" i="6"/>
  <c r="BI319" i="6"/>
  <c r="BH319" i="6"/>
  <c r="BG319" i="6"/>
  <c r="BE319" i="6"/>
  <c r="T319" i="6"/>
  <c r="R319" i="6"/>
  <c r="P319" i="6"/>
  <c r="BI318" i="6"/>
  <c r="BH318" i="6"/>
  <c r="BG318" i="6"/>
  <c r="BE318" i="6"/>
  <c r="T318" i="6"/>
  <c r="R318" i="6"/>
  <c r="P318" i="6"/>
  <c r="BI317" i="6"/>
  <c r="BH317" i="6"/>
  <c r="BG317" i="6"/>
  <c r="BE317" i="6"/>
  <c r="T317" i="6"/>
  <c r="R317" i="6"/>
  <c r="P317" i="6"/>
  <c r="BI316" i="6"/>
  <c r="BH316" i="6"/>
  <c r="BG316" i="6"/>
  <c r="BE316" i="6"/>
  <c r="T316" i="6"/>
  <c r="R316" i="6"/>
  <c r="P316" i="6"/>
  <c r="BI315" i="6"/>
  <c r="BH315" i="6"/>
  <c r="BG315" i="6"/>
  <c r="BE315" i="6"/>
  <c r="T315" i="6"/>
  <c r="R315" i="6"/>
  <c r="P315" i="6"/>
  <c r="BI313" i="6"/>
  <c r="BH313" i="6"/>
  <c r="BG313" i="6"/>
  <c r="BE313" i="6"/>
  <c r="T313" i="6"/>
  <c r="R313" i="6"/>
  <c r="P313" i="6"/>
  <c r="BI312" i="6"/>
  <c r="BH312" i="6"/>
  <c r="BG312" i="6"/>
  <c r="BE312" i="6"/>
  <c r="T312" i="6"/>
  <c r="R312" i="6"/>
  <c r="P312" i="6"/>
  <c r="BI310" i="6"/>
  <c r="BH310" i="6"/>
  <c r="BG310" i="6"/>
  <c r="BE310" i="6"/>
  <c r="T310" i="6"/>
  <c r="R310" i="6"/>
  <c r="P310" i="6"/>
  <c r="BI308" i="6"/>
  <c r="BH308" i="6"/>
  <c r="BG308" i="6"/>
  <c r="BE308" i="6"/>
  <c r="T308" i="6"/>
  <c r="R308" i="6"/>
  <c r="P308" i="6"/>
  <c r="BI307" i="6"/>
  <c r="BH307" i="6"/>
  <c r="BG307" i="6"/>
  <c r="BE307" i="6"/>
  <c r="T307" i="6"/>
  <c r="R307" i="6"/>
  <c r="P307" i="6"/>
  <c r="BI305" i="6"/>
  <c r="BH305" i="6"/>
  <c r="BG305" i="6"/>
  <c r="BE305" i="6"/>
  <c r="T305" i="6"/>
  <c r="R305" i="6"/>
  <c r="P305" i="6"/>
  <c r="BI303" i="6"/>
  <c r="BH303" i="6"/>
  <c r="BG303" i="6"/>
  <c r="BE303" i="6"/>
  <c r="T303" i="6"/>
  <c r="R303" i="6"/>
  <c r="P303" i="6"/>
  <c r="BI302" i="6"/>
  <c r="BH302" i="6"/>
  <c r="BG302" i="6"/>
  <c r="BE302" i="6"/>
  <c r="T302" i="6"/>
  <c r="R302" i="6"/>
  <c r="P302" i="6"/>
  <c r="BI301" i="6"/>
  <c r="BH301" i="6"/>
  <c r="BG301" i="6"/>
  <c r="BE301" i="6"/>
  <c r="T301" i="6"/>
  <c r="R301" i="6"/>
  <c r="P301" i="6"/>
  <c r="BI300" i="6"/>
  <c r="BH300" i="6"/>
  <c r="BG300" i="6"/>
  <c r="BE300" i="6"/>
  <c r="T300" i="6"/>
  <c r="R300" i="6"/>
  <c r="P300" i="6"/>
  <c r="BI299" i="6"/>
  <c r="BH299" i="6"/>
  <c r="BG299" i="6"/>
  <c r="BE299" i="6"/>
  <c r="T299" i="6"/>
  <c r="R299" i="6"/>
  <c r="P299" i="6"/>
  <c r="BI298" i="6"/>
  <c r="BH298" i="6"/>
  <c r="BG298" i="6"/>
  <c r="BE298" i="6"/>
  <c r="T298" i="6"/>
  <c r="R298" i="6"/>
  <c r="P298" i="6"/>
  <c r="BI297" i="6"/>
  <c r="BH297" i="6"/>
  <c r="BG297" i="6"/>
  <c r="BE297" i="6"/>
  <c r="T297" i="6"/>
  <c r="R297" i="6"/>
  <c r="P297" i="6"/>
  <c r="BI295" i="6"/>
  <c r="BH295" i="6"/>
  <c r="BG295" i="6"/>
  <c r="BE295" i="6"/>
  <c r="T295" i="6"/>
  <c r="R295" i="6"/>
  <c r="P295" i="6"/>
  <c r="BI293" i="6"/>
  <c r="BH293" i="6"/>
  <c r="BG293" i="6"/>
  <c r="BE293" i="6"/>
  <c r="T293" i="6"/>
  <c r="R293" i="6"/>
  <c r="P293" i="6"/>
  <c r="BI292" i="6"/>
  <c r="BH292" i="6"/>
  <c r="BG292" i="6"/>
  <c r="BE292" i="6"/>
  <c r="T292" i="6"/>
  <c r="R292" i="6"/>
  <c r="P292" i="6"/>
  <c r="BI291" i="6"/>
  <c r="BH291" i="6"/>
  <c r="BG291" i="6"/>
  <c r="BE291" i="6"/>
  <c r="T291" i="6"/>
  <c r="R291" i="6"/>
  <c r="P291" i="6"/>
  <c r="BI290" i="6"/>
  <c r="BH290" i="6"/>
  <c r="BG290" i="6"/>
  <c r="BE290" i="6"/>
  <c r="T290" i="6"/>
  <c r="R290" i="6"/>
  <c r="P290" i="6"/>
  <c r="BI289" i="6"/>
  <c r="BH289" i="6"/>
  <c r="BG289" i="6"/>
  <c r="BE289" i="6"/>
  <c r="T289" i="6"/>
  <c r="R289" i="6"/>
  <c r="P289" i="6"/>
  <c r="BI287" i="6"/>
  <c r="BH287" i="6"/>
  <c r="BG287" i="6"/>
  <c r="BE287" i="6"/>
  <c r="T287" i="6"/>
  <c r="R287" i="6"/>
  <c r="P287" i="6"/>
  <c r="BI286" i="6"/>
  <c r="BH286" i="6"/>
  <c r="BG286" i="6"/>
  <c r="BE286" i="6"/>
  <c r="T286" i="6"/>
  <c r="R286" i="6"/>
  <c r="P286" i="6"/>
  <c r="BI284" i="6"/>
  <c r="BH284" i="6"/>
  <c r="BG284" i="6"/>
  <c r="BE284" i="6"/>
  <c r="T284" i="6"/>
  <c r="R284" i="6"/>
  <c r="P284" i="6"/>
  <c r="BI281" i="6"/>
  <c r="BH281" i="6"/>
  <c r="BG281" i="6"/>
  <c r="BE281" i="6"/>
  <c r="T281" i="6"/>
  <c r="R281" i="6"/>
  <c r="P281" i="6"/>
  <c r="BI278" i="6"/>
  <c r="BH278" i="6"/>
  <c r="BG278" i="6"/>
  <c r="BE278" i="6"/>
  <c r="T278" i="6"/>
  <c r="R278" i="6"/>
  <c r="P278" i="6"/>
  <c r="BI275" i="6"/>
  <c r="BH275" i="6"/>
  <c r="BG275" i="6"/>
  <c r="BE275" i="6"/>
  <c r="T275" i="6"/>
  <c r="T274" i="6"/>
  <c r="R275" i="6"/>
  <c r="R274" i="6"/>
  <c r="P275" i="6"/>
  <c r="P274" i="6"/>
  <c r="BI273" i="6"/>
  <c r="BH273" i="6"/>
  <c r="BG273" i="6"/>
  <c r="BE273" i="6"/>
  <c r="T273" i="6"/>
  <c r="R273" i="6"/>
  <c r="P273" i="6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59" i="6"/>
  <c r="BH259" i="6"/>
  <c r="BG259" i="6"/>
  <c r="BE259" i="6"/>
  <c r="T259" i="6"/>
  <c r="R259" i="6"/>
  <c r="P259" i="6"/>
  <c r="BI255" i="6"/>
  <c r="BH255" i="6"/>
  <c r="BG255" i="6"/>
  <c r="BE255" i="6"/>
  <c r="T255" i="6"/>
  <c r="R255" i="6"/>
  <c r="P255" i="6"/>
  <c r="BI253" i="6"/>
  <c r="BH253" i="6"/>
  <c r="BG253" i="6"/>
  <c r="BE253" i="6"/>
  <c r="T253" i="6"/>
  <c r="R253" i="6"/>
  <c r="P253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0" i="6"/>
  <c r="BH240" i="6"/>
  <c r="BG240" i="6"/>
  <c r="BE240" i="6"/>
  <c r="T240" i="6"/>
  <c r="R240" i="6"/>
  <c r="P240" i="6"/>
  <c r="BI220" i="6"/>
  <c r="BH220" i="6"/>
  <c r="BG220" i="6"/>
  <c r="BE220" i="6"/>
  <c r="T220" i="6"/>
  <c r="R220" i="6"/>
  <c r="P220" i="6"/>
  <c r="BI203" i="6"/>
  <c r="BH203" i="6"/>
  <c r="BG203" i="6"/>
  <c r="BE203" i="6"/>
  <c r="T203" i="6"/>
  <c r="R203" i="6"/>
  <c r="P203" i="6"/>
  <c r="BI199" i="6"/>
  <c r="BH199" i="6"/>
  <c r="BG199" i="6"/>
  <c r="BE199" i="6"/>
  <c r="T199" i="6"/>
  <c r="R199" i="6"/>
  <c r="P199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6" i="6"/>
  <c r="BH186" i="6"/>
  <c r="BG186" i="6"/>
  <c r="BE186" i="6"/>
  <c r="T186" i="6"/>
  <c r="R186" i="6"/>
  <c r="P186" i="6"/>
  <c r="BI180" i="6"/>
  <c r="BH180" i="6"/>
  <c r="BG180" i="6"/>
  <c r="BE180" i="6"/>
  <c r="T180" i="6"/>
  <c r="R180" i="6"/>
  <c r="P180" i="6"/>
  <c r="BI178" i="6"/>
  <c r="BH178" i="6"/>
  <c r="BG178" i="6"/>
  <c r="BE178" i="6"/>
  <c r="T178" i="6"/>
  <c r="R178" i="6"/>
  <c r="P178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69" i="6"/>
  <c r="BH169" i="6"/>
  <c r="BG169" i="6"/>
  <c r="BE169" i="6"/>
  <c r="T169" i="6"/>
  <c r="R169" i="6"/>
  <c r="P169" i="6"/>
  <c r="BI163" i="6"/>
  <c r="BH163" i="6"/>
  <c r="BG163" i="6"/>
  <c r="BE163" i="6"/>
  <c r="T163" i="6"/>
  <c r="R163" i="6"/>
  <c r="P163" i="6"/>
  <c r="BI156" i="6"/>
  <c r="BH156" i="6"/>
  <c r="BG156" i="6"/>
  <c r="BE156" i="6"/>
  <c r="T156" i="6"/>
  <c r="R156" i="6"/>
  <c r="P156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7" i="6"/>
  <c r="BH147" i="6"/>
  <c r="BG147" i="6"/>
  <c r="BE147" i="6"/>
  <c r="T147" i="6"/>
  <c r="R147" i="6"/>
  <c r="P147" i="6"/>
  <c r="J140" i="6"/>
  <c r="F140" i="6"/>
  <c r="F138" i="6"/>
  <c r="E136" i="6"/>
  <c r="J91" i="6"/>
  <c r="F91" i="6"/>
  <c r="F89" i="6"/>
  <c r="E87" i="6"/>
  <c r="J24" i="6"/>
  <c r="E24" i="6"/>
  <c r="J141" i="6"/>
  <c r="J23" i="6"/>
  <c r="J18" i="6"/>
  <c r="E18" i="6"/>
  <c r="F92" i="6"/>
  <c r="J17" i="6"/>
  <c r="J12" i="6"/>
  <c r="J138" i="6"/>
  <c r="E7" i="6"/>
  <c r="E134" i="6"/>
  <c r="J37" i="5"/>
  <c r="J36" i="5"/>
  <c r="AY98" i="1"/>
  <c r="J35" i="5"/>
  <c r="AX98" i="1" s="1"/>
  <c r="BI473" i="5"/>
  <c r="BH473" i="5"/>
  <c r="BG473" i="5"/>
  <c r="BE473" i="5"/>
  <c r="T473" i="5"/>
  <c r="T472" i="5"/>
  <c r="R473" i="5"/>
  <c r="R472" i="5" s="1"/>
  <c r="P473" i="5"/>
  <c r="P472" i="5"/>
  <c r="BI471" i="5"/>
  <c r="BH471" i="5"/>
  <c r="BG471" i="5"/>
  <c r="BE471" i="5"/>
  <c r="T471" i="5"/>
  <c r="T470" i="5" s="1"/>
  <c r="T467" i="5" s="1"/>
  <c r="R471" i="5"/>
  <c r="R470" i="5"/>
  <c r="P471" i="5"/>
  <c r="P470" i="5" s="1"/>
  <c r="BI469" i="5"/>
  <c r="BH469" i="5"/>
  <c r="BG469" i="5"/>
  <c r="BE469" i="5"/>
  <c r="T469" i="5"/>
  <c r="T468" i="5"/>
  <c r="R469" i="5"/>
  <c r="R468" i="5" s="1"/>
  <c r="R467" i="5" s="1"/>
  <c r="P469" i="5"/>
  <c r="P468" i="5" s="1"/>
  <c r="P467" i="5" s="1"/>
  <c r="BI459" i="5"/>
  <c r="BH459" i="5"/>
  <c r="BG459" i="5"/>
  <c r="BE459" i="5"/>
  <c r="T459" i="5"/>
  <c r="R459" i="5"/>
  <c r="P459" i="5"/>
  <c r="BI457" i="5"/>
  <c r="BH457" i="5"/>
  <c r="BG457" i="5"/>
  <c r="BE457" i="5"/>
  <c r="T457" i="5"/>
  <c r="R457" i="5"/>
  <c r="P457" i="5"/>
  <c r="BI456" i="5"/>
  <c r="BH456" i="5"/>
  <c r="BG456" i="5"/>
  <c r="BE456" i="5"/>
  <c r="T456" i="5"/>
  <c r="R456" i="5"/>
  <c r="P456" i="5"/>
  <c r="BI454" i="5"/>
  <c r="BH454" i="5"/>
  <c r="BG454" i="5"/>
  <c r="BE454" i="5"/>
  <c r="T454" i="5"/>
  <c r="R454" i="5"/>
  <c r="P454" i="5"/>
  <c r="BI452" i="5"/>
  <c r="BH452" i="5"/>
  <c r="BG452" i="5"/>
  <c r="BE452" i="5"/>
  <c r="T452" i="5"/>
  <c r="R452" i="5"/>
  <c r="P452" i="5"/>
  <c r="BI451" i="5"/>
  <c r="BH451" i="5"/>
  <c r="BG451" i="5"/>
  <c r="BE451" i="5"/>
  <c r="T451" i="5"/>
  <c r="R451" i="5"/>
  <c r="P451" i="5"/>
  <c r="BI449" i="5"/>
  <c r="BH449" i="5"/>
  <c r="BG449" i="5"/>
  <c r="BE449" i="5"/>
  <c r="T449" i="5"/>
  <c r="R449" i="5"/>
  <c r="P449" i="5"/>
  <c r="BI448" i="5"/>
  <c r="BH448" i="5"/>
  <c r="BG448" i="5"/>
  <c r="BE448" i="5"/>
  <c r="T448" i="5"/>
  <c r="R448" i="5"/>
  <c r="P448" i="5"/>
  <c r="BI447" i="5"/>
  <c r="BH447" i="5"/>
  <c r="BG447" i="5"/>
  <c r="BE447" i="5"/>
  <c r="T447" i="5"/>
  <c r="R447" i="5"/>
  <c r="P447" i="5"/>
  <c r="BI446" i="5"/>
  <c r="BH446" i="5"/>
  <c r="BG446" i="5"/>
  <c r="BE446" i="5"/>
  <c r="T446" i="5"/>
  <c r="R446" i="5"/>
  <c r="P446" i="5"/>
  <c r="BI444" i="5"/>
  <c r="BH444" i="5"/>
  <c r="BG444" i="5"/>
  <c r="BE444" i="5"/>
  <c r="T444" i="5"/>
  <c r="R444" i="5"/>
  <c r="P444" i="5"/>
  <c r="BI440" i="5"/>
  <c r="BH440" i="5"/>
  <c r="BG440" i="5"/>
  <c r="BE440" i="5"/>
  <c r="T440" i="5"/>
  <c r="R440" i="5"/>
  <c r="P440" i="5"/>
  <c r="BI438" i="5"/>
  <c r="BH438" i="5"/>
  <c r="BG438" i="5"/>
  <c r="BE438" i="5"/>
  <c r="T438" i="5"/>
  <c r="R438" i="5"/>
  <c r="P438" i="5"/>
  <c r="BI437" i="5"/>
  <c r="BH437" i="5"/>
  <c r="BG437" i="5"/>
  <c r="BE437" i="5"/>
  <c r="T437" i="5"/>
  <c r="R437" i="5"/>
  <c r="P437" i="5"/>
  <c r="BI436" i="5"/>
  <c r="BH436" i="5"/>
  <c r="BG436" i="5"/>
  <c r="BE436" i="5"/>
  <c r="T436" i="5"/>
  <c r="R436" i="5"/>
  <c r="P436" i="5"/>
  <c r="BI434" i="5"/>
  <c r="BH434" i="5"/>
  <c r="BG434" i="5"/>
  <c r="BE434" i="5"/>
  <c r="T434" i="5"/>
  <c r="R434" i="5"/>
  <c r="P434" i="5"/>
  <c r="BI433" i="5"/>
  <c r="BH433" i="5"/>
  <c r="BG433" i="5"/>
  <c r="BE433" i="5"/>
  <c r="T433" i="5"/>
  <c r="R433" i="5"/>
  <c r="P433" i="5"/>
  <c r="BI431" i="5"/>
  <c r="BH431" i="5"/>
  <c r="BG431" i="5"/>
  <c r="BE431" i="5"/>
  <c r="T431" i="5"/>
  <c r="R431" i="5"/>
  <c r="P431" i="5"/>
  <c r="BI429" i="5"/>
  <c r="BH429" i="5"/>
  <c r="BG429" i="5"/>
  <c r="BE429" i="5"/>
  <c r="T429" i="5"/>
  <c r="R429" i="5"/>
  <c r="P429" i="5"/>
  <c r="BI428" i="5"/>
  <c r="BH428" i="5"/>
  <c r="BG428" i="5"/>
  <c r="BE428" i="5"/>
  <c r="T428" i="5"/>
  <c r="R428" i="5"/>
  <c r="P428" i="5"/>
  <c r="BI427" i="5"/>
  <c r="BH427" i="5"/>
  <c r="BG427" i="5"/>
  <c r="BE427" i="5"/>
  <c r="T427" i="5"/>
  <c r="R427" i="5"/>
  <c r="P427" i="5"/>
  <c r="BI426" i="5"/>
  <c r="BH426" i="5"/>
  <c r="BG426" i="5"/>
  <c r="BE426" i="5"/>
  <c r="T426" i="5"/>
  <c r="R426" i="5"/>
  <c r="P426" i="5"/>
  <c r="BI424" i="5"/>
  <c r="BH424" i="5"/>
  <c r="BG424" i="5"/>
  <c r="BE424" i="5"/>
  <c r="T424" i="5"/>
  <c r="R424" i="5"/>
  <c r="P424" i="5"/>
  <c r="BI423" i="5"/>
  <c r="BH423" i="5"/>
  <c r="BG423" i="5"/>
  <c r="BE423" i="5"/>
  <c r="T423" i="5"/>
  <c r="R423" i="5"/>
  <c r="P423" i="5"/>
  <c r="BI422" i="5"/>
  <c r="BH422" i="5"/>
  <c r="BG422" i="5"/>
  <c r="BE422" i="5"/>
  <c r="T422" i="5"/>
  <c r="R422" i="5"/>
  <c r="P422" i="5"/>
  <c r="BI421" i="5"/>
  <c r="BH421" i="5"/>
  <c r="BG421" i="5"/>
  <c r="BE421" i="5"/>
  <c r="T421" i="5"/>
  <c r="R421" i="5"/>
  <c r="P421" i="5"/>
  <c r="BI419" i="5"/>
  <c r="BH419" i="5"/>
  <c r="BG419" i="5"/>
  <c r="BE419" i="5"/>
  <c r="T419" i="5"/>
  <c r="R419" i="5"/>
  <c r="P419" i="5"/>
  <c r="BI416" i="5"/>
  <c r="BH416" i="5"/>
  <c r="BG416" i="5"/>
  <c r="BE416" i="5"/>
  <c r="T416" i="5"/>
  <c r="R416" i="5"/>
  <c r="P416" i="5"/>
  <c r="BI413" i="5"/>
  <c r="BH413" i="5"/>
  <c r="BG413" i="5"/>
  <c r="BE413" i="5"/>
  <c r="T413" i="5"/>
  <c r="R413" i="5"/>
  <c r="P413" i="5"/>
  <c r="BI411" i="5"/>
  <c r="BH411" i="5"/>
  <c r="BG411" i="5"/>
  <c r="BE411" i="5"/>
  <c r="T411" i="5"/>
  <c r="R411" i="5"/>
  <c r="P411" i="5"/>
  <c r="BI405" i="5"/>
  <c r="BH405" i="5"/>
  <c r="BG405" i="5"/>
  <c r="BE405" i="5"/>
  <c r="T405" i="5"/>
  <c r="R405" i="5"/>
  <c r="P405" i="5"/>
  <c r="BI404" i="5"/>
  <c r="BH404" i="5"/>
  <c r="BG404" i="5"/>
  <c r="BE404" i="5"/>
  <c r="T404" i="5"/>
  <c r="R404" i="5"/>
  <c r="P404" i="5"/>
  <c r="BI403" i="5"/>
  <c r="BH403" i="5"/>
  <c r="BG403" i="5"/>
  <c r="BE403" i="5"/>
  <c r="T403" i="5"/>
  <c r="R403" i="5"/>
  <c r="P403" i="5"/>
  <c r="BI402" i="5"/>
  <c r="BH402" i="5"/>
  <c r="BG402" i="5"/>
  <c r="BE402" i="5"/>
  <c r="T402" i="5"/>
  <c r="R402" i="5"/>
  <c r="P402" i="5"/>
  <c r="BI401" i="5"/>
  <c r="BH401" i="5"/>
  <c r="BG401" i="5"/>
  <c r="BE401" i="5"/>
  <c r="T401" i="5"/>
  <c r="R401" i="5"/>
  <c r="P401" i="5"/>
  <c r="BI400" i="5"/>
  <c r="BH400" i="5"/>
  <c r="BG400" i="5"/>
  <c r="BE400" i="5"/>
  <c r="T400" i="5"/>
  <c r="R400" i="5"/>
  <c r="P400" i="5"/>
  <c r="BI399" i="5"/>
  <c r="BH399" i="5"/>
  <c r="BG399" i="5"/>
  <c r="BE399" i="5"/>
  <c r="T399" i="5"/>
  <c r="R399" i="5"/>
  <c r="P399" i="5"/>
  <c r="BI398" i="5"/>
  <c r="BH398" i="5"/>
  <c r="BG398" i="5"/>
  <c r="BE398" i="5"/>
  <c r="T398" i="5"/>
  <c r="R398" i="5"/>
  <c r="P398" i="5"/>
  <c r="BI395" i="5"/>
  <c r="BH395" i="5"/>
  <c r="BG395" i="5"/>
  <c r="BE395" i="5"/>
  <c r="T395" i="5"/>
  <c r="R395" i="5"/>
  <c r="P395" i="5"/>
  <c r="BI393" i="5"/>
  <c r="BH393" i="5"/>
  <c r="BG393" i="5"/>
  <c r="BE393" i="5"/>
  <c r="T393" i="5"/>
  <c r="R393" i="5"/>
  <c r="P393" i="5"/>
  <c r="BI392" i="5"/>
  <c r="BH392" i="5"/>
  <c r="BG392" i="5"/>
  <c r="BE392" i="5"/>
  <c r="T392" i="5"/>
  <c r="R392" i="5"/>
  <c r="P392" i="5"/>
  <c r="BI391" i="5"/>
  <c r="BH391" i="5"/>
  <c r="BG391" i="5"/>
  <c r="BE391" i="5"/>
  <c r="T391" i="5"/>
  <c r="R391" i="5"/>
  <c r="P391" i="5"/>
  <c r="BI390" i="5"/>
  <c r="BH390" i="5"/>
  <c r="BG390" i="5"/>
  <c r="BE390" i="5"/>
  <c r="T390" i="5"/>
  <c r="R390" i="5"/>
  <c r="P390" i="5"/>
  <c r="BI389" i="5"/>
  <c r="BH389" i="5"/>
  <c r="BG389" i="5"/>
  <c r="BE389" i="5"/>
  <c r="T389" i="5"/>
  <c r="R389" i="5"/>
  <c r="P389" i="5"/>
  <c r="BI387" i="5"/>
  <c r="BH387" i="5"/>
  <c r="BG387" i="5"/>
  <c r="BE387" i="5"/>
  <c r="T387" i="5"/>
  <c r="R387" i="5"/>
  <c r="P387" i="5"/>
  <c r="BI385" i="5"/>
  <c r="BH385" i="5"/>
  <c r="BG385" i="5"/>
  <c r="BE385" i="5"/>
  <c r="T385" i="5"/>
  <c r="R385" i="5"/>
  <c r="P385" i="5"/>
  <c r="BI384" i="5"/>
  <c r="BH384" i="5"/>
  <c r="BG384" i="5"/>
  <c r="BE384" i="5"/>
  <c r="T384" i="5"/>
  <c r="R384" i="5"/>
  <c r="P384" i="5"/>
  <c r="BI382" i="5"/>
  <c r="BH382" i="5"/>
  <c r="BG382" i="5"/>
  <c r="BE382" i="5"/>
  <c r="T382" i="5"/>
  <c r="R382" i="5"/>
  <c r="P382" i="5"/>
  <c r="BI381" i="5"/>
  <c r="BH381" i="5"/>
  <c r="BG381" i="5"/>
  <c r="BE381" i="5"/>
  <c r="T381" i="5"/>
  <c r="R381" i="5"/>
  <c r="P381" i="5"/>
  <c r="BI380" i="5"/>
  <c r="BH380" i="5"/>
  <c r="BG380" i="5"/>
  <c r="BE380" i="5"/>
  <c r="T380" i="5"/>
  <c r="R380" i="5"/>
  <c r="P380" i="5"/>
  <c r="BI379" i="5"/>
  <c r="BH379" i="5"/>
  <c r="BG379" i="5"/>
  <c r="BE379" i="5"/>
  <c r="T379" i="5"/>
  <c r="R379" i="5"/>
  <c r="P379" i="5"/>
  <c r="BI377" i="5"/>
  <c r="BH377" i="5"/>
  <c r="BG377" i="5"/>
  <c r="BE377" i="5"/>
  <c r="T377" i="5"/>
  <c r="R377" i="5"/>
  <c r="P377" i="5"/>
  <c r="BI376" i="5"/>
  <c r="BH376" i="5"/>
  <c r="BG376" i="5"/>
  <c r="BE376" i="5"/>
  <c r="T376" i="5"/>
  <c r="R376" i="5"/>
  <c r="P376" i="5"/>
  <c r="BI374" i="5"/>
  <c r="BH374" i="5"/>
  <c r="BG374" i="5"/>
  <c r="BE374" i="5"/>
  <c r="T374" i="5"/>
  <c r="R374" i="5"/>
  <c r="P374" i="5"/>
  <c r="BI373" i="5"/>
  <c r="BH373" i="5"/>
  <c r="BG373" i="5"/>
  <c r="BE373" i="5"/>
  <c r="T373" i="5"/>
  <c r="R373" i="5"/>
  <c r="P373" i="5"/>
  <c r="BI372" i="5"/>
  <c r="BH372" i="5"/>
  <c r="BG372" i="5"/>
  <c r="BE372" i="5"/>
  <c r="T372" i="5"/>
  <c r="R372" i="5"/>
  <c r="P372" i="5"/>
  <c r="BI371" i="5"/>
  <c r="BH371" i="5"/>
  <c r="BG371" i="5"/>
  <c r="BE371" i="5"/>
  <c r="T371" i="5"/>
  <c r="R371" i="5"/>
  <c r="P371" i="5"/>
  <c r="BI370" i="5"/>
  <c r="BH370" i="5"/>
  <c r="BG370" i="5"/>
  <c r="BE370" i="5"/>
  <c r="T370" i="5"/>
  <c r="R370" i="5"/>
  <c r="P370" i="5"/>
  <c r="BI369" i="5"/>
  <c r="BH369" i="5"/>
  <c r="BG369" i="5"/>
  <c r="BE369" i="5"/>
  <c r="T369" i="5"/>
  <c r="R369" i="5"/>
  <c r="P369" i="5"/>
  <c r="BI368" i="5"/>
  <c r="BH368" i="5"/>
  <c r="BG368" i="5"/>
  <c r="BE368" i="5"/>
  <c r="T368" i="5"/>
  <c r="R368" i="5"/>
  <c r="P368" i="5"/>
  <c r="BI367" i="5"/>
  <c r="BH367" i="5"/>
  <c r="BG367" i="5"/>
  <c r="BE367" i="5"/>
  <c r="T367" i="5"/>
  <c r="R367" i="5"/>
  <c r="P367" i="5"/>
  <c r="BI366" i="5"/>
  <c r="BH366" i="5"/>
  <c r="BG366" i="5"/>
  <c r="BE366" i="5"/>
  <c r="T366" i="5"/>
  <c r="R366" i="5"/>
  <c r="P366" i="5"/>
  <c r="BI365" i="5"/>
  <c r="BH365" i="5"/>
  <c r="BG365" i="5"/>
  <c r="BE365" i="5"/>
  <c r="T365" i="5"/>
  <c r="R365" i="5"/>
  <c r="P365" i="5"/>
  <c r="BI364" i="5"/>
  <c r="BH364" i="5"/>
  <c r="BG364" i="5"/>
  <c r="BE364" i="5"/>
  <c r="T364" i="5"/>
  <c r="R364" i="5"/>
  <c r="P364" i="5"/>
  <c r="BI363" i="5"/>
  <c r="BH363" i="5"/>
  <c r="BG363" i="5"/>
  <c r="BE363" i="5"/>
  <c r="T363" i="5"/>
  <c r="R363" i="5"/>
  <c r="P363" i="5"/>
  <c r="BI362" i="5"/>
  <c r="BH362" i="5"/>
  <c r="BG362" i="5"/>
  <c r="BE362" i="5"/>
  <c r="T362" i="5"/>
  <c r="R362" i="5"/>
  <c r="P362" i="5"/>
  <c r="BI361" i="5"/>
  <c r="BH361" i="5"/>
  <c r="BG361" i="5"/>
  <c r="BE361" i="5"/>
  <c r="T361" i="5"/>
  <c r="R361" i="5"/>
  <c r="P361" i="5"/>
  <c r="BI360" i="5"/>
  <c r="BH360" i="5"/>
  <c r="BG360" i="5"/>
  <c r="BE360" i="5"/>
  <c r="T360" i="5"/>
  <c r="R360" i="5"/>
  <c r="P360" i="5"/>
  <c r="BI359" i="5"/>
  <c r="BH359" i="5"/>
  <c r="BG359" i="5"/>
  <c r="BE359" i="5"/>
  <c r="T359" i="5"/>
  <c r="R359" i="5"/>
  <c r="P359" i="5"/>
  <c r="BI358" i="5"/>
  <c r="BH358" i="5"/>
  <c r="BG358" i="5"/>
  <c r="BE358" i="5"/>
  <c r="T358" i="5"/>
  <c r="R358" i="5"/>
  <c r="P358" i="5"/>
  <c r="BI357" i="5"/>
  <c r="BH357" i="5"/>
  <c r="BG357" i="5"/>
  <c r="BE357" i="5"/>
  <c r="T357" i="5"/>
  <c r="R357" i="5"/>
  <c r="P357" i="5"/>
  <c r="BI356" i="5"/>
  <c r="BH356" i="5"/>
  <c r="BG356" i="5"/>
  <c r="BE356" i="5"/>
  <c r="T356" i="5"/>
  <c r="R356" i="5"/>
  <c r="P356" i="5"/>
  <c r="BI355" i="5"/>
  <c r="BH355" i="5"/>
  <c r="BG355" i="5"/>
  <c r="BE355" i="5"/>
  <c r="T355" i="5"/>
  <c r="R355" i="5"/>
  <c r="P355" i="5"/>
  <c r="BI354" i="5"/>
  <c r="BH354" i="5"/>
  <c r="BG354" i="5"/>
  <c r="BE354" i="5"/>
  <c r="T354" i="5"/>
  <c r="R354" i="5"/>
  <c r="P354" i="5"/>
  <c r="BI353" i="5"/>
  <c r="BH353" i="5"/>
  <c r="BG353" i="5"/>
  <c r="BE353" i="5"/>
  <c r="T353" i="5"/>
  <c r="R353" i="5"/>
  <c r="P353" i="5"/>
  <c r="BI352" i="5"/>
  <c r="BH352" i="5"/>
  <c r="BG352" i="5"/>
  <c r="BE352" i="5"/>
  <c r="T352" i="5"/>
  <c r="R352" i="5"/>
  <c r="P352" i="5"/>
  <c r="BI351" i="5"/>
  <c r="BH351" i="5"/>
  <c r="BG351" i="5"/>
  <c r="BE351" i="5"/>
  <c r="T351" i="5"/>
  <c r="R351" i="5"/>
  <c r="P351" i="5"/>
  <c r="BI350" i="5"/>
  <c r="BH350" i="5"/>
  <c r="BG350" i="5"/>
  <c r="BE350" i="5"/>
  <c r="T350" i="5"/>
  <c r="R350" i="5"/>
  <c r="P350" i="5"/>
  <c r="BI349" i="5"/>
  <c r="BH349" i="5"/>
  <c r="BG349" i="5"/>
  <c r="BE349" i="5"/>
  <c r="T349" i="5"/>
  <c r="R349" i="5"/>
  <c r="P349" i="5"/>
  <c r="BI348" i="5"/>
  <c r="BH348" i="5"/>
  <c r="BG348" i="5"/>
  <c r="BE348" i="5"/>
  <c r="T348" i="5"/>
  <c r="R348" i="5"/>
  <c r="P348" i="5"/>
  <c r="BI347" i="5"/>
  <c r="BH347" i="5"/>
  <c r="BG347" i="5"/>
  <c r="BE347" i="5"/>
  <c r="T347" i="5"/>
  <c r="R347" i="5"/>
  <c r="P347" i="5"/>
  <c r="BI346" i="5"/>
  <c r="BH346" i="5"/>
  <c r="BG346" i="5"/>
  <c r="BE346" i="5"/>
  <c r="T346" i="5"/>
  <c r="R346" i="5"/>
  <c r="P346" i="5"/>
  <c r="BI345" i="5"/>
  <c r="BH345" i="5"/>
  <c r="BG345" i="5"/>
  <c r="BE345" i="5"/>
  <c r="T345" i="5"/>
  <c r="R345" i="5"/>
  <c r="P345" i="5"/>
  <c r="BI344" i="5"/>
  <c r="BH344" i="5"/>
  <c r="BG344" i="5"/>
  <c r="BE344" i="5"/>
  <c r="T344" i="5"/>
  <c r="R344" i="5"/>
  <c r="P344" i="5"/>
  <c r="BI342" i="5"/>
  <c r="BH342" i="5"/>
  <c r="BG342" i="5"/>
  <c r="BE342" i="5"/>
  <c r="T342" i="5"/>
  <c r="R342" i="5"/>
  <c r="P342" i="5"/>
  <c r="BI341" i="5"/>
  <c r="BH341" i="5"/>
  <c r="BG341" i="5"/>
  <c r="BE341" i="5"/>
  <c r="T341" i="5"/>
  <c r="R341" i="5"/>
  <c r="P341" i="5"/>
  <c r="BI339" i="5"/>
  <c r="BH339" i="5"/>
  <c r="BG339" i="5"/>
  <c r="BE339" i="5"/>
  <c r="T339" i="5"/>
  <c r="R339" i="5"/>
  <c r="P339" i="5"/>
  <c r="BI337" i="5"/>
  <c r="BH337" i="5"/>
  <c r="BG337" i="5"/>
  <c r="BE337" i="5"/>
  <c r="T337" i="5"/>
  <c r="R337" i="5"/>
  <c r="P337" i="5"/>
  <c r="BI335" i="5"/>
  <c r="BH335" i="5"/>
  <c r="BG335" i="5"/>
  <c r="BE335" i="5"/>
  <c r="T335" i="5"/>
  <c r="R335" i="5"/>
  <c r="P335" i="5"/>
  <c r="BI333" i="5"/>
  <c r="BH333" i="5"/>
  <c r="BG333" i="5"/>
  <c r="BE333" i="5"/>
  <c r="T333" i="5"/>
  <c r="T332" i="5"/>
  <c r="R333" i="5"/>
  <c r="R332" i="5" s="1"/>
  <c r="P333" i="5"/>
  <c r="P332" i="5"/>
  <c r="BI331" i="5"/>
  <c r="BH331" i="5"/>
  <c r="BG331" i="5"/>
  <c r="BE331" i="5"/>
  <c r="T331" i="5"/>
  <c r="R331" i="5"/>
  <c r="P331" i="5"/>
  <c r="BI330" i="5"/>
  <c r="BH330" i="5"/>
  <c r="BG330" i="5"/>
  <c r="BE330" i="5"/>
  <c r="T330" i="5"/>
  <c r="R330" i="5"/>
  <c r="P330" i="5"/>
  <c r="BI329" i="5"/>
  <c r="BH329" i="5"/>
  <c r="BG329" i="5"/>
  <c r="BE329" i="5"/>
  <c r="T329" i="5"/>
  <c r="R329" i="5"/>
  <c r="P329" i="5"/>
  <c r="BI328" i="5"/>
  <c r="BH328" i="5"/>
  <c r="BG328" i="5"/>
  <c r="BE328" i="5"/>
  <c r="T328" i="5"/>
  <c r="R328" i="5"/>
  <c r="P328" i="5"/>
  <c r="BI327" i="5"/>
  <c r="BH327" i="5"/>
  <c r="BG327" i="5"/>
  <c r="BE327" i="5"/>
  <c r="T327" i="5"/>
  <c r="R327" i="5"/>
  <c r="P327" i="5"/>
  <c r="BI326" i="5"/>
  <c r="BH326" i="5"/>
  <c r="BG326" i="5"/>
  <c r="BE326" i="5"/>
  <c r="T326" i="5"/>
  <c r="R326" i="5"/>
  <c r="P326" i="5"/>
  <c r="BI325" i="5"/>
  <c r="BH325" i="5"/>
  <c r="BG325" i="5"/>
  <c r="BE325" i="5"/>
  <c r="T325" i="5"/>
  <c r="R325" i="5"/>
  <c r="P325" i="5"/>
  <c r="BI324" i="5"/>
  <c r="BH324" i="5"/>
  <c r="BG324" i="5"/>
  <c r="BE324" i="5"/>
  <c r="T324" i="5"/>
  <c r="R324" i="5"/>
  <c r="P324" i="5"/>
  <c r="BI323" i="5"/>
  <c r="BH323" i="5"/>
  <c r="BG323" i="5"/>
  <c r="BE323" i="5"/>
  <c r="T323" i="5"/>
  <c r="R323" i="5"/>
  <c r="P323" i="5"/>
  <c r="BI322" i="5"/>
  <c r="BH322" i="5"/>
  <c r="BG322" i="5"/>
  <c r="BE322" i="5"/>
  <c r="T322" i="5"/>
  <c r="R322" i="5"/>
  <c r="P322" i="5"/>
  <c r="BI321" i="5"/>
  <c r="BH321" i="5"/>
  <c r="BG321" i="5"/>
  <c r="BE321" i="5"/>
  <c r="T321" i="5"/>
  <c r="R321" i="5"/>
  <c r="P321" i="5"/>
  <c r="BI320" i="5"/>
  <c r="BH320" i="5"/>
  <c r="BG320" i="5"/>
  <c r="BE320" i="5"/>
  <c r="T320" i="5"/>
  <c r="R320" i="5"/>
  <c r="P320" i="5"/>
  <c r="BI319" i="5"/>
  <c r="BH319" i="5"/>
  <c r="BG319" i="5"/>
  <c r="BE319" i="5"/>
  <c r="T319" i="5"/>
  <c r="R319" i="5"/>
  <c r="P319" i="5"/>
  <c r="BI318" i="5"/>
  <c r="BH318" i="5"/>
  <c r="BG318" i="5"/>
  <c r="BE318" i="5"/>
  <c r="T318" i="5"/>
  <c r="R318" i="5"/>
  <c r="P318" i="5"/>
  <c r="BI317" i="5"/>
  <c r="BH317" i="5"/>
  <c r="BG317" i="5"/>
  <c r="BE317" i="5"/>
  <c r="T317" i="5"/>
  <c r="R317" i="5"/>
  <c r="P317" i="5"/>
  <c r="BI316" i="5"/>
  <c r="BH316" i="5"/>
  <c r="BG316" i="5"/>
  <c r="BE316" i="5"/>
  <c r="T316" i="5"/>
  <c r="R316" i="5"/>
  <c r="P316" i="5"/>
  <c r="BI315" i="5"/>
  <c r="BH315" i="5"/>
  <c r="BG315" i="5"/>
  <c r="BE315" i="5"/>
  <c r="T315" i="5"/>
  <c r="R315" i="5"/>
  <c r="P315" i="5"/>
  <c r="BI313" i="5"/>
  <c r="BH313" i="5"/>
  <c r="BG313" i="5"/>
  <c r="BE313" i="5"/>
  <c r="T313" i="5"/>
  <c r="R313" i="5"/>
  <c r="P313" i="5"/>
  <c r="BI312" i="5"/>
  <c r="BH312" i="5"/>
  <c r="BG312" i="5"/>
  <c r="BE312" i="5"/>
  <c r="T312" i="5"/>
  <c r="R312" i="5"/>
  <c r="P312" i="5"/>
  <c r="BI310" i="5"/>
  <c r="BH310" i="5"/>
  <c r="BG310" i="5"/>
  <c r="BE310" i="5"/>
  <c r="T310" i="5"/>
  <c r="R310" i="5"/>
  <c r="P310" i="5"/>
  <c r="BI308" i="5"/>
  <c r="BH308" i="5"/>
  <c r="BG308" i="5"/>
  <c r="BE308" i="5"/>
  <c r="T308" i="5"/>
  <c r="R308" i="5"/>
  <c r="P308" i="5"/>
  <c r="BI307" i="5"/>
  <c r="BH307" i="5"/>
  <c r="BG307" i="5"/>
  <c r="BE307" i="5"/>
  <c r="T307" i="5"/>
  <c r="R307" i="5"/>
  <c r="P307" i="5"/>
  <c r="BI305" i="5"/>
  <c r="BH305" i="5"/>
  <c r="BG305" i="5"/>
  <c r="BE305" i="5"/>
  <c r="T305" i="5"/>
  <c r="R305" i="5"/>
  <c r="P305" i="5"/>
  <c r="BI303" i="5"/>
  <c r="BH303" i="5"/>
  <c r="BG303" i="5"/>
  <c r="BE303" i="5"/>
  <c r="T303" i="5"/>
  <c r="R303" i="5"/>
  <c r="P303" i="5"/>
  <c r="BI302" i="5"/>
  <c r="BH302" i="5"/>
  <c r="BG302" i="5"/>
  <c r="BE302" i="5"/>
  <c r="T302" i="5"/>
  <c r="R302" i="5"/>
  <c r="P302" i="5"/>
  <c r="BI301" i="5"/>
  <c r="BH301" i="5"/>
  <c r="BG301" i="5"/>
  <c r="BE301" i="5"/>
  <c r="T301" i="5"/>
  <c r="R301" i="5"/>
  <c r="P301" i="5"/>
  <c r="BI300" i="5"/>
  <c r="BH300" i="5"/>
  <c r="BG300" i="5"/>
  <c r="BE300" i="5"/>
  <c r="T300" i="5"/>
  <c r="R300" i="5"/>
  <c r="P300" i="5"/>
  <c r="BI299" i="5"/>
  <c r="BH299" i="5"/>
  <c r="BG299" i="5"/>
  <c r="BE299" i="5"/>
  <c r="T299" i="5"/>
  <c r="R299" i="5"/>
  <c r="P299" i="5"/>
  <c r="BI298" i="5"/>
  <c r="BH298" i="5"/>
  <c r="BG298" i="5"/>
  <c r="BE298" i="5"/>
  <c r="T298" i="5"/>
  <c r="R298" i="5"/>
  <c r="P298" i="5"/>
  <c r="BI297" i="5"/>
  <c r="BH297" i="5"/>
  <c r="BG297" i="5"/>
  <c r="BE297" i="5"/>
  <c r="T297" i="5"/>
  <c r="R297" i="5"/>
  <c r="P297" i="5"/>
  <c r="BI295" i="5"/>
  <c r="BH295" i="5"/>
  <c r="BG295" i="5"/>
  <c r="BE295" i="5"/>
  <c r="T295" i="5"/>
  <c r="R295" i="5"/>
  <c r="P295" i="5"/>
  <c r="BI293" i="5"/>
  <c r="BH293" i="5"/>
  <c r="BG293" i="5"/>
  <c r="BE293" i="5"/>
  <c r="T293" i="5"/>
  <c r="R293" i="5"/>
  <c r="P293" i="5"/>
  <c r="BI292" i="5"/>
  <c r="BH292" i="5"/>
  <c r="BG292" i="5"/>
  <c r="BE292" i="5"/>
  <c r="T292" i="5"/>
  <c r="R292" i="5"/>
  <c r="P292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4" i="5"/>
  <c r="BH284" i="5"/>
  <c r="BG284" i="5"/>
  <c r="BE284" i="5"/>
  <c r="T284" i="5"/>
  <c r="R284" i="5"/>
  <c r="P284" i="5"/>
  <c r="BI281" i="5"/>
  <c r="BH281" i="5"/>
  <c r="BG281" i="5"/>
  <c r="BE281" i="5"/>
  <c r="T281" i="5"/>
  <c r="R281" i="5"/>
  <c r="P281" i="5"/>
  <c r="BI278" i="5"/>
  <c r="BH278" i="5"/>
  <c r="BG278" i="5"/>
  <c r="BE278" i="5"/>
  <c r="T278" i="5"/>
  <c r="R278" i="5"/>
  <c r="P278" i="5"/>
  <c r="BI275" i="5"/>
  <c r="BH275" i="5"/>
  <c r="BG275" i="5"/>
  <c r="BE275" i="5"/>
  <c r="T275" i="5"/>
  <c r="T274" i="5"/>
  <c r="R275" i="5"/>
  <c r="R274" i="5" s="1"/>
  <c r="P275" i="5"/>
  <c r="P274" i="5"/>
  <c r="BI273" i="5"/>
  <c r="BH273" i="5"/>
  <c r="BG273" i="5"/>
  <c r="BE273" i="5"/>
  <c r="T273" i="5"/>
  <c r="R273" i="5"/>
  <c r="P273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9" i="5"/>
  <c r="BH269" i="5"/>
  <c r="BG269" i="5"/>
  <c r="BE269" i="5"/>
  <c r="T269" i="5"/>
  <c r="R269" i="5"/>
  <c r="P269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59" i="5"/>
  <c r="BH259" i="5"/>
  <c r="BG259" i="5"/>
  <c r="BE259" i="5"/>
  <c r="T259" i="5"/>
  <c r="R259" i="5"/>
  <c r="P259" i="5"/>
  <c r="BI255" i="5"/>
  <c r="BH255" i="5"/>
  <c r="BG255" i="5"/>
  <c r="BE255" i="5"/>
  <c r="T255" i="5"/>
  <c r="R255" i="5"/>
  <c r="P255" i="5"/>
  <c r="BI253" i="5"/>
  <c r="BH253" i="5"/>
  <c r="BG253" i="5"/>
  <c r="BE253" i="5"/>
  <c r="T253" i="5"/>
  <c r="R253" i="5"/>
  <c r="P253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0" i="5"/>
  <c r="BH240" i="5"/>
  <c r="BG240" i="5"/>
  <c r="BE240" i="5"/>
  <c r="T240" i="5"/>
  <c r="R240" i="5"/>
  <c r="P240" i="5"/>
  <c r="BI220" i="5"/>
  <c r="BH220" i="5"/>
  <c r="BG220" i="5"/>
  <c r="BE220" i="5"/>
  <c r="T220" i="5"/>
  <c r="R220" i="5"/>
  <c r="P220" i="5"/>
  <c r="BI203" i="5"/>
  <c r="BH203" i="5"/>
  <c r="BG203" i="5"/>
  <c r="BE203" i="5"/>
  <c r="T203" i="5"/>
  <c r="R203" i="5"/>
  <c r="P203" i="5"/>
  <c r="BI199" i="5"/>
  <c r="BH199" i="5"/>
  <c r="BG199" i="5"/>
  <c r="BE199" i="5"/>
  <c r="T199" i="5"/>
  <c r="R199" i="5"/>
  <c r="P199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6" i="5"/>
  <c r="BH186" i="5"/>
  <c r="BG186" i="5"/>
  <c r="BE186" i="5"/>
  <c r="T186" i="5"/>
  <c r="R186" i="5"/>
  <c r="P186" i="5"/>
  <c r="BI180" i="5"/>
  <c r="BH180" i="5"/>
  <c r="BG180" i="5"/>
  <c r="BE180" i="5"/>
  <c r="T180" i="5"/>
  <c r="R180" i="5"/>
  <c r="P180" i="5"/>
  <c r="BI178" i="5"/>
  <c r="BH178" i="5"/>
  <c r="BG178" i="5"/>
  <c r="BE178" i="5"/>
  <c r="T178" i="5"/>
  <c r="R178" i="5"/>
  <c r="P178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69" i="5"/>
  <c r="BH169" i="5"/>
  <c r="BG169" i="5"/>
  <c r="BE169" i="5"/>
  <c r="T169" i="5"/>
  <c r="R169" i="5"/>
  <c r="P169" i="5"/>
  <c r="BI163" i="5"/>
  <c r="BH163" i="5"/>
  <c r="BG163" i="5"/>
  <c r="BE163" i="5"/>
  <c r="T163" i="5"/>
  <c r="R163" i="5"/>
  <c r="P163" i="5"/>
  <c r="BI156" i="5"/>
  <c r="BH156" i="5"/>
  <c r="BG156" i="5"/>
  <c r="BE156" i="5"/>
  <c r="T156" i="5"/>
  <c r="R156" i="5"/>
  <c r="P156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7" i="5"/>
  <c r="BH147" i="5"/>
  <c r="BG147" i="5"/>
  <c r="BE147" i="5"/>
  <c r="T147" i="5"/>
  <c r="R147" i="5"/>
  <c r="P147" i="5"/>
  <c r="J140" i="5"/>
  <c r="F140" i="5"/>
  <c r="F138" i="5"/>
  <c r="E136" i="5"/>
  <c r="J91" i="5"/>
  <c r="F91" i="5"/>
  <c r="F89" i="5"/>
  <c r="E87" i="5"/>
  <c r="J24" i="5"/>
  <c r="E24" i="5"/>
  <c r="J141" i="5"/>
  <c r="J23" i="5"/>
  <c r="J18" i="5"/>
  <c r="E18" i="5"/>
  <c r="F141" i="5"/>
  <c r="J17" i="5"/>
  <c r="J12" i="5"/>
  <c r="J138" i="5" s="1"/>
  <c r="E7" i="5"/>
  <c r="E85" i="5"/>
  <c r="J37" i="4"/>
  <c r="J36" i="4"/>
  <c r="AY97" i="1"/>
  <c r="J35" i="4"/>
  <c r="AX97" i="1" s="1"/>
  <c r="BI475" i="4"/>
  <c r="BH475" i="4"/>
  <c r="BG475" i="4"/>
  <c r="BE475" i="4"/>
  <c r="T475" i="4"/>
  <c r="T474" i="4"/>
  <c r="R475" i="4"/>
  <c r="R474" i="4" s="1"/>
  <c r="P475" i="4"/>
  <c r="P474" i="4"/>
  <c r="BI473" i="4"/>
  <c r="BH473" i="4"/>
  <c r="BG473" i="4"/>
  <c r="BE473" i="4"/>
  <c r="T473" i="4"/>
  <c r="T472" i="4" s="1"/>
  <c r="T469" i="4" s="1"/>
  <c r="R473" i="4"/>
  <c r="R472" i="4"/>
  <c r="P473" i="4"/>
  <c r="P472" i="4" s="1"/>
  <c r="BI471" i="4"/>
  <c r="BH471" i="4"/>
  <c r="BG471" i="4"/>
  <c r="BE471" i="4"/>
  <c r="T471" i="4"/>
  <c r="T470" i="4"/>
  <c r="R471" i="4"/>
  <c r="R470" i="4" s="1"/>
  <c r="R469" i="4" s="1"/>
  <c r="P471" i="4"/>
  <c r="P470" i="4" s="1"/>
  <c r="P469" i="4" s="1"/>
  <c r="BI461" i="4"/>
  <c r="BH461" i="4"/>
  <c r="BG461" i="4"/>
  <c r="BE461" i="4"/>
  <c r="T461" i="4"/>
  <c r="R461" i="4"/>
  <c r="P461" i="4"/>
  <c r="BI459" i="4"/>
  <c r="BH459" i="4"/>
  <c r="BG459" i="4"/>
  <c r="BE459" i="4"/>
  <c r="T459" i="4"/>
  <c r="R459" i="4"/>
  <c r="P459" i="4"/>
  <c r="BI458" i="4"/>
  <c r="BH458" i="4"/>
  <c r="BG458" i="4"/>
  <c r="BE458" i="4"/>
  <c r="T458" i="4"/>
  <c r="R458" i="4"/>
  <c r="P458" i="4"/>
  <c r="BI456" i="4"/>
  <c r="BH456" i="4"/>
  <c r="BG456" i="4"/>
  <c r="BE456" i="4"/>
  <c r="T456" i="4"/>
  <c r="R456" i="4"/>
  <c r="P456" i="4"/>
  <c r="BI454" i="4"/>
  <c r="BH454" i="4"/>
  <c r="BG454" i="4"/>
  <c r="BE454" i="4"/>
  <c r="T454" i="4"/>
  <c r="R454" i="4"/>
  <c r="P454" i="4"/>
  <c r="BI453" i="4"/>
  <c r="BH453" i="4"/>
  <c r="BG453" i="4"/>
  <c r="BE453" i="4"/>
  <c r="T453" i="4"/>
  <c r="R453" i="4"/>
  <c r="P453" i="4"/>
  <c r="BI451" i="4"/>
  <c r="BH451" i="4"/>
  <c r="BG451" i="4"/>
  <c r="BE451" i="4"/>
  <c r="T451" i="4"/>
  <c r="R451" i="4"/>
  <c r="P451" i="4"/>
  <c r="BI450" i="4"/>
  <c r="BH450" i="4"/>
  <c r="BG450" i="4"/>
  <c r="BE450" i="4"/>
  <c r="T450" i="4"/>
  <c r="R450" i="4"/>
  <c r="P450" i="4"/>
  <c r="BI449" i="4"/>
  <c r="BH449" i="4"/>
  <c r="BG449" i="4"/>
  <c r="BE449" i="4"/>
  <c r="T449" i="4"/>
  <c r="R449" i="4"/>
  <c r="P449" i="4"/>
  <c r="BI448" i="4"/>
  <c r="BH448" i="4"/>
  <c r="BG448" i="4"/>
  <c r="BE448" i="4"/>
  <c r="T448" i="4"/>
  <c r="R448" i="4"/>
  <c r="P448" i="4"/>
  <c r="BI446" i="4"/>
  <c r="BH446" i="4"/>
  <c r="BG446" i="4"/>
  <c r="BE446" i="4"/>
  <c r="T446" i="4"/>
  <c r="R446" i="4"/>
  <c r="P446" i="4"/>
  <c r="BI442" i="4"/>
  <c r="BH442" i="4"/>
  <c r="BG442" i="4"/>
  <c r="BE442" i="4"/>
  <c r="T442" i="4"/>
  <c r="R442" i="4"/>
  <c r="P442" i="4"/>
  <c r="BI440" i="4"/>
  <c r="BH440" i="4"/>
  <c r="BG440" i="4"/>
  <c r="BE440" i="4"/>
  <c r="T440" i="4"/>
  <c r="R440" i="4"/>
  <c r="P440" i="4"/>
  <c r="BI439" i="4"/>
  <c r="BH439" i="4"/>
  <c r="BG439" i="4"/>
  <c r="BE439" i="4"/>
  <c r="T439" i="4"/>
  <c r="R439" i="4"/>
  <c r="P439" i="4"/>
  <c r="BI438" i="4"/>
  <c r="BH438" i="4"/>
  <c r="BG438" i="4"/>
  <c r="BE438" i="4"/>
  <c r="T438" i="4"/>
  <c r="R438" i="4"/>
  <c r="P438" i="4"/>
  <c r="BI436" i="4"/>
  <c r="BH436" i="4"/>
  <c r="BG436" i="4"/>
  <c r="BE436" i="4"/>
  <c r="T436" i="4"/>
  <c r="R436" i="4"/>
  <c r="P436" i="4"/>
  <c r="BI435" i="4"/>
  <c r="BH435" i="4"/>
  <c r="BG435" i="4"/>
  <c r="BE435" i="4"/>
  <c r="T435" i="4"/>
  <c r="R435" i="4"/>
  <c r="P435" i="4"/>
  <c r="BI433" i="4"/>
  <c r="BH433" i="4"/>
  <c r="BG433" i="4"/>
  <c r="BE433" i="4"/>
  <c r="T433" i="4"/>
  <c r="R433" i="4"/>
  <c r="P433" i="4"/>
  <c r="BI431" i="4"/>
  <c r="BH431" i="4"/>
  <c r="BG431" i="4"/>
  <c r="BE431" i="4"/>
  <c r="T431" i="4"/>
  <c r="R431" i="4"/>
  <c r="P431" i="4"/>
  <c r="BI430" i="4"/>
  <c r="BH430" i="4"/>
  <c r="BG430" i="4"/>
  <c r="BE430" i="4"/>
  <c r="T430" i="4"/>
  <c r="R430" i="4"/>
  <c r="P430" i="4"/>
  <c r="BI429" i="4"/>
  <c r="BH429" i="4"/>
  <c r="BG429" i="4"/>
  <c r="BE429" i="4"/>
  <c r="T429" i="4"/>
  <c r="R429" i="4"/>
  <c r="P429" i="4"/>
  <c r="BI428" i="4"/>
  <c r="BH428" i="4"/>
  <c r="BG428" i="4"/>
  <c r="BE428" i="4"/>
  <c r="T428" i="4"/>
  <c r="R428" i="4"/>
  <c r="P428" i="4"/>
  <c r="BI426" i="4"/>
  <c r="BH426" i="4"/>
  <c r="BG426" i="4"/>
  <c r="BE426" i="4"/>
  <c r="T426" i="4"/>
  <c r="R426" i="4"/>
  <c r="P426" i="4"/>
  <c r="BI425" i="4"/>
  <c r="BH425" i="4"/>
  <c r="BG425" i="4"/>
  <c r="BE425" i="4"/>
  <c r="T425" i="4"/>
  <c r="R425" i="4"/>
  <c r="P425" i="4"/>
  <c r="BI424" i="4"/>
  <c r="BH424" i="4"/>
  <c r="BG424" i="4"/>
  <c r="BE424" i="4"/>
  <c r="T424" i="4"/>
  <c r="R424" i="4"/>
  <c r="P424" i="4"/>
  <c r="BI423" i="4"/>
  <c r="BH423" i="4"/>
  <c r="BG423" i="4"/>
  <c r="BE423" i="4"/>
  <c r="T423" i="4"/>
  <c r="R423" i="4"/>
  <c r="P423" i="4"/>
  <c r="BI421" i="4"/>
  <c r="BH421" i="4"/>
  <c r="BG421" i="4"/>
  <c r="BE421" i="4"/>
  <c r="T421" i="4"/>
  <c r="R421" i="4"/>
  <c r="P421" i="4"/>
  <c r="BI418" i="4"/>
  <c r="BH418" i="4"/>
  <c r="BG418" i="4"/>
  <c r="BE418" i="4"/>
  <c r="T418" i="4"/>
  <c r="R418" i="4"/>
  <c r="P418" i="4"/>
  <c r="BI415" i="4"/>
  <c r="BH415" i="4"/>
  <c r="BG415" i="4"/>
  <c r="BE415" i="4"/>
  <c r="T415" i="4"/>
  <c r="R415" i="4"/>
  <c r="P415" i="4"/>
  <c r="BI413" i="4"/>
  <c r="BH413" i="4"/>
  <c r="BG413" i="4"/>
  <c r="BE413" i="4"/>
  <c r="T413" i="4"/>
  <c r="R413" i="4"/>
  <c r="P413" i="4"/>
  <c r="BI407" i="4"/>
  <c r="BH407" i="4"/>
  <c r="BG407" i="4"/>
  <c r="BE407" i="4"/>
  <c r="T407" i="4"/>
  <c r="R407" i="4"/>
  <c r="P407" i="4"/>
  <c r="BI406" i="4"/>
  <c r="BH406" i="4"/>
  <c r="BG406" i="4"/>
  <c r="BE406" i="4"/>
  <c r="T406" i="4"/>
  <c r="R406" i="4"/>
  <c r="P406" i="4"/>
  <c r="BI405" i="4"/>
  <c r="BH405" i="4"/>
  <c r="BG405" i="4"/>
  <c r="BE405" i="4"/>
  <c r="T405" i="4"/>
  <c r="R405" i="4"/>
  <c r="P405" i="4"/>
  <c r="BI404" i="4"/>
  <c r="BH404" i="4"/>
  <c r="BG404" i="4"/>
  <c r="BE404" i="4"/>
  <c r="T404" i="4"/>
  <c r="R404" i="4"/>
  <c r="P404" i="4"/>
  <c r="BI403" i="4"/>
  <c r="BH403" i="4"/>
  <c r="BG403" i="4"/>
  <c r="BE403" i="4"/>
  <c r="T403" i="4"/>
  <c r="R403" i="4"/>
  <c r="P403" i="4"/>
  <c r="BI402" i="4"/>
  <c r="BH402" i="4"/>
  <c r="BG402" i="4"/>
  <c r="BE402" i="4"/>
  <c r="T402" i="4"/>
  <c r="R402" i="4"/>
  <c r="P402" i="4"/>
  <c r="BI401" i="4"/>
  <c r="BH401" i="4"/>
  <c r="BG401" i="4"/>
  <c r="BE401" i="4"/>
  <c r="T401" i="4"/>
  <c r="R401" i="4"/>
  <c r="P401" i="4"/>
  <c r="BI400" i="4"/>
  <c r="BH400" i="4"/>
  <c r="BG400" i="4"/>
  <c r="BE400" i="4"/>
  <c r="T400" i="4"/>
  <c r="R400" i="4"/>
  <c r="P400" i="4"/>
  <c r="BI397" i="4"/>
  <c r="BH397" i="4"/>
  <c r="BG397" i="4"/>
  <c r="BE397" i="4"/>
  <c r="T397" i="4"/>
  <c r="R397" i="4"/>
  <c r="P397" i="4"/>
  <c r="BI395" i="4"/>
  <c r="BH395" i="4"/>
  <c r="BG395" i="4"/>
  <c r="BE395" i="4"/>
  <c r="T395" i="4"/>
  <c r="R395" i="4"/>
  <c r="P395" i="4"/>
  <c r="BI394" i="4"/>
  <c r="BH394" i="4"/>
  <c r="BG394" i="4"/>
  <c r="BE394" i="4"/>
  <c r="T394" i="4"/>
  <c r="R394" i="4"/>
  <c r="P394" i="4"/>
  <c r="BI391" i="4"/>
  <c r="BH391" i="4"/>
  <c r="BG391" i="4"/>
  <c r="BE391" i="4"/>
  <c r="T391" i="4"/>
  <c r="R391" i="4"/>
  <c r="P391" i="4"/>
  <c r="BI390" i="4"/>
  <c r="BH390" i="4"/>
  <c r="BG390" i="4"/>
  <c r="BE390" i="4"/>
  <c r="T390" i="4"/>
  <c r="R390" i="4"/>
  <c r="P390" i="4"/>
  <c r="BI389" i="4"/>
  <c r="BH389" i="4"/>
  <c r="BG389" i="4"/>
  <c r="BE389" i="4"/>
  <c r="T389" i="4"/>
  <c r="R389" i="4"/>
  <c r="P389" i="4"/>
  <c r="BI387" i="4"/>
  <c r="BH387" i="4"/>
  <c r="BG387" i="4"/>
  <c r="BE387" i="4"/>
  <c r="T387" i="4"/>
  <c r="R387" i="4"/>
  <c r="P387" i="4"/>
  <c r="BI385" i="4"/>
  <c r="BH385" i="4"/>
  <c r="BG385" i="4"/>
  <c r="BE385" i="4"/>
  <c r="T385" i="4"/>
  <c r="R385" i="4"/>
  <c r="P385" i="4"/>
  <c r="BI384" i="4"/>
  <c r="BH384" i="4"/>
  <c r="BG384" i="4"/>
  <c r="BE384" i="4"/>
  <c r="T384" i="4"/>
  <c r="R384" i="4"/>
  <c r="P384" i="4"/>
  <c r="BI382" i="4"/>
  <c r="BH382" i="4"/>
  <c r="BG382" i="4"/>
  <c r="BE382" i="4"/>
  <c r="T382" i="4"/>
  <c r="R382" i="4"/>
  <c r="P382" i="4"/>
  <c r="BI381" i="4"/>
  <c r="BH381" i="4"/>
  <c r="BG381" i="4"/>
  <c r="BE381" i="4"/>
  <c r="T381" i="4"/>
  <c r="R381" i="4"/>
  <c r="P381" i="4"/>
  <c r="BI380" i="4"/>
  <c r="BH380" i="4"/>
  <c r="BG380" i="4"/>
  <c r="BE380" i="4"/>
  <c r="T380" i="4"/>
  <c r="R380" i="4"/>
  <c r="P380" i="4"/>
  <c r="BI379" i="4"/>
  <c r="BH379" i="4"/>
  <c r="BG379" i="4"/>
  <c r="BE379" i="4"/>
  <c r="T379" i="4"/>
  <c r="R379" i="4"/>
  <c r="P379" i="4"/>
  <c r="BI377" i="4"/>
  <c r="BH377" i="4"/>
  <c r="BG377" i="4"/>
  <c r="BE377" i="4"/>
  <c r="T377" i="4"/>
  <c r="R377" i="4"/>
  <c r="P377" i="4"/>
  <c r="BI376" i="4"/>
  <c r="BH376" i="4"/>
  <c r="BG376" i="4"/>
  <c r="BE376" i="4"/>
  <c r="T376" i="4"/>
  <c r="R376" i="4"/>
  <c r="P376" i="4"/>
  <c r="BI374" i="4"/>
  <c r="BH374" i="4"/>
  <c r="BG374" i="4"/>
  <c r="BE374" i="4"/>
  <c r="T374" i="4"/>
  <c r="R374" i="4"/>
  <c r="P374" i="4"/>
  <c r="BI373" i="4"/>
  <c r="BH373" i="4"/>
  <c r="BG373" i="4"/>
  <c r="BE373" i="4"/>
  <c r="T373" i="4"/>
  <c r="R373" i="4"/>
  <c r="P373" i="4"/>
  <c r="BI372" i="4"/>
  <c r="BH372" i="4"/>
  <c r="BG372" i="4"/>
  <c r="BE372" i="4"/>
  <c r="T372" i="4"/>
  <c r="R372" i="4"/>
  <c r="P372" i="4"/>
  <c r="BI371" i="4"/>
  <c r="BH371" i="4"/>
  <c r="BG371" i="4"/>
  <c r="BE371" i="4"/>
  <c r="T371" i="4"/>
  <c r="R371" i="4"/>
  <c r="P371" i="4"/>
  <c r="BI370" i="4"/>
  <c r="BH370" i="4"/>
  <c r="BG370" i="4"/>
  <c r="BE370" i="4"/>
  <c r="T370" i="4"/>
  <c r="R370" i="4"/>
  <c r="P370" i="4"/>
  <c r="BI369" i="4"/>
  <c r="BH369" i="4"/>
  <c r="BG369" i="4"/>
  <c r="BE369" i="4"/>
  <c r="T369" i="4"/>
  <c r="R369" i="4"/>
  <c r="P369" i="4"/>
  <c r="BI368" i="4"/>
  <c r="BH368" i="4"/>
  <c r="BG368" i="4"/>
  <c r="BE368" i="4"/>
  <c r="T368" i="4"/>
  <c r="R368" i="4"/>
  <c r="P368" i="4"/>
  <c r="BI367" i="4"/>
  <c r="BH367" i="4"/>
  <c r="BG367" i="4"/>
  <c r="BE367" i="4"/>
  <c r="T367" i="4"/>
  <c r="R367" i="4"/>
  <c r="P367" i="4"/>
  <c r="BI366" i="4"/>
  <c r="BH366" i="4"/>
  <c r="BG366" i="4"/>
  <c r="BE366" i="4"/>
  <c r="T366" i="4"/>
  <c r="R366" i="4"/>
  <c r="P366" i="4"/>
  <c r="BI365" i="4"/>
  <c r="BH365" i="4"/>
  <c r="BG365" i="4"/>
  <c r="BE365" i="4"/>
  <c r="T365" i="4"/>
  <c r="R365" i="4"/>
  <c r="P365" i="4"/>
  <c r="BI364" i="4"/>
  <c r="BH364" i="4"/>
  <c r="BG364" i="4"/>
  <c r="BE364" i="4"/>
  <c r="T364" i="4"/>
  <c r="R364" i="4"/>
  <c r="P364" i="4"/>
  <c r="BI363" i="4"/>
  <c r="BH363" i="4"/>
  <c r="BG363" i="4"/>
  <c r="BE363" i="4"/>
  <c r="T363" i="4"/>
  <c r="R363" i="4"/>
  <c r="P363" i="4"/>
  <c r="BI362" i="4"/>
  <c r="BH362" i="4"/>
  <c r="BG362" i="4"/>
  <c r="BE362" i="4"/>
  <c r="T362" i="4"/>
  <c r="R362" i="4"/>
  <c r="P362" i="4"/>
  <c r="BI361" i="4"/>
  <c r="BH361" i="4"/>
  <c r="BG361" i="4"/>
  <c r="BE361" i="4"/>
  <c r="T361" i="4"/>
  <c r="R361" i="4"/>
  <c r="P361" i="4"/>
  <c r="BI360" i="4"/>
  <c r="BH360" i="4"/>
  <c r="BG360" i="4"/>
  <c r="BE360" i="4"/>
  <c r="T360" i="4"/>
  <c r="R360" i="4"/>
  <c r="P360" i="4"/>
  <c r="BI359" i="4"/>
  <c r="BH359" i="4"/>
  <c r="BG359" i="4"/>
  <c r="BE359" i="4"/>
  <c r="T359" i="4"/>
  <c r="R359" i="4"/>
  <c r="P359" i="4"/>
  <c r="BI358" i="4"/>
  <c r="BH358" i="4"/>
  <c r="BG358" i="4"/>
  <c r="BE358" i="4"/>
  <c r="T358" i="4"/>
  <c r="R358" i="4"/>
  <c r="P358" i="4"/>
  <c r="BI357" i="4"/>
  <c r="BH357" i="4"/>
  <c r="BG357" i="4"/>
  <c r="BE357" i="4"/>
  <c r="T357" i="4"/>
  <c r="R357" i="4"/>
  <c r="P357" i="4"/>
  <c r="BI356" i="4"/>
  <c r="BH356" i="4"/>
  <c r="BG356" i="4"/>
  <c r="BE356" i="4"/>
  <c r="T356" i="4"/>
  <c r="R356" i="4"/>
  <c r="P356" i="4"/>
  <c r="BI355" i="4"/>
  <c r="BH355" i="4"/>
  <c r="BG355" i="4"/>
  <c r="BE355" i="4"/>
  <c r="T355" i="4"/>
  <c r="R355" i="4"/>
  <c r="P355" i="4"/>
  <c r="BI354" i="4"/>
  <c r="BH354" i="4"/>
  <c r="BG354" i="4"/>
  <c r="BE354" i="4"/>
  <c r="T354" i="4"/>
  <c r="R354" i="4"/>
  <c r="P354" i="4"/>
  <c r="BI353" i="4"/>
  <c r="BH353" i="4"/>
  <c r="BG353" i="4"/>
  <c r="BE353" i="4"/>
  <c r="T353" i="4"/>
  <c r="R353" i="4"/>
  <c r="P353" i="4"/>
  <c r="BI352" i="4"/>
  <c r="BH352" i="4"/>
  <c r="BG352" i="4"/>
  <c r="BE352" i="4"/>
  <c r="T352" i="4"/>
  <c r="R352" i="4"/>
  <c r="P352" i="4"/>
  <c r="BI351" i="4"/>
  <c r="BH351" i="4"/>
  <c r="BG351" i="4"/>
  <c r="BE351" i="4"/>
  <c r="T351" i="4"/>
  <c r="R351" i="4"/>
  <c r="P351" i="4"/>
  <c r="BI350" i="4"/>
  <c r="BH350" i="4"/>
  <c r="BG350" i="4"/>
  <c r="BE350" i="4"/>
  <c r="T350" i="4"/>
  <c r="R350" i="4"/>
  <c r="P350" i="4"/>
  <c r="BI349" i="4"/>
  <c r="BH349" i="4"/>
  <c r="BG349" i="4"/>
  <c r="BE349" i="4"/>
  <c r="T349" i="4"/>
  <c r="R349" i="4"/>
  <c r="P349" i="4"/>
  <c r="BI348" i="4"/>
  <c r="BH348" i="4"/>
  <c r="BG348" i="4"/>
  <c r="BE348" i="4"/>
  <c r="T348" i="4"/>
  <c r="R348" i="4"/>
  <c r="P348" i="4"/>
  <c r="BI347" i="4"/>
  <c r="BH347" i="4"/>
  <c r="BG347" i="4"/>
  <c r="BE347" i="4"/>
  <c r="T347" i="4"/>
  <c r="R347" i="4"/>
  <c r="P347" i="4"/>
  <c r="BI346" i="4"/>
  <c r="BH346" i="4"/>
  <c r="BG346" i="4"/>
  <c r="BE346" i="4"/>
  <c r="T346" i="4"/>
  <c r="R346" i="4"/>
  <c r="P346" i="4"/>
  <c r="BI345" i="4"/>
  <c r="BH345" i="4"/>
  <c r="BG345" i="4"/>
  <c r="BE345" i="4"/>
  <c r="T345" i="4"/>
  <c r="R345" i="4"/>
  <c r="P345" i="4"/>
  <c r="BI344" i="4"/>
  <c r="BH344" i="4"/>
  <c r="BG344" i="4"/>
  <c r="BE344" i="4"/>
  <c r="T344" i="4"/>
  <c r="R344" i="4"/>
  <c r="P344" i="4"/>
  <c r="BI342" i="4"/>
  <c r="BH342" i="4"/>
  <c r="BG342" i="4"/>
  <c r="BE342" i="4"/>
  <c r="T342" i="4"/>
  <c r="R342" i="4"/>
  <c r="P342" i="4"/>
  <c r="BI341" i="4"/>
  <c r="BH341" i="4"/>
  <c r="BG341" i="4"/>
  <c r="BE341" i="4"/>
  <c r="T341" i="4"/>
  <c r="R341" i="4"/>
  <c r="P341" i="4"/>
  <c r="BI339" i="4"/>
  <c r="BH339" i="4"/>
  <c r="BG339" i="4"/>
  <c r="BE339" i="4"/>
  <c r="T339" i="4"/>
  <c r="R339" i="4"/>
  <c r="P339" i="4"/>
  <c r="BI337" i="4"/>
  <c r="BH337" i="4"/>
  <c r="BG337" i="4"/>
  <c r="BE337" i="4"/>
  <c r="T337" i="4"/>
  <c r="R337" i="4"/>
  <c r="P337" i="4"/>
  <c r="BI335" i="4"/>
  <c r="BH335" i="4"/>
  <c r="BG335" i="4"/>
  <c r="BE335" i="4"/>
  <c r="T335" i="4"/>
  <c r="R335" i="4"/>
  <c r="P335" i="4"/>
  <c r="BI333" i="4"/>
  <c r="BH333" i="4"/>
  <c r="BG333" i="4"/>
  <c r="BE333" i="4"/>
  <c r="T333" i="4"/>
  <c r="T332" i="4"/>
  <c r="R333" i="4"/>
  <c r="R332" i="4" s="1"/>
  <c r="P333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0" i="4"/>
  <c r="BH310" i="4"/>
  <c r="BG310" i="4"/>
  <c r="BE310" i="4"/>
  <c r="T310" i="4"/>
  <c r="R310" i="4"/>
  <c r="P310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5" i="4"/>
  <c r="BH305" i="4"/>
  <c r="BG305" i="4"/>
  <c r="BE305" i="4"/>
  <c r="T305" i="4"/>
  <c r="R305" i="4"/>
  <c r="P305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5" i="4"/>
  <c r="BH295" i="4"/>
  <c r="BG295" i="4"/>
  <c r="BE295" i="4"/>
  <c r="T295" i="4"/>
  <c r="R295" i="4"/>
  <c r="P295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4" i="4"/>
  <c r="BH284" i="4"/>
  <c r="BG284" i="4"/>
  <c r="BE284" i="4"/>
  <c r="T284" i="4"/>
  <c r="R284" i="4"/>
  <c r="P284" i="4"/>
  <c r="BI281" i="4"/>
  <c r="BH281" i="4"/>
  <c r="BG281" i="4"/>
  <c r="BE281" i="4"/>
  <c r="T281" i="4"/>
  <c r="R281" i="4"/>
  <c r="P281" i="4"/>
  <c r="BI278" i="4"/>
  <c r="BH278" i="4"/>
  <c r="BG278" i="4"/>
  <c r="BE278" i="4"/>
  <c r="T278" i="4"/>
  <c r="R278" i="4"/>
  <c r="P278" i="4"/>
  <c r="BI275" i="4"/>
  <c r="BH275" i="4"/>
  <c r="BG275" i="4"/>
  <c r="BE275" i="4"/>
  <c r="T275" i="4"/>
  <c r="T274" i="4"/>
  <c r="R275" i="4"/>
  <c r="R274" i="4" s="1"/>
  <c r="P275" i="4"/>
  <c r="P274" i="4"/>
  <c r="BI273" i="4"/>
  <c r="BH273" i="4"/>
  <c r="BG273" i="4"/>
  <c r="BE273" i="4"/>
  <c r="T273" i="4"/>
  <c r="R273" i="4"/>
  <c r="P273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59" i="4"/>
  <c r="BH259" i="4"/>
  <c r="BG259" i="4"/>
  <c r="BE259" i="4"/>
  <c r="T259" i="4"/>
  <c r="R259" i="4"/>
  <c r="P259" i="4"/>
  <c r="BI255" i="4"/>
  <c r="BH255" i="4"/>
  <c r="BG255" i="4"/>
  <c r="BE255" i="4"/>
  <c r="T255" i="4"/>
  <c r="R255" i="4"/>
  <c r="P255" i="4"/>
  <c r="BI253" i="4"/>
  <c r="BH253" i="4"/>
  <c r="BG253" i="4"/>
  <c r="BE253" i="4"/>
  <c r="T253" i="4"/>
  <c r="R253" i="4"/>
  <c r="P253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0" i="4"/>
  <c r="BH240" i="4"/>
  <c r="BG240" i="4"/>
  <c r="BE240" i="4"/>
  <c r="T240" i="4"/>
  <c r="R240" i="4"/>
  <c r="P240" i="4"/>
  <c r="BI220" i="4"/>
  <c r="BH220" i="4"/>
  <c r="BG220" i="4"/>
  <c r="BE220" i="4"/>
  <c r="T220" i="4"/>
  <c r="R220" i="4"/>
  <c r="P220" i="4"/>
  <c r="BI203" i="4"/>
  <c r="BH203" i="4"/>
  <c r="BG203" i="4"/>
  <c r="BE203" i="4"/>
  <c r="T203" i="4"/>
  <c r="R203" i="4"/>
  <c r="P203" i="4"/>
  <c r="BI199" i="4"/>
  <c r="BH199" i="4"/>
  <c r="BG199" i="4"/>
  <c r="BE199" i="4"/>
  <c r="T199" i="4"/>
  <c r="R199" i="4"/>
  <c r="P199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6" i="4"/>
  <c r="BH186" i="4"/>
  <c r="BG186" i="4"/>
  <c r="BE186" i="4"/>
  <c r="T186" i="4"/>
  <c r="R186" i="4"/>
  <c r="P186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69" i="4"/>
  <c r="BH169" i="4"/>
  <c r="BG169" i="4"/>
  <c r="BE169" i="4"/>
  <c r="T169" i="4"/>
  <c r="R169" i="4"/>
  <c r="P169" i="4"/>
  <c r="BI163" i="4"/>
  <c r="BH163" i="4"/>
  <c r="BG163" i="4"/>
  <c r="BE163" i="4"/>
  <c r="T163" i="4"/>
  <c r="R163" i="4"/>
  <c r="P163" i="4"/>
  <c r="BI156" i="4"/>
  <c r="BH156" i="4"/>
  <c r="BG156" i="4"/>
  <c r="BE156" i="4"/>
  <c r="T156" i="4"/>
  <c r="R156" i="4"/>
  <c r="P156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7" i="4"/>
  <c r="BH147" i="4"/>
  <c r="BG147" i="4"/>
  <c r="BE147" i="4"/>
  <c r="T147" i="4"/>
  <c r="R147" i="4"/>
  <c r="P147" i="4"/>
  <c r="J140" i="4"/>
  <c r="F140" i="4"/>
  <c r="F138" i="4"/>
  <c r="E136" i="4"/>
  <c r="J91" i="4"/>
  <c r="F91" i="4"/>
  <c r="F89" i="4"/>
  <c r="E87" i="4"/>
  <c r="J24" i="4"/>
  <c r="E24" i="4"/>
  <c r="J141" i="4"/>
  <c r="J23" i="4"/>
  <c r="J18" i="4"/>
  <c r="E18" i="4"/>
  <c r="F141" i="4"/>
  <c r="J17" i="4"/>
  <c r="J12" i="4"/>
  <c r="J138" i="4" s="1"/>
  <c r="E7" i="4"/>
  <c r="E134" i="4"/>
  <c r="J37" i="3"/>
  <c r="J36" i="3"/>
  <c r="AY96" i="1"/>
  <c r="J35" i="3"/>
  <c r="AX96" i="1" s="1"/>
  <c r="BI475" i="3"/>
  <c r="BH475" i="3"/>
  <c r="BG475" i="3"/>
  <c r="BE475" i="3"/>
  <c r="T475" i="3"/>
  <c r="T474" i="3"/>
  <c r="R475" i="3"/>
  <c r="R474" i="3" s="1"/>
  <c r="P475" i="3"/>
  <c r="P474" i="3"/>
  <c r="BI473" i="3"/>
  <c r="BH473" i="3"/>
  <c r="BG473" i="3"/>
  <c r="BE473" i="3"/>
  <c r="T473" i="3"/>
  <c r="T472" i="3" s="1"/>
  <c r="T469" i="3" s="1"/>
  <c r="R473" i="3"/>
  <c r="R472" i="3"/>
  <c r="P473" i="3"/>
  <c r="P472" i="3" s="1"/>
  <c r="BI471" i="3"/>
  <c r="BH471" i="3"/>
  <c r="BG471" i="3"/>
  <c r="BE471" i="3"/>
  <c r="T471" i="3"/>
  <c r="T470" i="3"/>
  <c r="R471" i="3"/>
  <c r="R470" i="3" s="1"/>
  <c r="R469" i="3" s="1"/>
  <c r="P471" i="3"/>
  <c r="P470" i="3" s="1"/>
  <c r="P469" i="3" s="1"/>
  <c r="BI461" i="3"/>
  <c r="BH461" i="3"/>
  <c r="BG461" i="3"/>
  <c r="BE461" i="3"/>
  <c r="T461" i="3"/>
  <c r="R461" i="3"/>
  <c r="P461" i="3"/>
  <c r="BI459" i="3"/>
  <c r="BH459" i="3"/>
  <c r="BG459" i="3"/>
  <c r="BE459" i="3"/>
  <c r="T459" i="3"/>
  <c r="R459" i="3"/>
  <c r="P459" i="3"/>
  <c r="BI458" i="3"/>
  <c r="BH458" i="3"/>
  <c r="BG458" i="3"/>
  <c r="BE458" i="3"/>
  <c r="T458" i="3"/>
  <c r="R458" i="3"/>
  <c r="P458" i="3"/>
  <c r="BI456" i="3"/>
  <c r="BH456" i="3"/>
  <c r="BG456" i="3"/>
  <c r="BE456" i="3"/>
  <c r="T456" i="3"/>
  <c r="R456" i="3"/>
  <c r="P456" i="3"/>
  <c r="BI454" i="3"/>
  <c r="BH454" i="3"/>
  <c r="BG454" i="3"/>
  <c r="BE454" i="3"/>
  <c r="T454" i="3"/>
  <c r="R454" i="3"/>
  <c r="P454" i="3"/>
  <c r="BI453" i="3"/>
  <c r="BH453" i="3"/>
  <c r="BG453" i="3"/>
  <c r="BE453" i="3"/>
  <c r="T453" i="3"/>
  <c r="R453" i="3"/>
  <c r="P453" i="3"/>
  <c r="BI451" i="3"/>
  <c r="BH451" i="3"/>
  <c r="BG451" i="3"/>
  <c r="BE451" i="3"/>
  <c r="T451" i="3"/>
  <c r="R451" i="3"/>
  <c r="P451" i="3"/>
  <c r="BI450" i="3"/>
  <c r="BH450" i="3"/>
  <c r="BG450" i="3"/>
  <c r="BE450" i="3"/>
  <c r="T450" i="3"/>
  <c r="R450" i="3"/>
  <c r="P450" i="3"/>
  <c r="BI449" i="3"/>
  <c r="BH449" i="3"/>
  <c r="BG449" i="3"/>
  <c r="BE449" i="3"/>
  <c r="T449" i="3"/>
  <c r="R449" i="3"/>
  <c r="P449" i="3"/>
  <c r="BI448" i="3"/>
  <c r="BH448" i="3"/>
  <c r="BG448" i="3"/>
  <c r="BE448" i="3"/>
  <c r="T448" i="3"/>
  <c r="R448" i="3"/>
  <c r="P448" i="3"/>
  <c r="BI446" i="3"/>
  <c r="BH446" i="3"/>
  <c r="BG446" i="3"/>
  <c r="BE446" i="3"/>
  <c r="T446" i="3"/>
  <c r="R446" i="3"/>
  <c r="P446" i="3"/>
  <c r="BI442" i="3"/>
  <c r="BH442" i="3"/>
  <c r="BG442" i="3"/>
  <c r="BE442" i="3"/>
  <c r="T442" i="3"/>
  <c r="R442" i="3"/>
  <c r="P442" i="3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8" i="3"/>
  <c r="BH438" i="3"/>
  <c r="BG438" i="3"/>
  <c r="BE438" i="3"/>
  <c r="T438" i="3"/>
  <c r="R438" i="3"/>
  <c r="P438" i="3"/>
  <c r="BI436" i="3"/>
  <c r="BH436" i="3"/>
  <c r="BG436" i="3"/>
  <c r="BE436" i="3"/>
  <c r="T436" i="3"/>
  <c r="R436" i="3"/>
  <c r="P436" i="3"/>
  <c r="BI435" i="3"/>
  <c r="BH435" i="3"/>
  <c r="BG435" i="3"/>
  <c r="BE435" i="3"/>
  <c r="T435" i="3"/>
  <c r="R435" i="3"/>
  <c r="P435" i="3"/>
  <c r="BI433" i="3"/>
  <c r="BH433" i="3"/>
  <c r="BG433" i="3"/>
  <c r="BE433" i="3"/>
  <c r="T433" i="3"/>
  <c r="R433" i="3"/>
  <c r="P433" i="3"/>
  <c r="BI431" i="3"/>
  <c r="BH431" i="3"/>
  <c r="BG431" i="3"/>
  <c r="BE431" i="3"/>
  <c r="T431" i="3"/>
  <c r="R431" i="3"/>
  <c r="P431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1" i="3"/>
  <c r="BH421" i="3"/>
  <c r="BG421" i="3"/>
  <c r="BE421" i="3"/>
  <c r="T421" i="3"/>
  <c r="R421" i="3"/>
  <c r="P421" i="3"/>
  <c r="BI418" i="3"/>
  <c r="BH418" i="3"/>
  <c r="BG418" i="3"/>
  <c r="BE418" i="3"/>
  <c r="T418" i="3"/>
  <c r="R418" i="3"/>
  <c r="P418" i="3"/>
  <c r="BI415" i="3"/>
  <c r="BH415" i="3"/>
  <c r="BG415" i="3"/>
  <c r="BE415" i="3"/>
  <c r="T415" i="3"/>
  <c r="R415" i="3"/>
  <c r="P415" i="3"/>
  <c r="BI413" i="3"/>
  <c r="BH413" i="3"/>
  <c r="BG413" i="3"/>
  <c r="BE413" i="3"/>
  <c r="T413" i="3"/>
  <c r="R413" i="3"/>
  <c r="P413" i="3"/>
  <c r="BI407" i="3"/>
  <c r="BH407" i="3"/>
  <c r="BG407" i="3"/>
  <c r="BE407" i="3"/>
  <c r="T407" i="3"/>
  <c r="R407" i="3"/>
  <c r="P407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7" i="3"/>
  <c r="BH397" i="3"/>
  <c r="BG397" i="3"/>
  <c r="BE397" i="3"/>
  <c r="T397" i="3"/>
  <c r="R397" i="3"/>
  <c r="P397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7" i="3"/>
  <c r="BH387" i="3"/>
  <c r="BG387" i="3"/>
  <c r="BE387" i="3"/>
  <c r="T387" i="3"/>
  <c r="R387" i="3"/>
  <c r="P387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2" i="3"/>
  <c r="BH382" i="3"/>
  <c r="BG382" i="3"/>
  <c r="BE382" i="3"/>
  <c r="T382" i="3"/>
  <c r="R382" i="3"/>
  <c r="P382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39" i="3"/>
  <c r="BH339" i="3"/>
  <c r="BG339" i="3"/>
  <c r="BE339" i="3"/>
  <c r="T339" i="3"/>
  <c r="R339" i="3"/>
  <c r="P339" i="3"/>
  <c r="BI337" i="3"/>
  <c r="BH337" i="3"/>
  <c r="BG337" i="3"/>
  <c r="BE337" i="3"/>
  <c r="T337" i="3"/>
  <c r="R337" i="3"/>
  <c r="P337" i="3"/>
  <c r="BI335" i="3"/>
  <c r="BH335" i="3"/>
  <c r="BG335" i="3"/>
  <c r="BE335" i="3"/>
  <c r="T335" i="3"/>
  <c r="R335" i="3"/>
  <c r="P335" i="3"/>
  <c r="BI333" i="3"/>
  <c r="BH333" i="3"/>
  <c r="BG333" i="3"/>
  <c r="BE333" i="3"/>
  <c r="T333" i="3"/>
  <c r="T332" i="3"/>
  <c r="R333" i="3"/>
  <c r="R332" i="3" s="1"/>
  <c r="P333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0" i="3"/>
  <c r="BH310" i="3"/>
  <c r="BG310" i="3"/>
  <c r="BE310" i="3"/>
  <c r="T310" i="3"/>
  <c r="R310" i="3"/>
  <c r="P310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5" i="3"/>
  <c r="BH305" i="3"/>
  <c r="BG305" i="3"/>
  <c r="BE305" i="3"/>
  <c r="T305" i="3"/>
  <c r="R305" i="3"/>
  <c r="P305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5" i="3"/>
  <c r="BH295" i="3"/>
  <c r="BG295" i="3"/>
  <c r="BE295" i="3"/>
  <c r="T295" i="3"/>
  <c r="R295" i="3"/>
  <c r="P295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4" i="3"/>
  <c r="BH284" i="3"/>
  <c r="BG284" i="3"/>
  <c r="BE284" i="3"/>
  <c r="T284" i="3"/>
  <c r="R284" i="3"/>
  <c r="P284" i="3"/>
  <c r="BI281" i="3"/>
  <c r="BH281" i="3"/>
  <c r="BG281" i="3"/>
  <c r="BE281" i="3"/>
  <c r="T281" i="3"/>
  <c r="R281" i="3"/>
  <c r="P281" i="3"/>
  <c r="BI278" i="3"/>
  <c r="BH278" i="3"/>
  <c r="BG278" i="3"/>
  <c r="BE278" i="3"/>
  <c r="T278" i="3"/>
  <c r="R278" i="3"/>
  <c r="P278" i="3"/>
  <c r="BI275" i="3"/>
  <c r="BH275" i="3"/>
  <c r="BG275" i="3"/>
  <c r="BE275" i="3"/>
  <c r="T275" i="3"/>
  <c r="T274" i="3"/>
  <c r="R275" i="3"/>
  <c r="R274" i="3" s="1"/>
  <c r="P275" i="3"/>
  <c r="P274" i="3"/>
  <c r="BI273" i="3"/>
  <c r="BH273" i="3"/>
  <c r="BG273" i="3"/>
  <c r="BE273" i="3"/>
  <c r="T273" i="3"/>
  <c r="R273" i="3"/>
  <c r="P273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59" i="3"/>
  <c r="BH259" i="3"/>
  <c r="BG259" i="3"/>
  <c r="BE259" i="3"/>
  <c r="T259" i="3"/>
  <c r="R259" i="3"/>
  <c r="P259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0" i="3"/>
  <c r="BH240" i="3"/>
  <c r="BG240" i="3"/>
  <c r="BE240" i="3"/>
  <c r="T240" i="3"/>
  <c r="R240" i="3"/>
  <c r="P240" i="3"/>
  <c r="BI220" i="3"/>
  <c r="BH220" i="3"/>
  <c r="BG220" i="3"/>
  <c r="BE220" i="3"/>
  <c r="T220" i="3"/>
  <c r="R220" i="3"/>
  <c r="P220" i="3"/>
  <c r="BI203" i="3"/>
  <c r="BH203" i="3"/>
  <c r="BG203" i="3"/>
  <c r="BE203" i="3"/>
  <c r="T203" i="3"/>
  <c r="R203" i="3"/>
  <c r="P203" i="3"/>
  <c r="BI199" i="3"/>
  <c r="BH199" i="3"/>
  <c r="BG199" i="3"/>
  <c r="BE199" i="3"/>
  <c r="T199" i="3"/>
  <c r="R199" i="3"/>
  <c r="P199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69" i="3"/>
  <c r="BH169" i="3"/>
  <c r="BG169" i="3"/>
  <c r="BE169" i="3"/>
  <c r="T169" i="3"/>
  <c r="R169" i="3"/>
  <c r="P169" i="3"/>
  <c r="BI163" i="3"/>
  <c r="BH163" i="3"/>
  <c r="BG163" i="3"/>
  <c r="BE163" i="3"/>
  <c r="T163" i="3"/>
  <c r="R163" i="3"/>
  <c r="P163" i="3"/>
  <c r="BI156" i="3"/>
  <c r="BH156" i="3"/>
  <c r="BG156" i="3"/>
  <c r="BE156" i="3"/>
  <c r="T156" i="3"/>
  <c r="R156" i="3"/>
  <c r="P156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7" i="3"/>
  <c r="BH147" i="3"/>
  <c r="BG147" i="3"/>
  <c r="BE147" i="3"/>
  <c r="T147" i="3"/>
  <c r="R147" i="3"/>
  <c r="P147" i="3"/>
  <c r="J140" i="3"/>
  <c r="F140" i="3"/>
  <c r="F138" i="3"/>
  <c r="E136" i="3"/>
  <c r="J91" i="3"/>
  <c r="F91" i="3"/>
  <c r="F89" i="3"/>
  <c r="E87" i="3"/>
  <c r="J24" i="3"/>
  <c r="E24" i="3"/>
  <c r="J141" i="3"/>
  <c r="J23" i="3"/>
  <c r="J18" i="3"/>
  <c r="E18" i="3"/>
  <c r="F141" i="3"/>
  <c r="J17" i="3"/>
  <c r="J12" i="3"/>
  <c r="J138" i="3" s="1"/>
  <c r="E7" i="3"/>
  <c r="E134" i="3"/>
  <c r="J37" i="2"/>
  <c r="J36" i="2"/>
  <c r="AY95" i="1"/>
  <c r="J35" i="2"/>
  <c r="AX95" i="1" s="1"/>
  <c r="BI476" i="2"/>
  <c r="BH476" i="2"/>
  <c r="BG476" i="2"/>
  <c r="BE476" i="2"/>
  <c r="T476" i="2"/>
  <c r="T475" i="2"/>
  <c r="R476" i="2"/>
  <c r="R475" i="2" s="1"/>
  <c r="P476" i="2"/>
  <c r="P475" i="2"/>
  <c r="BI474" i="2"/>
  <c r="BH474" i="2"/>
  <c r="BG474" i="2"/>
  <c r="BE474" i="2"/>
  <c r="T474" i="2"/>
  <c r="T473" i="2" s="1"/>
  <c r="T470" i="2" s="1"/>
  <c r="R474" i="2"/>
  <c r="R473" i="2"/>
  <c r="P474" i="2"/>
  <c r="P473" i="2" s="1"/>
  <c r="BI472" i="2"/>
  <c r="BH472" i="2"/>
  <c r="BG472" i="2"/>
  <c r="BE472" i="2"/>
  <c r="T472" i="2"/>
  <c r="T471" i="2"/>
  <c r="R472" i="2"/>
  <c r="R471" i="2" s="1"/>
  <c r="R470" i="2" s="1"/>
  <c r="P472" i="2"/>
  <c r="P471" i="2" s="1"/>
  <c r="P470" i="2" s="1"/>
  <c r="BI462" i="2"/>
  <c r="BH462" i="2"/>
  <c r="BG462" i="2"/>
  <c r="BE462" i="2"/>
  <c r="T462" i="2"/>
  <c r="R462" i="2"/>
  <c r="P462" i="2"/>
  <c r="BI460" i="2"/>
  <c r="BH460" i="2"/>
  <c r="BG460" i="2"/>
  <c r="BE460" i="2"/>
  <c r="T460" i="2"/>
  <c r="R460" i="2"/>
  <c r="P460" i="2"/>
  <c r="BI459" i="2"/>
  <c r="BH459" i="2"/>
  <c r="BG459" i="2"/>
  <c r="BE459" i="2"/>
  <c r="T459" i="2"/>
  <c r="R459" i="2"/>
  <c r="P459" i="2"/>
  <c r="BI457" i="2"/>
  <c r="BH457" i="2"/>
  <c r="BG457" i="2"/>
  <c r="BE457" i="2"/>
  <c r="T457" i="2"/>
  <c r="R457" i="2"/>
  <c r="P457" i="2"/>
  <c r="BI455" i="2"/>
  <c r="BH455" i="2"/>
  <c r="BG455" i="2"/>
  <c r="BE455" i="2"/>
  <c r="T455" i="2"/>
  <c r="R455" i="2"/>
  <c r="P455" i="2"/>
  <c r="BI454" i="2"/>
  <c r="BH454" i="2"/>
  <c r="BG454" i="2"/>
  <c r="BE454" i="2"/>
  <c r="T454" i="2"/>
  <c r="R454" i="2"/>
  <c r="P454" i="2"/>
  <c r="BI452" i="2"/>
  <c r="BH452" i="2"/>
  <c r="BG452" i="2"/>
  <c r="BE452" i="2"/>
  <c r="T452" i="2"/>
  <c r="R452" i="2"/>
  <c r="P452" i="2"/>
  <c r="BI451" i="2"/>
  <c r="BH451" i="2"/>
  <c r="BG451" i="2"/>
  <c r="BE451" i="2"/>
  <c r="T451" i="2"/>
  <c r="R451" i="2"/>
  <c r="P451" i="2"/>
  <c r="BI450" i="2"/>
  <c r="BH450" i="2"/>
  <c r="BG450" i="2"/>
  <c r="BE450" i="2"/>
  <c r="T450" i="2"/>
  <c r="R450" i="2"/>
  <c r="P450" i="2"/>
  <c r="BI449" i="2"/>
  <c r="BH449" i="2"/>
  <c r="BG449" i="2"/>
  <c r="BE449" i="2"/>
  <c r="T449" i="2"/>
  <c r="R449" i="2"/>
  <c r="P449" i="2"/>
  <c r="BI447" i="2"/>
  <c r="BH447" i="2"/>
  <c r="BG447" i="2"/>
  <c r="BE447" i="2"/>
  <c r="T447" i="2"/>
  <c r="R447" i="2"/>
  <c r="P447" i="2"/>
  <c r="BI443" i="2"/>
  <c r="BH443" i="2"/>
  <c r="BG443" i="2"/>
  <c r="BE443" i="2"/>
  <c r="T443" i="2"/>
  <c r="R443" i="2"/>
  <c r="P443" i="2"/>
  <c r="BI441" i="2"/>
  <c r="BH441" i="2"/>
  <c r="BG441" i="2"/>
  <c r="BE441" i="2"/>
  <c r="T441" i="2"/>
  <c r="R441" i="2"/>
  <c r="P441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7" i="2"/>
  <c r="BH437" i="2"/>
  <c r="BG437" i="2"/>
  <c r="BE437" i="2"/>
  <c r="T437" i="2"/>
  <c r="R437" i="2"/>
  <c r="P437" i="2"/>
  <c r="BI435" i="2"/>
  <c r="BH435" i="2"/>
  <c r="BG435" i="2"/>
  <c r="BE435" i="2"/>
  <c r="T435" i="2"/>
  <c r="R435" i="2"/>
  <c r="P435" i="2"/>
  <c r="BI433" i="2"/>
  <c r="BH433" i="2"/>
  <c r="BG433" i="2"/>
  <c r="BE433" i="2"/>
  <c r="T433" i="2"/>
  <c r="R433" i="2"/>
  <c r="P433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1" i="2"/>
  <c r="BH421" i="2"/>
  <c r="BG421" i="2"/>
  <c r="BE421" i="2"/>
  <c r="T421" i="2"/>
  <c r="R421" i="2"/>
  <c r="P421" i="2"/>
  <c r="BI418" i="2"/>
  <c r="BH418" i="2"/>
  <c r="BG418" i="2"/>
  <c r="BE418" i="2"/>
  <c r="T418" i="2"/>
  <c r="R418" i="2"/>
  <c r="P418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T332" i="2"/>
  <c r="R333" i="2"/>
  <c r="R332" i="2" s="1"/>
  <c r="P333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1" i="2"/>
  <c r="BH281" i="2"/>
  <c r="BG281" i="2"/>
  <c r="BE281" i="2"/>
  <c r="T281" i="2"/>
  <c r="R281" i="2"/>
  <c r="P281" i="2"/>
  <c r="BI278" i="2"/>
  <c r="BH278" i="2"/>
  <c r="BG278" i="2"/>
  <c r="BE278" i="2"/>
  <c r="T278" i="2"/>
  <c r="R278" i="2"/>
  <c r="P278" i="2"/>
  <c r="BI275" i="2"/>
  <c r="BH275" i="2"/>
  <c r="BG275" i="2"/>
  <c r="BE275" i="2"/>
  <c r="T275" i="2"/>
  <c r="T274" i="2"/>
  <c r="R275" i="2"/>
  <c r="R274" i="2" s="1"/>
  <c r="P275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0" i="2"/>
  <c r="BH240" i="2"/>
  <c r="BG240" i="2"/>
  <c r="BE240" i="2"/>
  <c r="T240" i="2"/>
  <c r="R240" i="2"/>
  <c r="P240" i="2"/>
  <c r="BI220" i="2"/>
  <c r="BH220" i="2"/>
  <c r="BG220" i="2"/>
  <c r="BE220" i="2"/>
  <c r="T220" i="2"/>
  <c r="R220" i="2"/>
  <c r="P220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69" i="2"/>
  <c r="BH169" i="2"/>
  <c r="BG169" i="2"/>
  <c r="BE169" i="2"/>
  <c r="T169" i="2"/>
  <c r="R169" i="2"/>
  <c r="P169" i="2"/>
  <c r="BI163" i="2"/>
  <c r="BH163" i="2"/>
  <c r="BG163" i="2"/>
  <c r="BE163" i="2"/>
  <c r="T163" i="2"/>
  <c r="R163" i="2"/>
  <c r="P163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J140" i="2"/>
  <c r="F140" i="2"/>
  <c r="F138" i="2"/>
  <c r="E136" i="2"/>
  <c r="J91" i="2"/>
  <c r="F91" i="2"/>
  <c r="F89" i="2"/>
  <c r="E87" i="2"/>
  <c r="J24" i="2"/>
  <c r="E24" i="2"/>
  <c r="J141" i="2"/>
  <c r="J23" i="2"/>
  <c r="J18" i="2"/>
  <c r="E18" i="2"/>
  <c r="F141" i="2"/>
  <c r="J17" i="2"/>
  <c r="J12" i="2"/>
  <c r="J138" i="2" s="1"/>
  <c r="E7" i="2"/>
  <c r="E134" i="2"/>
  <c r="L90" i="1"/>
  <c r="AM90" i="1"/>
  <c r="AM89" i="1"/>
  <c r="L89" i="1"/>
  <c r="AM87" i="1"/>
  <c r="L87" i="1"/>
  <c r="L85" i="1"/>
  <c r="L84" i="1"/>
  <c r="BK474" i="14"/>
  <c r="J474" i="14"/>
  <c r="BK472" i="14"/>
  <c r="J472" i="14"/>
  <c r="BK470" i="14"/>
  <c r="J470" i="14"/>
  <c r="BK460" i="14"/>
  <c r="J460" i="14"/>
  <c r="BK458" i="14"/>
  <c r="J458" i="14"/>
  <c r="BK457" i="14"/>
  <c r="J457" i="14"/>
  <c r="J455" i="14"/>
  <c r="J453" i="14"/>
  <c r="BK452" i="14"/>
  <c r="BK450" i="14"/>
  <c r="J449" i="14"/>
  <c r="J448" i="14"/>
  <c r="J447" i="14"/>
  <c r="BK424" i="14"/>
  <c r="BK423" i="14"/>
  <c r="J422" i="14"/>
  <c r="BK421" i="14"/>
  <c r="BK419" i="14"/>
  <c r="BK416" i="14"/>
  <c r="J413" i="14"/>
  <c r="BK411" i="14"/>
  <c r="J405" i="14"/>
  <c r="BK404" i="14"/>
  <c r="BK403" i="14"/>
  <c r="BK402" i="14"/>
  <c r="J402" i="14"/>
  <c r="BK401" i="14"/>
  <c r="BK400" i="14"/>
  <c r="J400" i="14"/>
  <c r="J399" i="14"/>
  <c r="J398" i="14"/>
  <c r="BK395" i="14"/>
  <c r="J393" i="14"/>
  <c r="J392" i="14"/>
  <c r="J391" i="14"/>
  <c r="BK390" i="14"/>
  <c r="J390" i="14"/>
  <c r="J389" i="14"/>
  <c r="J387" i="14"/>
  <c r="J385" i="14"/>
  <c r="J384" i="14"/>
  <c r="J382" i="14"/>
  <c r="J381" i="14"/>
  <c r="BK380" i="14"/>
  <c r="J379" i="14"/>
  <c r="BK377" i="14"/>
  <c r="J377" i="14"/>
  <c r="J376" i="14"/>
  <c r="BK374" i="14"/>
  <c r="J372" i="14"/>
  <c r="J371" i="14"/>
  <c r="BK370" i="14"/>
  <c r="BK369" i="14"/>
  <c r="BK368" i="14"/>
  <c r="J367" i="14"/>
  <c r="BK366" i="14"/>
  <c r="J366" i="14"/>
  <c r="J365" i="14"/>
  <c r="BK364" i="14"/>
  <c r="BK362" i="14"/>
  <c r="BK361" i="14"/>
  <c r="J359" i="14"/>
  <c r="J358" i="14"/>
  <c r="J357" i="14"/>
  <c r="BK356" i="14"/>
  <c r="BK355" i="14"/>
  <c r="J355" i="14"/>
  <c r="BK354" i="14"/>
  <c r="J353" i="14"/>
  <c r="J352" i="14"/>
  <c r="BK351" i="14"/>
  <c r="J350" i="14"/>
  <c r="BK349" i="14"/>
  <c r="J348" i="14"/>
  <c r="BK347" i="14"/>
  <c r="BK346" i="14"/>
  <c r="BK345" i="14"/>
  <c r="BK344" i="14"/>
  <c r="J341" i="14"/>
  <c r="J339" i="14"/>
  <c r="J337" i="14"/>
  <c r="J335" i="14"/>
  <c r="J333" i="14"/>
  <c r="BK331" i="14"/>
  <c r="J331" i="14"/>
  <c r="BK330" i="14"/>
  <c r="J330" i="14"/>
  <c r="BK329" i="14"/>
  <c r="J329" i="14"/>
  <c r="J328" i="14"/>
  <c r="BK327" i="14"/>
  <c r="BK326" i="14"/>
  <c r="BK325" i="14"/>
  <c r="J324" i="14"/>
  <c r="J323" i="14"/>
  <c r="BK322" i="14"/>
  <c r="J322" i="14"/>
  <c r="J321" i="14"/>
  <c r="BK319" i="14"/>
  <c r="J319" i="14"/>
  <c r="BK318" i="14"/>
  <c r="J318" i="14"/>
  <c r="J317" i="14"/>
  <c r="J316" i="14"/>
  <c r="BK315" i="14"/>
  <c r="J313" i="14"/>
  <c r="BK312" i="14"/>
  <c r="J310" i="14"/>
  <c r="BK308" i="14"/>
  <c r="BK307" i="14"/>
  <c r="BK305" i="14"/>
  <c r="BK303" i="14"/>
  <c r="BK302" i="14"/>
  <c r="J302" i="14"/>
  <c r="BK301" i="14"/>
  <c r="J301" i="14"/>
  <c r="BK300" i="14"/>
  <c r="J300" i="14"/>
  <c r="BK299" i="14"/>
  <c r="J299" i="14"/>
  <c r="BK298" i="14"/>
  <c r="J298" i="14"/>
  <c r="BK297" i="14"/>
  <c r="J297" i="14"/>
  <c r="BK295" i="14"/>
  <c r="J295" i="14"/>
  <c r="BK293" i="14"/>
  <c r="J293" i="14"/>
  <c r="BK292" i="14"/>
  <c r="J292" i="14"/>
  <c r="BK291" i="14"/>
  <c r="J291" i="14"/>
  <c r="BK290" i="14"/>
  <c r="J290" i="14"/>
  <c r="BK289" i="14"/>
  <c r="J289" i="14"/>
  <c r="BK287" i="14"/>
  <c r="J287" i="14"/>
  <c r="BK286" i="14"/>
  <c r="J286" i="14"/>
  <c r="BK284" i="14"/>
  <c r="J284" i="14"/>
  <c r="BK281" i="14"/>
  <c r="J281" i="14"/>
  <c r="BK278" i="14"/>
  <c r="J278" i="14"/>
  <c r="BK275" i="14"/>
  <c r="J275" i="14"/>
  <c r="BK273" i="14"/>
  <c r="J273" i="14"/>
  <c r="BK271" i="14"/>
  <c r="J271" i="14"/>
  <c r="BK270" i="14"/>
  <c r="J270" i="14"/>
  <c r="BK269" i="14"/>
  <c r="J269" i="14"/>
  <c r="BK265" i="14"/>
  <c r="BK264" i="14"/>
  <c r="J263" i="14"/>
  <c r="BK262" i="14"/>
  <c r="J261" i="14"/>
  <c r="J259" i="14"/>
  <c r="J255" i="14"/>
  <c r="BK253" i="14"/>
  <c r="BK251" i="14"/>
  <c r="BK250" i="14"/>
  <c r="J249" i="14"/>
  <c r="J248" i="14"/>
  <c r="BK247" i="14"/>
  <c r="BK245" i="14"/>
  <c r="J244" i="14"/>
  <c r="BK240" i="14"/>
  <c r="BK220" i="14"/>
  <c r="J220" i="14"/>
  <c r="BK203" i="14"/>
  <c r="J203" i="14"/>
  <c r="BK199" i="14"/>
  <c r="J199" i="14"/>
  <c r="J189" i="14"/>
  <c r="BK188" i="14"/>
  <c r="BK186" i="14"/>
  <c r="BK180" i="14"/>
  <c r="J178" i="14"/>
  <c r="J176" i="14"/>
  <c r="J175" i="14"/>
  <c r="BK174" i="14"/>
  <c r="BK169" i="14"/>
  <c r="BK163" i="14"/>
  <c r="BK156" i="14"/>
  <c r="BK153" i="14"/>
  <c r="J152" i="14"/>
  <c r="J151" i="14"/>
  <c r="BK150" i="14"/>
  <c r="J147" i="14"/>
  <c r="BK474" i="13"/>
  <c r="J474" i="13"/>
  <c r="BK472" i="13"/>
  <c r="J472" i="13"/>
  <c r="BK470" i="13"/>
  <c r="J470" i="13"/>
  <c r="BK460" i="13"/>
  <c r="BK458" i="13"/>
  <c r="J457" i="13"/>
  <c r="BK455" i="13"/>
  <c r="J455" i="13"/>
  <c r="BK453" i="13"/>
  <c r="J453" i="13"/>
  <c r="J452" i="13"/>
  <c r="J449" i="13"/>
  <c r="BK448" i="13"/>
  <c r="BK447" i="13"/>
  <c r="J445" i="13"/>
  <c r="BK441" i="13"/>
  <c r="J441" i="13"/>
  <c r="BK439" i="13"/>
  <c r="BK438" i="13"/>
  <c r="BK437" i="13"/>
  <c r="BK435" i="13"/>
  <c r="BK433" i="13"/>
  <c r="J431" i="13"/>
  <c r="BK429" i="13"/>
  <c r="BK428" i="13"/>
  <c r="BK427" i="13"/>
  <c r="BK426" i="13"/>
  <c r="J424" i="13"/>
  <c r="J423" i="13"/>
  <c r="BK422" i="13"/>
  <c r="BK421" i="13"/>
  <c r="BK419" i="13"/>
  <c r="BK413" i="13"/>
  <c r="J413" i="13"/>
  <c r="J411" i="13"/>
  <c r="J405" i="13"/>
  <c r="BK404" i="13"/>
  <c r="BK403" i="13"/>
  <c r="BK402" i="13"/>
  <c r="J400" i="13"/>
  <c r="J399" i="13"/>
  <c r="J398" i="13"/>
  <c r="J395" i="13"/>
  <c r="BK393" i="13"/>
  <c r="J392" i="13"/>
  <c r="J391" i="13"/>
  <c r="J390" i="13"/>
  <c r="BK389" i="13"/>
  <c r="BK387" i="13"/>
  <c r="BK385" i="13"/>
  <c r="J384" i="13"/>
  <c r="BK382" i="13"/>
  <c r="BK381" i="13"/>
  <c r="J380" i="13"/>
  <c r="J379" i="13"/>
  <c r="J377" i="13"/>
  <c r="J376" i="13"/>
  <c r="BK374" i="13"/>
  <c r="BK373" i="13"/>
  <c r="BK372" i="13"/>
  <c r="BK371" i="13"/>
  <c r="BK370" i="13"/>
  <c r="BK369" i="13"/>
  <c r="BK368" i="13"/>
  <c r="BK367" i="13"/>
  <c r="BK366" i="13"/>
  <c r="BK365" i="13"/>
  <c r="J365" i="13"/>
  <c r="BK364" i="13"/>
  <c r="BK363" i="13"/>
  <c r="BK362" i="13"/>
  <c r="BK361" i="13"/>
  <c r="BK360" i="13"/>
  <c r="BK359" i="13"/>
  <c r="BK358" i="13"/>
  <c r="J357" i="13"/>
  <c r="BK356" i="13"/>
  <c r="J355" i="13"/>
  <c r="J354" i="13"/>
  <c r="BK353" i="13"/>
  <c r="BK352" i="13"/>
  <c r="BK351" i="13"/>
  <c r="BK350" i="13"/>
  <c r="J350" i="13"/>
  <c r="BK349" i="13"/>
  <c r="J348" i="13"/>
  <c r="J347" i="13"/>
  <c r="J346" i="13"/>
  <c r="J344" i="13"/>
  <c r="BK342" i="13"/>
  <c r="J341" i="13"/>
  <c r="BK339" i="13"/>
  <c r="J337" i="13"/>
  <c r="BK335" i="13"/>
  <c r="J333" i="13"/>
  <c r="BK331" i="13"/>
  <c r="J330" i="13"/>
  <c r="BK329" i="13"/>
  <c r="J328" i="13"/>
  <c r="J327" i="13"/>
  <c r="BK326" i="13"/>
  <c r="BK325" i="13"/>
  <c r="BK324" i="13"/>
  <c r="J323" i="13"/>
  <c r="BK322" i="13"/>
  <c r="BK321" i="13"/>
  <c r="J320" i="13"/>
  <c r="BK319" i="13"/>
  <c r="BK318" i="13"/>
  <c r="BK317" i="13"/>
  <c r="J316" i="13"/>
  <c r="BK315" i="13"/>
  <c r="J313" i="13"/>
  <c r="J312" i="13"/>
  <c r="BK310" i="13"/>
  <c r="J308" i="13"/>
  <c r="J307" i="13"/>
  <c r="BK305" i="13"/>
  <c r="BK303" i="13"/>
  <c r="J302" i="13"/>
  <c r="BK301" i="13"/>
  <c r="BK300" i="13"/>
  <c r="BK299" i="13"/>
  <c r="J298" i="13"/>
  <c r="BK297" i="13"/>
  <c r="J295" i="13"/>
  <c r="BK292" i="13"/>
  <c r="BK291" i="13"/>
  <c r="BK290" i="13"/>
  <c r="J289" i="13"/>
  <c r="J287" i="13"/>
  <c r="BK286" i="13"/>
  <c r="J286" i="13"/>
  <c r="J284" i="13"/>
  <c r="BK281" i="13"/>
  <c r="J278" i="13"/>
  <c r="BK275" i="13"/>
  <c r="J273" i="13"/>
  <c r="BK271" i="13"/>
  <c r="BK270" i="13"/>
  <c r="J269" i="13"/>
  <c r="BK265" i="13"/>
  <c r="BK264" i="13"/>
  <c r="BK263" i="13"/>
  <c r="J263" i="13"/>
  <c r="BK262" i="13"/>
  <c r="BK261" i="13"/>
  <c r="BK259" i="13"/>
  <c r="BK255" i="13"/>
  <c r="BK253" i="13"/>
  <c r="J251" i="13"/>
  <c r="BK250" i="13"/>
  <c r="J249" i="13"/>
  <c r="BK248" i="13"/>
  <c r="J247" i="13"/>
  <c r="BK244" i="13"/>
  <c r="J243" i="13"/>
  <c r="J240" i="13"/>
  <c r="J220" i="13"/>
  <c r="J203" i="13"/>
  <c r="BK199" i="13"/>
  <c r="BK189" i="13"/>
  <c r="BK188" i="13"/>
  <c r="J186" i="13"/>
  <c r="J180" i="13"/>
  <c r="J178" i="13"/>
  <c r="J176" i="13"/>
  <c r="BK175" i="13"/>
  <c r="BK174" i="13"/>
  <c r="BK169" i="13"/>
  <c r="J163" i="13"/>
  <c r="BK156" i="13"/>
  <c r="J153" i="13"/>
  <c r="J152" i="13"/>
  <c r="BK151" i="13"/>
  <c r="BK150" i="13"/>
  <c r="BK147" i="13"/>
  <c r="BK474" i="12"/>
  <c r="J474" i="12"/>
  <c r="BK472" i="12"/>
  <c r="J472" i="12"/>
  <c r="BK470" i="12"/>
  <c r="J470" i="12"/>
  <c r="BK460" i="12"/>
  <c r="J460" i="12"/>
  <c r="BK458" i="12"/>
  <c r="J458" i="12"/>
  <c r="BK457" i="12"/>
  <c r="J457" i="12"/>
  <c r="BK455" i="12"/>
  <c r="J455" i="12"/>
  <c r="BK453" i="12"/>
  <c r="J453" i="12"/>
  <c r="BK452" i="12"/>
  <c r="J452" i="12"/>
  <c r="BK450" i="12"/>
  <c r="J450" i="12"/>
  <c r="BK449" i="12"/>
  <c r="J448" i="12"/>
  <c r="J447" i="12"/>
  <c r="BK445" i="12"/>
  <c r="J441" i="12"/>
  <c r="BK439" i="12"/>
  <c r="BK438" i="12"/>
  <c r="J437" i="12"/>
  <c r="J435" i="12"/>
  <c r="BK433" i="12"/>
  <c r="J431" i="12"/>
  <c r="J429" i="12"/>
  <c r="BK428" i="12"/>
  <c r="BK427" i="12"/>
  <c r="J426" i="12"/>
  <c r="J424" i="12"/>
  <c r="BK423" i="12"/>
  <c r="J422" i="12"/>
  <c r="J421" i="12"/>
  <c r="BK419" i="12"/>
  <c r="J419" i="12"/>
  <c r="BK416" i="12"/>
  <c r="J416" i="12"/>
  <c r="BK413" i="12"/>
  <c r="J413" i="12"/>
  <c r="BK411" i="12"/>
  <c r="J411" i="12"/>
  <c r="BK405" i="12"/>
  <c r="J405" i="12"/>
  <c r="BK404" i="12"/>
  <c r="J404" i="12"/>
  <c r="BK403" i="12"/>
  <c r="J403" i="12"/>
  <c r="BK402" i="12"/>
  <c r="J402" i="12"/>
  <c r="BK401" i="12"/>
  <c r="J401" i="12"/>
  <c r="BK400" i="12"/>
  <c r="J400" i="12"/>
  <c r="BK399" i="12"/>
  <c r="J399" i="12"/>
  <c r="BK398" i="12"/>
  <c r="J398" i="12"/>
  <c r="BK395" i="12"/>
  <c r="J395" i="12"/>
  <c r="BK393" i="12"/>
  <c r="J393" i="12"/>
  <c r="BK392" i="12"/>
  <c r="J392" i="12"/>
  <c r="BK391" i="12"/>
  <c r="J391" i="12"/>
  <c r="BK390" i="12"/>
  <c r="J390" i="12"/>
  <c r="BK389" i="12"/>
  <c r="J389" i="12"/>
  <c r="BK387" i="12"/>
  <c r="J387" i="12"/>
  <c r="BK385" i="12"/>
  <c r="J385" i="12"/>
  <c r="BK384" i="12"/>
  <c r="J384" i="12"/>
  <c r="BK382" i="12"/>
  <c r="J382" i="12"/>
  <c r="BK381" i="12"/>
  <c r="J381" i="12"/>
  <c r="BK380" i="12"/>
  <c r="J380" i="12"/>
  <c r="BK379" i="12"/>
  <c r="J379" i="12"/>
  <c r="BK377" i="12"/>
  <c r="J377" i="12"/>
  <c r="BK376" i="12"/>
  <c r="J376" i="12"/>
  <c r="BK374" i="12"/>
  <c r="J374" i="12"/>
  <c r="BK373" i="12"/>
  <c r="J373" i="12"/>
  <c r="BK372" i="12"/>
  <c r="J372" i="12"/>
  <c r="BK371" i="12"/>
  <c r="J371" i="12"/>
  <c r="BK370" i="12"/>
  <c r="J370" i="12"/>
  <c r="BK369" i="12"/>
  <c r="J369" i="12"/>
  <c r="BK368" i="12"/>
  <c r="J368" i="12"/>
  <c r="BK367" i="12"/>
  <c r="J367" i="12"/>
  <c r="BK366" i="12"/>
  <c r="J366" i="12"/>
  <c r="BK365" i="12"/>
  <c r="J365" i="12"/>
  <c r="BK364" i="12"/>
  <c r="J364" i="12"/>
  <c r="BK363" i="12"/>
  <c r="J363" i="12"/>
  <c r="BK362" i="12"/>
  <c r="J362" i="12"/>
  <c r="BK361" i="12"/>
  <c r="J361" i="12"/>
  <c r="BK360" i="12"/>
  <c r="J360" i="12"/>
  <c r="BK359" i="12"/>
  <c r="J359" i="12"/>
  <c r="BK358" i="12"/>
  <c r="J358" i="12"/>
  <c r="BK357" i="12"/>
  <c r="J357" i="12"/>
  <c r="BK356" i="12"/>
  <c r="J356" i="12"/>
  <c r="BK355" i="12"/>
  <c r="J355" i="12"/>
  <c r="BK354" i="12"/>
  <c r="J354" i="12"/>
  <c r="BK353" i="12"/>
  <c r="J353" i="12"/>
  <c r="BK352" i="12"/>
  <c r="J352" i="12"/>
  <c r="BK351" i="12"/>
  <c r="J351" i="12"/>
  <c r="BK350" i="12"/>
  <c r="J350" i="12"/>
  <c r="BK349" i="12"/>
  <c r="J349" i="12"/>
  <c r="BK348" i="12"/>
  <c r="J348" i="12"/>
  <c r="BK347" i="12"/>
  <c r="J347" i="12"/>
  <c r="BK346" i="12"/>
  <c r="J346" i="12"/>
  <c r="BK345" i="12"/>
  <c r="J345" i="12"/>
  <c r="BK344" i="12"/>
  <c r="J344" i="12"/>
  <c r="BK342" i="12"/>
  <c r="J342" i="12"/>
  <c r="BK341" i="12"/>
  <c r="J341" i="12"/>
  <c r="BK339" i="12"/>
  <c r="J339" i="12"/>
  <c r="BK337" i="12"/>
  <c r="J337" i="12"/>
  <c r="BK335" i="12"/>
  <c r="J335" i="12"/>
  <c r="BK333" i="12"/>
  <c r="J333" i="12"/>
  <c r="BK331" i="12"/>
  <c r="J331" i="12"/>
  <c r="BK330" i="12"/>
  <c r="J330" i="12"/>
  <c r="BK329" i="12"/>
  <c r="J329" i="12"/>
  <c r="BK328" i="12"/>
  <c r="J328" i="12"/>
  <c r="BK327" i="12"/>
  <c r="J327" i="12"/>
  <c r="BK326" i="12"/>
  <c r="J326" i="12"/>
  <c r="BK325" i="12"/>
  <c r="J325" i="12"/>
  <c r="BK324" i="12"/>
  <c r="J324" i="12"/>
  <c r="BK323" i="12"/>
  <c r="J323" i="12"/>
  <c r="BK322" i="12"/>
  <c r="J322" i="12"/>
  <c r="BK321" i="12"/>
  <c r="J321" i="12"/>
  <c r="BK320" i="12"/>
  <c r="J320" i="12"/>
  <c r="BK319" i="12"/>
  <c r="J319" i="12"/>
  <c r="BK318" i="12"/>
  <c r="J318" i="12"/>
  <c r="BK317" i="12"/>
  <c r="J317" i="12"/>
  <c r="BK316" i="12"/>
  <c r="J316" i="12"/>
  <c r="BK315" i="12"/>
  <c r="J315" i="12"/>
  <c r="BK313" i="12"/>
  <c r="J313" i="12"/>
  <c r="BK312" i="12"/>
  <c r="J312" i="12"/>
  <c r="BK310" i="12"/>
  <c r="J310" i="12"/>
  <c r="BK308" i="12"/>
  <c r="J308" i="12"/>
  <c r="BK307" i="12"/>
  <c r="J307" i="12"/>
  <c r="BK305" i="12"/>
  <c r="J305" i="12"/>
  <c r="BK303" i="12"/>
  <c r="J303" i="12"/>
  <c r="BK302" i="12"/>
  <c r="J302" i="12"/>
  <c r="BK301" i="12"/>
  <c r="J301" i="12"/>
  <c r="BK300" i="12"/>
  <c r="J300" i="12"/>
  <c r="BK299" i="12"/>
  <c r="J299" i="12"/>
  <c r="BK298" i="12"/>
  <c r="J298" i="12"/>
  <c r="BK297" i="12"/>
  <c r="J297" i="12"/>
  <c r="BK295" i="12"/>
  <c r="J295" i="12"/>
  <c r="BK293" i="12"/>
  <c r="J293" i="12"/>
  <c r="BK292" i="12"/>
  <c r="J292" i="12"/>
  <c r="BK291" i="12"/>
  <c r="J291" i="12"/>
  <c r="BK290" i="12"/>
  <c r="J290" i="12"/>
  <c r="BK289" i="12"/>
  <c r="J289" i="12"/>
  <c r="BK287" i="12"/>
  <c r="J287" i="12"/>
  <c r="BK286" i="12"/>
  <c r="J286" i="12"/>
  <c r="BK284" i="12"/>
  <c r="J284" i="12"/>
  <c r="BK281" i="12"/>
  <c r="J281" i="12"/>
  <c r="BK278" i="12"/>
  <c r="J278" i="12"/>
  <c r="BK275" i="12"/>
  <c r="J275" i="12"/>
  <c r="BK273" i="12"/>
  <c r="J273" i="12"/>
  <c r="BK271" i="12"/>
  <c r="J271" i="12"/>
  <c r="BK270" i="12"/>
  <c r="J270" i="12"/>
  <c r="BK269" i="12"/>
  <c r="J269" i="12"/>
  <c r="BK265" i="12"/>
  <c r="J265" i="12"/>
  <c r="BK264" i="12"/>
  <c r="J264" i="12"/>
  <c r="BK263" i="12"/>
  <c r="J263" i="12"/>
  <c r="BK262" i="12"/>
  <c r="J262" i="12"/>
  <c r="BK261" i="12"/>
  <c r="J261" i="12"/>
  <c r="BK259" i="12"/>
  <c r="J259" i="12"/>
  <c r="BK255" i="12"/>
  <c r="J255" i="12"/>
  <c r="BK253" i="12"/>
  <c r="J253" i="12"/>
  <c r="BK251" i="12"/>
  <c r="J251" i="12"/>
  <c r="BK250" i="12"/>
  <c r="J250" i="12"/>
  <c r="BK249" i="12"/>
  <c r="J249" i="12"/>
  <c r="BK248" i="12"/>
  <c r="J248" i="12"/>
  <c r="BK247" i="12"/>
  <c r="J247" i="12"/>
  <c r="J245" i="12"/>
  <c r="BK244" i="12"/>
  <c r="J243" i="12"/>
  <c r="BK240" i="12"/>
  <c r="BK220" i="12"/>
  <c r="BK203" i="12"/>
  <c r="BK199" i="12"/>
  <c r="J189" i="12"/>
  <c r="BK188" i="12"/>
  <c r="J186" i="12"/>
  <c r="J180" i="12"/>
  <c r="BK178" i="12"/>
  <c r="J176" i="12"/>
  <c r="BK175" i="12"/>
  <c r="BK174" i="12"/>
  <c r="BK169" i="12"/>
  <c r="BK163" i="12"/>
  <c r="J156" i="12"/>
  <c r="J153" i="12"/>
  <c r="BK152" i="12"/>
  <c r="J151" i="12"/>
  <c r="BK150" i="12"/>
  <c r="J147" i="12"/>
  <c r="J474" i="11"/>
  <c r="J472" i="11"/>
  <c r="J470" i="11"/>
  <c r="J460" i="11"/>
  <c r="BK458" i="11"/>
  <c r="BK457" i="11"/>
  <c r="BK455" i="11"/>
  <c r="BK453" i="11"/>
  <c r="BK452" i="11"/>
  <c r="J450" i="11"/>
  <c r="BK449" i="11"/>
  <c r="BK448" i="11"/>
  <c r="BK447" i="11"/>
  <c r="J445" i="11"/>
  <c r="J441" i="11"/>
  <c r="BK439" i="11"/>
  <c r="J438" i="11"/>
  <c r="BK437" i="11"/>
  <c r="BK435" i="11"/>
  <c r="BK433" i="11"/>
  <c r="J433" i="11"/>
  <c r="BK431" i="11"/>
  <c r="BK429" i="11"/>
  <c r="J428" i="11"/>
  <c r="BK427" i="11"/>
  <c r="BK426" i="11"/>
  <c r="J424" i="11"/>
  <c r="J423" i="11"/>
  <c r="BK422" i="11"/>
  <c r="BK421" i="11"/>
  <c r="BK419" i="11"/>
  <c r="J416" i="11"/>
  <c r="BK413" i="11"/>
  <c r="J411" i="11"/>
  <c r="J405" i="11"/>
  <c r="J404" i="11"/>
  <c r="J403" i="11"/>
  <c r="J402" i="11"/>
  <c r="BK401" i="11"/>
  <c r="J400" i="11"/>
  <c r="BK399" i="11"/>
  <c r="BK398" i="11"/>
  <c r="BK395" i="11"/>
  <c r="J393" i="11"/>
  <c r="BK392" i="11"/>
  <c r="BK391" i="11"/>
  <c r="J390" i="11"/>
  <c r="BK389" i="11"/>
  <c r="BK387" i="11"/>
  <c r="BK385" i="11"/>
  <c r="J384" i="11"/>
  <c r="BK382" i="11"/>
  <c r="BK381" i="11"/>
  <c r="BK380" i="11"/>
  <c r="BK379" i="11"/>
  <c r="BK377" i="11"/>
  <c r="BK376" i="11"/>
  <c r="J374" i="11"/>
  <c r="J373" i="11"/>
  <c r="BK372" i="11"/>
  <c r="BK371" i="11"/>
  <c r="BK370" i="11"/>
  <c r="J369" i="11"/>
  <c r="J367" i="11"/>
  <c r="J366" i="11"/>
  <c r="J365" i="11"/>
  <c r="BK364" i="11"/>
  <c r="BK363" i="11"/>
  <c r="J362" i="11"/>
  <c r="J361" i="11"/>
  <c r="BK360" i="11"/>
  <c r="J359" i="11"/>
  <c r="BK358" i="11"/>
  <c r="BK357" i="11"/>
  <c r="J357" i="11"/>
  <c r="J356" i="11"/>
  <c r="BK355" i="11"/>
  <c r="BK354" i="11"/>
  <c r="J353" i="11"/>
  <c r="J352" i="11"/>
  <c r="BK351" i="11"/>
  <c r="BK350" i="11"/>
  <c r="BK349" i="11"/>
  <c r="J349" i="11"/>
  <c r="BK348" i="11"/>
  <c r="BK347" i="11"/>
  <c r="BK346" i="11"/>
  <c r="BK345" i="11"/>
  <c r="J344" i="11"/>
  <c r="BK342" i="11"/>
  <c r="BK341" i="11"/>
  <c r="J341" i="11"/>
  <c r="J339" i="11"/>
  <c r="J337" i="11"/>
  <c r="J335" i="11"/>
  <c r="BK333" i="11"/>
  <c r="J331" i="11"/>
  <c r="BK330" i="11"/>
  <c r="J329" i="11"/>
  <c r="BK328" i="11"/>
  <c r="BK327" i="11"/>
  <c r="BK326" i="11"/>
  <c r="J324" i="11"/>
  <c r="BK323" i="11"/>
  <c r="J322" i="11"/>
  <c r="J321" i="11"/>
  <c r="BK320" i="11"/>
  <c r="J319" i="11"/>
  <c r="J318" i="11"/>
  <c r="BK317" i="11"/>
  <c r="J317" i="11"/>
  <c r="J316" i="11"/>
  <c r="J315" i="11"/>
  <c r="BK313" i="11"/>
  <c r="J313" i="11"/>
  <c r="J312" i="11"/>
  <c r="J310" i="11"/>
  <c r="BK308" i="11"/>
  <c r="BK307" i="11"/>
  <c r="BK305" i="11"/>
  <c r="BK303" i="11"/>
  <c r="BK302" i="11"/>
  <c r="BK301" i="11"/>
  <c r="J300" i="11"/>
  <c r="J299" i="11"/>
  <c r="BK298" i="11"/>
  <c r="J297" i="11"/>
  <c r="J295" i="11"/>
  <c r="J293" i="11"/>
  <c r="BK292" i="11"/>
  <c r="J291" i="11"/>
  <c r="J290" i="11"/>
  <c r="BK289" i="11"/>
  <c r="BK287" i="11"/>
  <c r="J286" i="11"/>
  <c r="BK284" i="11"/>
  <c r="BK281" i="11"/>
  <c r="BK278" i="11"/>
  <c r="J275" i="11"/>
  <c r="BK273" i="11"/>
  <c r="BK271" i="11"/>
  <c r="BK270" i="11"/>
  <c r="BK269" i="11"/>
  <c r="J265" i="11"/>
  <c r="J264" i="11"/>
  <c r="BK263" i="11"/>
  <c r="BK262" i="11"/>
  <c r="BK261" i="11"/>
  <c r="BK259" i="11"/>
  <c r="J255" i="11"/>
  <c r="BK253" i="11"/>
  <c r="J251" i="11"/>
  <c r="J250" i="11"/>
  <c r="J249" i="11"/>
  <c r="BK248" i="11"/>
  <c r="BK247" i="11"/>
  <c r="J245" i="11"/>
  <c r="BK244" i="11"/>
  <c r="J243" i="11"/>
  <c r="BK240" i="11"/>
  <c r="BK220" i="11"/>
  <c r="BK203" i="11"/>
  <c r="BK199" i="11"/>
  <c r="J189" i="11"/>
  <c r="J188" i="11"/>
  <c r="J186" i="11"/>
  <c r="BK180" i="11"/>
  <c r="J178" i="11"/>
  <c r="BK176" i="11"/>
  <c r="BK175" i="11"/>
  <c r="J174" i="11"/>
  <c r="BK169" i="11"/>
  <c r="BK163" i="11"/>
  <c r="J163" i="11"/>
  <c r="J156" i="11"/>
  <c r="J153" i="11"/>
  <c r="BK151" i="11"/>
  <c r="J150" i="11"/>
  <c r="BK147" i="11"/>
  <c r="J474" i="10"/>
  <c r="BK472" i="10"/>
  <c r="J462" i="10"/>
  <c r="BK460" i="10"/>
  <c r="BK459" i="10"/>
  <c r="J457" i="10"/>
  <c r="BK455" i="10"/>
  <c r="J454" i="10"/>
  <c r="J452" i="10"/>
  <c r="J451" i="10"/>
  <c r="J450" i="10"/>
  <c r="J449" i="10"/>
  <c r="J447" i="10"/>
  <c r="BK443" i="10"/>
  <c r="J441" i="10"/>
  <c r="J440" i="10"/>
  <c r="J439" i="10"/>
  <c r="J437" i="10"/>
  <c r="J435" i="10"/>
  <c r="J433" i="10"/>
  <c r="BK431" i="10"/>
  <c r="J430" i="10"/>
  <c r="BK429" i="10"/>
  <c r="BK428" i="10"/>
  <c r="J426" i="10"/>
  <c r="BK425" i="10"/>
  <c r="BK424" i="10"/>
  <c r="BK423" i="10"/>
  <c r="J421" i="10"/>
  <c r="BK418" i="10"/>
  <c r="BK415" i="10"/>
  <c r="J413" i="10"/>
  <c r="BK407" i="10"/>
  <c r="BK406" i="10"/>
  <c r="BK405" i="10"/>
  <c r="BK404" i="10"/>
  <c r="J403" i="10"/>
  <c r="J402" i="10"/>
  <c r="BK401" i="10"/>
  <c r="J400" i="10"/>
  <c r="BK397" i="10"/>
  <c r="J395" i="10"/>
  <c r="BK394" i="10"/>
  <c r="J393" i="10"/>
  <c r="BK390" i="10"/>
  <c r="J389" i="10"/>
  <c r="J387" i="10"/>
  <c r="J385" i="10"/>
  <c r="BK384" i="10"/>
  <c r="J382" i="10"/>
  <c r="BK381" i="10"/>
  <c r="BK380" i="10"/>
  <c r="J379" i="10"/>
  <c r="BK377" i="10"/>
  <c r="J377" i="10"/>
  <c r="BK376" i="10"/>
  <c r="J376" i="10"/>
  <c r="BK374" i="10"/>
  <c r="BK373" i="10"/>
  <c r="BK372" i="10"/>
  <c r="J371" i="10"/>
  <c r="J370" i="10"/>
  <c r="J369" i="10"/>
  <c r="J368" i="10"/>
  <c r="BK367" i="10"/>
  <c r="J366" i="10"/>
  <c r="BK365" i="10"/>
  <c r="BK364" i="10"/>
  <c r="BK363" i="10"/>
  <c r="J362" i="10"/>
  <c r="J361" i="10"/>
  <c r="BK360" i="10"/>
  <c r="J359" i="10"/>
  <c r="BK358" i="10"/>
  <c r="BK357" i="10"/>
  <c r="BK356" i="10"/>
  <c r="J355" i="10"/>
  <c r="J354" i="10"/>
  <c r="J353" i="10"/>
  <c r="BK352" i="10"/>
  <c r="J351" i="10"/>
  <c r="BK350" i="10"/>
  <c r="J349" i="10"/>
  <c r="J348" i="10"/>
  <c r="J347" i="10"/>
  <c r="J346" i="10"/>
  <c r="J345" i="10"/>
  <c r="J344" i="10"/>
  <c r="BK342" i="10"/>
  <c r="J341" i="10"/>
  <c r="BK339" i="10"/>
  <c r="BK337" i="10"/>
  <c r="J335" i="10"/>
  <c r="BK333" i="10"/>
  <c r="BK330" i="10"/>
  <c r="BK329" i="10"/>
  <c r="J328" i="10"/>
  <c r="J327" i="10"/>
  <c r="J326" i="10"/>
  <c r="J325" i="10"/>
  <c r="BK324" i="10"/>
  <c r="BK323" i="10"/>
  <c r="J322" i="10"/>
  <c r="BK321" i="10"/>
  <c r="BK320" i="10"/>
  <c r="J319" i="10"/>
  <c r="J318" i="10"/>
  <c r="J316" i="10"/>
  <c r="BK315" i="10"/>
  <c r="J313" i="10"/>
  <c r="J312" i="10"/>
  <c r="J310" i="10"/>
  <c r="BK308" i="10"/>
  <c r="J307" i="10"/>
  <c r="J305" i="10"/>
  <c r="J303" i="10"/>
  <c r="BK302" i="10"/>
  <c r="J301" i="10"/>
  <c r="J300" i="10"/>
  <c r="BK299" i="10"/>
  <c r="BK298" i="10"/>
  <c r="BK297" i="10"/>
  <c r="BK295" i="10"/>
  <c r="J293" i="10"/>
  <c r="J292" i="10"/>
  <c r="BK291" i="10"/>
  <c r="BK290" i="10"/>
  <c r="J289" i="10"/>
  <c r="BK287" i="10"/>
  <c r="BK286" i="10"/>
  <c r="BK284" i="10"/>
  <c r="BK281" i="10"/>
  <c r="J278" i="10"/>
  <c r="J275" i="10"/>
  <c r="J273" i="10"/>
  <c r="J271" i="10"/>
  <c r="BK270" i="10"/>
  <c r="BK269" i="10"/>
  <c r="J265" i="10"/>
  <c r="BK264" i="10"/>
  <c r="J263" i="10"/>
  <c r="BK262" i="10"/>
  <c r="J261" i="10"/>
  <c r="J259" i="10"/>
  <c r="J255" i="10"/>
  <c r="J253" i="10"/>
  <c r="BK251" i="10"/>
  <c r="BK250" i="10"/>
  <c r="BK249" i="10"/>
  <c r="BK248" i="10"/>
  <c r="BK247" i="10"/>
  <c r="BK245" i="10"/>
  <c r="BK244" i="10"/>
  <c r="BK243" i="10"/>
  <c r="J240" i="10"/>
  <c r="BK220" i="10"/>
  <c r="BK203" i="10"/>
  <c r="BK199" i="10"/>
  <c r="J189" i="10"/>
  <c r="BK188" i="10"/>
  <c r="J188" i="10"/>
  <c r="J186" i="10"/>
  <c r="BK180" i="10"/>
  <c r="J178" i="10"/>
  <c r="BK176" i="10"/>
  <c r="BK175" i="10"/>
  <c r="BK174" i="10"/>
  <c r="BK169" i="10"/>
  <c r="BK163" i="10"/>
  <c r="BK156" i="10"/>
  <c r="BK153" i="10"/>
  <c r="J152" i="10"/>
  <c r="J151" i="10"/>
  <c r="J150" i="10"/>
  <c r="BK147" i="10"/>
  <c r="BK454" i="9"/>
  <c r="J452" i="9"/>
  <c r="BK451" i="9"/>
  <c r="J449" i="9"/>
  <c r="BK448" i="9"/>
  <c r="J447" i="9"/>
  <c r="BK446" i="9"/>
  <c r="J444" i="9"/>
  <c r="BK440" i="9"/>
  <c r="J438" i="9"/>
  <c r="J437" i="9"/>
  <c r="BK436" i="9"/>
  <c r="BK434" i="9"/>
  <c r="BK433" i="9"/>
  <c r="BK431" i="9"/>
  <c r="J429" i="9"/>
  <c r="J428" i="9"/>
  <c r="BK427" i="9"/>
  <c r="J426" i="9"/>
  <c r="BK424" i="9"/>
  <c r="J423" i="9"/>
  <c r="BK422" i="9"/>
  <c r="BK421" i="9"/>
  <c r="BK419" i="9"/>
  <c r="BK416" i="9"/>
  <c r="BK413" i="9"/>
  <c r="J411" i="9"/>
  <c r="J405" i="9"/>
  <c r="J404" i="9"/>
  <c r="BK403" i="9"/>
  <c r="J402" i="9"/>
  <c r="J401" i="9"/>
  <c r="J400" i="9"/>
  <c r="J399" i="9"/>
  <c r="BK398" i="9"/>
  <c r="J395" i="9"/>
  <c r="J393" i="9"/>
  <c r="J392" i="9"/>
  <c r="BK391" i="9"/>
  <c r="BK390" i="9"/>
  <c r="BK387" i="9"/>
  <c r="J385" i="9"/>
  <c r="BK384" i="9"/>
  <c r="BK382" i="9"/>
  <c r="J382" i="9"/>
  <c r="J381" i="9"/>
  <c r="BK380" i="9"/>
  <c r="J379" i="9"/>
  <c r="J377" i="9"/>
  <c r="J376" i="9"/>
  <c r="BK374" i="9"/>
  <c r="J373" i="9"/>
  <c r="J372" i="9"/>
  <c r="BK371" i="9"/>
  <c r="BK370" i="9"/>
  <c r="J369" i="9"/>
  <c r="J368" i="9"/>
  <c r="J367" i="9"/>
  <c r="BK366" i="9"/>
  <c r="J365" i="9"/>
  <c r="J364" i="9"/>
  <c r="BK363" i="9"/>
  <c r="J362" i="9"/>
  <c r="J361" i="9"/>
  <c r="J360" i="9"/>
  <c r="BK359" i="9"/>
  <c r="BK358" i="9"/>
  <c r="BK357" i="9"/>
  <c r="BK356" i="9"/>
  <c r="J355" i="9"/>
  <c r="BK354" i="9"/>
  <c r="BK353" i="9"/>
  <c r="J352" i="9"/>
  <c r="BK351" i="9"/>
  <c r="BK350" i="9"/>
  <c r="J349" i="9"/>
  <c r="J348" i="9"/>
  <c r="J347" i="9"/>
  <c r="BK346" i="9"/>
  <c r="BK345" i="9"/>
  <c r="BK344" i="9"/>
  <c r="J342" i="9"/>
  <c r="BK341" i="9"/>
  <c r="J339" i="9"/>
  <c r="J337" i="9"/>
  <c r="J335" i="9"/>
  <c r="J333" i="9"/>
  <c r="J331" i="9"/>
  <c r="BK330" i="9"/>
  <c r="J329" i="9"/>
  <c r="BK328" i="9"/>
  <c r="J327" i="9"/>
  <c r="J326" i="9"/>
  <c r="BK325" i="9"/>
  <c r="BK324" i="9"/>
  <c r="BK323" i="9"/>
  <c r="BK322" i="9"/>
  <c r="J321" i="9"/>
  <c r="J320" i="9"/>
  <c r="J319" i="9"/>
  <c r="J318" i="9"/>
  <c r="J317" i="9"/>
  <c r="J316" i="9"/>
  <c r="BK315" i="9"/>
  <c r="J313" i="9"/>
  <c r="BK312" i="9"/>
  <c r="J310" i="9"/>
  <c r="BK308" i="9"/>
  <c r="BK307" i="9"/>
  <c r="J307" i="9"/>
  <c r="BK305" i="9"/>
  <c r="BK303" i="9"/>
  <c r="BK302" i="9"/>
  <c r="J301" i="9"/>
  <c r="J300" i="9"/>
  <c r="J299" i="9"/>
  <c r="BK298" i="9"/>
  <c r="BK297" i="9"/>
  <c r="J293" i="9"/>
  <c r="J292" i="9"/>
  <c r="J291" i="9"/>
  <c r="J290" i="9"/>
  <c r="J289" i="9"/>
  <c r="BK287" i="9"/>
  <c r="J286" i="9"/>
  <c r="J284" i="9"/>
  <c r="BK281" i="9"/>
  <c r="J278" i="9"/>
  <c r="J275" i="9"/>
  <c r="J273" i="9"/>
  <c r="BK271" i="9"/>
  <c r="J270" i="9"/>
  <c r="BK269" i="9"/>
  <c r="J265" i="9"/>
  <c r="J264" i="9"/>
  <c r="BK263" i="9"/>
  <c r="BK262" i="9"/>
  <c r="BK261" i="9"/>
  <c r="BK248" i="9"/>
  <c r="BK247" i="9"/>
  <c r="BK245" i="9"/>
  <c r="BK244" i="9"/>
  <c r="BK243" i="9"/>
  <c r="BK240" i="9"/>
  <c r="BK220" i="9"/>
  <c r="BK203" i="9"/>
  <c r="BK199" i="9"/>
  <c r="J189" i="9"/>
  <c r="J188" i="9"/>
  <c r="J186" i="9"/>
  <c r="BK180" i="9"/>
  <c r="J178" i="9"/>
  <c r="J176" i="9"/>
  <c r="J175" i="9"/>
  <c r="J174" i="9"/>
  <c r="BK169" i="9"/>
  <c r="J169" i="9"/>
  <c r="BK163" i="9"/>
  <c r="J156" i="9"/>
  <c r="BK153" i="9"/>
  <c r="J152" i="9"/>
  <c r="J151" i="9"/>
  <c r="J150" i="9"/>
  <c r="J147" i="9"/>
  <c r="BK473" i="8"/>
  <c r="J473" i="8"/>
  <c r="BK471" i="8"/>
  <c r="J471" i="8"/>
  <c r="BK469" i="8"/>
  <c r="J469" i="8"/>
  <c r="J459" i="8"/>
  <c r="J457" i="8"/>
  <c r="J456" i="8"/>
  <c r="J454" i="8"/>
  <c r="BK452" i="8"/>
  <c r="BK451" i="8"/>
  <c r="J449" i="8"/>
  <c r="BK448" i="8"/>
  <c r="BK447" i="8"/>
  <c r="BK446" i="8"/>
  <c r="J444" i="8"/>
  <c r="BK440" i="8"/>
  <c r="BK438" i="8"/>
  <c r="J437" i="8"/>
  <c r="BK436" i="8"/>
  <c r="J434" i="8"/>
  <c r="J433" i="8"/>
  <c r="BK431" i="8"/>
  <c r="J429" i="8"/>
  <c r="J428" i="8"/>
  <c r="BK427" i="8"/>
  <c r="BK426" i="8"/>
  <c r="BK424" i="8"/>
  <c r="BK423" i="8"/>
  <c r="BK422" i="8"/>
  <c r="BK421" i="8"/>
  <c r="BK419" i="8"/>
  <c r="J416" i="8"/>
  <c r="BK413" i="8"/>
  <c r="BK411" i="8"/>
  <c r="BK405" i="8"/>
  <c r="J404" i="8"/>
  <c r="J403" i="8"/>
  <c r="BK402" i="8"/>
  <c r="BK401" i="8"/>
  <c r="J400" i="8"/>
  <c r="BK399" i="8"/>
  <c r="J398" i="8"/>
  <c r="BK395" i="8"/>
  <c r="BK393" i="8"/>
  <c r="J392" i="8"/>
  <c r="J391" i="8"/>
  <c r="BK390" i="8"/>
  <c r="BK389" i="8"/>
  <c r="J387" i="8"/>
  <c r="J385" i="8"/>
  <c r="J384" i="8"/>
  <c r="J382" i="8"/>
  <c r="BK381" i="8"/>
  <c r="BK380" i="8"/>
  <c r="BK379" i="8"/>
  <c r="BK377" i="8"/>
  <c r="BK376" i="8"/>
  <c r="BK374" i="8"/>
  <c r="BK373" i="8"/>
  <c r="BK372" i="8"/>
  <c r="J371" i="8"/>
  <c r="J370" i="8"/>
  <c r="BK369" i="8"/>
  <c r="BK368" i="8"/>
  <c r="J367" i="8"/>
  <c r="BK366" i="8"/>
  <c r="BK365" i="8"/>
  <c r="BK364" i="8"/>
  <c r="BK363" i="8"/>
  <c r="BK362" i="8"/>
  <c r="J361" i="8"/>
  <c r="J360" i="8"/>
  <c r="BK359" i="8"/>
  <c r="J358" i="8"/>
  <c r="J357" i="8"/>
  <c r="BK356" i="8"/>
  <c r="J355" i="8"/>
  <c r="BK354" i="8"/>
  <c r="BK353" i="8"/>
  <c r="J352" i="8"/>
  <c r="J351" i="8"/>
  <c r="J350" i="8"/>
  <c r="J349" i="8"/>
  <c r="BK348" i="8"/>
  <c r="BK347" i="8"/>
  <c r="BK346" i="8"/>
  <c r="BK345" i="8"/>
  <c r="J344" i="8"/>
  <c r="J342" i="8"/>
  <c r="J341" i="8"/>
  <c r="BK339" i="8"/>
  <c r="BK337" i="8"/>
  <c r="BK335" i="8"/>
  <c r="BK333" i="8"/>
  <c r="J331" i="8"/>
  <c r="BK330" i="8"/>
  <c r="J329" i="8"/>
  <c r="J328" i="8"/>
  <c r="BK327" i="8"/>
  <c r="BK326" i="8"/>
  <c r="BK325" i="8"/>
  <c r="BK324" i="8"/>
  <c r="BK323" i="8"/>
  <c r="BK322" i="8"/>
  <c r="BK321" i="8"/>
  <c r="BK320" i="8"/>
  <c r="J319" i="8"/>
  <c r="J318" i="8"/>
  <c r="BK317" i="8"/>
  <c r="BK316" i="8"/>
  <c r="BK315" i="8"/>
  <c r="J313" i="8"/>
  <c r="BK312" i="8"/>
  <c r="J312" i="8"/>
  <c r="BK310" i="8"/>
  <c r="BK308" i="8"/>
  <c r="J307" i="8"/>
  <c r="BK305" i="8"/>
  <c r="J305" i="8"/>
  <c r="BK303" i="8"/>
  <c r="BK302" i="8"/>
  <c r="BK301" i="8"/>
  <c r="BK300" i="8"/>
  <c r="BK299" i="8"/>
  <c r="J298" i="8"/>
  <c r="J297" i="8"/>
  <c r="BK295" i="8"/>
  <c r="BK293" i="8"/>
  <c r="BK292" i="8"/>
  <c r="BK291" i="8"/>
  <c r="J290" i="8"/>
  <c r="BK289" i="8"/>
  <c r="BK287" i="8"/>
  <c r="J286" i="8"/>
  <c r="J284" i="8"/>
  <c r="J281" i="8"/>
  <c r="BK278" i="8"/>
  <c r="J275" i="8"/>
  <c r="BK273" i="8"/>
  <c r="J271" i="8"/>
  <c r="BK270" i="8"/>
  <c r="J269" i="8"/>
  <c r="BK265" i="8"/>
  <c r="BK264" i="8"/>
  <c r="J263" i="8"/>
  <c r="J262" i="8"/>
  <c r="J261" i="8"/>
  <c r="J259" i="8"/>
  <c r="BK255" i="8"/>
  <c r="J253" i="8"/>
  <c r="J251" i="8"/>
  <c r="BK250" i="8"/>
  <c r="BK249" i="8"/>
  <c r="J248" i="8"/>
  <c r="J247" i="8"/>
  <c r="J245" i="8"/>
  <c r="J244" i="8"/>
  <c r="J243" i="8"/>
  <c r="J240" i="8"/>
  <c r="J220" i="8"/>
  <c r="BK203" i="8"/>
  <c r="BK199" i="8"/>
  <c r="J189" i="8"/>
  <c r="J188" i="8"/>
  <c r="J186" i="8"/>
  <c r="J180" i="8"/>
  <c r="BK178" i="8"/>
  <c r="BK473" i="7"/>
  <c r="J473" i="7"/>
  <c r="BK471" i="7"/>
  <c r="J471" i="7"/>
  <c r="J469" i="7"/>
  <c r="BK457" i="7"/>
  <c r="J456" i="7"/>
  <c r="BK454" i="7"/>
  <c r="J452" i="7"/>
  <c r="J451" i="7"/>
  <c r="BK449" i="7"/>
  <c r="J448" i="7"/>
  <c r="J447" i="7"/>
  <c r="BK446" i="7"/>
  <c r="J444" i="7"/>
  <c r="J440" i="7"/>
  <c r="BK438" i="7"/>
  <c r="BK437" i="7"/>
  <c r="BK436" i="7"/>
  <c r="J434" i="7"/>
  <c r="BK433" i="7"/>
  <c r="BK431" i="7"/>
  <c r="BK429" i="7"/>
  <c r="J428" i="7"/>
  <c r="J427" i="7"/>
  <c r="BK426" i="7"/>
  <c r="J424" i="7"/>
  <c r="BK423" i="7"/>
  <c r="BK422" i="7"/>
  <c r="BK421" i="7"/>
  <c r="J419" i="7"/>
  <c r="BK416" i="7"/>
  <c r="J413" i="7"/>
  <c r="BK411" i="7"/>
  <c r="BK405" i="7"/>
  <c r="BK404" i="7"/>
  <c r="BK403" i="7"/>
  <c r="J403" i="7"/>
  <c r="J402" i="7"/>
  <c r="BK401" i="7"/>
  <c r="BK400" i="7"/>
  <c r="J400" i="7"/>
  <c r="J399" i="7"/>
  <c r="J398" i="7"/>
  <c r="BK395" i="7"/>
  <c r="BK393" i="7"/>
  <c r="BK392" i="7"/>
  <c r="J391" i="7"/>
  <c r="J390" i="7"/>
  <c r="BK389" i="7"/>
  <c r="J387" i="7"/>
  <c r="J385" i="7"/>
  <c r="BK384" i="7"/>
  <c r="BK382" i="7"/>
  <c r="BK381" i="7"/>
  <c r="BK380" i="7"/>
  <c r="BK379" i="7"/>
  <c r="BK377" i="7"/>
  <c r="J376" i="7"/>
  <c r="BK374" i="7"/>
  <c r="J373" i="7"/>
  <c r="BK372" i="7"/>
  <c r="BK371" i="7"/>
  <c r="BK370" i="7"/>
  <c r="BK369" i="7"/>
  <c r="BK368" i="7"/>
  <c r="BK367" i="7"/>
  <c r="BK366" i="7"/>
  <c r="J365" i="7"/>
  <c r="J364" i="7"/>
  <c r="BK363" i="7"/>
  <c r="BK362" i="7"/>
  <c r="J361" i="7"/>
  <c r="J360" i="7"/>
  <c r="J359" i="7"/>
  <c r="J358" i="7"/>
  <c r="BK357" i="7"/>
  <c r="J356" i="7"/>
  <c r="BK355" i="7"/>
  <c r="BK354" i="7"/>
  <c r="BK353" i="7"/>
  <c r="BK352" i="7"/>
  <c r="BK351" i="7"/>
  <c r="BK350" i="7"/>
  <c r="J349" i="7"/>
  <c r="J348" i="7"/>
  <c r="J347" i="7"/>
  <c r="J346" i="7"/>
  <c r="BK345" i="7"/>
  <c r="J344" i="7"/>
  <c r="J342" i="7"/>
  <c r="J341" i="7"/>
  <c r="BK339" i="7"/>
  <c r="J339" i="7"/>
  <c r="BK337" i="7"/>
  <c r="J335" i="7"/>
  <c r="BK333" i="7"/>
  <c r="BK331" i="7"/>
  <c r="J330" i="7"/>
  <c r="J329" i="7"/>
  <c r="BK328" i="7"/>
  <c r="J327" i="7"/>
  <c r="BK326" i="7"/>
  <c r="J325" i="7"/>
  <c r="BK323" i="7"/>
  <c r="J322" i="7"/>
  <c r="J321" i="7"/>
  <c r="J320" i="7"/>
  <c r="BK319" i="7"/>
  <c r="BK318" i="7"/>
  <c r="J317" i="7"/>
  <c r="J316" i="7"/>
  <c r="J315" i="7"/>
  <c r="J313" i="7"/>
  <c r="BK312" i="7"/>
  <c r="J310" i="7"/>
  <c r="BK308" i="7"/>
  <c r="J307" i="7"/>
  <c r="BK305" i="7"/>
  <c r="J303" i="7"/>
  <c r="J302" i="7"/>
  <c r="J301" i="7"/>
  <c r="J300" i="7"/>
  <c r="BK299" i="7"/>
  <c r="BK298" i="7"/>
  <c r="J297" i="7"/>
  <c r="J295" i="7"/>
  <c r="BK293" i="7"/>
  <c r="BK292" i="7"/>
  <c r="J292" i="7"/>
  <c r="J291" i="7"/>
  <c r="J290" i="7"/>
  <c r="J289" i="7"/>
  <c r="BK287" i="7"/>
  <c r="J286" i="7"/>
  <c r="J284" i="7"/>
  <c r="J281" i="7"/>
  <c r="J278" i="7"/>
  <c r="J275" i="7"/>
  <c r="BK273" i="7"/>
  <c r="J271" i="7"/>
  <c r="BK270" i="7"/>
  <c r="J270" i="7"/>
  <c r="BK269" i="7"/>
  <c r="J269" i="7"/>
  <c r="BK265" i="7"/>
  <c r="BK264" i="7"/>
  <c r="BK263" i="7"/>
  <c r="BK262" i="7"/>
  <c r="BK261" i="7"/>
  <c r="J259" i="7"/>
  <c r="BK255" i="7"/>
  <c r="BK253" i="7"/>
  <c r="J251" i="7"/>
  <c r="J250" i="7"/>
  <c r="BK249" i="7"/>
  <c r="BK248" i="7"/>
  <c r="J247" i="7"/>
  <c r="BK245" i="7"/>
  <c r="J244" i="7"/>
  <c r="BK243" i="7"/>
  <c r="BK240" i="7"/>
  <c r="J220" i="7"/>
  <c r="BK203" i="7"/>
  <c r="J199" i="7"/>
  <c r="BK189" i="7"/>
  <c r="J188" i="7"/>
  <c r="J186" i="7"/>
  <c r="J180" i="7"/>
  <c r="J178" i="7"/>
  <c r="BK176" i="7"/>
  <c r="BK175" i="7"/>
  <c r="BK174" i="7"/>
  <c r="BK169" i="7"/>
  <c r="BK163" i="7"/>
  <c r="BK156" i="7"/>
  <c r="BK153" i="7"/>
  <c r="J152" i="7"/>
  <c r="BK151" i="7"/>
  <c r="BK150" i="7"/>
  <c r="J147" i="7"/>
  <c r="BK471" i="6"/>
  <c r="BK469" i="6"/>
  <c r="BK459" i="6"/>
  <c r="BK457" i="6"/>
  <c r="J456" i="6"/>
  <c r="BK454" i="6"/>
  <c r="BK452" i="6"/>
  <c r="J451" i="6"/>
  <c r="J449" i="6"/>
  <c r="J448" i="6"/>
  <c r="J447" i="6"/>
  <c r="J446" i="6"/>
  <c r="J444" i="6"/>
  <c r="J440" i="6"/>
  <c r="J438" i="6"/>
  <c r="BK437" i="6"/>
  <c r="J436" i="6"/>
  <c r="BK434" i="6"/>
  <c r="BK433" i="6"/>
  <c r="J431" i="6"/>
  <c r="BK429" i="6"/>
  <c r="BK428" i="6"/>
  <c r="J427" i="6"/>
  <c r="J426" i="6"/>
  <c r="J424" i="6"/>
  <c r="J423" i="6"/>
  <c r="BK422" i="6"/>
  <c r="J421" i="6"/>
  <c r="BK419" i="6"/>
  <c r="BK416" i="6"/>
  <c r="J413" i="6"/>
  <c r="BK411" i="6"/>
  <c r="BK405" i="6"/>
  <c r="BK404" i="6"/>
  <c r="BK403" i="6"/>
  <c r="BK402" i="6"/>
  <c r="J401" i="6"/>
  <c r="J400" i="6"/>
  <c r="BK399" i="6"/>
  <c r="J398" i="6"/>
  <c r="BK395" i="6"/>
  <c r="BK393" i="6"/>
  <c r="J392" i="6"/>
  <c r="J391" i="6"/>
  <c r="BK390" i="6"/>
  <c r="BK389" i="6"/>
  <c r="BK387" i="6"/>
  <c r="J387" i="6"/>
  <c r="J385" i="6"/>
  <c r="BK384" i="6"/>
  <c r="J382" i="6"/>
  <c r="BK381" i="6"/>
  <c r="BK380" i="6"/>
  <c r="J380" i="6"/>
  <c r="J379" i="6"/>
  <c r="J377" i="6"/>
  <c r="BK376" i="6"/>
  <c r="BK374" i="6"/>
  <c r="J373" i="6"/>
  <c r="J372" i="6"/>
  <c r="J371" i="6"/>
  <c r="J370" i="6"/>
  <c r="J369" i="6"/>
  <c r="J368" i="6"/>
  <c r="J367" i="6"/>
  <c r="BK366" i="6"/>
  <c r="J365" i="6"/>
  <c r="BK364" i="6"/>
  <c r="J363" i="6"/>
  <c r="J362" i="6"/>
  <c r="BK361" i="6"/>
  <c r="J360" i="6"/>
  <c r="J359" i="6"/>
  <c r="J358" i="6"/>
  <c r="BK357" i="6"/>
  <c r="J356" i="6"/>
  <c r="BK355" i="6"/>
  <c r="BK354" i="6"/>
  <c r="BK353" i="6"/>
  <c r="BK352" i="6"/>
  <c r="J351" i="6"/>
  <c r="J350" i="6"/>
  <c r="BK349" i="6"/>
  <c r="BK348" i="6"/>
  <c r="BK347" i="6"/>
  <c r="J346" i="6"/>
  <c r="BK345" i="6"/>
  <c r="BK344" i="6"/>
  <c r="J342" i="6"/>
  <c r="BK341" i="6"/>
  <c r="J339" i="6"/>
  <c r="BK337" i="6"/>
  <c r="J335" i="6"/>
  <c r="J333" i="6"/>
  <c r="BK331" i="6"/>
  <c r="BK330" i="6"/>
  <c r="BK329" i="6"/>
  <c r="J328" i="6"/>
  <c r="BK327" i="6"/>
  <c r="J326" i="6"/>
  <c r="J325" i="6"/>
  <c r="J324" i="6"/>
  <c r="BK323" i="6"/>
  <c r="J322" i="6"/>
  <c r="J321" i="6"/>
  <c r="BK320" i="6"/>
  <c r="BK319" i="6"/>
  <c r="J318" i="6"/>
  <c r="BK317" i="6"/>
  <c r="BK316" i="6"/>
  <c r="J315" i="6"/>
  <c r="BK313" i="6"/>
  <c r="BK312" i="6"/>
  <c r="BK310" i="6"/>
  <c r="J308" i="6"/>
  <c r="J307" i="6"/>
  <c r="BK305" i="6"/>
  <c r="J303" i="6"/>
  <c r="BK302" i="6"/>
  <c r="BK301" i="6"/>
  <c r="J300" i="6"/>
  <c r="BK299" i="6"/>
  <c r="BK298" i="6"/>
  <c r="J297" i="6"/>
  <c r="BK295" i="6"/>
  <c r="J293" i="6"/>
  <c r="J292" i="6"/>
  <c r="J291" i="6"/>
  <c r="BK290" i="6"/>
  <c r="J289" i="6"/>
  <c r="J287" i="6"/>
  <c r="BK286" i="6"/>
  <c r="BK281" i="6"/>
  <c r="BK278" i="6"/>
  <c r="BK275" i="6"/>
  <c r="J273" i="6"/>
  <c r="J271" i="6"/>
  <c r="BK270" i="6"/>
  <c r="J269" i="6"/>
  <c r="BK265" i="6"/>
  <c r="BK264" i="6"/>
  <c r="J263" i="6"/>
  <c r="J262" i="6"/>
  <c r="BK261" i="6"/>
  <c r="BK259" i="6"/>
  <c r="BK255" i="6"/>
  <c r="BK253" i="6"/>
  <c r="J251" i="6"/>
  <c r="BK250" i="6"/>
  <c r="BK249" i="6"/>
  <c r="J248" i="6"/>
  <c r="BK247" i="6"/>
  <c r="J245" i="6"/>
  <c r="J244" i="6"/>
  <c r="J243" i="6"/>
  <c r="J240" i="6"/>
  <c r="J220" i="6"/>
  <c r="J203" i="6"/>
  <c r="BK199" i="6"/>
  <c r="BK189" i="6"/>
  <c r="BK188" i="6"/>
  <c r="J186" i="6"/>
  <c r="BK180" i="6"/>
  <c r="BK178" i="6"/>
  <c r="BK176" i="6"/>
  <c r="BK175" i="6"/>
  <c r="BK174" i="6"/>
  <c r="J169" i="6"/>
  <c r="J163" i="6"/>
  <c r="J156" i="6"/>
  <c r="BK153" i="6"/>
  <c r="BK152" i="6"/>
  <c r="BK151" i="6"/>
  <c r="BK150" i="6"/>
  <c r="BK147" i="6"/>
  <c r="J459" i="5"/>
  <c r="J457" i="5"/>
  <c r="BK456" i="5"/>
  <c r="J454" i="5"/>
  <c r="BK452" i="5"/>
  <c r="BK451" i="5"/>
  <c r="BK449" i="5"/>
  <c r="BK448" i="5"/>
  <c r="BK447" i="5"/>
  <c r="BK446" i="5"/>
  <c r="BK444" i="5"/>
  <c r="J440" i="5"/>
  <c r="BK438" i="5"/>
  <c r="J437" i="5"/>
  <c r="J436" i="5"/>
  <c r="J434" i="5"/>
  <c r="BK433" i="5"/>
  <c r="BK431" i="5"/>
  <c r="BK429" i="5"/>
  <c r="J428" i="5"/>
  <c r="BK427" i="5"/>
  <c r="BK426" i="5"/>
  <c r="BK424" i="5"/>
  <c r="BK423" i="5"/>
  <c r="BK422" i="5"/>
  <c r="J421" i="5"/>
  <c r="BK419" i="5"/>
  <c r="J416" i="5"/>
  <c r="J413" i="5"/>
  <c r="J411" i="5"/>
  <c r="J405" i="5"/>
  <c r="J404" i="5"/>
  <c r="J402" i="5"/>
  <c r="BK401" i="5"/>
  <c r="J400" i="5"/>
  <c r="J399" i="5"/>
  <c r="BK398" i="5"/>
  <c r="J395" i="5"/>
  <c r="BK393" i="5"/>
  <c r="J392" i="5"/>
  <c r="J391" i="5"/>
  <c r="J390" i="5"/>
  <c r="J389" i="5"/>
  <c r="BK387" i="5"/>
  <c r="BK385" i="5"/>
  <c r="BK382" i="5"/>
  <c r="BK381" i="5"/>
  <c r="J381" i="5"/>
  <c r="J380" i="5"/>
  <c r="BK379" i="5"/>
  <c r="BK377" i="5"/>
  <c r="J376" i="5"/>
  <c r="BK374" i="5"/>
  <c r="BK373" i="5"/>
  <c r="BK372" i="5"/>
  <c r="J372" i="5"/>
  <c r="J371" i="5"/>
  <c r="BK370" i="5"/>
  <c r="J369" i="5"/>
  <c r="BK368" i="5"/>
  <c r="BK367" i="5"/>
  <c r="J366" i="5"/>
  <c r="J365" i="5"/>
  <c r="J364" i="5"/>
  <c r="BK363" i="5"/>
  <c r="BK362" i="5"/>
  <c r="BK361" i="5"/>
  <c r="J361" i="5"/>
  <c r="BK360" i="5"/>
  <c r="J360" i="5"/>
  <c r="BK359" i="5"/>
  <c r="J359" i="5"/>
  <c r="BK358" i="5"/>
  <c r="J358" i="5"/>
  <c r="BK357" i="5"/>
  <c r="J357" i="5"/>
  <c r="BK356" i="5"/>
  <c r="J356" i="5"/>
  <c r="BK355" i="5"/>
  <c r="J354" i="5"/>
  <c r="BK353" i="5"/>
  <c r="BK352" i="5"/>
  <c r="BK351" i="5"/>
  <c r="BK350" i="5"/>
  <c r="J349" i="5"/>
  <c r="BK348" i="5"/>
  <c r="BK347" i="5"/>
  <c r="J346" i="5"/>
  <c r="J345" i="5"/>
  <c r="J344" i="5"/>
  <c r="J342" i="5"/>
  <c r="BK341" i="5"/>
  <c r="BK339" i="5"/>
  <c r="BK337" i="5"/>
  <c r="BK335" i="5"/>
  <c r="J333" i="5"/>
  <c r="BK331" i="5"/>
  <c r="J330" i="5"/>
  <c r="BK329" i="5"/>
  <c r="J328" i="5"/>
  <c r="BK327" i="5"/>
  <c r="J326" i="5"/>
  <c r="BK325" i="5"/>
  <c r="BK324" i="5"/>
  <c r="BK323" i="5"/>
  <c r="BK322" i="5"/>
  <c r="J322" i="5"/>
  <c r="BK321" i="5"/>
  <c r="BK320" i="5"/>
  <c r="BK319" i="5"/>
  <c r="J318" i="5"/>
  <c r="BK317" i="5"/>
  <c r="BK316" i="5"/>
  <c r="J315" i="5"/>
  <c r="BK313" i="5"/>
  <c r="BK312" i="5"/>
  <c r="J310" i="5"/>
  <c r="J308" i="5"/>
  <c r="BK307" i="5"/>
  <c r="J305" i="5"/>
  <c r="BK303" i="5"/>
  <c r="J302" i="5"/>
  <c r="BK301" i="5"/>
  <c r="J300" i="5"/>
  <c r="BK299" i="5"/>
  <c r="J298" i="5"/>
  <c r="J297" i="5"/>
  <c r="J295" i="5"/>
  <c r="J293" i="5"/>
  <c r="J292" i="5"/>
  <c r="J291" i="5"/>
  <c r="BK290" i="5"/>
  <c r="BK289" i="5"/>
  <c r="BK287" i="5"/>
  <c r="BK286" i="5"/>
  <c r="J284" i="5"/>
  <c r="BK281" i="5"/>
  <c r="BK278" i="5"/>
  <c r="J275" i="5"/>
  <c r="BK273" i="5"/>
  <c r="J271" i="5"/>
  <c r="BK270" i="5"/>
  <c r="BK269" i="5"/>
  <c r="BK265" i="5"/>
  <c r="J264" i="5"/>
  <c r="BK263" i="5"/>
  <c r="J262" i="5"/>
  <c r="BK261" i="5"/>
  <c r="BK259" i="5"/>
  <c r="J255" i="5"/>
  <c r="BK253" i="5"/>
  <c r="J251" i="5"/>
  <c r="BK250" i="5"/>
  <c r="BK249" i="5"/>
  <c r="J248" i="5"/>
  <c r="J247" i="5"/>
  <c r="BK245" i="5"/>
  <c r="BK244" i="5"/>
  <c r="J243" i="5"/>
  <c r="BK240" i="5"/>
  <c r="BK220" i="5"/>
  <c r="J203" i="5"/>
  <c r="BK199" i="5"/>
  <c r="J189" i="5"/>
  <c r="BK186" i="5"/>
  <c r="BK180" i="5"/>
  <c r="BK178" i="5"/>
  <c r="J178" i="5"/>
  <c r="J176" i="5"/>
  <c r="J175" i="5"/>
  <c r="BK169" i="5"/>
  <c r="J163" i="5"/>
  <c r="J156" i="5"/>
  <c r="BK153" i="5"/>
  <c r="BK152" i="5"/>
  <c r="J151" i="5"/>
  <c r="J150" i="5"/>
  <c r="BK147" i="5"/>
  <c r="BK475" i="4"/>
  <c r="J475" i="4"/>
  <c r="BK473" i="4"/>
  <c r="J473" i="4"/>
  <c r="BK471" i="4"/>
  <c r="J471" i="4"/>
  <c r="BK461" i="4"/>
  <c r="J461" i="4"/>
  <c r="BK459" i="4"/>
  <c r="J459" i="4"/>
  <c r="BK458" i="4"/>
  <c r="BK456" i="4"/>
  <c r="BK454" i="4"/>
  <c r="J454" i="4"/>
  <c r="J453" i="4"/>
  <c r="J451" i="4"/>
  <c r="J449" i="4"/>
  <c r="J448" i="4"/>
  <c r="J446" i="4"/>
  <c r="J442" i="4"/>
  <c r="J440" i="4"/>
  <c r="BK439" i="4"/>
  <c r="BK438" i="4"/>
  <c r="J435" i="4"/>
  <c r="J433" i="4"/>
  <c r="J431" i="4"/>
  <c r="J430" i="4"/>
  <c r="BK429" i="4"/>
  <c r="J426" i="4"/>
  <c r="J425" i="4"/>
  <c r="BK424" i="4"/>
  <c r="BK423" i="4"/>
  <c r="J421" i="4"/>
  <c r="J418" i="4"/>
  <c r="BK415" i="4"/>
  <c r="BK413" i="4"/>
  <c r="J407" i="4"/>
  <c r="BK406" i="4"/>
  <c r="BK405" i="4"/>
  <c r="J404" i="4"/>
  <c r="J403" i="4"/>
  <c r="BK402" i="4"/>
  <c r="J401" i="4"/>
  <c r="J400" i="4"/>
  <c r="BK397" i="4"/>
  <c r="J395" i="4"/>
  <c r="BK394" i="4"/>
  <c r="J391" i="4"/>
  <c r="J390" i="4"/>
  <c r="J389" i="4"/>
  <c r="J387" i="4"/>
  <c r="J385" i="4"/>
  <c r="BK384" i="4"/>
  <c r="J382" i="4"/>
  <c r="J381" i="4"/>
  <c r="BK380" i="4"/>
  <c r="J379" i="4"/>
  <c r="J377" i="4"/>
  <c r="BK376" i="4"/>
  <c r="J374" i="4"/>
  <c r="BK373" i="4"/>
  <c r="BK372" i="4"/>
  <c r="BK370" i="4"/>
  <c r="BK369" i="4"/>
  <c r="J368" i="4"/>
  <c r="J367" i="4"/>
  <c r="BK366" i="4"/>
  <c r="J365" i="4"/>
  <c r="J364" i="4"/>
  <c r="BK363" i="4"/>
  <c r="BK362" i="4"/>
  <c r="J362" i="4"/>
  <c r="BK361" i="4"/>
  <c r="J360" i="4"/>
  <c r="J359" i="4"/>
  <c r="J358" i="4"/>
  <c r="J357" i="4"/>
  <c r="J356" i="4"/>
  <c r="BK355" i="4"/>
  <c r="BK354" i="4"/>
  <c r="BK353" i="4"/>
  <c r="BK352" i="4"/>
  <c r="J351" i="4"/>
  <c r="BK350" i="4"/>
  <c r="BK349" i="4"/>
  <c r="BK348" i="4"/>
  <c r="BK347" i="4"/>
  <c r="J346" i="4"/>
  <c r="BK345" i="4"/>
  <c r="J344" i="4"/>
  <c r="J342" i="4"/>
  <c r="BK341" i="4"/>
  <c r="J339" i="4"/>
  <c r="J337" i="4"/>
  <c r="BK335" i="4"/>
  <c r="J333" i="4"/>
  <c r="BK331" i="4"/>
  <c r="BK330" i="4"/>
  <c r="J329" i="4"/>
  <c r="J328" i="4"/>
  <c r="BK327" i="4"/>
  <c r="J326" i="4"/>
  <c r="J325" i="4"/>
  <c r="BK324" i="4"/>
  <c r="BK323" i="4"/>
  <c r="J322" i="4"/>
  <c r="BK321" i="4"/>
  <c r="BK320" i="4"/>
  <c r="J319" i="4"/>
  <c r="BK318" i="4"/>
  <c r="BK317" i="4"/>
  <c r="J316" i="4"/>
  <c r="J315" i="4"/>
  <c r="BK313" i="4"/>
  <c r="J312" i="4"/>
  <c r="J310" i="4"/>
  <c r="J308" i="4"/>
  <c r="BK307" i="4"/>
  <c r="BK305" i="4"/>
  <c r="BK303" i="4"/>
  <c r="BK302" i="4"/>
  <c r="J301" i="4"/>
  <c r="J300" i="4"/>
  <c r="J299" i="4"/>
  <c r="BK298" i="4"/>
  <c r="BK297" i="4"/>
  <c r="J295" i="4"/>
  <c r="J293" i="4"/>
  <c r="J292" i="4"/>
  <c r="J291" i="4"/>
  <c r="J290" i="4"/>
  <c r="BK289" i="4"/>
  <c r="BK287" i="4"/>
  <c r="BK286" i="4"/>
  <c r="BK284" i="4"/>
  <c r="J281" i="4"/>
  <c r="J278" i="4"/>
  <c r="BK275" i="4"/>
  <c r="BK273" i="4"/>
  <c r="J271" i="4"/>
  <c r="J270" i="4"/>
  <c r="J269" i="4"/>
  <c r="J265" i="4"/>
  <c r="J264" i="4"/>
  <c r="BK263" i="4"/>
  <c r="BK262" i="4"/>
  <c r="J262" i="4"/>
  <c r="BK261" i="4"/>
  <c r="J261" i="4"/>
  <c r="BK259" i="4"/>
  <c r="J259" i="4"/>
  <c r="BK255" i="4"/>
  <c r="J255" i="4"/>
  <c r="BK253" i="4"/>
  <c r="J253" i="4"/>
  <c r="BK251" i="4"/>
  <c r="J251" i="4"/>
  <c r="BK250" i="4"/>
  <c r="J250" i="4"/>
  <c r="BK249" i="4"/>
  <c r="J249" i="4"/>
  <c r="BK248" i="4"/>
  <c r="J248" i="4"/>
  <c r="BK247" i="4"/>
  <c r="J247" i="4"/>
  <c r="BK245" i="4"/>
  <c r="J245" i="4"/>
  <c r="BK244" i="4"/>
  <c r="J244" i="4"/>
  <c r="BK243" i="4"/>
  <c r="J243" i="4"/>
  <c r="BK240" i="4"/>
  <c r="J240" i="4"/>
  <c r="BK220" i="4"/>
  <c r="J220" i="4"/>
  <c r="BK203" i="4"/>
  <c r="J203" i="4"/>
  <c r="BK199" i="4"/>
  <c r="J199" i="4"/>
  <c r="BK189" i="4"/>
  <c r="J189" i="4"/>
  <c r="BK188" i="4"/>
  <c r="J188" i="4"/>
  <c r="BK186" i="4"/>
  <c r="J186" i="4"/>
  <c r="BK180" i="4"/>
  <c r="J180" i="4"/>
  <c r="BK178" i="4"/>
  <c r="J178" i="4"/>
  <c r="BK176" i="4"/>
  <c r="J176" i="4"/>
  <c r="BK175" i="4"/>
  <c r="J175" i="4"/>
  <c r="BK174" i="4"/>
  <c r="J174" i="4"/>
  <c r="BK169" i="4"/>
  <c r="J169" i="4"/>
  <c r="BK163" i="4"/>
  <c r="J163" i="4"/>
  <c r="BK156" i="4"/>
  <c r="J156" i="4"/>
  <c r="BK153" i="4"/>
  <c r="J153" i="4"/>
  <c r="BK152" i="4"/>
  <c r="J152" i="4"/>
  <c r="BK151" i="4"/>
  <c r="J151" i="4"/>
  <c r="BK150" i="4"/>
  <c r="J150" i="4"/>
  <c r="BK147" i="4"/>
  <c r="J147" i="4"/>
  <c r="BK475" i="3"/>
  <c r="J475" i="3"/>
  <c r="BK473" i="3"/>
  <c r="J473" i="3"/>
  <c r="BK471" i="3"/>
  <c r="J471" i="3"/>
  <c r="BK461" i="3"/>
  <c r="J461" i="3"/>
  <c r="BK459" i="3"/>
  <c r="J459" i="3"/>
  <c r="BK458" i="3"/>
  <c r="J458" i="3"/>
  <c r="BK456" i="3"/>
  <c r="J456" i="3"/>
  <c r="BK454" i="3"/>
  <c r="J454" i="3"/>
  <c r="BK453" i="3"/>
  <c r="J453" i="3"/>
  <c r="BK451" i="3"/>
  <c r="J451" i="3"/>
  <c r="BK450" i="3"/>
  <c r="J450" i="3"/>
  <c r="BK449" i="3"/>
  <c r="J449" i="3"/>
  <c r="BK448" i="3"/>
  <c r="J448" i="3"/>
  <c r="BK446" i="3"/>
  <c r="J446" i="3"/>
  <c r="BK442" i="3"/>
  <c r="J442" i="3"/>
  <c r="BK440" i="3"/>
  <c r="J440" i="3"/>
  <c r="BK439" i="3"/>
  <c r="J439" i="3"/>
  <c r="BK438" i="3"/>
  <c r="J438" i="3"/>
  <c r="BK436" i="3"/>
  <c r="J436" i="3"/>
  <c r="BK435" i="3"/>
  <c r="J435" i="3"/>
  <c r="BK433" i="3"/>
  <c r="J433" i="3"/>
  <c r="BK431" i="3"/>
  <c r="J431" i="3"/>
  <c r="BK430" i="3"/>
  <c r="J430" i="3"/>
  <c r="BK429" i="3"/>
  <c r="J429" i="3"/>
  <c r="BK428" i="3"/>
  <c r="J428" i="3"/>
  <c r="BK426" i="3"/>
  <c r="J426" i="3"/>
  <c r="BK425" i="3"/>
  <c r="J425" i="3"/>
  <c r="BK424" i="3"/>
  <c r="J424" i="3"/>
  <c r="BK423" i="3"/>
  <c r="J423" i="3"/>
  <c r="BK421" i="3"/>
  <c r="J421" i="3"/>
  <c r="BK418" i="3"/>
  <c r="J418" i="3"/>
  <c r="BK415" i="3"/>
  <c r="J415" i="3"/>
  <c r="BK413" i="3"/>
  <c r="J413" i="3"/>
  <c r="BK407" i="3"/>
  <c r="J407" i="3"/>
  <c r="BK406" i="3"/>
  <c r="J406" i="3"/>
  <c r="BK405" i="3"/>
  <c r="J405" i="3"/>
  <c r="BK404" i="3"/>
  <c r="J404" i="3"/>
  <c r="BK403" i="3"/>
  <c r="J403" i="3"/>
  <c r="BK402" i="3"/>
  <c r="J402" i="3"/>
  <c r="BK401" i="3"/>
  <c r="J401" i="3"/>
  <c r="BK400" i="3"/>
  <c r="J400" i="3"/>
  <c r="BK397" i="3"/>
  <c r="J397" i="3"/>
  <c r="BK395" i="3"/>
  <c r="J395" i="3"/>
  <c r="BK394" i="3"/>
  <c r="J394" i="3"/>
  <c r="BK393" i="3"/>
  <c r="J393" i="3"/>
  <c r="BK390" i="3"/>
  <c r="J390" i="3"/>
  <c r="BK389" i="3"/>
  <c r="J389" i="3"/>
  <c r="BK387" i="3"/>
  <c r="J387" i="3"/>
  <c r="BK385" i="3"/>
  <c r="J385" i="3"/>
  <c r="BK384" i="3"/>
  <c r="J384" i="3"/>
  <c r="BK382" i="3"/>
  <c r="J382" i="3"/>
  <c r="BK381" i="3"/>
  <c r="J381" i="3"/>
  <c r="BK380" i="3"/>
  <c r="J380" i="3"/>
  <c r="BK379" i="3"/>
  <c r="J379" i="3"/>
  <c r="BK377" i="3"/>
  <c r="J377" i="3"/>
  <c r="BK376" i="3"/>
  <c r="J374" i="3"/>
  <c r="BK373" i="3"/>
  <c r="J372" i="3"/>
  <c r="BK371" i="3"/>
  <c r="J370" i="3"/>
  <c r="J369" i="3"/>
  <c r="BK368" i="3"/>
  <c r="BK367" i="3"/>
  <c r="J366" i="3"/>
  <c r="J365" i="3"/>
  <c r="BK364" i="3"/>
  <c r="J363" i="3"/>
  <c r="BK362" i="3"/>
  <c r="BK361" i="3"/>
  <c r="BK360" i="3"/>
  <c r="BK359" i="3"/>
  <c r="BK358" i="3"/>
  <c r="BK357" i="3"/>
  <c r="J356" i="3"/>
  <c r="J355" i="3"/>
  <c r="BK354" i="3"/>
  <c r="BK353" i="3"/>
  <c r="BK352" i="3"/>
  <c r="J352" i="3"/>
  <c r="BK351" i="3"/>
  <c r="J351" i="3"/>
  <c r="BK350" i="3"/>
  <c r="J350" i="3"/>
  <c r="BK349" i="3"/>
  <c r="J349" i="3"/>
  <c r="J329" i="3"/>
  <c r="BK328" i="3"/>
  <c r="J327" i="3"/>
  <c r="BK326" i="3"/>
  <c r="J325" i="3"/>
  <c r="BK324" i="3"/>
  <c r="BK323" i="3"/>
  <c r="BK322" i="3"/>
  <c r="J322" i="3"/>
  <c r="BK321" i="3"/>
  <c r="J320" i="3"/>
  <c r="J319" i="3"/>
  <c r="J318" i="3"/>
  <c r="BK317" i="3"/>
  <c r="BK316" i="3"/>
  <c r="BK315" i="3"/>
  <c r="BK313" i="3"/>
  <c r="J312" i="3"/>
  <c r="J310" i="3"/>
  <c r="BK308" i="3"/>
  <c r="BK307" i="3"/>
  <c r="J305" i="3"/>
  <c r="BK303" i="3"/>
  <c r="BK302" i="3"/>
  <c r="BK301" i="3"/>
  <c r="J300" i="3"/>
  <c r="J299" i="3"/>
  <c r="BK298" i="3"/>
  <c r="BK297" i="3"/>
  <c r="J295" i="3"/>
  <c r="J293" i="3"/>
  <c r="J291" i="3"/>
  <c r="BK290" i="3"/>
  <c r="BK289" i="3"/>
  <c r="J287" i="3"/>
  <c r="BK286" i="3"/>
  <c r="J284" i="3"/>
  <c r="BK281" i="3"/>
  <c r="J278" i="3"/>
  <c r="BK275" i="3"/>
  <c r="J273" i="3"/>
  <c r="J271" i="3"/>
  <c r="BK270" i="3"/>
  <c r="BK269" i="3"/>
  <c r="BK265" i="3"/>
  <c r="BK264" i="3"/>
  <c r="BK263" i="3"/>
  <c r="J262" i="3"/>
  <c r="J261" i="3"/>
  <c r="BK259" i="3"/>
  <c r="BK255" i="3"/>
  <c r="J253" i="3"/>
  <c r="BK251" i="3"/>
  <c r="J250" i="3"/>
  <c r="J249" i="3"/>
  <c r="J248" i="3"/>
  <c r="BK247" i="3"/>
  <c r="J245" i="3"/>
  <c r="BK244" i="3"/>
  <c r="J243" i="3"/>
  <c r="J240" i="3"/>
  <c r="BK220" i="3"/>
  <c r="BK203" i="3"/>
  <c r="BK199" i="3"/>
  <c r="BK189" i="3"/>
  <c r="J188" i="3"/>
  <c r="BK186" i="3"/>
  <c r="BK180" i="3"/>
  <c r="BK178" i="3"/>
  <c r="BK176" i="3"/>
  <c r="J175" i="3"/>
  <c r="BK174" i="3"/>
  <c r="BK169" i="3"/>
  <c r="BK163" i="3"/>
  <c r="J156" i="3"/>
  <c r="BK153" i="3"/>
  <c r="BK152" i="3"/>
  <c r="J151" i="3"/>
  <c r="J150" i="3"/>
  <c r="J147" i="3"/>
  <c r="J472" i="2"/>
  <c r="BK462" i="2"/>
  <c r="BK460" i="2"/>
  <c r="BK459" i="2"/>
  <c r="BK457" i="2"/>
  <c r="BK455" i="2"/>
  <c r="BK454" i="2"/>
  <c r="BK452" i="2"/>
  <c r="J451" i="2"/>
  <c r="BK450" i="2"/>
  <c r="J449" i="2"/>
  <c r="BK447" i="2"/>
  <c r="J443" i="2"/>
  <c r="J441" i="2"/>
  <c r="BK440" i="2"/>
  <c r="J439" i="2"/>
  <c r="J437" i="2"/>
  <c r="BK435" i="2"/>
  <c r="BK433" i="2"/>
  <c r="J431" i="2"/>
  <c r="BK430" i="2"/>
  <c r="BK429" i="2"/>
  <c r="J428" i="2"/>
  <c r="BK426" i="2"/>
  <c r="BK425" i="2"/>
  <c r="J424" i="2"/>
  <c r="BK423" i="2"/>
  <c r="BK421" i="2"/>
  <c r="J418" i="2"/>
  <c r="BK415" i="2"/>
  <c r="BK413" i="2"/>
  <c r="BK407" i="2"/>
  <c r="J406" i="2"/>
  <c r="BK405" i="2"/>
  <c r="J404" i="2"/>
  <c r="BK402" i="2"/>
  <c r="BK401" i="2"/>
  <c r="J400" i="2"/>
  <c r="BK397" i="2"/>
  <c r="J395" i="2"/>
  <c r="J394" i="2"/>
  <c r="BK393" i="2"/>
  <c r="BK390" i="2"/>
  <c r="J389" i="2"/>
  <c r="BK387" i="2"/>
  <c r="BK385" i="2"/>
  <c r="BK384" i="2"/>
  <c r="J382" i="2"/>
  <c r="BK381" i="2"/>
  <c r="J380" i="2"/>
  <c r="J379" i="2"/>
  <c r="BK377" i="2"/>
  <c r="BK376" i="2"/>
  <c r="J374" i="2"/>
  <c r="J373" i="2"/>
  <c r="BK372" i="2"/>
  <c r="J371" i="2"/>
  <c r="J370" i="2"/>
  <c r="BK369" i="2"/>
  <c r="J368" i="2"/>
  <c r="BK367" i="2"/>
  <c r="BK366" i="2"/>
  <c r="J365" i="2"/>
  <c r="BK364" i="2"/>
  <c r="BK363" i="2"/>
  <c r="J362" i="2"/>
  <c r="J361" i="2"/>
  <c r="BK360" i="2"/>
  <c r="J360" i="2"/>
  <c r="BK359" i="2"/>
  <c r="BK358" i="2"/>
  <c r="BK357" i="2"/>
  <c r="BK356" i="2"/>
  <c r="J356" i="2"/>
  <c r="BK355" i="2"/>
  <c r="BK354" i="2"/>
  <c r="J353" i="2"/>
  <c r="BK351" i="2"/>
  <c r="J350" i="2"/>
  <c r="BK348" i="2"/>
  <c r="BK347" i="2"/>
  <c r="BK346" i="2"/>
  <c r="BK345" i="2"/>
  <c r="J344" i="2"/>
  <c r="J342" i="2"/>
  <c r="BK341" i="2"/>
  <c r="BK339" i="2"/>
  <c r="BK337" i="2"/>
  <c r="BK335" i="2"/>
  <c r="BK333" i="2"/>
  <c r="BK331" i="2"/>
  <c r="BK329" i="2"/>
  <c r="BK328" i="2"/>
  <c r="BK327" i="2"/>
  <c r="J326" i="2"/>
  <c r="J325" i="2"/>
  <c r="J324" i="2"/>
  <c r="BK323" i="2"/>
  <c r="J322" i="2"/>
  <c r="BK321" i="2"/>
  <c r="J320" i="2"/>
  <c r="BK319" i="2"/>
  <c r="BK318" i="2"/>
  <c r="BK317" i="2"/>
  <c r="BK316" i="2"/>
  <c r="BK315" i="2"/>
  <c r="BK313" i="2"/>
  <c r="J312" i="2"/>
  <c r="BK310" i="2"/>
  <c r="BK308" i="2"/>
  <c r="J307" i="2"/>
  <c r="J305" i="2"/>
  <c r="BK303" i="2"/>
  <c r="BK302" i="2"/>
  <c r="BK301" i="2"/>
  <c r="J300" i="2"/>
  <c r="J299" i="2"/>
  <c r="J298" i="2"/>
  <c r="J297" i="2"/>
  <c r="J295" i="2"/>
  <c r="BK293" i="2"/>
  <c r="BK292" i="2"/>
  <c r="BK291" i="2"/>
  <c r="BK290" i="2"/>
  <c r="J289" i="2"/>
  <c r="J287" i="2"/>
  <c r="J286" i="2"/>
  <c r="J284" i="2"/>
  <c r="BK281" i="2"/>
  <c r="BK278" i="2"/>
  <c r="J275" i="2"/>
  <c r="J273" i="2"/>
  <c r="J271" i="2"/>
  <c r="J270" i="2"/>
  <c r="J269" i="2"/>
  <c r="J265" i="2"/>
  <c r="J264" i="2"/>
  <c r="J263" i="2"/>
  <c r="BK262" i="2"/>
  <c r="BK261" i="2"/>
  <c r="J259" i="2"/>
  <c r="J255" i="2"/>
  <c r="J253" i="2"/>
  <c r="BK251" i="2"/>
  <c r="BK250" i="2"/>
  <c r="J250" i="2"/>
  <c r="BK249" i="2"/>
  <c r="BK248" i="2"/>
  <c r="J248" i="2"/>
  <c r="BK247" i="2"/>
  <c r="J245" i="2"/>
  <c r="BK244" i="2"/>
  <c r="J244" i="2"/>
  <c r="BK243" i="2"/>
  <c r="J243" i="2"/>
  <c r="BK240" i="2"/>
  <c r="J240" i="2"/>
  <c r="BK220" i="2"/>
  <c r="J220" i="2"/>
  <c r="BK203" i="2"/>
  <c r="J203" i="2"/>
  <c r="BK199" i="2"/>
  <c r="J199" i="2"/>
  <c r="BK189" i="2"/>
  <c r="J189" i="2"/>
  <c r="BK188" i="2"/>
  <c r="J188" i="2"/>
  <c r="BK186" i="2"/>
  <c r="J186" i="2"/>
  <c r="BK180" i="2"/>
  <c r="J180" i="2"/>
  <c r="BK178" i="2"/>
  <c r="J178" i="2"/>
  <c r="BK176" i="2"/>
  <c r="J176" i="2"/>
  <c r="BK175" i="2"/>
  <c r="J175" i="2"/>
  <c r="BK174" i="2"/>
  <c r="J174" i="2"/>
  <c r="BK169" i="2"/>
  <c r="J169" i="2"/>
  <c r="BK163" i="2"/>
  <c r="J163" i="2"/>
  <c r="BK156" i="2"/>
  <c r="J156" i="2"/>
  <c r="BK153" i="2"/>
  <c r="J153" i="2"/>
  <c r="BK152" i="2"/>
  <c r="J152" i="2"/>
  <c r="BK151" i="2"/>
  <c r="J151" i="2"/>
  <c r="J150" i="2"/>
  <c r="BK147" i="2"/>
  <c r="AS94" i="1"/>
  <c r="BK455" i="14"/>
  <c r="BK453" i="14"/>
  <c r="J452" i="14"/>
  <c r="J450" i="14"/>
  <c r="BK449" i="14"/>
  <c r="BK448" i="14"/>
  <c r="BK447" i="14"/>
  <c r="BK445" i="14"/>
  <c r="J445" i="14"/>
  <c r="BK441" i="14"/>
  <c r="J441" i="14"/>
  <c r="BK439" i="14"/>
  <c r="J439" i="14"/>
  <c r="BK438" i="14"/>
  <c r="J438" i="14"/>
  <c r="BK437" i="14"/>
  <c r="J437" i="14"/>
  <c r="BK435" i="14"/>
  <c r="J435" i="14"/>
  <c r="BK433" i="14"/>
  <c r="J433" i="14"/>
  <c r="BK431" i="14"/>
  <c r="J431" i="14"/>
  <c r="BK429" i="14"/>
  <c r="J429" i="14"/>
  <c r="BK428" i="14"/>
  <c r="J428" i="14"/>
  <c r="BK427" i="14"/>
  <c r="J427" i="14"/>
  <c r="BK426" i="14"/>
  <c r="J426" i="14"/>
  <c r="J424" i="14"/>
  <c r="J423" i="14"/>
  <c r="BK422" i="14"/>
  <c r="J421" i="14"/>
  <c r="J419" i="14"/>
  <c r="J416" i="14"/>
  <c r="BK413" i="14"/>
  <c r="J411" i="14"/>
  <c r="BK405" i="14"/>
  <c r="J404" i="14"/>
  <c r="J403" i="14"/>
  <c r="J401" i="14"/>
  <c r="BK399" i="14"/>
  <c r="BK398" i="14"/>
  <c r="J395" i="14"/>
  <c r="BK393" i="14"/>
  <c r="BK392" i="14"/>
  <c r="BK391" i="14"/>
  <c r="BK389" i="14"/>
  <c r="BK387" i="14"/>
  <c r="BK385" i="14"/>
  <c r="BK384" i="14"/>
  <c r="BK382" i="14"/>
  <c r="BK381" i="14"/>
  <c r="J380" i="14"/>
  <c r="BK379" i="14"/>
  <c r="BK376" i="14"/>
  <c r="J374" i="14"/>
  <c r="BK373" i="14"/>
  <c r="J373" i="14"/>
  <c r="BK372" i="14"/>
  <c r="BK371" i="14"/>
  <c r="J370" i="14"/>
  <c r="J369" i="14"/>
  <c r="J368" i="14"/>
  <c r="BK367" i="14"/>
  <c r="BK365" i="14"/>
  <c r="J364" i="14"/>
  <c r="BK363" i="14"/>
  <c r="J363" i="14"/>
  <c r="J362" i="14"/>
  <c r="J361" i="14"/>
  <c r="BK360" i="14"/>
  <c r="J360" i="14"/>
  <c r="BK359" i="14"/>
  <c r="BK358" i="14"/>
  <c r="BK357" i="14"/>
  <c r="J356" i="14"/>
  <c r="J354" i="14"/>
  <c r="BK353" i="14"/>
  <c r="BK352" i="14"/>
  <c r="J351" i="14"/>
  <c r="BK350" i="14"/>
  <c r="J349" i="14"/>
  <c r="BK348" i="14"/>
  <c r="J347" i="14"/>
  <c r="J346" i="14"/>
  <c r="J345" i="14"/>
  <c r="J344" i="14"/>
  <c r="BK342" i="14"/>
  <c r="J342" i="14"/>
  <c r="BK341" i="14"/>
  <c r="BK339" i="14"/>
  <c r="BK337" i="14"/>
  <c r="BK335" i="14"/>
  <c r="BK333" i="14"/>
  <c r="BK328" i="14"/>
  <c r="J327" i="14"/>
  <c r="J326" i="14"/>
  <c r="J325" i="14"/>
  <c r="BK324" i="14"/>
  <c r="BK323" i="14"/>
  <c r="BK321" i="14"/>
  <c r="BK320" i="14"/>
  <c r="J320" i="14"/>
  <c r="BK317" i="14"/>
  <c r="BK316" i="14"/>
  <c r="J315" i="14"/>
  <c r="BK313" i="14"/>
  <c r="J312" i="14"/>
  <c r="BK310" i="14"/>
  <c r="J308" i="14"/>
  <c r="J307" i="14"/>
  <c r="J305" i="14"/>
  <c r="J303" i="14"/>
  <c r="J265" i="14"/>
  <c r="J264" i="14"/>
  <c r="BK263" i="14"/>
  <c r="J262" i="14"/>
  <c r="BK261" i="14"/>
  <c r="BK259" i="14"/>
  <c r="BK255" i="14"/>
  <c r="J253" i="14"/>
  <c r="J251" i="14"/>
  <c r="J250" i="14"/>
  <c r="BK249" i="14"/>
  <c r="BK248" i="14"/>
  <c r="J247" i="14"/>
  <c r="J245" i="14"/>
  <c r="BK244" i="14"/>
  <c r="BK243" i="14"/>
  <c r="J243" i="14"/>
  <c r="J240" i="14"/>
  <c r="BK189" i="14"/>
  <c r="J188" i="14"/>
  <c r="J186" i="14"/>
  <c r="J180" i="14"/>
  <c r="BK178" i="14"/>
  <c r="BK176" i="14"/>
  <c r="BK175" i="14"/>
  <c r="J174" i="14"/>
  <c r="J169" i="14"/>
  <c r="J163" i="14"/>
  <c r="J156" i="14"/>
  <c r="J153" i="14"/>
  <c r="BK152" i="14"/>
  <c r="BK151" i="14"/>
  <c r="J150" i="14"/>
  <c r="BK147" i="14"/>
  <c r="J460" i="13"/>
  <c r="J458" i="13"/>
  <c r="BK457" i="13"/>
  <c r="BK452" i="13"/>
  <c r="BK450" i="13"/>
  <c r="J450" i="13"/>
  <c r="BK449" i="13"/>
  <c r="J448" i="13"/>
  <c r="J447" i="13"/>
  <c r="BK445" i="13"/>
  <c r="J439" i="13"/>
  <c r="J438" i="13"/>
  <c r="J437" i="13"/>
  <c r="J435" i="13"/>
  <c r="J433" i="13"/>
  <c r="BK431" i="13"/>
  <c r="J429" i="13"/>
  <c r="J428" i="13"/>
  <c r="J427" i="13"/>
  <c r="J426" i="13"/>
  <c r="BK424" i="13"/>
  <c r="BK423" i="13"/>
  <c r="J422" i="13"/>
  <c r="J421" i="13"/>
  <c r="J419" i="13"/>
  <c r="BK416" i="13"/>
  <c r="J416" i="13"/>
  <c r="BK411" i="13"/>
  <c r="BK405" i="13"/>
  <c r="J404" i="13"/>
  <c r="J403" i="13"/>
  <c r="J402" i="13"/>
  <c r="BK401" i="13"/>
  <c r="J401" i="13"/>
  <c r="BK400" i="13"/>
  <c r="BK399" i="13"/>
  <c r="BK398" i="13"/>
  <c r="BK395" i="13"/>
  <c r="J393" i="13"/>
  <c r="BK392" i="13"/>
  <c r="BK391" i="13"/>
  <c r="BK390" i="13"/>
  <c r="J389" i="13"/>
  <c r="J387" i="13"/>
  <c r="J385" i="13"/>
  <c r="BK384" i="13"/>
  <c r="J382" i="13"/>
  <c r="J381" i="13"/>
  <c r="BK380" i="13"/>
  <c r="BK379" i="13"/>
  <c r="BK377" i="13"/>
  <c r="BK376" i="13"/>
  <c r="J374" i="13"/>
  <c r="J373" i="13"/>
  <c r="J372" i="13"/>
  <c r="J371" i="13"/>
  <c r="J370" i="13"/>
  <c r="J369" i="13"/>
  <c r="J368" i="13"/>
  <c r="J367" i="13"/>
  <c r="J366" i="13"/>
  <c r="J364" i="13"/>
  <c r="J363" i="13"/>
  <c r="J362" i="13"/>
  <c r="J361" i="13"/>
  <c r="J360" i="13"/>
  <c r="J359" i="13"/>
  <c r="J358" i="13"/>
  <c r="BK357" i="13"/>
  <c r="J356" i="13"/>
  <c r="BK355" i="13"/>
  <c r="BK354" i="13"/>
  <c r="J353" i="13"/>
  <c r="J352" i="13"/>
  <c r="J351" i="13"/>
  <c r="J349" i="13"/>
  <c r="BK348" i="13"/>
  <c r="BK347" i="13"/>
  <c r="BK346" i="13"/>
  <c r="BK345" i="13"/>
  <c r="J345" i="13"/>
  <c r="BK344" i="13"/>
  <c r="J342" i="13"/>
  <c r="BK341" i="13"/>
  <c r="J339" i="13"/>
  <c r="BK337" i="13"/>
  <c r="J335" i="13"/>
  <c r="BK333" i="13"/>
  <c r="J331" i="13"/>
  <c r="BK330" i="13"/>
  <c r="J329" i="13"/>
  <c r="BK328" i="13"/>
  <c r="BK327" i="13"/>
  <c r="J326" i="13"/>
  <c r="J325" i="13"/>
  <c r="J324" i="13"/>
  <c r="BK323" i="13"/>
  <c r="J322" i="13"/>
  <c r="J321" i="13"/>
  <c r="BK320" i="13"/>
  <c r="J319" i="13"/>
  <c r="J318" i="13"/>
  <c r="J317" i="13"/>
  <c r="BK316" i="13"/>
  <c r="J315" i="13"/>
  <c r="BK313" i="13"/>
  <c r="BK312" i="13"/>
  <c r="J310" i="13"/>
  <c r="BK308" i="13"/>
  <c r="BK307" i="13"/>
  <c r="J305" i="13"/>
  <c r="J303" i="13"/>
  <c r="BK302" i="13"/>
  <c r="J301" i="13"/>
  <c r="J300" i="13"/>
  <c r="J299" i="13"/>
  <c r="BK298" i="13"/>
  <c r="J297" i="13"/>
  <c r="BK295" i="13"/>
  <c r="BK293" i="13"/>
  <c r="J293" i="13"/>
  <c r="J292" i="13"/>
  <c r="J291" i="13"/>
  <c r="J290" i="13"/>
  <c r="BK289" i="13"/>
  <c r="BK287" i="13"/>
  <c r="BK284" i="13"/>
  <c r="J281" i="13"/>
  <c r="BK278" i="13"/>
  <c r="J275" i="13"/>
  <c r="BK273" i="13"/>
  <c r="J271" i="13"/>
  <c r="J270" i="13"/>
  <c r="BK269" i="13"/>
  <c r="J265" i="13"/>
  <c r="J264" i="13"/>
  <c r="J262" i="13"/>
  <c r="J261" i="13"/>
  <c r="J259" i="13"/>
  <c r="J255" i="13"/>
  <c r="J253" i="13"/>
  <c r="BK251" i="13"/>
  <c r="J250" i="13"/>
  <c r="BK249" i="13"/>
  <c r="J248" i="13"/>
  <c r="BK247" i="13"/>
  <c r="BK245" i="13"/>
  <c r="J245" i="13"/>
  <c r="J244" i="13"/>
  <c r="BK243" i="13"/>
  <c r="BK240" i="13"/>
  <c r="BK220" i="13"/>
  <c r="BK203" i="13"/>
  <c r="J199" i="13"/>
  <c r="J189" i="13"/>
  <c r="J188" i="13"/>
  <c r="BK186" i="13"/>
  <c r="BK180" i="13"/>
  <c r="BK178" i="13"/>
  <c r="BK176" i="13"/>
  <c r="J175" i="13"/>
  <c r="J174" i="13"/>
  <c r="J169" i="13"/>
  <c r="BK163" i="13"/>
  <c r="J156" i="13"/>
  <c r="BK153" i="13"/>
  <c r="BK152" i="13"/>
  <c r="J151" i="13"/>
  <c r="J150" i="13"/>
  <c r="J147" i="13"/>
  <c r="J449" i="12"/>
  <c r="BK448" i="12"/>
  <c r="BK447" i="12"/>
  <c r="J445" i="12"/>
  <c r="BK441" i="12"/>
  <c r="J439" i="12"/>
  <c r="J438" i="12"/>
  <c r="BK437" i="12"/>
  <c r="BK435" i="12"/>
  <c r="J433" i="12"/>
  <c r="BK431" i="12"/>
  <c r="BK429" i="12"/>
  <c r="J428" i="12"/>
  <c r="J427" i="12"/>
  <c r="BK426" i="12"/>
  <c r="BK424" i="12"/>
  <c r="J423" i="12"/>
  <c r="BK422" i="12"/>
  <c r="BK421" i="12"/>
  <c r="BK245" i="12"/>
  <c r="J244" i="12"/>
  <c r="BK243" i="12"/>
  <c r="J240" i="12"/>
  <c r="J220" i="12"/>
  <c r="J203" i="12"/>
  <c r="J199" i="12"/>
  <c r="BK189" i="12"/>
  <c r="J188" i="12"/>
  <c r="BK186" i="12"/>
  <c r="BK180" i="12"/>
  <c r="J178" i="12"/>
  <c r="BK176" i="12"/>
  <c r="J175" i="12"/>
  <c r="J174" i="12"/>
  <c r="J169" i="12"/>
  <c r="J163" i="12"/>
  <c r="BK156" i="12"/>
  <c r="BK153" i="12"/>
  <c r="J152" i="12"/>
  <c r="BK151" i="12"/>
  <c r="J150" i="12"/>
  <c r="BK147" i="12"/>
  <c r="BK474" i="11"/>
  <c r="BK472" i="11"/>
  <c r="BK470" i="11"/>
  <c r="BK460" i="11"/>
  <c r="J458" i="11"/>
  <c r="J457" i="11"/>
  <c r="J455" i="11"/>
  <c r="J453" i="11"/>
  <c r="J452" i="11"/>
  <c r="BK450" i="11"/>
  <c r="J449" i="11"/>
  <c r="J448" i="11"/>
  <c r="J447" i="11"/>
  <c r="BK445" i="11"/>
  <c r="BK441" i="11"/>
  <c r="J439" i="11"/>
  <c r="BK438" i="11"/>
  <c r="J437" i="11"/>
  <c r="J435" i="11"/>
  <c r="J431" i="11"/>
  <c r="J429" i="11"/>
  <c r="BK428" i="11"/>
  <c r="J427" i="11"/>
  <c r="J426" i="11"/>
  <c r="BK424" i="11"/>
  <c r="BK423" i="11"/>
  <c r="J422" i="11"/>
  <c r="J421" i="11"/>
  <c r="J419" i="11"/>
  <c r="BK416" i="11"/>
  <c r="J413" i="11"/>
  <c r="BK411" i="11"/>
  <c r="BK405" i="11"/>
  <c r="BK404" i="11"/>
  <c r="BK403" i="11"/>
  <c r="BK402" i="11"/>
  <c r="J401" i="11"/>
  <c r="BK400" i="11"/>
  <c r="J399" i="11"/>
  <c r="J398" i="11"/>
  <c r="J395" i="11"/>
  <c r="BK393" i="11"/>
  <c r="J392" i="11"/>
  <c r="J391" i="11"/>
  <c r="BK390" i="11"/>
  <c r="J389" i="11"/>
  <c r="J387" i="11"/>
  <c r="J385" i="11"/>
  <c r="BK384" i="11"/>
  <c r="J382" i="11"/>
  <c r="J381" i="11"/>
  <c r="J380" i="11"/>
  <c r="J379" i="11"/>
  <c r="J377" i="11"/>
  <c r="J376" i="11"/>
  <c r="BK374" i="11"/>
  <c r="BK373" i="11"/>
  <c r="J372" i="11"/>
  <c r="J371" i="11"/>
  <c r="J370" i="11"/>
  <c r="BK369" i="11"/>
  <c r="BK368" i="11"/>
  <c r="J368" i="11"/>
  <c r="BK367" i="11"/>
  <c r="BK366" i="11"/>
  <c r="BK365" i="11"/>
  <c r="J364" i="11"/>
  <c r="J363" i="11"/>
  <c r="BK362" i="11"/>
  <c r="BK361" i="11"/>
  <c r="J360" i="11"/>
  <c r="BK359" i="11"/>
  <c r="J358" i="11"/>
  <c r="BK356" i="11"/>
  <c r="J355" i="11"/>
  <c r="J354" i="11"/>
  <c r="BK353" i="11"/>
  <c r="BK352" i="11"/>
  <c r="J351" i="11"/>
  <c r="J350" i="11"/>
  <c r="J348" i="11"/>
  <c r="J347" i="11"/>
  <c r="J346" i="11"/>
  <c r="J345" i="11"/>
  <c r="BK344" i="11"/>
  <c r="J342" i="11"/>
  <c r="BK339" i="11"/>
  <c r="BK337" i="11"/>
  <c r="BK335" i="11"/>
  <c r="J333" i="11"/>
  <c r="BK331" i="11"/>
  <c r="J330" i="11"/>
  <c r="BK329" i="11"/>
  <c r="J328" i="11"/>
  <c r="J327" i="11"/>
  <c r="J326" i="11"/>
  <c r="BK325" i="11"/>
  <c r="J325" i="11"/>
  <c r="BK324" i="11"/>
  <c r="J323" i="11"/>
  <c r="BK322" i="11"/>
  <c r="BK321" i="11"/>
  <c r="J320" i="11"/>
  <c r="BK319" i="11"/>
  <c r="BK318" i="11"/>
  <c r="BK316" i="11"/>
  <c r="BK315" i="11"/>
  <c r="BK312" i="11"/>
  <c r="BK310" i="11"/>
  <c r="J308" i="11"/>
  <c r="J307" i="11"/>
  <c r="J305" i="11"/>
  <c r="J303" i="11"/>
  <c r="J302" i="11"/>
  <c r="J301" i="11"/>
  <c r="BK300" i="11"/>
  <c r="BK299" i="11"/>
  <c r="J298" i="11"/>
  <c r="BK297" i="11"/>
  <c r="BK295" i="11"/>
  <c r="BK293" i="11"/>
  <c r="J292" i="11"/>
  <c r="BK291" i="11"/>
  <c r="BK290" i="11"/>
  <c r="J289" i="11"/>
  <c r="J287" i="11"/>
  <c r="BK286" i="11"/>
  <c r="J284" i="11"/>
  <c r="J281" i="11"/>
  <c r="J278" i="11"/>
  <c r="BK275" i="11"/>
  <c r="J273" i="11"/>
  <c r="J271" i="11"/>
  <c r="J270" i="11"/>
  <c r="J269" i="11"/>
  <c r="BK265" i="11"/>
  <c r="BK264" i="11"/>
  <c r="J263" i="11"/>
  <c r="J262" i="11"/>
  <c r="J261" i="11"/>
  <c r="J259" i="11"/>
  <c r="BK255" i="11"/>
  <c r="J253" i="11"/>
  <c r="BK251" i="11"/>
  <c r="BK250" i="11"/>
  <c r="BK249" i="11"/>
  <c r="J248" i="11"/>
  <c r="J247" i="11"/>
  <c r="BK245" i="11"/>
  <c r="J244" i="11"/>
  <c r="BK243" i="11"/>
  <c r="J240" i="11"/>
  <c r="J220" i="11"/>
  <c r="J203" i="11"/>
  <c r="J199" i="11"/>
  <c r="BK189" i="11"/>
  <c r="BK188" i="11"/>
  <c r="BK186" i="11"/>
  <c r="J180" i="11"/>
  <c r="BK178" i="11"/>
  <c r="J176" i="11"/>
  <c r="J175" i="11"/>
  <c r="BK174" i="11"/>
  <c r="J169" i="11"/>
  <c r="BK156" i="11"/>
  <c r="BK153" i="11"/>
  <c r="BK152" i="11"/>
  <c r="J152" i="11"/>
  <c r="J151" i="11"/>
  <c r="BK150" i="11"/>
  <c r="J147" i="11"/>
  <c r="BK476" i="10"/>
  <c r="J476" i="10"/>
  <c r="BK474" i="10"/>
  <c r="J472" i="10"/>
  <c r="BK462" i="10"/>
  <c r="J460" i="10"/>
  <c r="J459" i="10"/>
  <c r="BK457" i="10"/>
  <c r="J455" i="10"/>
  <c r="BK454" i="10"/>
  <c r="BK452" i="10"/>
  <c r="BK451" i="10"/>
  <c r="BK450" i="10"/>
  <c r="BK449" i="10"/>
  <c r="BK447" i="10"/>
  <c r="J443" i="10"/>
  <c r="BK441" i="10"/>
  <c r="BK440" i="10"/>
  <c r="BK439" i="10"/>
  <c r="BK437" i="10"/>
  <c r="BK435" i="10"/>
  <c r="BK433" i="10"/>
  <c r="J431" i="10"/>
  <c r="BK430" i="10"/>
  <c r="J429" i="10"/>
  <c r="J428" i="10"/>
  <c r="BK426" i="10"/>
  <c r="J425" i="10"/>
  <c r="J424" i="10"/>
  <c r="J423" i="10"/>
  <c r="BK421" i="10"/>
  <c r="J418" i="10"/>
  <c r="J415" i="10"/>
  <c r="BK413" i="10"/>
  <c r="J407" i="10"/>
  <c r="J406" i="10"/>
  <c r="J405" i="10"/>
  <c r="J404" i="10"/>
  <c r="BK403" i="10"/>
  <c r="BK402" i="10"/>
  <c r="J401" i="10"/>
  <c r="BK400" i="10"/>
  <c r="J397" i="10"/>
  <c r="BK395" i="10"/>
  <c r="J394" i="10"/>
  <c r="BK393" i="10"/>
  <c r="J390" i="10"/>
  <c r="BK389" i="10"/>
  <c r="BK387" i="10"/>
  <c r="BK385" i="10"/>
  <c r="J384" i="10"/>
  <c r="BK382" i="10"/>
  <c r="J381" i="10"/>
  <c r="J380" i="10"/>
  <c r="BK379" i="10"/>
  <c r="J374" i="10"/>
  <c r="J373" i="10"/>
  <c r="J372" i="10"/>
  <c r="BK371" i="10"/>
  <c r="BK370" i="10"/>
  <c r="BK369" i="10"/>
  <c r="BK368" i="10"/>
  <c r="J367" i="10"/>
  <c r="BK366" i="10"/>
  <c r="J365" i="10"/>
  <c r="J364" i="10"/>
  <c r="J363" i="10"/>
  <c r="BK362" i="10"/>
  <c r="BK361" i="10"/>
  <c r="J360" i="10"/>
  <c r="BK359" i="10"/>
  <c r="J358" i="10"/>
  <c r="J357" i="10"/>
  <c r="J356" i="10"/>
  <c r="BK355" i="10"/>
  <c r="BK354" i="10"/>
  <c r="BK353" i="10"/>
  <c r="J352" i="10"/>
  <c r="BK351" i="10"/>
  <c r="J350" i="10"/>
  <c r="BK349" i="10"/>
  <c r="BK348" i="10"/>
  <c r="BK347" i="10"/>
  <c r="BK346" i="10"/>
  <c r="BK345" i="10"/>
  <c r="BK344" i="10"/>
  <c r="J342" i="10"/>
  <c r="BK341" i="10"/>
  <c r="J339" i="10"/>
  <c r="J337" i="10"/>
  <c r="BK335" i="10"/>
  <c r="J333" i="10"/>
  <c r="BK331" i="10"/>
  <c r="J331" i="10"/>
  <c r="J330" i="10"/>
  <c r="J329" i="10"/>
  <c r="BK328" i="10"/>
  <c r="BK327" i="10"/>
  <c r="BK326" i="10"/>
  <c r="BK325" i="10"/>
  <c r="J324" i="10"/>
  <c r="J323" i="10"/>
  <c r="BK322" i="10"/>
  <c r="J321" i="10"/>
  <c r="J320" i="10"/>
  <c r="BK319" i="10"/>
  <c r="BK318" i="10"/>
  <c r="BK317" i="10"/>
  <c r="J317" i="10"/>
  <c r="BK316" i="10"/>
  <c r="J315" i="10"/>
  <c r="BK313" i="10"/>
  <c r="BK312" i="10"/>
  <c r="BK310" i="10"/>
  <c r="J308" i="10"/>
  <c r="BK307" i="10"/>
  <c r="BK305" i="10"/>
  <c r="BK303" i="10"/>
  <c r="J302" i="10"/>
  <c r="BK301" i="10"/>
  <c r="BK300" i="10"/>
  <c r="J299" i="10"/>
  <c r="J298" i="10"/>
  <c r="J297" i="10"/>
  <c r="J295" i="10"/>
  <c r="BK293" i="10"/>
  <c r="BK292" i="10"/>
  <c r="J291" i="10"/>
  <c r="J290" i="10"/>
  <c r="BK289" i="10"/>
  <c r="J287" i="10"/>
  <c r="J286" i="10"/>
  <c r="J284" i="10"/>
  <c r="J281" i="10"/>
  <c r="BK278" i="10"/>
  <c r="BK275" i="10"/>
  <c r="BK273" i="10"/>
  <c r="BK271" i="10"/>
  <c r="J270" i="10"/>
  <c r="J269" i="10"/>
  <c r="BK265" i="10"/>
  <c r="J264" i="10"/>
  <c r="BK263" i="10"/>
  <c r="J262" i="10"/>
  <c r="BK261" i="10"/>
  <c r="BK259" i="10"/>
  <c r="BK255" i="10"/>
  <c r="BK253" i="10"/>
  <c r="J251" i="10"/>
  <c r="J250" i="10"/>
  <c r="J249" i="10"/>
  <c r="J248" i="10"/>
  <c r="J247" i="10"/>
  <c r="J245" i="10"/>
  <c r="J244" i="10"/>
  <c r="J243" i="10"/>
  <c r="BK240" i="10"/>
  <c r="J220" i="10"/>
  <c r="J203" i="10"/>
  <c r="J199" i="10"/>
  <c r="BK189" i="10"/>
  <c r="BK186" i="10"/>
  <c r="J180" i="10"/>
  <c r="BK178" i="10"/>
  <c r="J176" i="10"/>
  <c r="J175" i="10"/>
  <c r="J174" i="10"/>
  <c r="J169" i="10"/>
  <c r="J163" i="10"/>
  <c r="J156" i="10"/>
  <c r="J153" i="10"/>
  <c r="BK152" i="10"/>
  <c r="BK151" i="10"/>
  <c r="BK150" i="10"/>
  <c r="J147" i="10"/>
  <c r="BK473" i="9"/>
  <c r="J473" i="9"/>
  <c r="BK471" i="9"/>
  <c r="J471" i="9"/>
  <c r="BK469" i="9"/>
  <c r="J469" i="9"/>
  <c r="BK459" i="9"/>
  <c r="J459" i="9"/>
  <c r="BK457" i="9"/>
  <c r="J457" i="9"/>
  <c r="BK456" i="9"/>
  <c r="J456" i="9"/>
  <c r="J454" i="9"/>
  <c r="BK452" i="9"/>
  <c r="J451" i="9"/>
  <c r="BK449" i="9"/>
  <c r="J448" i="9"/>
  <c r="BK447" i="9"/>
  <c r="J446" i="9"/>
  <c r="BK444" i="9"/>
  <c r="J440" i="9"/>
  <c r="BK438" i="9"/>
  <c r="BK437" i="9"/>
  <c r="J436" i="9"/>
  <c r="J434" i="9"/>
  <c r="J433" i="9"/>
  <c r="J431" i="9"/>
  <c r="BK429" i="9"/>
  <c r="BK428" i="9"/>
  <c r="J427" i="9"/>
  <c r="BK426" i="9"/>
  <c r="J424" i="9"/>
  <c r="BK423" i="9"/>
  <c r="J422" i="9"/>
  <c r="J421" i="9"/>
  <c r="J419" i="9"/>
  <c r="J416" i="9"/>
  <c r="J413" i="9"/>
  <c r="BK411" i="9"/>
  <c r="BK405" i="9"/>
  <c r="BK404" i="9"/>
  <c r="J403" i="9"/>
  <c r="BK402" i="9"/>
  <c r="BK401" i="9"/>
  <c r="BK400" i="9"/>
  <c r="BK399" i="9"/>
  <c r="J398" i="9"/>
  <c r="BK395" i="9"/>
  <c r="BK393" i="9"/>
  <c r="BK392" i="9"/>
  <c r="J391" i="9"/>
  <c r="J390" i="9"/>
  <c r="BK389" i="9"/>
  <c r="J389" i="9"/>
  <c r="J387" i="9"/>
  <c r="BK385" i="9"/>
  <c r="J384" i="9"/>
  <c r="BK381" i="9"/>
  <c r="J380" i="9"/>
  <c r="BK379" i="9"/>
  <c r="BK377" i="9"/>
  <c r="BK376" i="9"/>
  <c r="J374" i="9"/>
  <c r="BK373" i="9"/>
  <c r="BK372" i="9"/>
  <c r="J371" i="9"/>
  <c r="J370" i="9"/>
  <c r="BK369" i="9"/>
  <c r="BK368" i="9"/>
  <c r="BK367" i="9"/>
  <c r="J366" i="9"/>
  <c r="BK365" i="9"/>
  <c r="BK364" i="9"/>
  <c r="J363" i="9"/>
  <c r="BK362" i="9"/>
  <c r="BK361" i="9"/>
  <c r="BK360" i="9"/>
  <c r="J359" i="9"/>
  <c r="J358" i="9"/>
  <c r="J357" i="9"/>
  <c r="J356" i="9"/>
  <c r="BK355" i="9"/>
  <c r="J354" i="9"/>
  <c r="J353" i="9"/>
  <c r="BK352" i="9"/>
  <c r="J351" i="9"/>
  <c r="J350" i="9"/>
  <c r="BK349" i="9"/>
  <c r="BK348" i="9"/>
  <c r="BK347" i="9"/>
  <c r="J346" i="9"/>
  <c r="J345" i="9"/>
  <c r="J344" i="9"/>
  <c r="BK342" i="9"/>
  <c r="J341" i="9"/>
  <c r="BK339" i="9"/>
  <c r="BK337" i="9"/>
  <c r="BK335" i="9"/>
  <c r="BK333" i="9"/>
  <c r="BK331" i="9"/>
  <c r="J330" i="9"/>
  <c r="BK329" i="9"/>
  <c r="J328" i="9"/>
  <c r="BK327" i="9"/>
  <c r="BK326" i="9"/>
  <c r="J325" i="9"/>
  <c r="J324" i="9"/>
  <c r="J323" i="9"/>
  <c r="J322" i="9"/>
  <c r="BK321" i="9"/>
  <c r="BK320" i="9"/>
  <c r="BK319" i="9"/>
  <c r="BK318" i="9"/>
  <c r="BK317" i="9"/>
  <c r="BK316" i="9"/>
  <c r="J315" i="9"/>
  <c r="BK313" i="9"/>
  <c r="J312" i="9"/>
  <c r="BK310" i="9"/>
  <c r="J308" i="9"/>
  <c r="J305" i="9"/>
  <c r="J303" i="9"/>
  <c r="J302" i="9"/>
  <c r="BK301" i="9"/>
  <c r="BK300" i="9"/>
  <c r="BK299" i="9"/>
  <c r="J298" i="9"/>
  <c r="J297" i="9"/>
  <c r="BK295" i="9"/>
  <c r="J295" i="9"/>
  <c r="BK293" i="9"/>
  <c r="BK292" i="9"/>
  <c r="BK291" i="9"/>
  <c r="BK290" i="9"/>
  <c r="BK289" i="9"/>
  <c r="J287" i="9"/>
  <c r="BK286" i="9"/>
  <c r="BK284" i="9"/>
  <c r="J281" i="9"/>
  <c r="BK278" i="9"/>
  <c r="BK275" i="9"/>
  <c r="BK273" i="9"/>
  <c r="J271" i="9"/>
  <c r="BK270" i="9"/>
  <c r="J269" i="9"/>
  <c r="BK265" i="9"/>
  <c r="BK264" i="9"/>
  <c r="J263" i="9"/>
  <c r="J262" i="9"/>
  <c r="J261" i="9"/>
  <c r="BK259" i="9"/>
  <c r="J259" i="9"/>
  <c r="BK255" i="9"/>
  <c r="J255" i="9"/>
  <c r="BK253" i="9"/>
  <c r="J253" i="9"/>
  <c r="BK251" i="9"/>
  <c r="J251" i="9"/>
  <c r="BK250" i="9"/>
  <c r="J250" i="9"/>
  <c r="BK249" i="9"/>
  <c r="J249" i="9"/>
  <c r="J248" i="9"/>
  <c r="J247" i="9"/>
  <c r="J245" i="9"/>
  <c r="J244" i="9"/>
  <c r="J243" i="9"/>
  <c r="J240" i="9"/>
  <c r="J220" i="9"/>
  <c r="J203" i="9"/>
  <c r="J199" i="9"/>
  <c r="BK189" i="9"/>
  <c r="BK188" i="9"/>
  <c r="BK186" i="9"/>
  <c r="J180" i="9"/>
  <c r="BK178" i="9"/>
  <c r="BK176" i="9"/>
  <c r="BK175" i="9"/>
  <c r="BK174" i="9"/>
  <c r="J163" i="9"/>
  <c r="BK156" i="9"/>
  <c r="J153" i="9"/>
  <c r="BK152" i="9"/>
  <c r="BK151" i="9"/>
  <c r="BK150" i="9"/>
  <c r="BK147" i="9"/>
  <c r="BK459" i="8"/>
  <c r="BK457" i="8"/>
  <c r="BK456" i="8"/>
  <c r="BK454" i="8"/>
  <c r="J452" i="8"/>
  <c r="J451" i="8"/>
  <c r="BK449" i="8"/>
  <c r="J448" i="8"/>
  <c r="J447" i="8"/>
  <c r="J446" i="8"/>
  <c r="BK444" i="8"/>
  <c r="J440" i="8"/>
  <c r="J438" i="8"/>
  <c r="BK437" i="8"/>
  <c r="J436" i="8"/>
  <c r="BK434" i="8"/>
  <c r="BK433" i="8"/>
  <c r="J431" i="8"/>
  <c r="BK429" i="8"/>
  <c r="BK428" i="8"/>
  <c r="J427" i="8"/>
  <c r="J426" i="8"/>
  <c r="J424" i="8"/>
  <c r="J423" i="8"/>
  <c r="J422" i="8"/>
  <c r="J421" i="8"/>
  <c r="J419" i="8"/>
  <c r="BK416" i="8"/>
  <c r="J413" i="8"/>
  <c r="J411" i="8"/>
  <c r="J405" i="8"/>
  <c r="BK404" i="8"/>
  <c r="BK403" i="8"/>
  <c r="J402" i="8"/>
  <c r="J401" i="8"/>
  <c r="BK400" i="8"/>
  <c r="J399" i="8"/>
  <c r="BK398" i="8"/>
  <c r="J395" i="8"/>
  <c r="J393" i="8"/>
  <c r="BK392" i="8"/>
  <c r="BK391" i="8"/>
  <c r="J390" i="8"/>
  <c r="J389" i="8"/>
  <c r="BK387" i="8"/>
  <c r="BK385" i="8"/>
  <c r="BK384" i="8"/>
  <c r="BK382" i="8"/>
  <c r="J381" i="8"/>
  <c r="J380" i="8"/>
  <c r="J379" i="8"/>
  <c r="J377" i="8"/>
  <c r="J376" i="8"/>
  <c r="J374" i="8"/>
  <c r="J373" i="8"/>
  <c r="J372" i="8"/>
  <c r="BK371" i="8"/>
  <c r="BK370" i="8"/>
  <c r="J369" i="8"/>
  <c r="J368" i="8"/>
  <c r="BK367" i="8"/>
  <c r="J366" i="8"/>
  <c r="J365" i="8"/>
  <c r="J364" i="8"/>
  <c r="J363" i="8"/>
  <c r="J362" i="8"/>
  <c r="BK361" i="8"/>
  <c r="BK360" i="8"/>
  <c r="J359" i="8"/>
  <c r="BK358" i="8"/>
  <c r="BK357" i="8"/>
  <c r="J356" i="8"/>
  <c r="BK355" i="8"/>
  <c r="J354" i="8"/>
  <c r="J353" i="8"/>
  <c r="BK352" i="8"/>
  <c r="BK351" i="8"/>
  <c r="BK350" i="8"/>
  <c r="BK349" i="8"/>
  <c r="J348" i="8"/>
  <c r="J347" i="8"/>
  <c r="J346" i="8"/>
  <c r="J345" i="8"/>
  <c r="BK344" i="8"/>
  <c r="BK342" i="8"/>
  <c r="BK341" i="8"/>
  <c r="J339" i="8"/>
  <c r="J337" i="8"/>
  <c r="J335" i="8"/>
  <c r="J333" i="8"/>
  <c r="BK331" i="8"/>
  <c r="J330" i="8"/>
  <c r="BK329" i="8"/>
  <c r="BK328" i="8"/>
  <c r="J327" i="8"/>
  <c r="J326" i="8"/>
  <c r="J325" i="8"/>
  <c r="J324" i="8"/>
  <c r="J323" i="8"/>
  <c r="J322" i="8"/>
  <c r="J321" i="8"/>
  <c r="J320" i="8"/>
  <c r="BK319" i="8"/>
  <c r="BK318" i="8"/>
  <c r="J317" i="8"/>
  <c r="J316" i="8"/>
  <c r="J315" i="8"/>
  <c r="BK313" i="8"/>
  <c r="J310" i="8"/>
  <c r="J308" i="8"/>
  <c r="BK307" i="8"/>
  <c r="J303" i="8"/>
  <c r="J302" i="8"/>
  <c r="J301" i="8"/>
  <c r="J300" i="8"/>
  <c r="J299" i="8"/>
  <c r="BK298" i="8"/>
  <c r="BK297" i="8"/>
  <c r="J295" i="8"/>
  <c r="J293" i="8"/>
  <c r="J292" i="8"/>
  <c r="J291" i="8"/>
  <c r="BK290" i="8"/>
  <c r="J289" i="8"/>
  <c r="J287" i="8"/>
  <c r="BK286" i="8"/>
  <c r="BK284" i="8"/>
  <c r="BK281" i="8"/>
  <c r="J278" i="8"/>
  <c r="BK275" i="8"/>
  <c r="J273" i="8"/>
  <c r="BK271" i="8"/>
  <c r="J270" i="8"/>
  <c r="BK269" i="8"/>
  <c r="J265" i="8"/>
  <c r="J264" i="8"/>
  <c r="BK263" i="8"/>
  <c r="BK262" i="8"/>
  <c r="BK261" i="8"/>
  <c r="BK259" i="8"/>
  <c r="J255" i="8"/>
  <c r="BK253" i="8"/>
  <c r="BK251" i="8"/>
  <c r="J250" i="8"/>
  <c r="J249" i="8"/>
  <c r="BK248" i="8"/>
  <c r="BK247" i="8"/>
  <c r="BK245" i="8"/>
  <c r="BK244" i="8"/>
  <c r="BK243" i="8"/>
  <c r="BK240" i="8"/>
  <c r="BK220" i="8"/>
  <c r="J203" i="8"/>
  <c r="J199" i="8"/>
  <c r="BK189" i="8"/>
  <c r="BK188" i="8"/>
  <c r="BK186" i="8"/>
  <c r="BK180" i="8"/>
  <c r="J178" i="8"/>
  <c r="BK176" i="8"/>
  <c r="J176" i="8"/>
  <c r="BK175" i="8"/>
  <c r="J175" i="8"/>
  <c r="BK174" i="8"/>
  <c r="J174" i="8"/>
  <c r="BK169" i="8"/>
  <c r="J169" i="8"/>
  <c r="BK163" i="8"/>
  <c r="J163" i="8"/>
  <c r="BK156" i="8"/>
  <c r="J156" i="8"/>
  <c r="BK153" i="8"/>
  <c r="J153" i="8"/>
  <c r="BK152" i="8"/>
  <c r="J152" i="8"/>
  <c r="BK151" i="8"/>
  <c r="J151" i="8"/>
  <c r="BK150" i="8"/>
  <c r="J150" i="8"/>
  <c r="BK147" i="8"/>
  <c r="J147" i="8"/>
  <c r="BK469" i="7"/>
  <c r="BK459" i="7"/>
  <c r="J459" i="7"/>
  <c r="J457" i="7"/>
  <c r="BK456" i="7"/>
  <c r="J454" i="7"/>
  <c r="BK452" i="7"/>
  <c r="BK451" i="7"/>
  <c r="J449" i="7"/>
  <c r="BK448" i="7"/>
  <c r="BK447" i="7"/>
  <c r="J446" i="7"/>
  <c r="BK444" i="7"/>
  <c r="BK440" i="7"/>
  <c r="J438" i="7"/>
  <c r="J437" i="7"/>
  <c r="J436" i="7"/>
  <c r="BK434" i="7"/>
  <c r="J433" i="7"/>
  <c r="J431" i="7"/>
  <c r="J429" i="7"/>
  <c r="BK428" i="7"/>
  <c r="BK427" i="7"/>
  <c r="J426" i="7"/>
  <c r="BK424" i="7"/>
  <c r="J423" i="7"/>
  <c r="J422" i="7"/>
  <c r="J421" i="7"/>
  <c r="BK419" i="7"/>
  <c r="J416" i="7"/>
  <c r="BK413" i="7"/>
  <c r="J411" i="7"/>
  <c r="J405" i="7"/>
  <c r="J404" i="7"/>
  <c r="BK402" i="7"/>
  <c r="J401" i="7"/>
  <c r="BK399" i="7"/>
  <c r="BK398" i="7"/>
  <c r="J395" i="7"/>
  <c r="J393" i="7"/>
  <c r="J392" i="7"/>
  <c r="BK391" i="7"/>
  <c r="BK390" i="7"/>
  <c r="J389" i="7"/>
  <c r="BK387" i="7"/>
  <c r="BK385" i="7"/>
  <c r="J384" i="7"/>
  <c r="J382" i="7"/>
  <c r="J381" i="7"/>
  <c r="J380" i="7"/>
  <c r="J379" i="7"/>
  <c r="J377" i="7"/>
  <c r="BK376" i="7"/>
  <c r="J374" i="7"/>
  <c r="BK373" i="7"/>
  <c r="J372" i="7"/>
  <c r="J371" i="7"/>
  <c r="J370" i="7"/>
  <c r="J369" i="7"/>
  <c r="J368" i="7"/>
  <c r="J367" i="7"/>
  <c r="J366" i="7"/>
  <c r="BK365" i="7"/>
  <c r="BK364" i="7"/>
  <c r="J363" i="7"/>
  <c r="J362" i="7"/>
  <c r="BK361" i="7"/>
  <c r="BK360" i="7"/>
  <c r="BK359" i="7"/>
  <c r="BK358" i="7"/>
  <c r="J357" i="7"/>
  <c r="BK356" i="7"/>
  <c r="J355" i="7"/>
  <c r="J354" i="7"/>
  <c r="J353" i="7"/>
  <c r="J352" i="7"/>
  <c r="J351" i="7"/>
  <c r="J350" i="7"/>
  <c r="BK349" i="7"/>
  <c r="BK348" i="7"/>
  <c r="BK347" i="7"/>
  <c r="BK346" i="7"/>
  <c r="J345" i="7"/>
  <c r="BK344" i="7"/>
  <c r="BK342" i="7"/>
  <c r="BK341" i="7"/>
  <c r="J337" i="7"/>
  <c r="BK335" i="7"/>
  <c r="J333" i="7"/>
  <c r="J331" i="7"/>
  <c r="BK330" i="7"/>
  <c r="BK329" i="7"/>
  <c r="J328" i="7"/>
  <c r="BK327" i="7"/>
  <c r="J326" i="7"/>
  <c r="BK325" i="7"/>
  <c r="BK324" i="7"/>
  <c r="J324" i="7"/>
  <c r="J323" i="7"/>
  <c r="BK322" i="7"/>
  <c r="BK321" i="7"/>
  <c r="BK320" i="7"/>
  <c r="J319" i="7"/>
  <c r="J318" i="7"/>
  <c r="BK317" i="7"/>
  <c r="BK316" i="7"/>
  <c r="BK315" i="7"/>
  <c r="BK313" i="7"/>
  <c r="J312" i="7"/>
  <c r="BK310" i="7"/>
  <c r="J308" i="7"/>
  <c r="BK307" i="7"/>
  <c r="J305" i="7"/>
  <c r="BK303" i="7"/>
  <c r="BK302" i="7"/>
  <c r="BK301" i="7"/>
  <c r="BK300" i="7"/>
  <c r="J299" i="7"/>
  <c r="J298" i="7"/>
  <c r="BK297" i="7"/>
  <c r="BK295" i="7"/>
  <c r="J293" i="7"/>
  <c r="BK291" i="7"/>
  <c r="BK290" i="7"/>
  <c r="BK289" i="7"/>
  <c r="J287" i="7"/>
  <c r="BK286" i="7"/>
  <c r="BK284" i="7"/>
  <c r="BK281" i="7"/>
  <c r="BK278" i="7"/>
  <c r="BK275" i="7"/>
  <c r="J273" i="7"/>
  <c r="BK271" i="7"/>
  <c r="J265" i="7"/>
  <c r="J264" i="7"/>
  <c r="J263" i="7"/>
  <c r="J262" i="7"/>
  <c r="J261" i="7"/>
  <c r="BK259" i="7"/>
  <c r="J255" i="7"/>
  <c r="J253" i="7"/>
  <c r="BK251" i="7"/>
  <c r="BK250" i="7"/>
  <c r="J249" i="7"/>
  <c r="J248" i="7"/>
  <c r="BK247" i="7"/>
  <c r="J245" i="7"/>
  <c r="BK244" i="7"/>
  <c r="J243" i="7"/>
  <c r="J240" i="7"/>
  <c r="BK220" i="7"/>
  <c r="J203" i="7"/>
  <c r="BK199" i="7"/>
  <c r="J189" i="7"/>
  <c r="BK188" i="7"/>
  <c r="BK186" i="7"/>
  <c r="BK180" i="7"/>
  <c r="BK178" i="7"/>
  <c r="J176" i="7"/>
  <c r="J175" i="7"/>
  <c r="J174" i="7"/>
  <c r="J169" i="7"/>
  <c r="J163" i="7"/>
  <c r="J156" i="7"/>
  <c r="J153" i="7"/>
  <c r="BK152" i="7"/>
  <c r="J151" i="7"/>
  <c r="J150" i="7"/>
  <c r="BK147" i="7"/>
  <c r="BK473" i="6"/>
  <c r="J473" i="6"/>
  <c r="J471" i="6"/>
  <c r="J469" i="6"/>
  <c r="J459" i="6"/>
  <c r="J457" i="6"/>
  <c r="BK456" i="6"/>
  <c r="J454" i="6"/>
  <c r="J452" i="6"/>
  <c r="BK451" i="6"/>
  <c r="BK449" i="6"/>
  <c r="BK448" i="6"/>
  <c r="BK447" i="6"/>
  <c r="BK446" i="6"/>
  <c r="BK444" i="6"/>
  <c r="BK440" i="6"/>
  <c r="BK438" i="6"/>
  <c r="J437" i="6"/>
  <c r="BK436" i="6"/>
  <c r="J434" i="6"/>
  <c r="J433" i="6"/>
  <c r="BK431" i="6"/>
  <c r="J429" i="6"/>
  <c r="J428" i="6"/>
  <c r="BK427" i="6"/>
  <c r="BK426" i="6"/>
  <c r="BK424" i="6"/>
  <c r="BK423" i="6"/>
  <c r="J422" i="6"/>
  <c r="BK421" i="6"/>
  <c r="J419" i="6"/>
  <c r="J416" i="6"/>
  <c r="BK413" i="6"/>
  <c r="J411" i="6"/>
  <c r="J405" i="6"/>
  <c r="J404" i="6"/>
  <c r="J403" i="6"/>
  <c r="J402" i="6"/>
  <c r="BK401" i="6"/>
  <c r="BK400" i="6"/>
  <c r="J399" i="6"/>
  <c r="BK398" i="6"/>
  <c r="J395" i="6"/>
  <c r="J393" i="6"/>
  <c r="BK392" i="6"/>
  <c r="BK391" i="6"/>
  <c r="J390" i="6"/>
  <c r="J389" i="6"/>
  <c r="BK385" i="6"/>
  <c r="J384" i="6"/>
  <c r="BK382" i="6"/>
  <c r="J381" i="6"/>
  <c r="BK379" i="6"/>
  <c r="BK377" i="6"/>
  <c r="J376" i="6"/>
  <c r="J374" i="6"/>
  <c r="BK373" i="6"/>
  <c r="BK372" i="6"/>
  <c r="BK371" i="6"/>
  <c r="BK370" i="6"/>
  <c r="BK369" i="6"/>
  <c r="BK368" i="6"/>
  <c r="BK367" i="6"/>
  <c r="J366" i="6"/>
  <c r="BK365" i="6"/>
  <c r="J364" i="6"/>
  <c r="BK363" i="6"/>
  <c r="BK362" i="6"/>
  <c r="J361" i="6"/>
  <c r="BK360" i="6"/>
  <c r="BK359" i="6"/>
  <c r="BK358" i="6"/>
  <c r="J357" i="6"/>
  <c r="BK356" i="6"/>
  <c r="J355" i="6"/>
  <c r="J354" i="6"/>
  <c r="J353" i="6"/>
  <c r="J352" i="6"/>
  <c r="BK351" i="6"/>
  <c r="BK350" i="6"/>
  <c r="J349" i="6"/>
  <c r="J348" i="6"/>
  <c r="J347" i="6"/>
  <c r="BK346" i="6"/>
  <c r="J345" i="6"/>
  <c r="J344" i="6"/>
  <c r="BK342" i="6"/>
  <c r="J341" i="6"/>
  <c r="BK339" i="6"/>
  <c r="J337" i="6"/>
  <c r="BK335" i="6"/>
  <c r="BK333" i="6"/>
  <c r="J331" i="6"/>
  <c r="J330" i="6"/>
  <c r="J329" i="6"/>
  <c r="BK328" i="6"/>
  <c r="J327" i="6"/>
  <c r="BK326" i="6"/>
  <c r="BK325" i="6"/>
  <c r="BK324" i="6"/>
  <c r="J323" i="6"/>
  <c r="BK322" i="6"/>
  <c r="BK321" i="6"/>
  <c r="J320" i="6"/>
  <c r="J319" i="6"/>
  <c r="BK318" i="6"/>
  <c r="J317" i="6"/>
  <c r="J316" i="6"/>
  <c r="BK315" i="6"/>
  <c r="J313" i="6"/>
  <c r="J312" i="6"/>
  <c r="J310" i="6"/>
  <c r="BK308" i="6"/>
  <c r="BK307" i="6"/>
  <c r="J305" i="6"/>
  <c r="BK303" i="6"/>
  <c r="J302" i="6"/>
  <c r="J301" i="6"/>
  <c r="BK300" i="6"/>
  <c r="J299" i="6"/>
  <c r="J298" i="6"/>
  <c r="BK297" i="6"/>
  <c r="J295" i="6"/>
  <c r="BK293" i="6"/>
  <c r="BK292" i="6"/>
  <c r="BK291" i="6"/>
  <c r="J290" i="6"/>
  <c r="BK289" i="6"/>
  <c r="BK287" i="6"/>
  <c r="J286" i="6"/>
  <c r="BK284" i="6"/>
  <c r="J284" i="6"/>
  <c r="J281" i="6"/>
  <c r="J278" i="6"/>
  <c r="J275" i="6"/>
  <c r="BK273" i="6"/>
  <c r="BK271" i="6"/>
  <c r="J270" i="6"/>
  <c r="BK269" i="6"/>
  <c r="J265" i="6"/>
  <c r="J264" i="6"/>
  <c r="BK263" i="6"/>
  <c r="BK262" i="6"/>
  <c r="J261" i="6"/>
  <c r="J259" i="6"/>
  <c r="J255" i="6"/>
  <c r="J253" i="6"/>
  <c r="BK251" i="6"/>
  <c r="J250" i="6"/>
  <c r="J249" i="6"/>
  <c r="BK248" i="6"/>
  <c r="J247" i="6"/>
  <c r="BK245" i="6"/>
  <c r="BK244" i="6"/>
  <c r="BK243" i="6"/>
  <c r="BK240" i="6"/>
  <c r="BK220" i="6"/>
  <c r="BK203" i="6"/>
  <c r="J199" i="6"/>
  <c r="J189" i="6"/>
  <c r="J188" i="6"/>
  <c r="BK186" i="6"/>
  <c r="J180" i="6"/>
  <c r="J178" i="6"/>
  <c r="J176" i="6"/>
  <c r="J175" i="6"/>
  <c r="J174" i="6"/>
  <c r="BK169" i="6"/>
  <c r="BK163" i="6"/>
  <c r="BK156" i="6"/>
  <c r="J153" i="6"/>
  <c r="J152" i="6"/>
  <c r="J151" i="6"/>
  <c r="J150" i="6"/>
  <c r="J147" i="6"/>
  <c r="BK473" i="5"/>
  <c r="J473" i="5"/>
  <c r="BK471" i="5"/>
  <c r="J471" i="5"/>
  <c r="BK469" i="5"/>
  <c r="J469" i="5"/>
  <c r="BK459" i="5"/>
  <c r="BK457" i="5"/>
  <c r="J456" i="5"/>
  <c r="BK454" i="5"/>
  <c r="J452" i="5"/>
  <c r="J451" i="5"/>
  <c r="J449" i="5"/>
  <c r="J448" i="5"/>
  <c r="J447" i="5"/>
  <c r="J446" i="5"/>
  <c r="J444" i="5"/>
  <c r="BK440" i="5"/>
  <c r="J438" i="5"/>
  <c r="BK437" i="5"/>
  <c r="BK436" i="5"/>
  <c r="BK434" i="5"/>
  <c r="J433" i="5"/>
  <c r="J431" i="5"/>
  <c r="J429" i="5"/>
  <c r="BK428" i="5"/>
  <c r="J427" i="5"/>
  <c r="J426" i="5"/>
  <c r="J424" i="5"/>
  <c r="J423" i="5"/>
  <c r="J422" i="5"/>
  <c r="BK421" i="5"/>
  <c r="J419" i="5"/>
  <c r="BK416" i="5"/>
  <c r="BK413" i="5"/>
  <c r="BK411" i="5"/>
  <c r="BK405" i="5"/>
  <c r="BK404" i="5"/>
  <c r="BK403" i="5"/>
  <c r="J403" i="5"/>
  <c r="BK402" i="5"/>
  <c r="J401" i="5"/>
  <c r="BK400" i="5"/>
  <c r="BK399" i="5"/>
  <c r="J398" i="5"/>
  <c r="BK395" i="5"/>
  <c r="J393" i="5"/>
  <c r="BK392" i="5"/>
  <c r="BK391" i="5"/>
  <c r="BK390" i="5"/>
  <c r="BK389" i="5"/>
  <c r="J387" i="5"/>
  <c r="J385" i="5"/>
  <c r="BK384" i="5"/>
  <c r="J384" i="5"/>
  <c r="J382" i="5"/>
  <c r="BK380" i="5"/>
  <c r="J379" i="5"/>
  <c r="J377" i="5"/>
  <c r="BK376" i="5"/>
  <c r="J374" i="5"/>
  <c r="J373" i="5"/>
  <c r="BK371" i="5"/>
  <c r="J370" i="5"/>
  <c r="BK369" i="5"/>
  <c r="J368" i="5"/>
  <c r="J367" i="5"/>
  <c r="BK366" i="5"/>
  <c r="BK365" i="5"/>
  <c r="BK364" i="5"/>
  <c r="J363" i="5"/>
  <c r="J362" i="5"/>
  <c r="J355" i="5"/>
  <c r="BK354" i="5"/>
  <c r="J353" i="5"/>
  <c r="J352" i="5"/>
  <c r="J351" i="5"/>
  <c r="J350" i="5"/>
  <c r="BK349" i="5"/>
  <c r="J348" i="5"/>
  <c r="J347" i="5"/>
  <c r="BK346" i="5"/>
  <c r="BK345" i="5"/>
  <c r="BK344" i="5"/>
  <c r="BK342" i="5"/>
  <c r="J341" i="5"/>
  <c r="J339" i="5"/>
  <c r="J337" i="5"/>
  <c r="J335" i="5"/>
  <c r="BK333" i="5"/>
  <c r="J331" i="5"/>
  <c r="BK330" i="5"/>
  <c r="J329" i="5"/>
  <c r="BK328" i="5"/>
  <c r="J327" i="5"/>
  <c r="BK326" i="5"/>
  <c r="J325" i="5"/>
  <c r="J324" i="5"/>
  <c r="J323" i="5"/>
  <c r="J321" i="5"/>
  <c r="J320" i="5"/>
  <c r="J319" i="5"/>
  <c r="BK318" i="5"/>
  <c r="J317" i="5"/>
  <c r="J316" i="5"/>
  <c r="BK315" i="5"/>
  <c r="J313" i="5"/>
  <c r="J312" i="5"/>
  <c r="BK310" i="5"/>
  <c r="BK308" i="5"/>
  <c r="J307" i="5"/>
  <c r="BK305" i="5"/>
  <c r="J303" i="5"/>
  <c r="BK302" i="5"/>
  <c r="J301" i="5"/>
  <c r="BK300" i="5"/>
  <c r="J299" i="5"/>
  <c r="BK298" i="5"/>
  <c r="BK297" i="5"/>
  <c r="BK295" i="5"/>
  <c r="BK293" i="5"/>
  <c r="BK292" i="5"/>
  <c r="BK291" i="5"/>
  <c r="J290" i="5"/>
  <c r="J289" i="5"/>
  <c r="J287" i="5"/>
  <c r="J286" i="5"/>
  <c r="BK284" i="5"/>
  <c r="J281" i="5"/>
  <c r="J278" i="5"/>
  <c r="BK275" i="5"/>
  <c r="J273" i="5"/>
  <c r="BK271" i="5"/>
  <c r="J270" i="5"/>
  <c r="J269" i="5"/>
  <c r="J265" i="5"/>
  <c r="BK264" i="5"/>
  <c r="J263" i="5"/>
  <c r="BK262" i="5"/>
  <c r="J261" i="5"/>
  <c r="J259" i="5"/>
  <c r="BK255" i="5"/>
  <c r="J253" i="5"/>
  <c r="BK251" i="5"/>
  <c r="J250" i="5"/>
  <c r="J249" i="5"/>
  <c r="BK248" i="5"/>
  <c r="BK247" i="5"/>
  <c r="J245" i="5"/>
  <c r="J244" i="5"/>
  <c r="BK243" i="5"/>
  <c r="J240" i="5"/>
  <c r="J220" i="5"/>
  <c r="BK203" i="5"/>
  <c r="J199" i="5"/>
  <c r="BK189" i="5"/>
  <c r="BK188" i="5"/>
  <c r="J188" i="5"/>
  <c r="J186" i="5"/>
  <c r="J180" i="5"/>
  <c r="BK176" i="5"/>
  <c r="BK175" i="5"/>
  <c r="BK174" i="5"/>
  <c r="J174" i="5"/>
  <c r="J169" i="5"/>
  <c r="BK163" i="5"/>
  <c r="BK156" i="5"/>
  <c r="J153" i="5"/>
  <c r="J152" i="5"/>
  <c r="BK151" i="5"/>
  <c r="BK150" i="5"/>
  <c r="J147" i="5"/>
  <c r="J458" i="4"/>
  <c r="J456" i="4"/>
  <c r="BK453" i="4"/>
  <c r="BK451" i="4"/>
  <c r="BK450" i="4"/>
  <c r="J450" i="4"/>
  <c r="BK449" i="4"/>
  <c r="BK448" i="4"/>
  <c r="BK446" i="4"/>
  <c r="BK442" i="4"/>
  <c r="BK440" i="4"/>
  <c r="J439" i="4"/>
  <c r="J438" i="4"/>
  <c r="BK436" i="4"/>
  <c r="J436" i="4"/>
  <c r="BK435" i="4"/>
  <c r="BK433" i="4"/>
  <c r="BK431" i="4"/>
  <c r="BK430" i="4"/>
  <c r="J429" i="4"/>
  <c r="BK428" i="4"/>
  <c r="J428" i="4"/>
  <c r="BK426" i="4"/>
  <c r="BK425" i="4"/>
  <c r="J424" i="4"/>
  <c r="J423" i="4"/>
  <c r="BK421" i="4"/>
  <c r="BK418" i="4"/>
  <c r="J415" i="4"/>
  <c r="J413" i="4"/>
  <c r="BK407" i="4"/>
  <c r="J406" i="4"/>
  <c r="J405" i="4"/>
  <c r="BK404" i="4"/>
  <c r="BK403" i="4"/>
  <c r="J402" i="4"/>
  <c r="BK401" i="4"/>
  <c r="BK400" i="4"/>
  <c r="J397" i="4"/>
  <c r="BK395" i="4"/>
  <c r="J394" i="4"/>
  <c r="BK391" i="4"/>
  <c r="BK390" i="4"/>
  <c r="BK389" i="4"/>
  <c r="BK387" i="4"/>
  <c r="BK385" i="4"/>
  <c r="J384" i="4"/>
  <c r="BK382" i="4"/>
  <c r="BK381" i="4"/>
  <c r="J380" i="4"/>
  <c r="BK379" i="4"/>
  <c r="BK377" i="4"/>
  <c r="J376" i="4"/>
  <c r="BK374" i="4"/>
  <c r="J373" i="4"/>
  <c r="J372" i="4"/>
  <c r="BK371" i="4"/>
  <c r="J371" i="4"/>
  <c r="J370" i="4"/>
  <c r="J369" i="4"/>
  <c r="BK368" i="4"/>
  <c r="BK367" i="4"/>
  <c r="J366" i="4"/>
  <c r="BK365" i="4"/>
  <c r="BK364" i="4"/>
  <c r="J363" i="4"/>
  <c r="J361" i="4"/>
  <c r="BK360" i="4"/>
  <c r="BK359" i="4"/>
  <c r="BK358" i="4"/>
  <c r="BK357" i="4"/>
  <c r="BK356" i="4"/>
  <c r="J355" i="4"/>
  <c r="J354" i="4"/>
  <c r="J353" i="4"/>
  <c r="J352" i="4"/>
  <c r="BK351" i="4"/>
  <c r="J350" i="4"/>
  <c r="J349" i="4"/>
  <c r="J348" i="4"/>
  <c r="J347" i="4"/>
  <c r="BK346" i="4"/>
  <c r="J345" i="4"/>
  <c r="BK344" i="4"/>
  <c r="BK342" i="4"/>
  <c r="J341" i="4"/>
  <c r="BK339" i="4"/>
  <c r="BK337" i="4"/>
  <c r="J335" i="4"/>
  <c r="BK333" i="4"/>
  <c r="J331" i="4"/>
  <c r="J330" i="4"/>
  <c r="BK329" i="4"/>
  <c r="BK328" i="4"/>
  <c r="J327" i="4"/>
  <c r="BK326" i="4"/>
  <c r="BK325" i="4"/>
  <c r="J324" i="4"/>
  <c r="J323" i="4"/>
  <c r="BK322" i="4"/>
  <c r="J321" i="4"/>
  <c r="J320" i="4"/>
  <c r="BK319" i="4"/>
  <c r="J318" i="4"/>
  <c r="J317" i="4"/>
  <c r="BK316" i="4"/>
  <c r="BK315" i="4"/>
  <c r="J313" i="4"/>
  <c r="BK312" i="4"/>
  <c r="BK310" i="4"/>
  <c r="BK308" i="4"/>
  <c r="J307" i="4"/>
  <c r="J305" i="4"/>
  <c r="J303" i="4"/>
  <c r="J302" i="4"/>
  <c r="BK301" i="4"/>
  <c r="BK300" i="4"/>
  <c r="BK299" i="4"/>
  <c r="J298" i="4"/>
  <c r="J297" i="4"/>
  <c r="BK295" i="4"/>
  <c r="BK293" i="4"/>
  <c r="BK292" i="4"/>
  <c r="BK291" i="4"/>
  <c r="BK290" i="4"/>
  <c r="J289" i="4"/>
  <c r="J287" i="4"/>
  <c r="J286" i="4"/>
  <c r="J284" i="4"/>
  <c r="BK281" i="4"/>
  <c r="BK278" i="4"/>
  <c r="J275" i="4"/>
  <c r="J273" i="4"/>
  <c r="BK271" i="4"/>
  <c r="BK270" i="4"/>
  <c r="BK269" i="4"/>
  <c r="BK265" i="4"/>
  <c r="BK264" i="4"/>
  <c r="J263" i="4"/>
  <c r="J376" i="3"/>
  <c r="BK374" i="3"/>
  <c r="J373" i="3"/>
  <c r="BK372" i="3"/>
  <c r="J371" i="3"/>
  <c r="BK370" i="3"/>
  <c r="BK369" i="3"/>
  <c r="J368" i="3"/>
  <c r="J367" i="3"/>
  <c r="BK366" i="3"/>
  <c r="BK365" i="3"/>
  <c r="J364" i="3"/>
  <c r="BK363" i="3"/>
  <c r="J362" i="3"/>
  <c r="J361" i="3"/>
  <c r="J360" i="3"/>
  <c r="J359" i="3"/>
  <c r="J358" i="3"/>
  <c r="J357" i="3"/>
  <c r="BK356" i="3"/>
  <c r="BK355" i="3"/>
  <c r="J354" i="3"/>
  <c r="J353" i="3"/>
  <c r="BK348" i="3"/>
  <c r="J348" i="3"/>
  <c r="BK347" i="3"/>
  <c r="J347" i="3"/>
  <c r="BK346" i="3"/>
  <c r="J346" i="3"/>
  <c r="BK345" i="3"/>
  <c r="J345" i="3"/>
  <c r="BK344" i="3"/>
  <c r="J344" i="3"/>
  <c r="BK342" i="3"/>
  <c r="J342" i="3"/>
  <c r="BK341" i="3"/>
  <c r="J341" i="3"/>
  <c r="BK339" i="3"/>
  <c r="J339" i="3"/>
  <c r="BK337" i="3"/>
  <c r="J337" i="3"/>
  <c r="BK335" i="3"/>
  <c r="J335" i="3"/>
  <c r="BK333" i="3"/>
  <c r="J333" i="3"/>
  <c r="BK331" i="3"/>
  <c r="J331" i="3"/>
  <c r="BK330" i="3"/>
  <c r="J330" i="3"/>
  <c r="BK329" i="3"/>
  <c r="J328" i="3"/>
  <c r="BK327" i="3"/>
  <c r="J326" i="3"/>
  <c r="BK325" i="3"/>
  <c r="J324" i="3"/>
  <c r="J323" i="3"/>
  <c r="J321" i="3"/>
  <c r="BK320" i="3"/>
  <c r="BK319" i="3"/>
  <c r="BK318" i="3"/>
  <c r="J317" i="3"/>
  <c r="J316" i="3"/>
  <c r="J315" i="3"/>
  <c r="J313" i="3"/>
  <c r="BK312" i="3"/>
  <c r="BK310" i="3"/>
  <c r="J308" i="3"/>
  <c r="J307" i="3"/>
  <c r="BK305" i="3"/>
  <c r="J303" i="3"/>
  <c r="J302" i="3"/>
  <c r="J301" i="3"/>
  <c r="BK300" i="3"/>
  <c r="BK299" i="3"/>
  <c r="J298" i="3"/>
  <c r="J297" i="3"/>
  <c r="BK295" i="3"/>
  <c r="BK293" i="3"/>
  <c r="BK292" i="3"/>
  <c r="J292" i="3"/>
  <c r="BK291" i="3"/>
  <c r="J290" i="3"/>
  <c r="J289" i="3"/>
  <c r="BK287" i="3"/>
  <c r="J286" i="3"/>
  <c r="BK284" i="3"/>
  <c r="J281" i="3"/>
  <c r="BK278" i="3"/>
  <c r="J275" i="3"/>
  <c r="BK273" i="3"/>
  <c r="BK271" i="3"/>
  <c r="J270" i="3"/>
  <c r="J269" i="3"/>
  <c r="J265" i="3"/>
  <c r="J264" i="3"/>
  <c r="J263" i="3"/>
  <c r="BK262" i="3"/>
  <c r="BK261" i="3"/>
  <c r="J259" i="3"/>
  <c r="J255" i="3"/>
  <c r="BK253" i="3"/>
  <c r="J251" i="3"/>
  <c r="BK250" i="3"/>
  <c r="BK249" i="3"/>
  <c r="BK248" i="3"/>
  <c r="J247" i="3"/>
  <c r="BK245" i="3"/>
  <c r="J244" i="3"/>
  <c r="BK243" i="3"/>
  <c r="BK240" i="3"/>
  <c r="J220" i="3"/>
  <c r="J203" i="3"/>
  <c r="J199" i="3"/>
  <c r="J189" i="3"/>
  <c r="BK188" i="3"/>
  <c r="J186" i="3"/>
  <c r="J180" i="3"/>
  <c r="J178" i="3"/>
  <c r="J176" i="3"/>
  <c r="BK175" i="3"/>
  <c r="J174" i="3"/>
  <c r="J169" i="3"/>
  <c r="J163" i="3"/>
  <c r="BK156" i="3"/>
  <c r="J153" i="3"/>
  <c r="J152" i="3"/>
  <c r="BK151" i="3"/>
  <c r="BK150" i="3"/>
  <c r="BK147" i="3"/>
  <c r="BK476" i="2"/>
  <c r="J476" i="2"/>
  <c r="BK474" i="2"/>
  <c r="J474" i="2"/>
  <c r="BK472" i="2"/>
  <c r="J462" i="2"/>
  <c r="J460" i="2"/>
  <c r="J459" i="2"/>
  <c r="J457" i="2"/>
  <c r="J455" i="2"/>
  <c r="J454" i="2"/>
  <c r="J452" i="2"/>
  <c r="BK451" i="2"/>
  <c r="J450" i="2"/>
  <c r="BK449" i="2"/>
  <c r="J447" i="2"/>
  <c r="BK443" i="2"/>
  <c r="BK441" i="2"/>
  <c r="J440" i="2"/>
  <c r="BK439" i="2"/>
  <c r="BK437" i="2"/>
  <c r="J435" i="2"/>
  <c r="J433" i="2"/>
  <c r="BK431" i="2"/>
  <c r="J430" i="2"/>
  <c r="J429" i="2"/>
  <c r="BK428" i="2"/>
  <c r="J426" i="2"/>
  <c r="J425" i="2"/>
  <c r="BK424" i="2"/>
  <c r="J423" i="2"/>
  <c r="J421" i="2"/>
  <c r="BK418" i="2"/>
  <c r="J415" i="2"/>
  <c r="J413" i="2"/>
  <c r="J407" i="2"/>
  <c r="BK406" i="2"/>
  <c r="J405" i="2"/>
  <c r="BK404" i="2"/>
  <c r="BK403" i="2"/>
  <c r="J403" i="2"/>
  <c r="J402" i="2"/>
  <c r="J401" i="2"/>
  <c r="BK400" i="2"/>
  <c r="J397" i="2"/>
  <c r="BK395" i="2"/>
  <c r="BK394" i="2"/>
  <c r="J393" i="2"/>
  <c r="J390" i="2"/>
  <c r="BK389" i="2"/>
  <c r="J387" i="2"/>
  <c r="J385" i="2"/>
  <c r="J384" i="2"/>
  <c r="BK382" i="2"/>
  <c r="J381" i="2"/>
  <c r="BK380" i="2"/>
  <c r="BK379" i="2"/>
  <c r="J377" i="2"/>
  <c r="J376" i="2"/>
  <c r="BK374" i="2"/>
  <c r="BK373" i="2"/>
  <c r="J372" i="2"/>
  <c r="BK371" i="2"/>
  <c r="BK370" i="2"/>
  <c r="J369" i="2"/>
  <c r="BK368" i="2"/>
  <c r="J367" i="2"/>
  <c r="J366" i="2"/>
  <c r="BK365" i="2"/>
  <c r="J364" i="2"/>
  <c r="J363" i="2"/>
  <c r="BK362" i="2"/>
  <c r="BK361" i="2"/>
  <c r="J359" i="2"/>
  <c r="J358" i="2"/>
  <c r="J357" i="2"/>
  <c r="J355" i="2"/>
  <c r="J354" i="2"/>
  <c r="BK353" i="2"/>
  <c r="BK352" i="2"/>
  <c r="J352" i="2"/>
  <c r="J351" i="2"/>
  <c r="BK350" i="2"/>
  <c r="BK349" i="2"/>
  <c r="J349" i="2"/>
  <c r="J348" i="2"/>
  <c r="J347" i="2"/>
  <c r="J346" i="2"/>
  <c r="J345" i="2"/>
  <c r="BK344" i="2"/>
  <c r="BK342" i="2"/>
  <c r="J341" i="2"/>
  <c r="J339" i="2"/>
  <c r="J337" i="2"/>
  <c r="J335" i="2"/>
  <c r="J333" i="2"/>
  <c r="J331" i="2"/>
  <c r="BK330" i="2"/>
  <c r="J330" i="2"/>
  <c r="J329" i="2"/>
  <c r="J328" i="2"/>
  <c r="J327" i="2"/>
  <c r="BK326" i="2"/>
  <c r="BK325" i="2"/>
  <c r="BK324" i="2"/>
  <c r="J323" i="2"/>
  <c r="BK322" i="2"/>
  <c r="J321" i="2"/>
  <c r="BK320" i="2"/>
  <c r="J319" i="2"/>
  <c r="J318" i="2"/>
  <c r="J317" i="2"/>
  <c r="J316" i="2"/>
  <c r="J315" i="2"/>
  <c r="J313" i="2"/>
  <c r="BK312" i="2"/>
  <c r="J310" i="2"/>
  <c r="J308" i="2"/>
  <c r="BK307" i="2"/>
  <c r="BK305" i="2"/>
  <c r="J303" i="2"/>
  <c r="J302" i="2"/>
  <c r="J301" i="2"/>
  <c r="BK300" i="2"/>
  <c r="BK299" i="2"/>
  <c r="BK298" i="2"/>
  <c r="BK297" i="2"/>
  <c r="BK295" i="2"/>
  <c r="J293" i="2"/>
  <c r="J292" i="2"/>
  <c r="J291" i="2"/>
  <c r="J290" i="2"/>
  <c r="BK289" i="2"/>
  <c r="BK287" i="2"/>
  <c r="BK286" i="2"/>
  <c r="BK284" i="2"/>
  <c r="J281" i="2"/>
  <c r="J278" i="2"/>
  <c r="BK275" i="2"/>
  <c r="BK273" i="2"/>
  <c r="BK271" i="2"/>
  <c r="BK270" i="2"/>
  <c r="BK269" i="2"/>
  <c r="BK265" i="2"/>
  <c r="BK264" i="2"/>
  <c r="BK263" i="2"/>
  <c r="J262" i="2"/>
  <c r="J261" i="2"/>
  <c r="BK259" i="2"/>
  <c r="BK255" i="2"/>
  <c r="BK253" i="2"/>
  <c r="J251" i="2"/>
  <c r="J249" i="2"/>
  <c r="J247" i="2"/>
  <c r="BK245" i="2"/>
  <c r="BK150" i="2"/>
  <c r="J147" i="2"/>
  <c r="BK146" i="2" l="1"/>
  <c r="J146" i="2" s="1"/>
  <c r="J98" i="2" s="1"/>
  <c r="P146" i="2"/>
  <c r="T146" i="2"/>
  <c r="P177" i="2"/>
  <c r="T177" i="2"/>
  <c r="P252" i="2"/>
  <c r="T252" i="2"/>
  <c r="P268" i="2"/>
  <c r="T268" i="2"/>
  <c r="R277" i="2"/>
  <c r="T277" i="2"/>
  <c r="R285" i="2"/>
  <c r="BK296" i="2"/>
  <c r="J296" i="2"/>
  <c r="J106" i="2" s="1"/>
  <c r="P296" i="2"/>
  <c r="BK304" i="2"/>
  <c r="J304" i="2" s="1"/>
  <c r="J107" i="2" s="1"/>
  <c r="R304" i="2"/>
  <c r="BK314" i="2"/>
  <c r="J314" i="2"/>
  <c r="J108" i="2" s="1"/>
  <c r="R314" i="2"/>
  <c r="P334" i="2"/>
  <c r="BK343" i="2"/>
  <c r="J343" i="2" s="1"/>
  <c r="J111" i="2" s="1"/>
  <c r="R343" i="2"/>
  <c r="BK375" i="2"/>
  <c r="J375" i="2" s="1"/>
  <c r="J112" i="2" s="1"/>
  <c r="R375" i="2"/>
  <c r="BK383" i="2"/>
  <c r="J383" i="2" s="1"/>
  <c r="J113" i="2" s="1"/>
  <c r="P383" i="2"/>
  <c r="T383" i="2"/>
  <c r="P386" i="2"/>
  <c r="BK396" i="2"/>
  <c r="J396" i="2"/>
  <c r="J115" i="2"/>
  <c r="R396" i="2"/>
  <c r="BK414" i="2"/>
  <c r="J414" i="2"/>
  <c r="J116" i="2" s="1"/>
  <c r="P414" i="2"/>
  <c r="T414" i="2"/>
  <c r="R427" i="2"/>
  <c r="BK442" i="2"/>
  <c r="J442" i="2" s="1"/>
  <c r="J118" i="2" s="1"/>
  <c r="R442" i="2"/>
  <c r="BK453" i="2"/>
  <c r="J453" i="2" s="1"/>
  <c r="J119" i="2" s="1"/>
  <c r="BK456" i="2"/>
  <c r="J456" i="2" s="1"/>
  <c r="J120" i="2" s="1"/>
  <c r="T456" i="2"/>
  <c r="R146" i="4"/>
  <c r="BK177" i="4"/>
  <c r="J177" i="4" s="1"/>
  <c r="J99" i="4" s="1"/>
  <c r="R177" i="4"/>
  <c r="BK252" i="4"/>
  <c r="J252" i="4" s="1"/>
  <c r="J100" i="4" s="1"/>
  <c r="R252" i="4"/>
  <c r="BK268" i="4"/>
  <c r="J268" i="4" s="1"/>
  <c r="J101" i="4" s="1"/>
  <c r="R268" i="4"/>
  <c r="R277" i="4"/>
  <c r="BK285" i="4"/>
  <c r="J285" i="4" s="1"/>
  <c r="J105" i="4" s="1"/>
  <c r="R285" i="4"/>
  <c r="BK296" i="4"/>
  <c r="J296" i="4" s="1"/>
  <c r="J106" i="4" s="1"/>
  <c r="R296" i="4"/>
  <c r="BK304" i="4"/>
  <c r="J304" i="4" s="1"/>
  <c r="J107" i="4" s="1"/>
  <c r="R304" i="4"/>
  <c r="BK314" i="4"/>
  <c r="J314" i="4" s="1"/>
  <c r="J108" i="4" s="1"/>
  <c r="T314" i="4"/>
  <c r="P334" i="4"/>
  <c r="R334" i="4"/>
  <c r="T334" i="4"/>
  <c r="P343" i="4"/>
  <c r="T343" i="4"/>
  <c r="P375" i="4"/>
  <c r="T375" i="4"/>
  <c r="R383" i="4"/>
  <c r="T383" i="4"/>
  <c r="P386" i="4"/>
  <c r="BK396" i="4"/>
  <c r="J396" i="4"/>
  <c r="J115" i="4" s="1"/>
  <c r="R396" i="4"/>
  <c r="P414" i="4"/>
  <c r="T414" i="4"/>
  <c r="BK427" i="4"/>
  <c r="J427" i="4" s="1"/>
  <c r="J117" i="4" s="1"/>
  <c r="R427" i="4"/>
  <c r="BK441" i="4"/>
  <c r="J441" i="4" s="1"/>
  <c r="J118" i="4" s="1"/>
  <c r="R441" i="4"/>
  <c r="BK452" i="4"/>
  <c r="J452" i="4" s="1"/>
  <c r="J119" i="4" s="1"/>
  <c r="P452" i="4"/>
  <c r="R452" i="4"/>
  <c r="BK455" i="4"/>
  <c r="J455" i="4"/>
  <c r="J120" i="4"/>
  <c r="P455" i="4"/>
  <c r="R455" i="4"/>
  <c r="T455" i="4"/>
  <c r="P146" i="5"/>
  <c r="T146" i="5"/>
  <c r="P177" i="5"/>
  <c r="T177" i="5"/>
  <c r="P252" i="5"/>
  <c r="T252" i="5"/>
  <c r="P268" i="5"/>
  <c r="T268" i="5"/>
  <c r="BK277" i="5"/>
  <c r="R277" i="5"/>
  <c r="T277" i="5"/>
  <c r="R285" i="5"/>
  <c r="BK296" i="5"/>
  <c r="J296" i="5" s="1"/>
  <c r="J106" i="5" s="1"/>
  <c r="P296" i="5"/>
  <c r="BK304" i="5"/>
  <c r="J304" i="5" s="1"/>
  <c r="J107" i="5" s="1"/>
  <c r="R304" i="5"/>
  <c r="BK314" i="5"/>
  <c r="J314" i="5" s="1"/>
  <c r="J108" i="5" s="1"/>
  <c r="R314" i="5"/>
  <c r="BK334" i="5"/>
  <c r="J334" i="5" s="1"/>
  <c r="J110" i="5" s="1"/>
  <c r="R334" i="5"/>
  <c r="T334" i="5"/>
  <c r="P343" i="5"/>
  <c r="T343" i="5"/>
  <c r="R375" i="5"/>
  <c r="BK383" i="5"/>
  <c r="J383" i="5" s="1"/>
  <c r="J113" i="5" s="1"/>
  <c r="R383" i="5"/>
  <c r="BK386" i="5"/>
  <c r="J386" i="5" s="1"/>
  <c r="J114" i="5" s="1"/>
  <c r="P386" i="5"/>
  <c r="T386" i="5"/>
  <c r="R394" i="5"/>
  <c r="BK412" i="5"/>
  <c r="J412" i="5"/>
  <c r="J116" i="5"/>
  <c r="P412" i="5"/>
  <c r="T412" i="5"/>
  <c r="R425" i="5"/>
  <c r="BK439" i="5"/>
  <c r="J439" i="5" s="1"/>
  <c r="J118" i="5" s="1"/>
  <c r="R439" i="5"/>
  <c r="BK450" i="5"/>
  <c r="J450" i="5" s="1"/>
  <c r="J119" i="5" s="1"/>
  <c r="R450" i="5"/>
  <c r="T450" i="5"/>
  <c r="P453" i="5"/>
  <c r="T453" i="5"/>
  <c r="R146" i="6"/>
  <c r="BK177" i="6"/>
  <c r="J177" i="6" s="1"/>
  <c r="J99" i="6" s="1"/>
  <c r="R177" i="6"/>
  <c r="BK252" i="6"/>
  <c r="J252" i="6" s="1"/>
  <c r="J100" i="6" s="1"/>
  <c r="R252" i="6"/>
  <c r="BK268" i="6"/>
  <c r="J268" i="6" s="1"/>
  <c r="J101" i="6" s="1"/>
  <c r="R268" i="6"/>
  <c r="BK277" i="6"/>
  <c r="J277" i="6" s="1"/>
  <c r="J104" i="6" s="1"/>
  <c r="P277" i="6"/>
  <c r="BK285" i="6"/>
  <c r="J285" i="6" s="1"/>
  <c r="J105" i="6" s="1"/>
  <c r="P285" i="6"/>
  <c r="T285" i="6"/>
  <c r="R296" i="6"/>
  <c r="T296" i="6"/>
  <c r="P304" i="6"/>
  <c r="T304" i="6"/>
  <c r="P314" i="6"/>
  <c r="T314" i="6"/>
  <c r="P334" i="6"/>
  <c r="BK343" i="6"/>
  <c r="J343" i="6" s="1"/>
  <c r="J111" i="6" s="1"/>
  <c r="R343" i="6"/>
  <c r="BK375" i="6"/>
  <c r="J375" i="6" s="1"/>
  <c r="J112" i="6" s="1"/>
  <c r="P375" i="6"/>
  <c r="T375" i="6"/>
  <c r="R383" i="6"/>
  <c r="T383" i="6"/>
  <c r="P386" i="6"/>
  <c r="BK394" i="6"/>
  <c r="J394" i="6" s="1"/>
  <c r="J115" i="6" s="1"/>
  <c r="R394" i="6"/>
  <c r="BK412" i="6"/>
  <c r="J412" i="6" s="1"/>
  <c r="J116" i="6" s="1"/>
  <c r="P412" i="6"/>
  <c r="T412" i="6"/>
  <c r="P425" i="6"/>
  <c r="T425" i="6"/>
  <c r="P439" i="6"/>
  <c r="T439" i="6"/>
  <c r="R450" i="6"/>
  <c r="BK453" i="6"/>
  <c r="J453" i="6"/>
  <c r="J120" i="6" s="1"/>
  <c r="R453" i="6"/>
  <c r="T453" i="6"/>
  <c r="BK146" i="7"/>
  <c r="R146" i="7"/>
  <c r="BK177" i="7"/>
  <c r="J177" i="7" s="1"/>
  <c r="J99" i="7" s="1"/>
  <c r="R177" i="7"/>
  <c r="BK252" i="7"/>
  <c r="J252" i="7" s="1"/>
  <c r="J100" i="7" s="1"/>
  <c r="R252" i="7"/>
  <c r="BK268" i="7"/>
  <c r="J268" i="7" s="1"/>
  <c r="J101" i="7" s="1"/>
  <c r="P268" i="7"/>
  <c r="T268" i="7"/>
  <c r="R277" i="7"/>
  <c r="BK285" i="7"/>
  <c r="J285" i="7"/>
  <c r="J105" i="7" s="1"/>
  <c r="R285" i="7"/>
  <c r="BK296" i="7"/>
  <c r="J296" i="7"/>
  <c r="J106" i="7" s="1"/>
  <c r="P296" i="7"/>
  <c r="R296" i="7"/>
  <c r="T296" i="7"/>
  <c r="BK304" i="7"/>
  <c r="J304" i="7" s="1"/>
  <c r="J107" i="7" s="1"/>
  <c r="R304" i="7"/>
  <c r="T304" i="7"/>
  <c r="BK314" i="7"/>
  <c r="J314" i="7"/>
  <c r="J108" i="7"/>
  <c r="P314" i="7"/>
  <c r="R314" i="7"/>
  <c r="T314" i="7"/>
  <c r="BK334" i="7"/>
  <c r="J334" i="7" s="1"/>
  <c r="J110" i="7" s="1"/>
  <c r="P334" i="7"/>
  <c r="R334" i="7"/>
  <c r="T334" i="7"/>
  <c r="BK343" i="7"/>
  <c r="J343" i="7"/>
  <c r="J111" i="7"/>
  <c r="P343" i="7"/>
  <c r="R343" i="7"/>
  <c r="T343" i="7"/>
  <c r="BK375" i="7"/>
  <c r="J375" i="7" s="1"/>
  <c r="J112" i="7" s="1"/>
  <c r="P375" i="7"/>
  <c r="R375" i="7"/>
  <c r="T375" i="7"/>
  <c r="BK383" i="7"/>
  <c r="J383" i="7"/>
  <c r="J113" i="7"/>
  <c r="P383" i="7"/>
  <c r="R383" i="7"/>
  <c r="T383" i="7"/>
  <c r="BK386" i="7"/>
  <c r="J386" i="7" s="1"/>
  <c r="J114" i="7" s="1"/>
  <c r="P386" i="7"/>
  <c r="R386" i="7"/>
  <c r="T386" i="7"/>
  <c r="BK394" i="7"/>
  <c r="J394" i="7"/>
  <c r="J115" i="7"/>
  <c r="P394" i="7"/>
  <c r="R394" i="7"/>
  <c r="T394" i="7"/>
  <c r="BK412" i="7"/>
  <c r="J412" i="7" s="1"/>
  <c r="J116" i="7" s="1"/>
  <c r="P412" i="7"/>
  <c r="R412" i="7"/>
  <c r="T412" i="7"/>
  <c r="BK425" i="7"/>
  <c r="J425" i="7"/>
  <c r="J117" i="7"/>
  <c r="P425" i="7"/>
  <c r="R425" i="7"/>
  <c r="T425" i="7"/>
  <c r="BK439" i="7"/>
  <c r="J439" i="7" s="1"/>
  <c r="J118" i="7" s="1"/>
  <c r="P439" i="7"/>
  <c r="R439" i="7"/>
  <c r="T439" i="7"/>
  <c r="BK450" i="7"/>
  <c r="J450" i="7"/>
  <c r="J119" i="7"/>
  <c r="P450" i="7"/>
  <c r="R450" i="7"/>
  <c r="T450" i="7"/>
  <c r="BK453" i="7"/>
  <c r="J453" i="7" s="1"/>
  <c r="J120" i="7" s="1"/>
  <c r="P453" i="7"/>
  <c r="R453" i="7"/>
  <c r="T453" i="7"/>
  <c r="BK146" i="8"/>
  <c r="R146" i="8"/>
  <c r="BK177" i="8"/>
  <c r="J177" i="8" s="1"/>
  <c r="J99" i="8" s="1"/>
  <c r="R177" i="8"/>
  <c r="BK252" i="8"/>
  <c r="J252" i="8" s="1"/>
  <c r="J100" i="8" s="1"/>
  <c r="R252" i="8"/>
  <c r="BK268" i="8"/>
  <c r="J268" i="8" s="1"/>
  <c r="J101" i="8" s="1"/>
  <c r="R268" i="8"/>
  <c r="R277" i="8"/>
  <c r="T277" i="8"/>
  <c r="R285" i="8"/>
  <c r="BK296" i="8"/>
  <c r="J296" i="8"/>
  <c r="J106" i="8" s="1"/>
  <c r="R296" i="8"/>
  <c r="T296" i="8"/>
  <c r="P304" i="8"/>
  <c r="T304" i="8"/>
  <c r="P314" i="8"/>
  <c r="T314" i="8"/>
  <c r="P334" i="8"/>
  <c r="BK343" i="8"/>
  <c r="J343" i="8" s="1"/>
  <c r="J111" i="8" s="1"/>
  <c r="R343" i="8"/>
  <c r="BK375" i="8"/>
  <c r="J375" i="8" s="1"/>
  <c r="J112" i="8" s="1"/>
  <c r="R375" i="8"/>
  <c r="BK383" i="8"/>
  <c r="J383" i="8" s="1"/>
  <c r="J113" i="8" s="1"/>
  <c r="R383" i="8"/>
  <c r="T383" i="8"/>
  <c r="R386" i="8"/>
  <c r="T386" i="8"/>
  <c r="R394" i="8"/>
  <c r="BK412" i="8"/>
  <c r="J412" i="8" s="1"/>
  <c r="J116" i="8" s="1"/>
  <c r="P412" i="8"/>
  <c r="T412" i="8"/>
  <c r="P425" i="8"/>
  <c r="T425" i="8"/>
  <c r="P439" i="8"/>
  <c r="T439" i="8"/>
  <c r="P450" i="8"/>
  <c r="BK453" i="8"/>
  <c r="J453" i="8"/>
  <c r="J120" i="8" s="1"/>
  <c r="P453" i="8"/>
  <c r="T453" i="8"/>
  <c r="R146" i="9"/>
  <c r="BK177" i="9"/>
  <c r="J177" i="9" s="1"/>
  <c r="J99" i="9" s="1"/>
  <c r="R177" i="9"/>
  <c r="BK252" i="9"/>
  <c r="J252" i="9" s="1"/>
  <c r="J100" i="9" s="1"/>
  <c r="R252" i="9"/>
  <c r="BK268" i="9"/>
  <c r="J268" i="9" s="1"/>
  <c r="J101" i="9" s="1"/>
  <c r="P268" i="9"/>
  <c r="T268" i="9"/>
  <c r="BK277" i="9"/>
  <c r="J277" i="9"/>
  <c r="J104" i="9"/>
  <c r="R277" i="9"/>
  <c r="T277" i="9"/>
  <c r="R285" i="9"/>
  <c r="BK296" i="9"/>
  <c r="J296" i="9" s="1"/>
  <c r="J106" i="9" s="1"/>
  <c r="R296" i="9"/>
  <c r="T296" i="9"/>
  <c r="P304" i="9"/>
  <c r="T304" i="9"/>
  <c r="P314" i="9"/>
  <c r="T314" i="9"/>
  <c r="BK334" i="9"/>
  <c r="J334" i="9" s="1"/>
  <c r="J110" i="9" s="1"/>
  <c r="P334" i="9"/>
  <c r="BK343" i="9"/>
  <c r="J343" i="9" s="1"/>
  <c r="J111" i="9" s="1"/>
  <c r="R343" i="9"/>
  <c r="BK375" i="9"/>
  <c r="J375" i="9" s="1"/>
  <c r="J112" i="9" s="1"/>
  <c r="P375" i="9"/>
  <c r="T375" i="9"/>
  <c r="P383" i="9"/>
  <c r="BK386" i="9"/>
  <c r="J386" i="9"/>
  <c r="J114" i="9" s="1"/>
  <c r="P386" i="9"/>
  <c r="BK394" i="9"/>
  <c r="J394" i="9"/>
  <c r="J115" i="9" s="1"/>
  <c r="R394" i="9"/>
  <c r="BK412" i="9"/>
  <c r="J412" i="9"/>
  <c r="J116" i="9" s="1"/>
  <c r="R412" i="9"/>
  <c r="BK425" i="9"/>
  <c r="J425" i="9"/>
  <c r="J117" i="9" s="1"/>
  <c r="R425" i="9"/>
  <c r="BK439" i="9"/>
  <c r="J439" i="9"/>
  <c r="J118" i="9" s="1"/>
  <c r="R439" i="9"/>
  <c r="BK450" i="9"/>
  <c r="J450" i="9"/>
  <c r="J119" i="9" s="1"/>
  <c r="R450" i="9"/>
  <c r="T450" i="9"/>
  <c r="P453" i="9"/>
  <c r="R453" i="9"/>
  <c r="R146" i="10"/>
  <c r="BK177" i="10"/>
  <c r="J177" i="10"/>
  <c r="J99" i="10" s="1"/>
  <c r="R177" i="10"/>
  <c r="BK252" i="10"/>
  <c r="J252" i="10"/>
  <c r="J100" i="10" s="1"/>
  <c r="R252" i="10"/>
  <c r="BK268" i="10"/>
  <c r="J268" i="10"/>
  <c r="J101" i="10" s="1"/>
  <c r="R268" i="10"/>
  <c r="R277" i="10"/>
  <c r="BK285" i="10"/>
  <c r="J285" i="10" s="1"/>
  <c r="J105" i="10" s="1"/>
  <c r="P285" i="10"/>
  <c r="T285" i="10"/>
  <c r="R296" i="10"/>
  <c r="BK304" i="10"/>
  <c r="J304" i="10"/>
  <c r="J107" i="10"/>
  <c r="R304" i="10"/>
  <c r="BK314" i="10"/>
  <c r="J314" i="10"/>
  <c r="J108" i="10"/>
  <c r="P314" i="10"/>
  <c r="T314" i="10"/>
  <c r="BK334" i="10"/>
  <c r="J334" i="10"/>
  <c r="J110" i="10" s="1"/>
  <c r="P334" i="10"/>
  <c r="R334" i="10"/>
  <c r="T334" i="10"/>
  <c r="BK343" i="10"/>
  <c r="J343" i="10"/>
  <c r="J111" i="10"/>
  <c r="P343" i="10"/>
  <c r="R343" i="10"/>
  <c r="T343" i="10"/>
  <c r="BK375" i="10"/>
  <c r="J375" i="10"/>
  <c r="J112" i="10" s="1"/>
  <c r="P375" i="10"/>
  <c r="R375" i="10"/>
  <c r="T375" i="10"/>
  <c r="BK383" i="10"/>
  <c r="J383" i="10"/>
  <c r="J113" i="10" s="1"/>
  <c r="P383" i="10"/>
  <c r="R383" i="10"/>
  <c r="T383" i="10"/>
  <c r="BK386" i="10"/>
  <c r="J386" i="10"/>
  <c r="J114" i="10" s="1"/>
  <c r="P386" i="10"/>
  <c r="R386" i="10"/>
  <c r="T386" i="10"/>
  <c r="BK396" i="10"/>
  <c r="J396" i="10"/>
  <c r="J115" i="10" s="1"/>
  <c r="P396" i="10"/>
  <c r="R396" i="10"/>
  <c r="T396" i="10"/>
  <c r="BK414" i="10"/>
  <c r="J414" i="10"/>
  <c r="J116" i="10" s="1"/>
  <c r="P414" i="10"/>
  <c r="R414" i="10"/>
  <c r="T414" i="10"/>
  <c r="BK427" i="10"/>
  <c r="J427" i="10"/>
  <c r="J117" i="10" s="1"/>
  <c r="P427" i="10"/>
  <c r="R427" i="10"/>
  <c r="T427" i="10"/>
  <c r="BK442" i="10"/>
  <c r="J442" i="10"/>
  <c r="J118" i="10" s="1"/>
  <c r="P442" i="10"/>
  <c r="R442" i="10"/>
  <c r="T442" i="10"/>
  <c r="BK453" i="10"/>
  <c r="J453" i="10"/>
  <c r="J119" i="10" s="1"/>
  <c r="P453" i="10"/>
  <c r="R453" i="10"/>
  <c r="T453" i="10"/>
  <c r="BK456" i="10"/>
  <c r="J456" i="10"/>
  <c r="J120" i="10" s="1"/>
  <c r="P456" i="10"/>
  <c r="R456" i="10"/>
  <c r="T456" i="10"/>
  <c r="R146" i="11"/>
  <c r="BK177" i="11"/>
  <c r="J177" i="11" s="1"/>
  <c r="J99" i="11" s="1"/>
  <c r="R177" i="11"/>
  <c r="BK252" i="11"/>
  <c r="J252" i="11" s="1"/>
  <c r="J100" i="11" s="1"/>
  <c r="R252" i="11"/>
  <c r="BK268" i="11"/>
  <c r="J268" i="11" s="1"/>
  <c r="J101" i="11" s="1"/>
  <c r="R268" i="11"/>
  <c r="BK277" i="11"/>
  <c r="J277" i="11" s="1"/>
  <c r="J104" i="11" s="1"/>
  <c r="P277" i="11"/>
  <c r="T277" i="11"/>
  <c r="R285" i="11"/>
  <c r="BK296" i="11"/>
  <c r="J296" i="11"/>
  <c r="J106" i="11" s="1"/>
  <c r="R296" i="11"/>
  <c r="BK304" i="11"/>
  <c r="J304" i="11"/>
  <c r="J107" i="11" s="1"/>
  <c r="R304" i="11"/>
  <c r="BK314" i="11"/>
  <c r="J314" i="11"/>
  <c r="J108" i="11" s="1"/>
  <c r="R314" i="11"/>
  <c r="BK334" i="11"/>
  <c r="J334" i="11"/>
  <c r="J110" i="11" s="1"/>
  <c r="R334" i="11"/>
  <c r="T334" i="11"/>
  <c r="P343" i="11"/>
  <c r="T343" i="11"/>
  <c r="R375" i="11"/>
  <c r="BK383" i="11"/>
  <c r="J383" i="11"/>
  <c r="J113" i="11" s="1"/>
  <c r="P383" i="11"/>
  <c r="BK386" i="11"/>
  <c r="J386" i="11"/>
  <c r="J114" i="11" s="1"/>
  <c r="P386" i="11"/>
  <c r="BK394" i="11"/>
  <c r="J394" i="11"/>
  <c r="J115" i="11" s="1"/>
  <c r="P394" i="11"/>
  <c r="T394" i="11"/>
  <c r="R412" i="11"/>
  <c r="T412" i="11"/>
  <c r="P425" i="11"/>
  <c r="T425" i="11"/>
  <c r="P440" i="11"/>
  <c r="T440" i="11"/>
  <c r="BK454" i="11"/>
  <c r="J454" i="11" s="1"/>
  <c r="J120" i="11" s="1"/>
  <c r="P454" i="11"/>
  <c r="R454" i="11"/>
  <c r="P146" i="12"/>
  <c r="T146" i="12"/>
  <c r="P177" i="12"/>
  <c r="T177" i="12"/>
  <c r="P252" i="12"/>
  <c r="T252" i="12"/>
  <c r="P268" i="12"/>
  <c r="T268" i="12"/>
  <c r="R277" i="12"/>
  <c r="T277" i="12"/>
  <c r="R285" i="12"/>
  <c r="BK296" i="12"/>
  <c r="J296" i="12" s="1"/>
  <c r="J106" i="12" s="1"/>
  <c r="R296" i="12"/>
  <c r="T296" i="12"/>
  <c r="P304" i="12"/>
  <c r="T304" i="12"/>
  <c r="P314" i="12"/>
  <c r="T314" i="12"/>
  <c r="BK334" i="12"/>
  <c r="J334" i="12" s="1"/>
  <c r="J110" i="12" s="1"/>
  <c r="P334" i="12"/>
  <c r="BK343" i="12"/>
  <c r="J343" i="12" s="1"/>
  <c r="J111" i="12" s="1"/>
  <c r="R343" i="12"/>
  <c r="BK375" i="12"/>
  <c r="J375" i="12" s="1"/>
  <c r="J112" i="12" s="1"/>
  <c r="R375" i="12"/>
  <c r="BK383" i="12"/>
  <c r="J383" i="12" s="1"/>
  <c r="J113" i="12" s="1"/>
  <c r="R383" i="12"/>
  <c r="BK386" i="12"/>
  <c r="J386" i="12" s="1"/>
  <c r="J114" i="12" s="1"/>
  <c r="R386" i="12"/>
  <c r="T386" i="12"/>
  <c r="P394" i="12"/>
  <c r="T394" i="12"/>
  <c r="R412" i="12"/>
  <c r="BK425" i="12"/>
  <c r="J425" i="12" s="1"/>
  <c r="J117" i="12" s="1"/>
  <c r="R425" i="12"/>
  <c r="BK440" i="12"/>
  <c r="J440" i="12" s="1"/>
  <c r="J118" i="12" s="1"/>
  <c r="R440" i="12"/>
  <c r="BK451" i="12"/>
  <c r="J451" i="12" s="1"/>
  <c r="J119" i="12" s="1"/>
  <c r="P451" i="12"/>
  <c r="BK454" i="12"/>
  <c r="J454" i="12" s="1"/>
  <c r="J120" i="12" s="1"/>
  <c r="P454" i="12"/>
  <c r="T454" i="12"/>
  <c r="BK146" i="13"/>
  <c r="J146" i="13" s="1"/>
  <c r="J98" i="13" s="1"/>
  <c r="R146" i="13"/>
  <c r="BK177" i="13"/>
  <c r="J177" i="13" s="1"/>
  <c r="J99" i="13" s="1"/>
  <c r="P177" i="13"/>
  <c r="T177" i="13"/>
  <c r="P252" i="13"/>
  <c r="T252" i="13"/>
  <c r="P268" i="13"/>
  <c r="T268" i="13"/>
  <c r="BK277" i="13"/>
  <c r="R277" i="13"/>
  <c r="T277" i="13"/>
  <c r="P285" i="13"/>
  <c r="T285" i="13"/>
  <c r="P296" i="13"/>
  <c r="T296" i="13"/>
  <c r="P304" i="13"/>
  <c r="R304" i="13"/>
  <c r="BK314" i="13"/>
  <c r="J314" i="13" s="1"/>
  <c r="J108" i="13" s="1"/>
  <c r="T314" i="13"/>
  <c r="P334" i="13"/>
  <c r="T334" i="13"/>
  <c r="P343" i="13"/>
  <c r="R343" i="13"/>
  <c r="P375" i="13"/>
  <c r="T375" i="13"/>
  <c r="P383" i="13"/>
  <c r="BK386" i="13"/>
  <c r="J386" i="13" s="1"/>
  <c r="J114" i="13" s="1"/>
  <c r="R386" i="13"/>
  <c r="BK394" i="13"/>
  <c r="J394" i="13" s="1"/>
  <c r="J115" i="13" s="1"/>
  <c r="R394" i="13"/>
  <c r="BK412" i="13"/>
  <c r="J412" i="13" s="1"/>
  <c r="J116" i="13" s="1"/>
  <c r="P412" i="13"/>
  <c r="T412" i="13"/>
  <c r="R425" i="13"/>
  <c r="BK440" i="13"/>
  <c r="J440" i="13"/>
  <c r="J118" i="13" s="1"/>
  <c r="P440" i="13"/>
  <c r="T440" i="13"/>
  <c r="R451" i="13"/>
  <c r="T451" i="13"/>
  <c r="P454" i="13"/>
  <c r="T454" i="13"/>
  <c r="T454" i="14"/>
  <c r="R146" i="2"/>
  <c r="BK177" i="2"/>
  <c r="J177" i="2" s="1"/>
  <c r="J99" i="2" s="1"/>
  <c r="R177" i="2"/>
  <c r="BK252" i="2"/>
  <c r="J252" i="2" s="1"/>
  <c r="J100" i="2" s="1"/>
  <c r="R252" i="2"/>
  <c r="BK268" i="2"/>
  <c r="J268" i="2" s="1"/>
  <c r="J101" i="2" s="1"/>
  <c r="R268" i="2"/>
  <c r="BK277" i="2"/>
  <c r="P277" i="2"/>
  <c r="BK285" i="2"/>
  <c r="J285" i="2" s="1"/>
  <c r="J105" i="2" s="1"/>
  <c r="P285" i="2"/>
  <c r="T285" i="2"/>
  <c r="R296" i="2"/>
  <c r="T296" i="2"/>
  <c r="P304" i="2"/>
  <c r="T304" i="2"/>
  <c r="P314" i="2"/>
  <c r="T314" i="2"/>
  <c r="BK334" i="2"/>
  <c r="J334" i="2"/>
  <c r="J110" i="2" s="1"/>
  <c r="R334" i="2"/>
  <c r="T334" i="2"/>
  <c r="P343" i="2"/>
  <c r="T343" i="2"/>
  <c r="P375" i="2"/>
  <c r="T375" i="2"/>
  <c r="R383" i="2"/>
  <c r="BK386" i="2"/>
  <c r="J386" i="2" s="1"/>
  <c r="J114" i="2" s="1"/>
  <c r="R386" i="2"/>
  <c r="T386" i="2"/>
  <c r="P396" i="2"/>
  <c r="T396" i="2"/>
  <c r="R414" i="2"/>
  <c r="BK427" i="2"/>
  <c r="J427" i="2" s="1"/>
  <c r="J117" i="2" s="1"/>
  <c r="P427" i="2"/>
  <c r="T427" i="2"/>
  <c r="P442" i="2"/>
  <c r="T442" i="2"/>
  <c r="P453" i="2"/>
  <c r="R453" i="2"/>
  <c r="T453" i="2"/>
  <c r="P456" i="2"/>
  <c r="R456" i="2"/>
  <c r="BK146" i="3"/>
  <c r="J146" i="3" s="1"/>
  <c r="J98" i="3" s="1"/>
  <c r="P146" i="3"/>
  <c r="R146" i="3"/>
  <c r="T146" i="3"/>
  <c r="BK177" i="3"/>
  <c r="J177" i="3"/>
  <c r="J99" i="3" s="1"/>
  <c r="P177" i="3"/>
  <c r="R177" i="3"/>
  <c r="T177" i="3"/>
  <c r="BK252" i="3"/>
  <c r="J252" i="3" s="1"/>
  <c r="J100" i="3" s="1"/>
  <c r="P252" i="3"/>
  <c r="R252" i="3"/>
  <c r="T252" i="3"/>
  <c r="BK268" i="3"/>
  <c r="J268" i="3"/>
  <c r="J101" i="3" s="1"/>
  <c r="P268" i="3"/>
  <c r="R268" i="3"/>
  <c r="T268" i="3"/>
  <c r="BK277" i="3"/>
  <c r="J277" i="3" s="1"/>
  <c r="J104" i="3" s="1"/>
  <c r="P277" i="3"/>
  <c r="R277" i="3"/>
  <c r="T277" i="3"/>
  <c r="BK285" i="3"/>
  <c r="J285" i="3"/>
  <c r="J105" i="3" s="1"/>
  <c r="P285" i="3"/>
  <c r="R285" i="3"/>
  <c r="T285" i="3"/>
  <c r="BK296" i="3"/>
  <c r="J296" i="3" s="1"/>
  <c r="J106" i="3" s="1"/>
  <c r="P296" i="3"/>
  <c r="R296" i="3"/>
  <c r="T296" i="3"/>
  <c r="BK304" i="3"/>
  <c r="J304" i="3"/>
  <c r="J107" i="3" s="1"/>
  <c r="P304" i="3"/>
  <c r="R304" i="3"/>
  <c r="T304" i="3"/>
  <c r="BK314" i="3"/>
  <c r="J314" i="3" s="1"/>
  <c r="J108" i="3" s="1"/>
  <c r="P314" i="3"/>
  <c r="R314" i="3"/>
  <c r="T314" i="3"/>
  <c r="BK334" i="3"/>
  <c r="J334" i="3"/>
  <c r="J110" i="3" s="1"/>
  <c r="P334" i="3"/>
  <c r="R334" i="3"/>
  <c r="T334" i="3"/>
  <c r="BK343" i="3"/>
  <c r="J343" i="3" s="1"/>
  <c r="J111" i="3" s="1"/>
  <c r="P343" i="3"/>
  <c r="R343" i="3"/>
  <c r="T343" i="3"/>
  <c r="BK375" i="3"/>
  <c r="J375" i="3"/>
  <c r="J112" i="3"/>
  <c r="P375" i="3"/>
  <c r="R375" i="3"/>
  <c r="T375" i="3"/>
  <c r="BK383" i="3"/>
  <c r="J383" i="3" s="1"/>
  <c r="J113" i="3" s="1"/>
  <c r="P383" i="3"/>
  <c r="R383" i="3"/>
  <c r="T383" i="3"/>
  <c r="BK386" i="3"/>
  <c r="J386" i="3"/>
  <c r="J114" i="3"/>
  <c r="P386" i="3"/>
  <c r="R386" i="3"/>
  <c r="T386" i="3"/>
  <c r="BK396" i="3"/>
  <c r="J396" i="3" s="1"/>
  <c r="J115" i="3" s="1"/>
  <c r="P396" i="3"/>
  <c r="R396" i="3"/>
  <c r="T396" i="3"/>
  <c r="BK414" i="3"/>
  <c r="J414" i="3"/>
  <c r="J116" i="3"/>
  <c r="P414" i="3"/>
  <c r="R414" i="3"/>
  <c r="T414" i="3"/>
  <c r="BK427" i="3"/>
  <c r="J427" i="3" s="1"/>
  <c r="J117" i="3" s="1"/>
  <c r="P427" i="3"/>
  <c r="R427" i="3"/>
  <c r="T427" i="3"/>
  <c r="BK441" i="3"/>
  <c r="J441" i="3"/>
  <c r="J118" i="3"/>
  <c r="P441" i="3"/>
  <c r="R441" i="3"/>
  <c r="T441" i="3"/>
  <c r="BK452" i="3"/>
  <c r="J452" i="3" s="1"/>
  <c r="J119" i="3" s="1"/>
  <c r="P452" i="3"/>
  <c r="R452" i="3"/>
  <c r="T452" i="3"/>
  <c r="BK455" i="3"/>
  <c r="J455" i="3"/>
  <c r="J120" i="3"/>
  <c r="P455" i="3"/>
  <c r="R455" i="3"/>
  <c r="T455" i="3"/>
  <c r="BK146" i="4"/>
  <c r="J146" i="4" s="1"/>
  <c r="J98" i="4" s="1"/>
  <c r="P146" i="4"/>
  <c r="T146" i="4"/>
  <c r="P177" i="4"/>
  <c r="T177" i="4"/>
  <c r="P252" i="4"/>
  <c r="T252" i="4"/>
  <c r="P268" i="4"/>
  <c r="T268" i="4"/>
  <c r="BK277" i="4"/>
  <c r="J277" i="4" s="1"/>
  <c r="J104" i="4" s="1"/>
  <c r="P277" i="4"/>
  <c r="T277" i="4"/>
  <c r="P285" i="4"/>
  <c r="T285" i="4"/>
  <c r="P296" i="4"/>
  <c r="T296" i="4"/>
  <c r="P304" i="4"/>
  <c r="T304" i="4"/>
  <c r="P314" i="4"/>
  <c r="R314" i="4"/>
  <c r="BK334" i="4"/>
  <c r="J334" i="4"/>
  <c r="J110" i="4" s="1"/>
  <c r="BK343" i="4"/>
  <c r="J343" i="4"/>
  <c r="J111" i="4"/>
  <c r="R343" i="4"/>
  <c r="BK375" i="4"/>
  <c r="J375" i="4"/>
  <c r="J112" i="4"/>
  <c r="R375" i="4"/>
  <c r="BK383" i="4"/>
  <c r="J383" i="4"/>
  <c r="J113" i="4"/>
  <c r="P383" i="4"/>
  <c r="BK386" i="4"/>
  <c r="J386" i="4"/>
  <c r="J114" i="4"/>
  <c r="R386" i="4"/>
  <c r="T386" i="4"/>
  <c r="P396" i="4"/>
  <c r="T396" i="4"/>
  <c r="BK414" i="4"/>
  <c r="J414" i="4" s="1"/>
  <c r="J116" i="4" s="1"/>
  <c r="R414" i="4"/>
  <c r="P427" i="4"/>
  <c r="T427" i="4"/>
  <c r="P441" i="4"/>
  <c r="T441" i="4"/>
  <c r="T452" i="4"/>
  <c r="BK146" i="5"/>
  <c r="J146" i="5"/>
  <c r="J98" i="5"/>
  <c r="R146" i="5"/>
  <c r="BK177" i="5"/>
  <c r="J177" i="5"/>
  <c r="J99" i="5" s="1"/>
  <c r="R177" i="5"/>
  <c r="BK252" i="5"/>
  <c r="J252" i="5"/>
  <c r="J100" i="5"/>
  <c r="R252" i="5"/>
  <c r="BK268" i="5"/>
  <c r="J268" i="5"/>
  <c r="J101" i="5"/>
  <c r="R268" i="5"/>
  <c r="P277" i="5"/>
  <c r="BK285" i="5"/>
  <c r="J285" i="5" s="1"/>
  <c r="J105" i="5" s="1"/>
  <c r="P285" i="5"/>
  <c r="T285" i="5"/>
  <c r="R296" i="5"/>
  <c r="T296" i="5"/>
  <c r="P304" i="5"/>
  <c r="T304" i="5"/>
  <c r="P314" i="5"/>
  <c r="T314" i="5"/>
  <c r="P334" i="5"/>
  <c r="BK343" i="5"/>
  <c r="J343" i="5" s="1"/>
  <c r="J111" i="5" s="1"/>
  <c r="R343" i="5"/>
  <c r="BK375" i="5"/>
  <c r="J375" i="5" s="1"/>
  <c r="J112" i="5" s="1"/>
  <c r="P375" i="5"/>
  <c r="T375" i="5"/>
  <c r="P383" i="5"/>
  <c r="T383" i="5"/>
  <c r="R386" i="5"/>
  <c r="BK394" i="5"/>
  <c r="J394" i="5" s="1"/>
  <c r="J115" i="5" s="1"/>
  <c r="P394" i="5"/>
  <c r="T394" i="5"/>
  <c r="R412" i="5"/>
  <c r="BK425" i="5"/>
  <c r="J425" i="5" s="1"/>
  <c r="J117" i="5" s="1"/>
  <c r="P425" i="5"/>
  <c r="T425" i="5"/>
  <c r="P439" i="5"/>
  <c r="T439" i="5"/>
  <c r="P450" i="5"/>
  <c r="BK453" i="5"/>
  <c r="J453" i="5" s="1"/>
  <c r="J120" i="5" s="1"/>
  <c r="R453" i="5"/>
  <c r="BK146" i="6"/>
  <c r="J146" i="6" s="1"/>
  <c r="J98" i="6" s="1"/>
  <c r="P146" i="6"/>
  <c r="T146" i="6"/>
  <c r="P177" i="6"/>
  <c r="T177" i="6"/>
  <c r="P252" i="6"/>
  <c r="T252" i="6"/>
  <c r="P268" i="6"/>
  <c r="T268" i="6"/>
  <c r="R277" i="6"/>
  <c r="T277" i="6"/>
  <c r="R285" i="6"/>
  <c r="BK296" i="6"/>
  <c r="J296" i="6" s="1"/>
  <c r="J106" i="6" s="1"/>
  <c r="P296" i="6"/>
  <c r="BK304" i="6"/>
  <c r="J304" i="6" s="1"/>
  <c r="J107" i="6" s="1"/>
  <c r="R304" i="6"/>
  <c r="BK314" i="6"/>
  <c r="J314" i="6" s="1"/>
  <c r="J108" i="6" s="1"/>
  <c r="R314" i="6"/>
  <c r="BK334" i="6"/>
  <c r="J334" i="6" s="1"/>
  <c r="J110" i="6" s="1"/>
  <c r="R334" i="6"/>
  <c r="T334" i="6"/>
  <c r="P343" i="6"/>
  <c r="T343" i="6"/>
  <c r="R375" i="6"/>
  <c r="BK383" i="6"/>
  <c r="J383" i="6" s="1"/>
  <c r="J113" i="6" s="1"/>
  <c r="P383" i="6"/>
  <c r="BK386" i="6"/>
  <c r="J386" i="6" s="1"/>
  <c r="J114" i="6" s="1"/>
  <c r="R386" i="6"/>
  <c r="T386" i="6"/>
  <c r="P394" i="6"/>
  <c r="T394" i="6"/>
  <c r="R412" i="6"/>
  <c r="BK425" i="6"/>
  <c r="J425" i="6" s="1"/>
  <c r="J117" i="6" s="1"/>
  <c r="R425" i="6"/>
  <c r="BK439" i="6"/>
  <c r="J439" i="6" s="1"/>
  <c r="J118" i="6" s="1"/>
  <c r="R439" i="6"/>
  <c r="BK450" i="6"/>
  <c r="J450" i="6" s="1"/>
  <c r="J119" i="6" s="1"/>
  <c r="P450" i="6"/>
  <c r="T450" i="6"/>
  <c r="P453" i="6"/>
  <c r="P146" i="7"/>
  <c r="T146" i="7"/>
  <c r="P177" i="7"/>
  <c r="T177" i="7"/>
  <c r="P252" i="7"/>
  <c r="T252" i="7"/>
  <c r="R268" i="7"/>
  <c r="BK277" i="7"/>
  <c r="P277" i="7"/>
  <c r="T277" i="7"/>
  <c r="P285" i="7"/>
  <c r="T285" i="7"/>
  <c r="P304" i="7"/>
  <c r="P146" i="8"/>
  <c r="T146" i="8"/>
  <c r="P177" i="8"/>
  <c r="T177" i="8"/>
  <c r="P252" i="8"/>
  <c r="T252" i="8"/>
  <c r="P268" i="8"/>
  <c r="T268" i="8"/>
  <c r="BK277" i="8"/>
  <c r="J277" i="8"/>
  <c r="J104" i="8" s="1"/>
  <c r="P277" i="8"/>
  <c r="BK285" i="8"/>
  <c r="J285" i="8"/>
  <c r="J105" i="8" s="1"/>
  <c r="P285" i="8"/>
  <c r="T285" i="8"/>
  <c r="P296" i="8"/>
  <c r="BK304" i="8"/>
  <c r="J304" i="8"/>
  <c r="J107" i="8" s="1"/>
  <c r="R304" i="8"/>
  <c r="BK314" i="8"/>
  <c r="J314" i="8"/>
  <c r="J108" i="8" s="1"/>
  <c r="R314" i="8"/>
  <c r="BK334" i="8"/>
  <c r="J334" i="8"/>
  <c r="J110" i="8" s="1"/>
  <c r="R334" i="8"/>
  <c r="T334" i="8"/>
  <c r="P343" i="8"/>
  <c r="T343" i="8"/>
  <c r="P375" i="8"/>
  <c r="T375" i="8"/>
  <c r="P383" i="8"/>
  <c r="BK386" i="8"/>
  <c r="J386" i="8"/>
  <c r="J114" i="8" s="1"/>
  <c r="P386" i="8"/>
  <c r="BK394" i="8"/>
  <c r="J394" i="8"/>
  <c r="J115" i="8" s="1"/>
  <c r="P394" i="8"/>
  <c r="T394" i="8"/>
  <c r="R412" i="8"/>
  <c r="BK425" i="8"/>
  <c r="J425" i="8"/>
  <c r="J117" i="8" s="1"/>
  <c r="R425" i="8"/>
  <c r="BK439" i="8"/>
  <c r="J439" i="8"/>
  <c r="J118" i="8" s="1"/>
  <c r="R439" i="8"/>
  <c r="BK450" i="8"/>
  <c r="J450" i="8"/>
  <c r="J119" i="8" s="1"/>
  <c r="R450" i="8"/>
  <c r="T450" i="8"/>
  <c r="R453" i="8"/>
  <c r="BK146" i="9"/>
  <c r="P146" i="9"/>
  <c r="T146" i="9"/>
  <c r="P177" i="9"/>
  <c r="T177" i="9"/>
  <c r="P252" i="9"/>
  <c r="T252" i="9"/>
  <c r="R268" i="9"/>
  <c r="P277" i="9"/>
  <c r="BK285" i="9"/>
  <c r="J285" i="9" s="1"/>
  <c r="J105" i="9" s="1"/>
  <c r="P285" i="9"/>
  <c r="T285" i="9"/>
  <c r="P296" i="9"/>
  <c r="BK304" i="9"/>
  <c r="J304" i="9" s="1"/>
  <c r="J107" i="9" s="1"/>
  <c r="R304" i="9"/>
  <c r="BK314" i="9"/>
  <c r="J314" i="9" s="1"/>
  <c r="J108" i="9" s="1"/>
  <c r="R314" i="9"/>
  <c r="R334" i="9"/>
  <c r="T334" i="9"/>
  <c r="P343" i="9"/>
  <c r="T343" i="9"/>
  <c r="R375" i="9"/>
  <c r="BK383" i="9"/>
  <c r="J383" i="9"/>
  <c r="J113" i="9" s="1"/>
  <c r="R383" i="9"/>
  <c r="T383" i="9"/>
  <c r="R386" i="9"/>
  <c r="T386" i="9"/>
  <c r="P394" i="9"/>
  <c r="T394" i="9"/>
  <c r="P412" i="9"/>
  <c r="T412" i="9"/>
  <c r="P425" i="9"/>
  <c r="T425" i="9"/>
  <c r="P439" i="9"/>
  <c r="T439" i="9"/>
  <c r="P450" i="9"/>
  <c r="BK453" i="9"/>
  <c r="J453" i="9"/>
  <c r="J120" i="9" s="1"/>
  <c r="T453" i="9"/>
  <c r="BK146" i="10"/>
  <c r="J146" i="10"/>
  <c r="J98" i="10" s="1"/>
  <c r="P146" i="10"/>
  <c r="T146" i="10"/>
  <c r="P177" i="10"/>
  <c r="T177" i="10"/>
  <c r="P252" i="10"/>
  <c r="T252" i="10"/>
  <c r="P268" i="10"/>
  <c r="T268" i="10"/>
  <c r="BK277" i="10"/>
  <c r="P277" i="10"/>
  <c r="T277" i="10"/>
  <c r="R285" i="10"/>
  <c r="BK296" i="10"/>
  <c r="J296" i="10" s="1"/>
  <c r="J106" i="10" s="1"/>
  <c r="P296" i="10"/>
  <c r="T296" i="10"/>
  <c r="P304" i="10"/>
  <c r="T304" i="10"/>
  <c r="R314" i="10"/>
  <c r="BK146" i="11"/>
  <c r="J146" i="11" s="1"/>
  <c r="J98" i="11" s="1"/>
  <c r="P146" i="11"/>
  <c r="T146" i="11"/>
  <c r="P177" i="11"/>
  <c r="T177" i="11"/>
  <c r="P252" i="11"/>
  <c r="T252" i="11"/>
  <c r="P268" i="11"/>
  <c r="T268" i="11"/>
  <c r="R277" i="11"/>
  <c r="BK285" i="11"/>
  <c r="J285" i="11" s="1"/>
  <c r="J105" i="11" s="1"/>
  <c r="P285" i="11"/>
  <c r="T285" i="11"/>
  <c r="P296" i="11"/>
  <c r="T296" i="11"/>
  <c r="P304" i="11"/>
  <c r="T304" i="11"/>
  <c r="P314" i="11"/>
  <c r="T314" i="11"/>
  <c r="P334" i="11"/>
  <c r="BK343" i="11"/>
  <c r="J343" i="11" s="1"/>
  <c r="J111" i="11" s="1"/>
  <c r="R343" i="11"/>
  <c r="BK375" i="11"/>
  <c r="J375" i="11" s="1"/>
  <c r="J112" i="11" s="1"/>
  <c r="P375" i="11"/>
  <c r="T375" i="11"/>
  <c r="R383" i="11"/>
  <c r="T383" i="11"/>
  <c r="R386" i="11"/>
  <c r="T386" i="11"/>
  <c r="R394" i="11"/>
  <c r="BK412" i="11"/>
  <c r="J412" i="11"/>
  <c r="J116" i="11"/>
  <c r="P412" i="11"/>
  <c r="BK425" i="11"/>
  <c r="J425" i="11" s="1"/>
  <c r="J117" i="11" s="1"/>
  <c r="R425" i="11"/>
  <c r="BK440" i="11"/>
  <c r="J440" i="11" s="1"/>
  <c r="J118" i="11" s="1"/>
  <c r="R440" i="11"/>
  <c r="BK451" i="11"/>
  <c r="J451" i="11" s="1"/>
  <c r="J119" i="11" s="1"/>
  <c r="P451" i="11"/>
  <c r="R451" i="11"/>
  <c r="T451" i="11"/>
  <c r="T454" i="11"/>
  <c r="BK146" i="12"/>
  <c r="J146" i="12"/>
  <c r="J98" i="12"/>
  <c r="R146" i="12"/>
  <c r="BK177" i="12"/>
  <c r="J177" i="12"/>
  <c r="J99" i="12"/>
  <c r="R177" i="12"/>
  <c r="BK252" i="12"/>
  <c r="J252" i="12"/>
  <c r="J100" i="12" s="1"/>
  <c r="R252" i="12"/>
  <c r="BK268" i="12"/>
  <c r="J268" i="12"/>
  <c r="J101" i="12" s="1"/>
  <c r="R268" i="12"/>
  <c r="BK277" i="12"/>
  <c r="J277" i="12"/>
  <c r="J104" i="12" s="1"/>
  <c r="P277" i="12"/>
  <c r="BK285" i="12"/>
  <c r="J285" i="12"/>
  <c r="J105" i="12"/>
  <c r="P285" i="12"/>
  <c r="T285" i="12"/>
  <c r="P296" i="12"/>
  <c r="BK304" i="12"/>
  <c r="J304" i="12"/>
  <c r="J107" i="12" s="1"/>
  <c r="R304" i="12"/>
  <c r="BK314" i="12"/>
  <c r="J314" i="12"/>
  <c r="J108" i="12" s="1"/>
  <c r="R314" i="12"/>
  <c r="R334" i="12"/>
  <c r="T334" i="12"/>
  <c r="P343" i="12"/>
  <c r="T343" i="12"/>
  <c r="P375" i="12"/>
  <c r="T375" i="12"/>
  <c r="P383" i="12"/>
  <c r="T383" i="12"/>
  <c r="P386" i="12"/>
  <c r="BK394" i="12"/>
  <c r="J394" i="12" s="1"/>
  <c r="J115" i="12" s="1"/>
  <c r="R394" i="12"/>
  <c r="BK412" i="12"/>
  <c r="J412" i="12" s="1"/>
  <c r="J116" i="12" s="1"/>
  <c r="P412" i="12"/>
  <c r="T412" i="12"/>
  <c r="P425" i="12"/>
  <c r="T425" i="12"/>
  <c r="P440" i="12"/>
  <c r="T440" i="12"/>
  <c r="R451" i="12"/>
  <c r="T451" i="12"/>
  <c r="R454" i="12"/>
  <c r="P146" i="13"/>
  <c r="P145" i="13" s="1"/>
  <c r="T146" i="13"/>
  <c r="T145" i="13" s="1"/>
  <c r="R177" i="13"/>
  <c r="BK252" i="13"/>
  <c r="J252" i="13"/>
  <c r="J100" i="13" s="1"/>
  <c r="R252" i="13"/>
  <c r="BK268" i="13"/>
  <c r="J268" i="13"/>
  <c r="J101" i="13" s="1"/>
  <c r="R268" i="13"/>
  <c r="P277" i="13"/>
  <c r="BK285" i="13"/>
  <c r="J285" i="13" s="1"/>
  <c r="J105" i="13" s="1"/>
  <c r="R285" i="13"/>
  <c r="BK296" i="13"/>
  <c r="J296" i="13" s="1"/>
  <c r="J106" i="13" s="1"/>
  <c r="R296" i="13"/>
  <c r="BK304" i="13"/>
  <c r="J304" i="13" s="1"/>
  <c r="J107" i="13" s="1"/>
  <c r="T304" i="13"/>
  <c r="P314" i="13"/>
  <c r="R314" i="13"/>
  <c r="BK334" i="13"/>
  <c r="J334" i="13" s="1"/>
  <c r="J110" i="13" s="1"/>
  <c r="R334" i="13"/>
  <c r="BK343" i="13"/>
  <c r="J343" i="13" s="1"/>
  <c r="J111" i="13" s="1"/>
  <c r="T343" i="13"/>
  <c r="BK375" i="13"/>
  <c r="J375" i="13" s="1"/>
  <c r="J112" i="13" s="1"/>
  <c r="R375" i="13"/>
  <c r="BK383" i="13"/>
  <c r="J383" i="13" s="1"/>
  <c r="J113" i="13" s="1"/>
  <c r="R383" i="13"/>
  <c r="T383" i="13"/>
  <c r="P386" i="13"/>
  <c r="T386" i="13"/>
  <c r="P394" i="13"/>
  <c r="T394" i="13"/>
  <c r="R412" i="13"/>
  <c r="BK425" i="13"/>
  <c r="J425" i="13" s="1"/>
  <c r="J117" i="13" s="1"/>
  <c r="P425" i="13"/>
  <c r="T425" i="13"/>
  <c r="R440" i="13"/>
  <c r="BK451" i="13"/>
  <c r="J451" i="13" s="1"/>
  <c r="J119" i="13" s="1"/>
  <c r="P451" i="13"/>
  <c r="BK454" i="13"/>
  <c r="J454" i="13" s="1"/>
  <c r="J120" i="13" s="1"/>
  <c r="R454" i="13"/>
  <c r="BK146" i="14"/>
  <c r="J146" i="14" s="1"/>
  <c r="J98" i="14" s="1"/>
  <c r="P146" i="14"/>
  <c r="R146" i="14"/>
  <c r="T146" i="14"/>
  <c r="BK177" i="14"/>
  <c r="J177" i="14" s="1"/>
  <c r="J99" i="14" s="1"/>
  <c r="P177" i="14"/>
  <c r="R177" i="14"/>
  <c r="T177" i="14"/>
  <c r="BK252" i="14"/>
  <c r="J252" i="14" s="1"/>
  <c r="J100" i="14" s="1"/>
  <c r="P252" i="14"/>
  <c r="R252" i="14"/>
  <c r="T252" i="14"/>
  <c r="BK268" i="14"/>
  <c r="J268" i="14" s="1"/>
  <c r="J101" i="14" s="1"/>
  <c r="P268" i="14"/>
  <c r="R268" i="14"/>
  <c r="T268" i="14"/>
  <c r="BK277" i="14"/>
  <c r="J277" i="14" s="1"/>
  <c r="J104" i="14" s="1"/>
  <c r="P277" i="14"/>
  <c r="R277" i="14"/>
  <c r="T277" i="14"/>
  <c r="BK285" i="14"/>
  <c r="J285" i="14" s="1"/>
  <c r="J105" i="14" s="1"/>
  <c r="P285" i="14"/>
  <c r="R285" i="14"/>
  <c r="T285" i="14"/>
  <c r="BK296" i="14"/>
  <c r="J296" i="14" s="1"/>
  <c r="J106" i="14" s="1"/>
  <c r="P296" i="14"/>
  <c r="R296" i="14"/>
  <c r="T296" i="14"/>
  <c r="BK304" i="14"/>
  <c r="J304" i="14" s="1"/>
  <c r="J107" i="14" s="1"/>
  <c r="P304" i="14"/>
  <c r="R304" i="14"/>
  <c r="T304" i="14"/>
  <c r="BK314" i="14"/>
  <c r="J314" i="14" s="1"/>
  <c r="J108" i="14" s="1"/>
  <c r="P314" i="14"/>
  <c r="R314" i="14"/>
  <c r="T314" i="14"/>
  <c r="BK334" i="14"/>
  <c r="J334" i="14" s="1"/>
  <c r="J110" i="14" s="1"/>
  <c r="P334" i="14"/>
  <c r="R334" i="14"/>
  <c r="T334" i="14"/>
  <c r="BK343" i="14"/>
  <c r="J343" i="14" s="1"/>
  <c r="J111" i="14" s="1"/>
  <c r="P343" i="14"/>
  <c r="R343" i="14"/>
  <c r="T343" i="14"/>
  <c r="BK375" i="14"/>
  <c r="J375" i="14"/>
  <c r="J112" i="14"/>
  <c r="P375" i="14"/>
  <c r="R375" i="14"/>
  <c r="T375" i="14"/>
  <c r="BK383" i="14"/>
  <c r="J383" i="14" s="1"/>
  <c r="J113" i="14" s="1"/>
  <c r="P383" i="14"/>
  <c r="R383" i="14"/>
  <c r="T383" i="14"/>
  <c r="BK386" i="14"/>
  <c r="J386" i="14"/>
  <c r="J114" i="14"/>
  <c r="P386" i="14"/>
  <c r="R386" i="14"/>
  <c r="T386" i="14"/>
  <c r="BK394" i="14"/>
  <c r="J394" i="14" s="1"/>
  <c r="J115" i="14" s="1"/>
  <c r="P394" i="14"/>
  <c r="R394" i="14"/>
  <c r="T394" i="14"/>
  <c r="BK412" i="14"/>
  <c r="J412" i="14"/>
  <c r="J116" i="14"/>
  <c r="P412" i="14"/>
  <c r="R412" i="14"/>
  <c r="T412" i="14"/>
  <c r="BK425" i="14"/>
  <c r="J425" i="14" s="1"/>
  <c r="J117" i="14" s="1"/>
  <c r="P425" i="14"/>
  <c r="R425" i="14"/>
  <c r="T425" i="14"/>
  <c r="BK440" i="14"/>
  <c r="J440" i="14"/>
  <c r="J118" i="14"/>
  <c r="P440" i="14"/>
  <c r="R440" i="14"/>
  <c r="T440" i="14"/>
  <c r="BK451" i="14"/>
  <c r="J451" i="14" s="1"/>
  <c r="J119" i="14" s="1"/>
  <c r="P451" i="14"/>
  <c r="R451" i="14"/>
  <c r="T451" i="14"/>
  <c r="BK454" i="14"/>
  <c r="J454" i="14" s="1"/>
  <c r="J120" i="14" s="1"/>
  <c r="P454" i="14"/>
  <c r="R454" i="14"/>
  <c r="E85" i="2"/>
  <c r="J89" i="2"/>
  <c r="F92" i="2"/>
  <c r="BF245" i="2"/>
  <c r="BF248" i="2"/>
  <c r="BF250" i="2"/>
  <c r="BF251" i="2"/>
  <c r="BF259" i="2"/>
  <c r="BF261" i="2"/>
  <c r="BF265" i="2"/>
  <c r="BF273" i="2"/>
  <c r="BF278" i="2"/>
  <c r="BF289" i="2"/>
  <c r="BF290" i="2"/>
  <c r="BF291" i="2"/>
  <c r="BF292" i="2"/>
  <c r="BF298" i="2"/>
  <c r="BF300" i="2"/>
  <c r="BF301" i="2"/>
  <c r="BF302" i="2"/>
  <c r="BF303" i="2"/>
  <c r="BF307" i="2"/>
  <c r="BF312" i="2"/>
  <c r="BF315" i="2"/>
  <c r="BF316" i="2"/>
  <c r="BF317" i="2"/>
  <c r="BF318" i="2"/>
  <c r="BF320" i="2"/>
  <c r="BF322" i="2"/>
  <c r="BF326" i="2"/>
  <c r="BF327" i="2"/>
  <c r="BF328" i="2"/>
  <c r="BF329" i="2"/>
  <c r="BF330" i="2"/>
  <c r="BF333" i="2"/>
  <c r="BF335" i="2"/>
  <c r="BF337" i="2"/>
  <c r="BF339" i="2"/>
  <c r="BF342" i="2"/>
  <c r="BF344" i="2"/>
  <c r="BF345" i="2"/>
  <c r="BF346" i="2"/>
  <c r="BF347" i="2"/>
  <c r="BF348" i="2"/>
  <c r="BF350" i="2"/>
  <c r="BF351" i="2"/>
  <c r="BF353" i="2"/>
  <c r="BF354" i="2"/>
  <c r="BF356" i="2"/>
  <c r="BF357" i="2"/>
  <c r="BF358" i="2"/>
  <c r="BF362" i="2"/>
  <c r="BF363" i="2"/>
  <c r="BF365" i="2"/>
  <c r="BF366" i="2"/>
  <c r="BF368" i="2"/>
  <c r="BF371" i="2"/>
  <c r="BF376" i="2"/>
  <c r="BF381" i="2"/>
  <c r="BF382" i="2"/>
  <c r="BF384" i="2"/>
  <c r="BF389" i="2"/>
  <c r="BF390" i="2"/>
  <c r="BF395" i="2"/>
  <c r="BF400" i="2"/>
  <c r="BF401" i="2"/>
  <c r="BF402" i="2"/>
  <c r="BF406" i="2"/>
  <c r="BF407" i="2"/>
  <c r="BF415" i="2"/>
  <c r="BF418" i="2"/>
  <c r="BF421" i="2"/>
  <c r="BF424" i="2"/>
  <c r="BF425" i="2"/>
  <c r="BF426" i="2"/>
  <c r="BF428" i="2"/>
  <c r="BF429" i="2"/>
  <c r="BF431" i="2"/>
  <c r="BF433" i="2"/>
  <c r="BF439" i="2"/>
  <c r="BF443" i="2"/>
  <c r="BF449" i="2"/>
  <c r="BF451" i="2"/>
  <c r="BF454" i="2"/>
  <c r="BF457" i="2"/>
  <c r="BF459" i="2"/>
  <c r="BF460" i="2"/>
  <c r="BF462" i="2"/>
  <c r="BF472" i="2"/>
  <c r="BF474" i="2"/>
  <c r="BF476" i="2"/>
  <c r="BK332" i="2"/>
  <c r="J332" i="2" s="1"/>
  <c r="J109" i="2" s="1"/>
  <c r="BK471" i="2"/>
  <c r="J471" i="2"/>
  <c r="J122" i="2" s="1"/>
  <c r="BK475" i="2"/>
  <c r="J475" i="2" s="1"/>
  <c r="J124" i="2" s="1"/>
  <c r="J89" i="3"/>
  <c r="J92" i="3"/>
  <c r="BF150" i="3"/>
  <c r="BF151" i="3"/>
  <c r="BF152" i="3"/>
  <c r="BF156" i="3"/>
  <c r="BF163" i="3"/>
  <c r="BF169" i="3"/>
  <c r="BF175" i="3"/>
  <c r="BF176" i="3"/>
  <c r="BF178" i="3"/>
  <c r="BF180" i="3"/>
  <c r="BF188" i="3"/>
  <c r="BF189" i="3"/>
  <c r="BF199" i="3"/>
  <c r="BF220" i="3"/>
  <c r="BF245" i="3"/>
  <c r="BF248" i="3"/>
  <c r="BF249" i="3"/>
  <c r="BF250" i="3"/>
  <c r="BF255" i="3"/>
  <c r="BF262" i="3"/>
  <c r="BF263" i="3"/>
  <c r="BF264" i="3"/>
  <c r="BF269" i="3"/>
  <c r="BF287" i="3"/>
  <c r="BF289" i="3"/>
  <c r="BF291" i="3"/>
  <c r="BF295" i="3"/>
  <c r="BF297" i="3"/>
  <c r="BF298" i="3"/>
  <c r="BF299" i="3"/>
  <c r="BF300" i="3"/>
  <c r="BF301" i="3"/>
  <c r="BF302" i="3"/>
  <c r="BF303" i="3"/>
  <c r="BF305" i="3"/>
  <c r="BF307" i="3"/>
  <c r="BF312" i="3"/>
  <c r="BF315" i="3"/>
  <c r="BF316" i="3"/>
  <c r="BF318" i="3"/>
  <c r="BF322" i="3"/>
  <c r="BF323" i="3"/>
  <c r="BF327" i="3"/>
  <c r="BF328" i="3"/>
  <c r="BF329" i="3"/>
  <c r="BF330" i="3"/>
  <c r="BF331" i="3"/>
  <c r="BF333" i="3"/>
  <c r="BF335" i="3"/>
  <c r="BF337" i="3"/>
  <c r="BF339" i="3"/>
  <c r="BF341" i="3"/>
  <c r="BF342" i="3"/>
  <c r="BF344" i="3"/>
  <c r="BF345" i="3"/>
  <c r="BF346" i="3"/>
  <c r="BF347" i="3"/>
  <c r="BF352" i="3"/>
  <c r="BF353" i="3"/>
  <c r="BF356" i="3"/>
  <c r="BF357" i="3"/>
  <c r="BF358" i="3"/>
  <c r="BF359" i="3"/>
  <c r="BF360" i="3"/>
  <c r="BF361" i="3"/>
  <c r="BF363" i="3"/>
  <c r="BF366" i="3"/>
  <c r="BF367" i="3"/>
  <c r="BF368" i="3"/>
  <c r="BF369" i="3"/>
  <c r="BF370" i="3"/>
  <c r="BF371" i="3"/>
  <c r="BF372" i="3"/>
  <c r="BF265" i="4"/>
  <c r="BF271" i="4"/>
  <c r="BF273" i="4"/>
  <c r="BF275" i="4"/>
  <c r="BF281" i="4"/>
  <c r="BF286" i="4"/>
  <c r="BF287" i="4"/>
  <c r="BF297" i="4"/>
  <c r="BF301" i="4"/>
  <c r="BF302" i="4"/>
  <c r="BF303" i="4"/>
  <c r="BF308" i="4"/>
  <c r="BF312" i="4"/>
  <c r="BF313" i="4"/>
  <c r="BF317" i="4"/>
  <c r="BF319" i="4"/>
  <c r="BF320" i="4"/>
  <c r="BF322" i="4"/>
  <c r="BF323" i="4"/>
  <c r="BF326" i="4"/>
  <c r="BF329" i="4"/>
  <c r="BF330" i="4"/>
  <c r="BF331" i="4"/>
  <c r="BF339" i="4"/>
  <c r="BF346" i="4"/>
  <c r="BF347" i="4"/>
  <c r="BF348" i="4"/>
  <c r="BF349" i="4"/>
  <c r="BF350" i="4"/>
  <c r="BF351" i="4"/>
  <c r="BF352" i="4"/>
  <c r="BF353" i="4"/>
  <c r="BF354" i="4"/>
  <c r="BF362" i="4"/>
  <c r="BF365" i="4"/>
  <c r="BF368" i="4"/>
  <c r="BF369" i="4"/>
  <c r="BF371" i="4"/>
  <c r="BF372" i="4"/>
  <c r="BF374" i="4"/>
  <c r="BF379" i="4"/>
  <c r="BF385" i="4"/>
  <c r="BF387" i="4"/>
  <c r="BF391" i="4"/>
  <c r="BF395" i="4"/>
  <c r="BF401" i="4"/>
  <c r="BF404" i="4"/>
  <c r="BF407" i="4"/>
  <c r="BF415" i="4"/>
  <c r="BF421" i="4"/>
  <c r="BF423" i="4"/>
  <c r="BF424" i="4"/>
  <c r="BF428" i="4"/>
  <c r="BF435" i="4"/>
  <c r="BF436" i="4"/>
  <c r="BF438" i="4"/>
  <c r="BF440" i="4"/>
  <c r="BF449" i="4"/>
  <c r="BF451" i="4"/>
  <c r="BF454" i="4"/>
  <c r="BF456" i="4"/>
  <c r="BK274" i="4"/>
  <c r="J274" i="4"/>
  <c r="J102" i="4" s="1"/>
  <c r="BK332" i="4"/>
  <c r="J332" i="4" s="1"/>
  <c r="J109" i="4" s="1"/>
  <c r="BK470" i="4"/>
  <c r="J470" i="4"/>
  <c r="J122" i="4" s="1"/>
  <c r="BK472" i="4"/>
  <c r="J472" i="4" s="1"/>
  <c r="J123" i="4" s="1"/>
  <c r="BK474" i="4"/>
  <c r="J474" i="4"/>
  <c r="J124" i="4" s="1"/>
  <c r="J89" i="5"/>
  <c r="F92" i="5"/>
  <c r="E134" i="5"/>
  <c r="BF150" i="5"/>
  <c r="BF151" i="5"/>
  <c r="BF152" i="5"/>
  <c r="BF169" i="5"/>
  <c r="BF175" i="5"/>
  <c r="BF189" i="5"/>
  <c r="BF203" i="5"/>
  <c r="BF220" i="5"/>
  <c r="BF243" i="5"/>
  <c r="BF248" i="5"/>
  <c r="BF249" i="5"/>
  <c r="BF253" i="5"/>
  <c r="BF255" i="5"/>
  <c r="BF259" i="5"/>
  <c r="BF261" i="5"/>
  <c r="BF263" i="5"/>
  <c r="BF264" i="5"/>
  <c r="BF269" i="5"/>
  <c r="BF271" i="5"/>
  <c r="BF273" i="5"/>
  <c r="BF275" i="5"/>
  <c r="BF278" i="5"/>
  <c r="BF286" i="5"/>
  <c r="BF287" i="5"/>
  <c r="BF289" i="5"/>
  <c r="BF300" i="5"/>
  <c r="BF301" i="5"/>
  <c r="BF305" i="5"/>
  <c r="BF310" i="5"/>
  <c r="BF312" i="5"/>
  <c r="BF313" i="5"/>
  <c r="BF315" i="5"/>
  <c r="BF316" i="5"/>
  <c r="BF318" i="5"/>
  <c r="BF319" i="5"/>
  <c r="BF320" i="5"/>
  <c r="BF322" i="5"/>
  <c r="BF323" i="5"/>
  <c r="BF324" i="5"/>
  <c r="BF326" i="5"/>
  <c r="BF327" i="5"/>
  <c r="BF328" i="5"/>
  <c r="BF330" i="5"/>
  <c r="BF331" i="5"/>
  <c r="BF335" i="5"/>
  <c r="BF337" i="5"/>
  <c r="BF342" i="5"/>
  <c r="BF346" i="5"/>
  <c r="BF347" i="5"/>
  <c r="BF349" i="5"/>
  <c r="BF350" i="5"/>
  <c r="BF352" i="5"/>
  <c r="BF367" i="5"/>
  <c r="BF368" i="5"/>
  <c r="BF369" i="5"/>
  <c r="BF372" i="5"/>
  <c r="BF373" i="5"/>
  <c r="BF374" i="5"/>
  <c r="BF376" i="5"/>
  <c r="BF377" i="5"/>
  <c r="BF381" i="5"/>
  <c r="BF382" i="5"/>
  <c r="BF384" i="5"/>
  <c r="BF392" i="5"/>
  <c r="BF395" i="5"/>
  <c r="BF401" i="5"/>
  <c r="BF405" i="5"/>
  <c r="BF416" i="5"/>
  <c r="BF421" i="5"/>
  <c r="BF422" i="5"/>
  <c r="BF424" i="5"/>
  <c r="BF426" i="5"/>
  <c r="BF428" i="5"/>
  <c r="BF429" i="5"/>
  <c r="BF431" i="5"/>
  <c r="BF436" i="5"/>
  <c r="BF437" i="5"/>
  <c r="BF440" i="5"/>
  <c r="BF444" i="5"/>
  <c r="BF446" i="5"/>
  <c r="BF447" i="5"/>
  <c r="BF448" i="5"/>
  <c r="BF451" i="5"/>
  <c r="BF454" i="5"/>
  <c r="BF457" i="5"/>
  <c r="BF459" i="5"/>
  <c r="BF469" i="5"/>
  <c r="BF471" i="5"/>
  <c r="BF473" i="5"/>
  <c r="BK274" i="5"/>
  <c r="J274" i="5" s="1"/>
  <c r="J102" i="5" s="1"/>
  <c r="BK332" i="5"/>
  <c r="J332" i="5"/>
  <c r="J109" i="5" s="1"/>
  <c r="BK468" i="5"/>
  <c r="J468" i="5" s="1"/>
  <c r="J122" i="5" s="1"/>
  <c r="BK470" i="5"/>
  <c r="J470" i="5"/>
  <c r="J123" i="5" s="1"/>
  <c r="J89" i="6"/>
  <c r="J92" i="6"/>
  <c r="F141" i="6"/>
  <c r="BF147" i="6"/>
  <c r="BF150" i="6"/>
  <c r="BF151" i="6"/>
  <c r="BF152" i="6"/>
  <c r="BF169" i="6"/>
  <c r="BF174" i="6"/>
  <c r="BF175" i="6"/>
  <c r="BF178" i="6"/>
  <c r="BF186" i="6"/>
  <c r="BF188" i="6"/>
  <c r="BF189" i="6"/>
  <c r="BF243" i="6"/>
  <c r="BF245" i="6"/>
  <c r="BF247" i="6"/>
  <c r="BF248" i="6"/>
  <c r="BF249" i="6"/>
  <c r="BF253" i="6"/>
  <c r="BF255" i="6"/>
  <c r="BF259" i="6"/>
  <c r="BF262" i="6"/>
  <c r="BF263" i="6"/>
  <c r="BF269" i="6"/>
  <c r="BF275" i="6"/>
  <c r="BF278" i="6"/>
  <c r="BF281" i="6"/>
  <c r="BF289" i="6"/>
  <c r="BF293" i="6"/>
  <c r="BF297" i="6"/>
  <c r="BF298" i="6"/>
  <c r="BF300" i="6"/>
  <c r="BF301" i="6"/>
  <c r="BF305" i="6"/>
  <c r="BF308" i="6"/>
  <c r="BF310" i="6"/>
  <c r="BF312" i="6"/>
  <c r="BF315" i="6"/>
  <c r="BF316" i="6"/>
  <c r="BF318" i="6"/>
  <c r="BF319" i="6"/>
  <c r="BF322" i="6"/>
  <c r="BF326" i="6"/>
  <c r="BF328" i="6"/>
  <c r="BF329" i="6"/>
  <c r="BF330" i="6"/>
  <c r="BF331" i="6"/>
  <c r="BF333" i="6"/>
  <c r="BF335" i="6"/>
  <c r="BF339" i="6"/>
  <c r="BF344" i="6"/>
  <c r="BF346" i="6"/>
  <c r="BF347" i="6"/>
  <c r="BF348" i="6"/>
  <c r="BF352" i="6"/>
  <c r="BF354" i="6"/>
  <c r="BF356" i="6"/>
  <c r="BF357" i="6"/>
  <c r="BF360" i="6"/>
  <c r="BF363" i="6"/>
  <c r="BF367" i="6"/>
  <c r="BF368" i="6"/>
  <c r="BF370" i="6"/>
  <c r="BF371" i="6"/>
  <c r="BF373" i="6"/>
  <c r="BF387" i="6"/>
  <c r="BF389" i="6"/>
  <c r="BF392" i="6"/>
  <c r="BF402" i="6"/>
  <c r="BF404" i="6"/>
  <c r="BF411" i="6"/>
  <c r="BF419" i="6"/>
  <c r="BF421" i="6"/>
  <c r="BF423" i="6"/>
  <c r="BF424" i="6"/>
  <c r="BF427" i="6"/>
  <c r="BF428" i="6"/>
  <c r="BF433" i="6"/>
  <c r="BF449" i="6"/>
  <c r="BF451" i="6"/>
  <c r="BF457" i="6"/>
  <c r="BF459" i="6"/>
  <c r="BF471" i="6"/>
  <c r="BF473" i="6"/>
  <c r="BK468" i="6"/>
  <c r="J468" i="6"/>
  <c r="J122" i="6" s="1"/>
  <c r="BK470" i="6"/>
  <c r="J470" i="6" s="1"/>
  <c r="J123" i="6" s="1"/>
  <c r="BK472" i="6"/>
  <c r="J472" i="6"/>
  <c r="J124" i="6" s="1"/>
  <c r="F92" i="7"/>
  <c r="E134" i="7"/>
  <c r="J141" i="7"/>
  <c r="BF147" i="7"/>
  <c r="BF150" i="7"/>
  <c r="BF152" i="7"/>
  <c r="BF153" i="7"/>
  <c r="BF156" i="7"/>
  <c r="BF169" i="7"/>
  <c r="BF174" i="7"/>
  <c r="BF175" i="7"/>
  <c r="BF176" i="7"/>
  <c r="BF180" i="7"/>
  <c r="BF188" i="7"/>
  <c r="BF189" i="7"/>
  <c r="BF199" i="7"/>
  <c r="BF220" i="7"/>
  <c r="BF240" i="7"/>
  <c r="BF244" i="7"/>
  <c r="BF247" i="7"/>
  <c r="BF248" i="7"/>
  <c r="BF253" i="7"/>
  <c r="BF259" i="7"/>
  <c r="BF261" i="7"/>
  <c r="BF262" i="7"/>
  <c r="BF263" i="7"/>
  <c r="BF265" i="7"/>
  <c r="BF269" i="7"/>
  <c r="BF271" i="7"/>
  <c r="BF273" i="7"/>
  <c r="BF284" i="7"/>
  <c r="BF286" i="7"/>
  <c r="BF292" i="7"/>
  <c r="BF295" i="7"/>
  <c r="BF297" i="7"/>
  <c r="BF298" i="7"/>
  <c r="BF301" i="7"/>
  <c r="BF303" i="7"/>
  <c r="BF305" i="7"/>
  <c r="BF310" i="7"/>
  <c r="BF313" i="7"/>
  <c r="BF317" i="7"/>
  <c r="BF318" i="7"/>
  <c r="BF321" i="7"/>
  <c r="BF323" i="7"/>
  <c r="BF325" i="7"/>
  <c r="BF327" i="7"/>
  <c r="BF335" i="7"/>
  <c r="BF337" i="7"/>
  <c r="BF339" i="7"/>
  <c r="BF349" i="7"/>
  <c r="BF350" i="7"/>
  <c r="BF351" i="7"/>
  <c r="BF352" i="7"/>
  <c r="BF353" i="7"/>
  <c r="BF356" i="7"/>
  <c r="BF359" i="7"/>
  <c r="BF360" i="7"/>
  <c r="BF361" i="7"/>
  <c r="BF362" i="7"/>
  <c r="BF363" i="7"/>
  <c r="BF365" i="7"/>
  <c r="BF367" i="7"/>
  <c r="BF369" i="7"/>
  <c r="BF371" i="7"/>
  <c r="BF372" i="7"/>
  <c r="BF377" i="7"/>
  <c r="BF381" i="7"/>
  <c r="BF382" i="7"/>
  <c r="BF385" i="7"/>
  <c r="BF387" i="7"/>
  <c r="BF392" i="7"/>
  <c r="BF395" i="7"/>
  <c r="BF398" i="7"/>
  <c r="BF401" i="7"/>
  <c r="BF404" i="7"/>
  <c r="BF405" i="7"/>
  <c r="BF411" i="7"/>
  <c r="BF413" i="7"/>
  <c r="BF419" i="7"/>
  <c r="BF422" i="7"/>
  <c r="BF423" i="7"/>
  <c r="BF428" i="7"/>
  <c r="BF431" i="7"/>
  <c r="BF437" i="7"/>
  <c r="BF440" i="7"/>
  <c r="BF444" i="7"/>
  <c r="BF448" i="7"/>
  <c r="BF451" i="7"/>
  <c r="BF452" i="7"/>
  <c r="BF454" i="7"/>
  <c r="BK332" i="7"/>
  <c r="J332" i="7"/>
  <c r="J109" i="7" s="1"/>
  <c r="BK468" i="7"/>
  <c r="J468" i="7" s="1"/>
  <c r="J122" i="7" s="1"/>
  <c r="BK470" i="7"/>
  <c r="J470" i="7"/>
  <c r="J123" i="7" s="1"/>
  <c r="BK472" i="7"/>
  <c r="J472" i="7" s="1"/>
  <c r="J124" i="7" s="1"/>
  <c r="E85" i="8"/>
  <c r="J89" i="8"/>
  <c r="F92" i="8"/>
  <c r="J92" i="8"/>
  <c r="BF147" i="8"/>
  <c r="BF150" i="8"/>
  <c r="BF151" i="8"/>
  <c r="BF152" i="8"/>
  <c r="BF153" i="8"/>
  <c r="BF156" i="8"/>
  <c r="BF163" i="8"/>
  <c r="BF169" i="8"/>
  <c r="BF174" i="8"/>
  <c r="BF175" i="8"/>
  <c r="BF176" i="8"/>
  <c r="BF189" i="8"/>
  <c r="BF203" i="8"/>
  <c r="BF240" i="8"/>
  <c r="BF243" i="8"/>
  <c r="BF245" i="8"/>
  <c r="BF247" i="8"/>
  <c r="BF248" i="8"/>
  <c r="BF249" i="8"/>
  <c r="BF253" i="8"/>
  <c r="BF259" i="8"/>
  <c r="BF261" i="8"/>
  <c r="BF262" i="8"/>
  <c r="BF263" i="8"/>
  <c r="BF264" i="8"/>
  <c r="BF269" i="8"/>
  <c r="BF270" i="8"/>
  <c r="BF271" i="8"/>
  <c r="BF275" i="8"/>
  <c r="BF281" i="8"/>
  <c r="BF284" i="8"/>
  <c r="BF286" i="8"/>
  <c r="BF287" i="8"/>
  <c r="BF290" i="8"/>
  <c r="BF291" i="8"/>
  <c r="BF292" i="8"/>
  <c r="BF293" i="8"/>
  <c r="BF295" i="8"/>
  <c r="BF299" i="8"/>
  <c r="BF301" i="8"/>
  <c r="BF302" i="8"/>
  <c r="BF307" i="8"/>
  <c r="BF315" i="8"/>
  <c r="BF316" i="8"/>
  <c r="BF319" i="8"/>
  <c r="BF320" i="8"/>
  <c r="BF323" i="8"/>
  <c r="BF324" i="8"/>
  <c r="BF325" i="8"/>
  <c r="BF326" i="8"/>
  <c r="BF329" i="8"/>
  <c r="BF335" i="8"/>
  <c r="BF337" i="8"/>
  <c r="BF342" i="8"/>
  <c r="BF344" i="8"/>
  <c r="BF345" i="8"/>
  <c r="BF346" i="8"/>
  <c r="BF347" i="8"/>
  <c r="BF349" i="8"/>
  <c r="BF350" i="8"/>
  <c r="BF352" i="8"/>
  <c r="BF353" i="8"/>
  <c r="BF358" i="8"/>
  <c r="BF359" i="8"/>
  <c r="BF361" i="8"/>
  <c r="BF362" i="8"/>
  <c r="BF363" i="8"/>
  <c r="BF364" i="8"/>
  <c r="BF365" i="8"/>
  <c r="BF367" i="8"/>
  <c r="BF368" i="8"/>
  <c r="BF371" i="8"/>
  <c r="BF372" i="8"/>
  <c r="BF373" i="8"/>
  <c r="BF374" i="8"/>
  <c r="BF376" i="8"/>
  <c r="BF377" i="8"/>
  <c r="BF379" i="8"/>
  <c r="BF380" i="8"/>
  <c r="BF382" i="8"/>
  <c r="BF384" i="8"/>
  <c r="BF385" i="8"/>
  <c r="BF387" i="8"/>
  <c r="BF389" i="8"/>
  <c r="BF392" i="8"/>
  <c r="BF400" i="8"/>
  <c r="BF401" i="8"/>
  <c r="BF404" i="8"/>
  <c r="BF411" i="8"/>
  <c r="BF413" i="8"/>
  <c r="BF421" i="8"/>
  <c r="BF422" i="8"/>
  <c r="BF423" i="8"/>
  <c r="BF426" i="8"/>
  <c r="BF433" i="8"/>
  <c r="BF434" i="8"/>
  <c r="BF438" i="8"/>
  <c r="BF447" i="8"/>
  <c r="BF449" i="8"/>
  <c r="BF451" i="8"/>
  <c r="BF452" i="8"/>
  <c r="BK274" i="8"/>
  <c r="J274" i="8" s="1"/>
  <c r="J102" i="8" s="1"/>
  <c r="BK332" i="8"/>
  <c r="J332" i="8"/>
  <c r="J109" i="8" s="1"/>
  <c r="BK468" i="8"/>
  <c r="J468" i="8" s="1"/>
  <c r="J122" i="8" s="1"/>
  <c r="J89" i="9"/>
  <c r="F92" i="9"/>
  <c r="E134" i="9"/>
  <c r="BF152" i="9"/>
  <c r="BF156" i="9"/>
  <c r="BF176" i="9"/>
  <c r="BF178" i="9"/>
  <c r="BF188" i="9"/>
  <c r="BF189" i="9"/>
  <c r="BF199" i="9"/>
  <c r="BF203" i="9"/>
  <c r="BF240" i="9"/>
  <c r="BF243" i="9"/>
  <c r="BF244" i="9"/>
  <c r="BF245" i="9"/>
  <c r="BF247" i="9"/>
  <c r="BF248" i="9"/>
  <c r="BF249" i="9"/>
  <c r="BF250" i="9"/>
  <c r="BF251" i="9"/>
  <c r="BF253" i="9"/>
  <c r="BF255" i="9"/>
  <c r="BF261" i="9"/>
  <c r="BF262" i="9"/>
  <c r="BF273" i="9"/>
  <c r="BF278" i="9"/>
  <c r="BF284" i="9"/>
  <c r="BF286" i="9"/>
  <c r="BF287" i="9"/>
  <c r="BF293" i="9"/>
  <c r="BF302" i="9"/>
  <c r="BF307" i="9"/>
  <c r="BF308" i="9"/>
  <c r="BF310" i="9"/>
  <c r="BF320" i="9"/>
  <c r="BF322" i="9"/>
  <c r="BF323" i="9"/>
  <c r="BF324" i="9"/>
  <c r="BF325" i="9"/>
  <c r="BF327" i="9"/>
  <c r="BF329" i="9"/>
  <c r="BF333" i="9"/>
  <c r="BF339" i="9"/>
  <c r="BF344" i="9"/>
  <c r="BF349" i="9"/>
  <c r="BF350" i="9"/>
  <c r="BF352" i="9"/>
  <c r="BF353" i="9"/>
  <c r="BF355" i="9"/>
  <c r="BF356" i="9"/>
  <c r="BF357" i="9"/>
  <c r="BF358" i="9"/>
  <c r="BF359" i="9"/>
  <c r="BF365" i="9"/>
  <c r="BF370" i="9"/>
  <c r="BF373" i="9"/>
  <c r="BF374" i="9"/>
  <c r="BF376" i="9"/>
  <c r="BF379" i="9"/>
  <c r="BF381" i="9"/>
  <c r="BF382" i="9"/>
  <c r="BF387" i="9"/>
  <c r="BF389" i="9"/>
  <c r="BF390" i="9"/>
  <c r="BF393" i="9"/>
  <c r="BF395" i="9"/>
  <c r="BF399" i="9"/>
  <c r="BF400" i="9"/>
  <c r="BF403" i="9"/>
  <c r="BF413" i="9"/>
  <c r="BF421" i="9"/>
  <c r="BF424" i="9"/>
  <c r="BF426" i="9"/>
  <c r="BF429" i="9"/>
  <c r="BF431" i="9"/>
  <c r="BF433" i="9"/>
  <c r="BF434" i="9"/>
  <c r="BF438" i="9"/>
  <c r="BF444" i="9"/>
  <c r="BF448" i="9"/>
  <c r="BF454" i="9"/>
  <c r="BF457" i="9"/>
  <c r="BF459" i="9"/>
  <c r="BF469" i="9"/>
  <c r="BF471" i="9"/>
  <c r="BK472" i="9"/>
  <c r="J472" i="9" s="1"/>
  <c r="J124" i="9" s="1"/>
  <c r="F92" i="10"/>
  <c r="E134" i="10"/>
  <c r="BF152" i="10"/>
  <c r="BF153" i="10"/>
  <c r="BF156" i="10"/>
  <c r="BF163" i="10"/>
  <c r="BF169" i="10"/>
  <c r="BF174" i="10"/>
  <c r="BF175" i="10"/>
  <c r="BF178" i="10"/>
  <c r="BF180" i="10"/>
  <c r="BF186" i="10"/>
  <c r="BF188" i="10"/>
  <c r="BF189" i="10"/>
  <c r="BF199" i="10"/>
  <c r="BF203" i="10"/>
  <c r="BF243" i="10"/>
  <c r="BF244" i="10"/>
  <c r="BF245" i="10"/>
  <c r="BF247" i="10"/>
  <c r="BF249" i="10"/>
  <c r="BF250" i="10"/>
  <c r="BF251" i="10"/>
  <c r="BF255" i="10"/>
  <c r="BF263" i="10"/>
  <c r="BF269" i="10"/>
  <c r="BF278" i="10"/>
  <c r="BF281" i="10"/>
  <c r="BF286" i="10"/>
  <c r="BF289" i="10"/>
  <c r="BF290" i="10"/>
  <c r="BF293" i="10"/>
  <c r="BF297" i="10"/>
  <c r="BF298" i="10"/>
  <c r="BF301" i="10"/>
  <c r="BF303" i="10"/>
  <c r="BF305" i="10"/>
  <c r="BF310" i="10"/>
  <c r="BF312" i="10"/>
  <c r="BF316" i="10"/>
  <c r="BF320" i="10"/>
  <c r="BF322" i="10"/>
  <c r="BF323" i="10"/>
  <c r="BF330" i="10"/>
  <c r="BF333" i="10"/>
  <c r="BF335" i="10"/>
  <c r="BF337" i="10"/>
  <c r="BF341" i="10"/>
  <c r="BF342" i="10"/>
  <c r="BF349" i="10"/>
  <c r="BF351" i="10"/>
  <c r="BF355" i="10"/>
  <c r="BF356" i="10"/>
  <c r="BF357" i="10"/>
  <c r="BF359" i="10"/>
  <c r="BF362" i="10"/>
  <c r="BF363" i="10"/>
  <c r="BF365" i="10"/>
  <c r="BF366" i="10"/>
  <c r="BF371" i="10"/>
  <c r="BF373" i="10"/>
  <c r="BF380" i="10"/>
  <c r="BF381" i="10"/>
  <c r="BF387" i="10"/>
  <c r="BF393" i="10"/>
  <c r="BF394" i="10"/>
  <c r="BF395" i="10"/>
  <c r="BF397" i="10"/>
  <c r="BF403" i="10"/>
  <c r="BF404" i="10"/>
  <c r="BF405" i="10"/>
  <c r="BF406" i="10"/>
  <c r="BF415" i="10"/>
  <c r="BF418" i="10"/>
  <c r="BF421" i="10"/>
  <c r="BF423" i="10"/>
  <c r="BF428" i="10"/>
  <c r="BF430" i="10"/>
  <c r="BF435" i="10"/>
  <c r="BF437" i="10"/>
  <c r="BF452" i="10"/>
  <c r="BF454" i="10"/>
  <c r="BF455" i="10"/>
  <c r="BF459" i="10"/>
  <c r="BF474" i="10"/>
  <c r="BF476" i="10"/>
  <c r="BK274" i="10"/>
  <c r="J274" i="10"/>
  <c r="J102" i="10" s="1"/>
  <c r="BK332" i="10"/>
  <c r="J332" i="10" s="1"/>
  <c r="J109" i="10" s="1"/>
  <c r="BK471" i="10"/>
  <c r="J471" i="10"/>
  <c r="J122" i="10" s="1"/>
  <c r="BK473" i="10"/>
  <c r="J473" i="10" s="1"/>
  <c r="J123" i="10" s="1"/>
  <c r="BK475" i="10"/>
  <c r="J475" i="10"/>
  <c r="J124" i="10" s="1"/>
  <c r="E85" i="11"/>
  <c r="F92" i="11"/>
  <c r="J138" i="11"/>
  <c r="J141" i="11"/>
  <c r="BF150" i="11"/>
  <c r="BF151" i="11"/>
  <c r="BF153" i="11"/>
  <c r="BF156" i="11"/>
  <c r="BF169" i="11"/>
  <c r="BF174" i="11"/>
  <c r="BF175" i="11"/>
  <c r="BF176" i="11"/>
  <c r="BF178" i="11"/>
  <c r="BF203" i="11"/>
  <c r="BF220" i="11"/>
  <c r="BF243" i="11"/>
  <c r="BF245" i="11"/>
  <c r="BF247" i="11"/>
  <c r="BF255" i="11"/>
  <c r="BF259" i="11"/>
  <c r="BF261" i="11"/>
  <c r="BF262" i="11"/>
  <c r="BF264" i="11"/>
  <c r="BF265" i="11"/>
  <c r="BF269" i="11"/>
  <c r="BF270" i="11"/>
  <c r="BF271" i="11"/>
  <c r="BF278" i="11"/>
  <c r="BF281" i="11"/>
  <c r="BF286" i="11"/>
  <c r="BF287" i="11"/>
  <c r="BF291" i="11"/>
  <c r="BF297" i="11"/>
  <c r="BF300" i="11"/>
  <c r="BF301" i="11"/>
  <c r="BF305" i="11"/>
  <c r="BF307" i="11"/>
  <c r="BF316" i="11"/>
  <c r="BF319" i="11"/>
  <c r="BF321" i="11"/>
  <c r="BF324" i="11"/>
  <c r="BF325" i="11"/>
  <c r="BF326" i="11"/>
  <c r="BF329" i="11"/>
  <c r="BF337" i="11"/>
  <c r="BF341" i="11"/>
  <c r="BF342" i="11"/>
  <c r="BF344" i="11"/>
  <c r="BF345" i="11"/>
  <c r="BF346" i="11"/>
  <c r="BF347" i="11"/>
  <c r="BF349" i="11"/>
  <c r="BF351" i="11"/>
  <c r="BF354" i="11"/>
  <c r="BF356" i="11"/>
  <c r="BF358" i="11"/>
  <c r="BF359" i="11"/>
  <c r="BF362" i="11"/>
  <c r="BF363" i="11"/>
  <c r="BF367" i="11"/>
  <c r="BF368" i="11"/>
  <c r="BF369" i="11"/>
  <c r="BF373" i="11"/>
  <c r="BF376" i="11"/>
  <c r="BF377" i="11"/>
  <c r="BF379" i="11"/>
  <c r="BF380" i="11"/>
  <c r="BF381" i="11"/>
  <c r="BF382" i="11"/>
  <c r="BF384" i="11"/>
  <c r="BF385" i="11"/>
  <c r="BF387" i="11"/>
  <c r="BF389" i="11"/>
  <c r="BF390" i="11"/>
  <c r="BF391" i="11"/>
  <c r="BF395" i="11"/>
  <c r="BF413" i="11"/>
  <c r="BF419" i="11"/>
  <c r="BF421" i="11"/>
  <c r="BF424" i="11"/>
  <c r="BF426" i="11"/>
  <c r="BF428" i="11"/>
  <c r="BF429" i="11"/>
  <c r="BF431" i="11"/>
  <c r="BF433" i="11"/>
  <c r="BF435" i="11"/>
  <c r="BF441" i="11"/>
  <c r="BF447" i="11"/>
  <c r="BF448" i="11"/>
  <c r="BF452" i="11"/>
  <c r="BF455" i="11"/>
  <c r="BF457" i="11"/>
  <c r="BF470" i="11"/>
  <c r="BF474" i="11"/>
  <c r="BK274" i="11"/>
  <c r="J274" i="11" s="1"/>
  <c r="J102" i="11" s="1"/>
  <c r="BK332" i="11"/>
  <c r="J332" i="11"/>
  <c r="J109" i="11" s="1"/>
  <c r="BK471" i="11"/>
  <c r="J471" i="11" s="1"/>
  <c r="J123" i="11" s="1"/>
  <c r="J89" i="12"/>
  <c r="J92" i="12"/>
  <c r="BF147" i="12"/>
  <c r="BF156" i="12"/>
  <c r="BF163" i="12"/>
  <c r="BF169" i="12"/>
  <c r="BF174" i="12"/>
  <c r="BF178" i="12"/>
  <c r="BF189" i="12"/>
  <c r="BF199" i="12"/>
  <c r="BF203" i="12"/>
  <c r="BF220" i="12"/>
  <c r="BF419" i="12"/>
  <c r="BF422" i="12"/>
  <c r="BF423" i="12"/>
  <c r="BF424" i="12"/>
  <c r="BF426" i="12"/>
  <c r="BF427" i="12"/>
  <c r="BF428" i="12"/>
  <c r="BF431" i="12"/>
  <c r="BF438" i="12"/>
  <c r="BF439" i="12"/>
  <c r="BF441" i="12"/>
  <c r="BF449" i="12"/>
  <c r="BK469" i="12"/>
  <c r="J469" i="12"/>
  <c r="J122" i="12" s="1"/>
  <c r="BK471" i="12"/>
  <c r="J471" i="12" s="1"/>
  <c r="J123" i="12" s="1"/>
  <c r="E85" i="13"/>
  <c r="J89" i="13"/>
  <c r="J92" i="13"/>
  <c r="BF147" i="13"/>
  <c r="BF150" i="13"/>
  <c r="BF153" i="13"/>
  <c r="BF163" i="13"/>
  <c r="BF169" i="13"/>
  <c r="BF175" i="13"/>
  <c r="BF176" i="13"/>
  <c r="BF178" i="13"/>
  <c r="BF186" i="13"/>
  <c r="BF188" i="13"/>
  <c r="BF189" i="13"/>
  <c r="BF203" i="13"/>
  <c r="BF240" i="13"/>
  <c r="BF243" i="13"/>
  <c r="BF244" i="13"/>
  <c r="BF247" i="13"/>
  <c r="BF249" i="13"/>
  <c r="BF251" i="13"/>
  <c r="BF253" i="13"/>
  <c r="BF255" i="13"/>
  <c r="BF261" i="13"/>
  <c r="BF262" i="13"/>
  <c r="BF263" i="13"/>
  <c r="BF264" i="13"/>
  <c r="BF265" i="13"/>
  <c r="BF270" i="13"/>
  <c r="BF271" i="13"/>
  <c r="BF275" i="13"/>
  <c r="BF278" i="13"/>
  <c r="BF287" i="13"/>
  <c r="BF289" i="13"/>
  <c r="BF290" i="13"/>
  <c r="BF291" i="13"/>
  <c r="BF292" i="13"/>
  <c r="BF299" i="13"/>
  <c r="BF300" i="13"/>
  <c r="BF302" i="13"/>
  <c r="BF303" i="13"/>
  <c r="BF308" i="13"/>
  <c r="BF316" i="13"/>
  <c r="BF317" i="13"/>
  <c r="BF318" i="13"/>
  <c r="BF320" i="13"/>
  <c r="BF321" i="13"/>
  <c r="BF323" i="13"/>
  <c r="BF324" i="13"/>
  <c r="BF330" i="13"/>
  <c r="BF331" i="13"/>
  <c r="BF333" i="13"/>
  <c r="BF335" i="13"/>
  <c r="BF337" i="13"/>
  <c r="BF341" i="13"/>
  <c r="BF342" i="13"/>
  <c r="BF344" i="13"/>
  <c r="BF348" i="13"/>
  <c r="BF350" i="13"/>
  <c r="BF351" i="13"/>
  <c r="BF352" i="13"/>
  <c r="BF353" i="13"/>
  <c r="BF355" i="13"/>
  <c r="BF357" i="13"/>
  <c r="BF358" i="13"/>
  <c r="BF359" i="13"/>
  <c r="BF360" i="13"/>
  <c r="BF361" i="13"/>
  <c r="BF362" i="13"/>
  <c r="BF363" i="13"/>
  <c r="BF365" i="13"/>
  <c r="BF366" i="13"/>
  <c r="BF367" i="13"/>
  <c r="BF368" i="13"/>
  <c r="BF369" i="13"/>
  <c r="BF370" i="13"/>
  <c r="BF371" i="13"/>
  <c r="BF372" i="13"/>
  <c r="BF373" i="13"/>
  <c r="BF374" i="13"/>
  <c r="BF381" i="13"/>
  <c r="BF384" i="13"/>
  <c r="BF387" i="13"/>
  <c r="BF392" i="13"/>
  <c r="BF393" i="13"/>
  <c r="BF395" i="13"/>
  <c r="BF400" i="13"/>
  <c r="BF401" i="13"/>
  <c r="BF402" i="13"/>
  <c r="BF421" i="13"/>
  <c r="BF422" i="13"/>
  <c r="BF423" i="13"/>
  <c r="BF426" i="13"/>
  <c r="BF428" i="13"/>
  <c r="BF437" i="13"/>
  <c r="BF439" i="13"/>
  <c r="BF441" i="13"/>
  <c r="BF447" i="13"/>
  <c r="BF448" i="13"/>
  <c r="BF449" i="13"/>
  <c r="BF453" i="13"/>
  <c r="BF455" i="13"/>
  <c r="BF458" i="13"/>
  <c r="BK332" i="13"/>
  <c r="J332" i="13" s="1"/>
  <c r="J109" i="13" s="1"/>
  <c r="BK471" i="13"/>
  <c r="J471" i="13"/>
  <c r="J123" i="13" s="1"/>
  <c r="BK473" i="13"/>
  <c r="J473" i="13" s="1"/>
  <c r="J124" i="13" s="1"/>
  <c r="J89" i="14"/>
  <c r="J92" i="14"/>
  <c r="BF147" i="14"/>
  <c r="BF153" i="14"/>
  <c r="BF156" i="14"/>
  <c r="BF176" i="14"/>
  <c r="BF178" i="14"/>
  <c r="BF180" i="14"/>
  <c r="BF186" i="14"/>
  <c r="BF220" i="14"/>
  <c r="BF240" i="14"/>
  <c r="BF243" i="14"/>
  <c r="BF249" i="14"/>
  <c r="BF250" i="14"/>
  <c r="BF261" i="14"/>
  <c r="BF308" i="14"/>
  <c r="BF313" i="14"/>
  <c r="BF315" i="14"/>
  <c r="BF319" i="14"/>
  <c r="BF320" i="14"/>
  <c r="BF322" i="14"/>
  <c r="BF323" i="14"/>
  <c r="BF324" i="14"/>
  <c r="BF325" i="14"/>
  <c r="BF326" i="14"/>
  <c r="BF327" i="14"/>
  <c r="BF328" i="14"/>
  <c r="BF337" i="14"/>
  <c r="BF342" i="14"/>
  <c r="BF346" i="14"/>
  <c r="BF348" i="14"/>
  <c r="BF351" i="14"/>
  <c r="BF352" i="14"/>
  <c r="BF357" i="14"/>
  <c r="BF358" i="14"/>
  <c r="BF359" i="14"/>
  <c r="BF360" i="14"/>
  <c r="BF361" i="14"/>
  <c r="BF362" i="14"/>
  <c r="BF363" i="14"/>
  <c r="BF365" i="14"/>
  <c r="BF366" i="14"/>
  <c r="BF367" i="14"/>
  <c r="BF369" i="14"/>
  <c r="BF371" i="14"/>
  <c r="BF372" i="14"/>
  <c r="BF373" i="14"/>
  <c r="BF374" i="14"/>
  <c r="BF376" i="14"/>
  <c r="BF380" i="14"/>
  <c r="BF384" i="14"/>
  <c r="BF385" i="14"/>
  <c r="BF387" i="14"/>
  <c r="BF389" i="14"/>
  <c r="BF401" i="14"/>
  <c r="BF402" i="14"/>
  <c r="BF403" i="14"/>
  <c r="BF413" i="14"/>
  <c r="BF416" i="14"/>
  <c r="BF419" i="14"/>
  <c r="BF421" i="14"/>
  <c r="BF426" i="14"/>
  <c r="BF427" i="14"/>
  <c r="BF428" i="14"/>
  <c r="BF429" i="14"/>
  <c r="BF431" i="14"/>
  <c r="BF433" i="14"/>
  <c r="BF435" i="14"/>
  <c r="BF437" i="14"/>
  <c r="BF438" i="14"/>
  <c r="BF439" i="14"/>
  <c r="BF441" i="14"/>
  <c r="BF449" i="14"/>
  <c r="BF452" i="14"/>
  <c r="BF453" i="14"/>
  <c r="BK469" i="14"/>
  <c r="J469" i="14" s="1"/>
  <c r="J122" i="14" s="1"/>
  <c r="BK471" i="14"/>
  <c r="J471" i="14"/>
  <c r="J123" i="14" s="1"/>
  <c r="J92" i="2"/>
  <c r="BF147" i="2"/>
  <c r="BF150" i="2"/>
  <c r="BF151" i="2"/>
  <c r="BF152" i="2"/>
  <c r="BF153" i="2"/>
  <c r="BF156" i="2"/>
  <c r="BF163" i="2"/>
  <c r="BF169" i="2"/>
  <c r="BF174" i="2"/>
  <c r="BF175" i="2"/>
  <c r="BF176" i="2"/>
  <c r="BF178" i="2"/>
  <c r="BF180" i="2"/>
  <c r="BF186" i="2"/>
  <c r="BF188" i="2"/>
  <c r="BF189" i="2"/>
  <c r="BF199" i="2"/>
  <c r="BF203" i="2"/>
  <c r="BF220" i="2"/>
  <c r="BF240" i="2"/>
  <c r="BF243" i="2"/>
  <c r="BF244" i="2"/>
  <c r="BF247" i="2"/>
  <c r="BF249" i="2"/>
  <c r="BF253" i="2"/>
  <c r="BF255" i="2"/>
  <c r="BF262" i="2"/>
  <c r="BF263" i="2"/>
  <c r="BF264" i="2"/>
  <c r="BF269" i="2"/>
  <c r="BF270" i="2"/>
  <c r="BF271" i="2"/>
  <c r="BF275" i="2"/>
  <c r="BF281" i="2"/>
  <c r="BF284" i="2"/>
  <c r="BF286" i="2"/>
  <c r="BF287" i="2"/>
  <c r="BF293" i="2"/>
  <c r="BF295" i="2"/>
  <c r="BF297" i="2"/>
  <c r="BF299" i="2"/>
  <c r="BF305" i="2"/>
  <c r="BF308" i="2"/>
  <c r="BF310" i="2"/>
  <c r="BF313" i="2"/>
  <c r="BF319" i="2"/>
  <c r="BF321" i="2"/>
  <c r="BF323" i="2"/>
  <c r="BF324" i="2"/>
  <c r="BF325" i="2"/>
  <c r="BF331" i="2"/>
  <c r="BF341" i="2"/>
  <c r="BF349" i="2"/>
  <c r="BF352" i="2"/>
  <c r="BF355" i="2"/>
  <c r="BF359" i="2"/>
  <c r="BF360" i="2"/>
  <c r="BF361" i="2"/>
  <c r="BF364" i="2"/>
  <c r="BF367" i="2"/>
  <c r="BF369" i="2"/>
  <c r="BF370" i="2"/>
  <c r="BF372" i="2"/>
  <c r="BF373" i="2"/>
  <c r="BF374" i="2"/>
  <c r="BF377" i="2"/>
  <c r="BF379" i="2"/>
  <c r="BF380" i="2"/>
  <c r="BF385" i="2"/>
  <c r="BF387" i="2"/>
  <c r="BF393" i="2"/>
  <c r="BF394" i="2"/>
  <c r="BF397" i="2"/>
  <c r="BF403" i="2"/>
  <c r="BF404" i="2"/>
  <c r="BF405" i="2"/>
  <c r="BF413" i="2"/>
  <c r="BF423" i="2"/>
  <c r="BF430" i="2"/>
  <c r="BF435" i="2"/>
  <c r="BF437" i="2"/>
  <c r="BF440" i="2"/>
  <c r="BF441" i="2"/>
  <c r="BF447" i="2"/>
  <c r="BF450" i="2"/>
  <c r="BF452" i="2"/>
  <c r="BF455" i="2"/>
  <c r="BK274" i="2"/>
  <c r="J274" i="2" s="1"/>
  <c r="J102" i="2" s="1"/>
  <c r="BK473" i="2"/>
  <c r="J473" i="2"/>
  <c r="J123" i="2" s="1"/>
  <c r="E85" i="3"/>
  <c r="F92" i="3"/>
  <c r="BF147" i="3"/>
  <c r="BF153" i="3"/>
  <c r="BF174" i="3"/>
  <c r="BF186" i="3"/>
  <c r="BF203" i="3"/>
  <c r="BF240" i="3"/>
  <c r="BF243" i="3"/>
  <c r="BF244" i="3"/>
  <c r="BF247" i="3"/>
  <c r="BF251" i="3"/>
  <c r="BF253" i="3"/>
  <c r="BF259" i="3"/>
  <c r="BF261" i="3"/>
  <c r="BF265" i="3"/>
  <c r="BF270" i="3"/>
  <c r="BF271" i="3"/>
  <c r="BF273" i="3"/>
  <c r="BF275" i="3"/>
  <c r="BF278" i="3"/>
  <c r="BF281" i="3"/>
  <c r="BF284" i="3"/>
  <c r="BF286" i="3"/>
  <c r="BF290" i="3"/>
  <c r="BF292" i="3"/>
  <c r="BF293" i="3"/>
  <c r="BF308" i="3"/>
  <c r="BF310" i="3"/>
  <c r="BF313" i="3"/>
  <c r="BF317" i="3"/>
  <c r="BF319" i="3"/>
  <c r="BF320" i="3"/>
  <c r="BF321" i="3"/>
  <c r="BF324" i="3"/>
  <c r="BF325" i="3"/>
  <c r="BF326" i="3"/>
  <c r="BF348" i="3"/>
  <c r="BF349" i="3"/>
  <c r="BF350" i="3"/>
  <c r="BF351" i="3"/>
  <c r="BF354" i="3"/>
  <c r="BF355" i="3"/>
  <c r="BF362" i="3"/>
  <c r="BF364" i="3"/>
  <c r="BF365" i="3"/>
  <c r="BF373" i="3"/>
  <c r="BF374" i="3"/>
  <c r="BF376" i="3"/>
  <c r="BF377" i="3"/>
  <c r="BF379" i="3"/>
  <c r="BF380" i="3"/>
  <c r="BF381" i="3"/>
  <c r="BF382" i="3"/>
  <c r="BF384" i="3"/>
  <c r="BF385" i="3"/>
  <c r="BF387" i="3"/>
  <c r="BF389" i="3"/>
  <c r="BF390" i="3"/>
  <c r="BF393" i="3"/>
  <c r="BF394" i="3"/>
  <c r="BF395" i="3"/>
  <c r="BF397" i="3"/>
  <c r="BF400" i="3"/>
  <c r="BF401" i="3"/>
  <c r="BF402" i="3"/>
  <c r="BF403" i="3"/>
  <c r="BF404" i="3"/>
  <c r="BF405" i="3"/>
  <c r="BF406" i="3"/>
  <c r="BF407" i="3"/>
  <c r="BF413" i="3"/>
  <c r="BF415" i="3"/>
  <c r="BF418" i="3"/>
  <c r="BF421" i="3"/>
  <c r="BF423" i="3"/>
  <c r="BF424" i="3"/>
  <c r="BF425" i="3"/>
  <c r="BF426" i="3"/>
  <c r="BF428" i="3"/>
  <c r="BF429" i="3"/>
  <c r="BF430" i="3"/>
  <c r="BF431" i="3"/>
  <c r="BF433" i="3"/>
  <c r="BF435" i="3"/>
  <c r="BF436" i="3"/>
  <c r="BF438" i="3"/>
  <c r="BF439" i="3"/>
  <c r="BF440" i="3"/>
  <c r="BF442" i="3"/>
  <c r="BF446" i="3"/>
  <c r="BF448" i="3"/>
  <c r="BF449" i="3"/>
  <c r="BF450" i="3"/>
  <c r="BF451" i="3"/>
  <c r="BF453" i="3"/>
  <c r="BF454" i="3"/>
  <c r="BF456" i="3"/>
  <c r="BF458" i="3"/>
  <c r="BF459" i="3"/>
  <c r="BF461" i="3"/>
  <c r="BF471" i="3"/>
  <c r="BF473" i="3"/>
  <c r="BF475" i="3"/>
  <c r="BK274" i="3"/>
  <c r="J274" i="3" s="1"/>
  <c r="J102" i="3" s="1"/>
  <c r="BK332" i="3"/>
  <c r="J332" i="3"/>
  <c r="J109" i="3" s="1"/>
  <c r="BK470" i="3"/>
  <c r="J470" i="3" s="1"/>
  <c r="J122" i="3" s="1"/>
  <c r="BK472" i="3"/>
  <c r="J472" i="3"/>
  <c r="J123" i="3" s="1"/>
  <c r="BK474" i="3"/>
  <c r="J474" i="3" s="1"/>
  <c r="J124" i="3" s="1"/>
  <c r="E85" i="4"/>
  <c r="J89" i="4"/>
  <c r="F92" i="4"/>
  <c r="J92" i="4"/>
  <c r="BF147" i="4"/>
  <c r="BF150" i="4"/>
  <c r="BF151" i="4"/>
  <c r="BF152" i="4"/>
  <c r="BF153" i="4"/>
  <c r="BF156" i="4"/>
  <c r="BF163" i="4"/>
  <c r="BF169" i="4"/>
  <c r="BF174" i="4"/>
  <c r="BF175" i="4"/>
  <c r="BF176" i="4"/>
  <c r="BF178" i="4"/>
  <c r="BF180" i="4"/>
  <c r="BF186" i="4"/>
  <c r="BF188" i="4"/>
  <c r="BF189" i="4"/>
  <c r="BF199" i="4"/>
  <c r="BF203" i="4"/>
  <c r="BF220" i="4"/>
  <c r="BF240" i="4"/>
  <c r="BF243" i="4"/>
  <c r="BF244" i="4"/>
  <c r="BF245" i="4"/>
  <c r="BF247" i="4"/>
  <c r="BF248" i="4"/>
  <c r="BF249" i="4"/>
  <c r="BF250" i="4"/>
  <c r="BF251" i="4"/>
  <c r="BF253" i="4"/>
  <c r="BF255" i="4"/>
  <c r="BF259" i="4"/>
  <c r="BF261" i="4"/>
  <c r="BF262" i="4"/>
  <c r="BF263" i="4"/>
  <c r="BF264" i="4"/>
  <c r="BF269" i="4"/>
  <c r="BF270" i="4"/>
  <c r="BF278" i="4"/>
  <c r="BF284" i="4"/>
  <c r="BF289" i="4"/>
  <c r="BF290" i="4"/>
  <c r="BF291" i="4"/>
  <c r="BF292" i="4"/>
  <c r="BF293" i="4"/>
  <c r="BF295" i="4"/>
  <c r="BF298" i="4"/>
  <c r="BF299" i="4"/>
  <c r="BF300" i="4"/>
  <c r="BF305" i="4"/>
  <c r="BF307" i="4"/>
  <c r="BF310" i="4"/>
  <c r="BF315" i="4"/>
  <c r="BF316" i="4"/>
  <c r="BF318" i="4"/>
  <c r="BF321" i="4"/>
  <c r="BF324" i="4"/>
  <c r="BF325" i="4"/>
  <c r="BF327" i="4"/>
  <c r="BF328" i="4"/>
  <c r="BF333" i="4"/>
  <c r="BF335" i="4"/>
  <c r="BF337" i="4"/>
  <c r="BF341" i="4"/>
  <c r="BF342" i="4"/>
  <c r="BF344" i="4"/>
  <c r="BF345" i="4"/>
  <c r="BF355" i="4"/>
  <c r="BF356" i="4"/>
  <c r="BF357" i="4"/>
  <c r="BF358" i="4"/>
  <c r="BF359" i="4"/>
  <c r="BF360" i="4"/>
  <c r="BF361" i="4"/>
  <c r="BF363" i="4"/>
  <c r="BF364" i="4"/>
  <c r="BF366" i="4"/>
  <c r="BF367" i="4"/>
  <c r="BF370" i="4"/>
  <c r="BF373" i="4"/>
  <c r="BF376" i="4"/>
  <c r="BF377" i="4"/>
  <c r="BF380" i="4"/>
  <c r="BF381" i="4"/>
  <c r="BF382" i="4"/>
  <c r="BF384" i="4"/>
  <c r="BF389" i="4"/>
  <c r="BF390" i="4"/>
  <c r="BF394" i="4"/>
  <c r="BF397" i="4"/>
  <c r="BF400" i="4"/>
  <c r="BF402" i="4"/>
  <c r="BF403" i="4"/>
  <c r="BF405" i="4"/>
  <c r="BF406" i="4"/>
  <c r="BF413" i="4"/>
  <c r="BF418" i="4"/>
  <c r="BF425" i="4"/>
  <c r="BF426" i="4"/>
  <c r="BF429" i="4"/>
  <c r="BF430" i="4"/>
  <c r="BF431" i="4"/>
  <c r="BF433" i="4"/>
  <c r="BF439" i="4"/>
  <c r="BF442" i="4"/>
  <c r="BF446" i="4"/>
  <c r="BF448" i="4"/>
  <c r="BF450" i="4"/>
  <c r="BF453" i="4"/>
  <c r="BF458" i="4"/>
  <c r="BF459" i="4"/>
  <c r="BF461" i="4"/>
  <c r="BF471" i="4"/>
  <c r="BF473" i="4"/>
  <c r="BF475" i="4"/>
  <c r="J92" i="5"/>
  <c r="BF147" i="5"/>
  <c r="BF153" i="5"/>
  <c r="BF156" i="5"/>
  <c r="BF163" i="5"/>
  <c r="BF174" i="5"/>
  <c r="BF176" i="5"/>
  <c r="BF178" i="5"/>
  <c r="BF180" i="5"/>
  <c r="BF186" i="5"/>
  <c r="BF188" i="5"/>
  <c r="BF199" i="5"/>
  <c r="BF240" i="5"/>
  <c r="BF244" i="5"/>
  <c r="BF245" i="5"/>
  <c r="BF247" i="5"/>
  <c r="BF250" i="5"/>
  <c r="BF251" i="5"/>
  <c r="BF262" i="5"/>
  <c r="BF265" i="5"/>
  <c r="BF270" i="5"/>
  <c r="BF281" i="5"/>
  <c r="BF284" i="5"/>
  <c r="BF290" i="5"/>
  <c r="BF291" i="5"/>
  <c r="BF292" i="5"/>
  <c r="BF293" i="5"/>
  <c r="BF295" i="5"/>
  <c r="BF297" i="5"/>
  <c r="BF298" i="5"/>
  <c r="BF299" i="5"/>
  <c r="BF302" i="5"/>
  <c r="BF303" i="5"/>
  <c r="BF307" i="5"/>
  <c r="BF308" i="5"/>
  <c r="BF317" i="5"/>
  <c r="BF321" i="5"/>
  <c r="BF325" i="5"/>
  <c r="BF329" i="5"/>
  <c r="BF333" i="5"/>
  <c r="BF339" i="5"/>
  <c r="BF341" i="5"/>
  <c r="BF344" i="5"/>
  <c r="BF345" i="5"/>
  <c r="BF348" i="5"/>
  <c r="BF351" i="5"/>
  <c r="BF353" i="5"/>
  <c r="BF354" i="5"/>
  <c r="BF355" i="5"/>
  <c r="BF356" i="5"/>
  <c r="BF357" i="5"/>
  <c r="BF358" i="5"/>
  <c r="BF359" i="5"/>
  <c r="BF360" i="5"/>
  <c r="BF361" i="5"/>
  <c r="BF362" i="5"/>
  <c r="BF363" i="5"/>
  <c r="BF364" i="5"/>
  <c r="BF365" i="5"/>
  <c r="BF366" i="5"/>
  <c r="BF370" i="5"/>
  <c r="BF371" i="5"/>
  <c r="BF379" i="5"/>
  <c r="BF380" i="5"/>
  <c r="BF385" i="5"/>
  <c r="BF387" i="5"/>
  <c r="BF389" i="5"/>
  <c r="BF390" i="5"/>
  <c r="BF391" i="5"/>
  <c r="BF393" i="5"/>
  <c r="BF398" i="5"/>
  <c r="BF399" i="5"/>
  <c r="BF400" i="5"/>
  <c r="BF402" i="5"/>
  <c r="BF403" i="5"/>
  <c r="BF404" i="5"/>
  <c r="BF411" i="5"/>
  <c r="BF413" i="5"/>
  <c r="BF419" i="5"/>
  <c r="BF423" i="5"/>
  <c r="BF427" i="5"/>
  <c r="BF433" i="5"/>
  <c r="BF434" i="5"/>
  <c r="BF438" i="5"/>
  <c r="BF449" i="5"/>
  <c r="BF452" i="5"/>
  <c r="BF456" i="5"/>
  <c r="BK472" i="5"/>
  <c r="J472" i="5" s="1"/>
  <c r="J124" i="5" s="1"/>
  <c r="E85" i="6"/>
  <c r="BF153" i="6"/>
  <c r="BF156" i="6"/>
  <c r="BF163" i="6"/>
  <c r="BF176" i="6"/>
  <c r="BF180" i="6"/>
  <c r="BF199" i="6"/>
  <c r="BF203" i="6"/>
  <c r="BF220" i="6"/>
  <c r="BF240" i="6"/>
  <c r="BF244" i="6"/>
  <c r="BF250" i="6"/>
  <c r="BF251" i="6"/>
  <c r="BF261" i="6"/>
  <c r="BF264" i="6"/>
  <c r="BF265" i="6"/>
  <c r="BF270" i="6"/>
  <c r="BF271" i="6"/>
  <c r="BF273" i="6"/>
  <c r="BF284" i="6"/>
  <c r="BF286" i="6"/>
  <c r="BF287" i="6"/>
  <c r="BF290" i="6"/>
  <c r="BF291" i="6"/>
  <c r="BF292" i="6"/>
  <c r="BF295" i="6"/>
  <c r="BF299" i="6"/>
  <c r="BF302" i="6"/>
  <c r="BF303" i="6"/>
  <c r="BF307" i="6"/>
  <c r="BF313" i="6"/>
  <c r="BF317" i="6"/>
  <c r="BF320" i="6"/>
  <c r="BF321" i="6"/>
  <c r="BF323" i="6"/>
  <c r="BF324" i="6"/>
  <c r="BF325" i="6"/>
  <c r="BF327" i="6"/>
  <c r="BF337" i="6"/>
  <c r="BF341" i="6"/>
  <c r="BF342" i="6"/>
  <c r="BF345" i="6"/>
  <c r="BF349" i="6"/>
  <c r="BF350" i="6"/>
  <c r="BF351" i="6"/>
  <c r="BF353" i="6"/>
  <c r="BF355" i="6"/>
  <c r="BF358" i="6"/>
  <c r="BF359" i="6"/>
  <c r="BF361" i="6"/>
  <c r="BF362" i="6"/>
  <c r="BF364" i="6"/>
  <c r="BF365" i="6"/>
  <c r="BF366" i="6"/>
  <c r="BF369" i="6"/>
  <c r="BF372" i="6"/>
  <c r="BF374" i="6"/>
  <c r="BF376" i="6"/>
  <c r="BF377" i="6"/>
  <c r="BF379" i="6"/>
  <c r="BF380" i="6"/>
  <c r="BF381" i="6"/>
  <c r="BF382" i="6"/>
  <c r="BF384" i="6"/>
  <c r="BF385" i="6"/>
  <c r="BF390" i="6"/>
  <c r="BF391" i="6"/>
  <c r="BF393" i="6"/>
  <c r="BF395" i="6"/>
  <c r="BF398" i="6"/>
  <c r="BF399" i="6"/>
  <c r="BF400" i="6"/>
  <c r="BF401" i="6"/>
  <c r="BF403" i="6"/>
  <c r="BF405" i="6"/>
  <c r="BF413" i="6"/>
  <c r="BF416" i="6"/>
  <c r="BF422" i="6"/>
  <c r="BF426" i="6"/>
  <c r="BF429" i="6"/>
  <c r="BF431" i="6"/>
  <c r="BF434" i="6"/>
  <c r="BF436" i="6"/>
  <c r="BF437" i="6"/>
  <c r="BF438" i="6"/>
  <c r="BF440" i="6"/>
  <c r="BF444" i="6"/>
  <c r="BF446" i="6"/>
  <c r="BF447" i="6"/>
  <c r="BF448" i="6"/>
  <c r="BF452" i="6"/>
  <c r="BF454" i="6"/>
  <c r="BF456" i="6"/>
  <c r="BF469" i="6"/>
  <c r="BK274" i="6"/>
  <c r="J274" i="6"/>
  <c r="J102" i="6" s="1"/>
  <c r="BK332" i="6"/>
  <c r="J332" i="6" s="1"/>
  <c r="J109" i="6" s="1"/>
  <c r="J89" i="7"/>
  <c r="BF151" i="7"/>
  <c r="BF163" i="7"/>
  <c r="BF178" i="7"/>
  <c r="BF186" i="7"/>
  <c r="BF203" i="7"/>
  <c r="BF243" i="7"/>
  <c r="BF245" i="7"/>
  <c r="BF249" i="7"/>
  <c r="BF250" i="7"/>
  <c r="BF251" i="7"/>
  <c r="BF255" i="7"/>
  <c r="BF264" i="7"/>
  <c r="BF270" i="7"/>
  <c r="BF275" i="7"/>
  <c r="BF278" i="7"/>
  <c r="BF281" i="7"/>
  <c r="BF287" i="7"/>
  <c r="BF289" i="7"/>
  <c r="BF290" i="7"/>
  <c r="BF291" i="7"/>
  <c r="BF293" i="7"/>
  <c r="BF299" i="7"/>
  <c r="BF300" i="7"/>
  <c r="BF302" i="7"/>
  <c r="BF307" i="7"/>
  <c r="BF308" i="7"/>
  <c r="BF312" i="7"/>
  <c r="BF315" i="7"/>
  <c r="BF316" i="7"/>
  <c r="BF319" i="7"/>
  <c r="BF320" i="7"/>
  <c r="BF322" i="7"/>
  <c r="BF324" i="7"/>
  <c r="BF326" i="7"/>
  <c r="BF328" i="7"/>
  <c r="BF329" i="7"/>
  <c r="BF330" i="7"/>
  <c r="BF331" i="7"/>
  <c r="BF333" i="7"/>
  <c r="BF341" i="7"/>
  <c r="BF342" i="7"/>
  <c r="BF344" i="7"/>
  <c r="BF345" i="7"/>
  <c r="BF346" i="7"/>
  <c r="BF347" i="7"/>
  <c r="BF348" i="7"/>
  <c r="BF354" i="7"/>
  <c r="BF355" i="7"/>
  <c r="BF357" i="7"/>
  <c r="BF358" i="7"/>
  <c r="BF364" i="7"/>
  <c r="BF366" i="7"/>
  <c r="BF368" i="7"/>
  <c r="BF370" i="7"/>
  <c r="BF373" i="7"/>
  <c r="BF374" i="7"/>
  <c r="BF376" i="7"/>
  <c r="BF379" i="7"/>
  <c r="BF380" i="7"/>
  <c r="BF384" i="7"/>
  <c r="BF389" i="7"/>
  <c r="BF390" i="7"/>
  <c r="BF391" i="7"/>
  <c r="BF393" i="7"/>
  <c r="BF399" i="7"/>
  <c r="BF400" i="7"/>
  <c r="BF402" i="7"/>
  <c r="BF403" i="7"/>
  <c r="BF416" i="7"/>
  <c r="BF421" i="7"/>
  <c r="BF424" i="7"/>
  <c r="BF426" i="7"/>
  <c r="BF427" i="7"/>
  <c r="BF429" i="7"/>
  <c r="BF433" i="7"/>
  <c r="BF434" i="7"/>
  <c r="BF436" i="7"/>
  <c r="BF438" i="7"/>
  <c r="BF446" i="7"/>
  <c r="BF447" i="7"/>
  <c r="BF449" i="7"/>
  <c r="BF456" i="7"/>
  <c r="BF457" i="7"/>
  <c r="BF459" i="7"/>
  <c r="BF469" i="7"/>
  <c r="BF471" i="7"/>
  <c r="BF473" i="7"/>
  <c r="BK274" i="7"/>
  <c r="J274" i="7"/>
  <c r="J102" i="7" s="1"/>
  <c r="BF178" i="8"/>
  <c r="BF180" i="8"/>
  <c r="BF186" i="8"/>
  <c r="BF188" i="8"/>
  <c r="BF199" i="8"/>
  <c r="BF220" i="8"/>
  <c r="BF244" i="8"/>
  <c r="BF250" i="8"/>
  <c r="BF251" i="8"/>
  <c r="BF255" i="8"/>
  <c r="BF265" i="8"/>
  <c r="BF273" i="8"/>
  <c r="BF278" i="8"/>
  <c r="BF289" i="8"/>
  <c r="BF297" i="8"/>
  <c r="BF298" i="8"/>
  <c r="BF300" i="8"/>
  <c r="BF303" i="8"/>
  <c r="BF305" i="8"/>
  <c r="BF308" i="8"/>
  <c r="BF310" i="8"/>
  <c r="BF312" i="8"/>
  <c r="BF313" i="8"/>
  <c r="BF317" i="8"/>
  <c r="BF318" i="8"/>
  <c r="BF321" i="8"/>
  <c r="BF322" i="8"/>
  <c r="BF327" i="8"/>
  <c r="BF328" i="8"/>
  <c r="BF330" i="8"/>
  <c r="BF331" i="8"/>
  <c r="BF333" i="8"/>
  <c r="BF339" i="8"/>
  <c r="BF341" i="8"/>
  <c r="BF348" i="8"/>
  <c r="BF351" i="8"/>
  <c r="BF354" i="8"/>
  <c r="BF355" i="8"/>
  <c r="BF356" i="8"/>
  <c r="BF357" i="8"/>
  <c r="BF360" i="8"/>
  <c r="BF366" i="8"/>
  <c r="BF369" i="8"/>
  <c r="BF370" i="8"/>
  <c r="BF381" i="8"/>
  <c r="BF390" i="8"/>
  <c r="BF391" i="8"/>
  <c r="BF393" i="8"/>
  <c r="BF395" i="8"/>
  <c r="BF398" i="8"/>
  <c r="BF399" i="8"/>
  <c r="BF402" i="8"/>
  <c r="BF403" i="8"/>
  <c r="BF405" i="8"/>
  <c r="BF416" i="8"/>
  <c r="BF419" i="8"/>
  <c r="BF424" i="8"/>
  <c r="BF427" i="8"/>
  <c r="BF428" i="8"/>
  <c r="BF429" i="8"/>
  <c r="BF431" i="8"/>
  <c r="BF436" i="8"/>
  <c r="BF437" i="8"/>
  <c r="BF440" i="8"/>
  <c r="BF444" i="8"/>
  <c r="BF446" i="8"/>
  <c r="BF448" i="8"/>
  <c r="BF454" i="8"/>
  <c r="BF456" i="8"/>
  <c r="BF457" i="8"/>
  <c r="BF459" i="8"/>
  <c r="BF469" i="8"/>
  <c r="BF471" i="8"/>
  <c r="BF473" i="8"/>
  <c r="BK470" i="8"/>
  <c r="J470" i="8" s="1"/>
  <c r="J123" i="8" s="1"/>
  <c r="BK472" i="8"/>
  <c r="J472" i="8"/>
  <c r="J124" i="8" s="1"/>
  <c r="J92" i="9"/>
  <c r="BF147" i="9"/>
  <c r="BF150" i="9"/>
  <c r="BF151" i="9"/>
  <c r="BF153" i="9"/>
  <c r="BF163" i="9"/>
  <c r="BF169" i="9"/>
  <c r="BF174" i="9"/>
  <c r="BF175" i="9"/>
  <c r="BF180" i="9"/>
  <c r="BF186" i="9"/>
  <c r="BF220" i="9"/>
  <c r="BF259" i="9"/>
  <c r="BF263" i="9"/>
  <c r="BF264" i="9"/>
  <c r="BF265" i="9"/>
  <c r="BF269" i="9"/>
  <c r="BF270" i="9"/>
  <c r="BF271" i="9"/>
  <c r="BF275" i="9"/>
  <c r="BF281" i="9"/>
  <c r="BF289" i="9"/>
  <c r="BF290" i="9"/>
  <c r="BF291" i="9"/>
  <c r="BF292" i="9"/>
  <c r="BF295" i="9"/>
  <c r="BF297" i="9"/>
  <c r="BF298" i="9"/>
  <c r="BF299" i="9"/>
  <c r="BF300" i="9"/>
  <c r="BF301" i="9"/>
  <c r="BF303" i="9"/>
  <c r="BF305" i="9"/>
  <c r="BF312" i="9"/>
  <c r="BF313" i="9"/>
  <c r="BF315" i="9"/>
  <c r="BF316" i="9"/>
  <c r="BF317" i="9"/>
  <c r="BF318" i="9"/>
  <c r="BF319" i="9"/>
  <c r="BF321" i="9"/>
  <c r="BF326" i="9"/>
  <c r="BF328" i="9"/>
  <c r="BF330" i="9"/>
  <c r="BF331" i="9"/>
  <c r="BF335" i="9"/>
  <c r="BF337" i="9"/>
  <c r="BF341" i="9"/>
  <c r="BF342" i="9"/>
  <c r="BF345" i="9"/>
  <c r="BF346" i="9"/>
  <c r="BF347" i="9"/>
  <c r="BF348" i="9"/>
  <c r="BF351" i="9"/>
  <c r="BF354" i="9"/>
  <c r="BF360" i="9"/>
  <c r="BF361" i="9"/>
  <c r="BF362" i="9"/>
  <c r="BF363" i="9"/>
  <c r="BF364" i="9"/>
  <c r="BF366" i="9"/>
  <c r="BF367" i="9"/>
  <c r="BF368" i="9"/>
  <c r="BF369" i="9"/>
  <c r="BF371" i="9"/>
  <c r="BF372" i="9"/>
  <c r="BF377" i="9"/>
  <c r="BF380" i="9"/>
  <c r="BF384" i="9"/>
  <c r="BF385" i="9"/>
  <c r="BF391" i="9"/>
  <c r="BF392" i="9"/>
  <c r="BF398" i="9"/>
  <c r="BF401" i="9"/>
  <c r="BF402" i="9"/>
  <c r="BF404" i="9"/>
  <c r="BF405" i="9"/>
  <c r="BF411" i="9"/>
  <c r="BF416" i="9"/>
  <c r="BF419" i="9"/>
  <c r="BF422" i="9"/>
  <c r="BF423" i="9"/>
  <c r="BF427" i="9"/>
  <c r="BF428" i="9"/>
  <c r="BF436" i="9"/>
  <c r="BF437" i="9"/>
  <c r="BF440" i="9"/>
  <c r="BF446" i="9"/>
  <c r="BF447" i="9"/>
  <c r="BF449" i="9"/>
  <c r="BF451" i="9"/>
  <c r="BF452" i="9"/>
  <c r="BF456" i="9"/>
  <c r="BF473" i="9"/>
  <c r="BK274" i="9"/>
  <c r="J274" i="9" s="1"/>
  <c r="J102" i="9" s="1"/>
  <c r="BK332" i="9"/>
  <c r="J332" i="9"/>
  <c r="J109" i="9" s="1"/>
  <c r="BK468" i="9"/>
  <c r="J468" i="9" s="1"/>
  <c r="J122" i="9" s="1"/>
  <c r="BK470" i="9"/>
  <c r="J470" i="9"/>
  <c r="J123" i="9" s="1"/>
  <c r="J89" i="10"/>
  <c r="J92" i="10"/>
  <c r="BF147" i="10"/>
  <c r="BF150" i="10"/>
  <c r="BF151" i="10"/>
  <c r="BF176" i="10"/>
  <c r="BF220" i="10"/>
  <c r="BF240" i="10"/>
  <c r="BF248" i="10"/>
  <c r="BF253" i="10"/>
  <c r="BF259" i="10"/>
  <c r="BF261" i="10"/>
  <c r="BF262" i="10"/>
  <c r="BF264" i="10"/>
  <c r="BF265" i="10"/>
  <c r="BF270" i="10"/>
  <c r="BF271" i="10"/>
  <c r="BF273" i="10"/>
  <c r="BF275" i="10"/>
  <c r="BF284" i="10"/>
  <c r="BF287" i="10"/>
  <c r="BF291" i="10"/>
  <c r="BF292" i="10"/>
  <c r="BF295" i="10"/>
  <c r="BF299" i="10"/>
  <c r="BF300" i="10"/>
  <c r="BF302" i="10"/>
  <c r="BF307" i="10"/>
  <c r="BF308" i="10"/>
  <c r="BF313" i="10"/>
  <c r="BF315" i="10"/>
  <c r="BF317" i="10"/>
  <c r="BF318" i="10"/>
  <c r="BF319" i="10"/>
  <c r="BF321" i="10"/>
  <c r="BF324" i="10"/>
  <c r="BF325" i="10"/>
  <c r="BF326" i="10"/>
  <c r="BF327" i="10"/>
  <c r="BF328" i="10"/>
  <c r="BF329" i="10"/>
  <c r="BF331" i="10"/>
  <c r="BF339" i="10"/>
  <c r="BF344" i="10"/>
  <c r="BF345" i="10"/>
  <c r="BF346" i="10"/>
  <c r="BF347" i="10"/>
  <c r="BF348" i="10"/>
  <c r="BF350" i="10"/>
  <c r="BF352" i="10"/>
  <c r="BF353" i="10"/>
  <c r="BF354" i="10"/>
  <c r="BF358" i="10"/>
  <c r="BF360" i="10"/>
  <c r="BF361" i="10"/>
  <c r="BF364" i="10"/>
  <c r="BF367" i="10"/>
  <c r="BF368" i="10"/>
  <c r="BF369" i="10"/>
  <c r="BF370" i="10"/>
  <c r="BF372" i="10"/>
  <c r="BF374" i="10"/>
  <c r="BF376" i="10"/>
  <c r="BF377" i="10"/>
  <c r="BF379" i="10"/>
  <c r="BF382" i="10"/>
  <c r="BF384" i="10"/>
  <c r="BF385" i="10"/>
  <c r="BF389" i="10"/>
  <c r="BF390" i="10"/>
  <c r="BF400" i="10"/>
  <c r="BF401" i="10"/>
  <c r="BF402" i="10"/>
  <c r="BF407" i="10"/>
  <c r="BF413" i="10"/>
  <c r="BF424" i="10"/>
  <c r="BF425" i="10"/>
  <c r="BF426" i="10"/>
  <c r="BF429" i="10"/>
  <c r="BF431" i="10"/>
  <c r="BF433" i="10"/>
  <c r="BF439" i="10"/>
  <c r="BF440" i="10"/>
  <c r="BF441" i="10"/>
  <c r="BF443" i="10"/>
  <c r="BF447" i="10"/>
  <c r="BF449" i="10"/>
  <c r="BF450" i="10"/>
  <c r="BF451" i="10"/>
  <c r="BF457" i="10"/>
  <c r="BF460" i="10"/>
  <c r="BF462" i="10"/>
  <c r="BF472" i="10"/>
  <c r="BF147" i="11"/>
  <c r="BF152" i="11"/>
  <c r="BF163" i="11"/>
  <c r="BF180" i="11"/>
  <c r="BF186" i="11"/>
  <c r="BF188" i="11"/>
  <c r="BF189" i="11"/>
  <c r="BF199" i="11"/>
  <c r="BF240" i="11"/>
  <c r="BF244" i="11"/>
  <c r="BF248" i="11"/>
  <c r="BF249" i="11"/>
  <c r="BF250" i="11"/>
  <c r="BF251" i="11"/>
  <c r="BF253" i="11"/>
  <c r="BF263" i="11"/>
  <c r="BF273" i="11"/>
  <c r="BF275" i="11"/>
  <c r="BF284" i="11"/>
  <c r="BF289" i="11"/>
  <c r="BF290" i="11"/>
  <c r="BF292" i="11"/>
  <c r="BF293" i="11"/>
  <c r="BF295" i="11"/>
  <c r="BF298" i="11"/>
  <c r="BF299" i="11"/>
  <c r="BF302" i="11"/>
  <c r="BF303" i="11"/>
  <c r="BF308" i="11"/>
  <c r="BF310" i="11"/>
  <c r="BF312" i="11"/>
  <c r="BF313" i="11"/>
  <c r="BF315" i="11"/>
  <c r="BF317" i="11"/>
  <c r="BF318" i="11"/>
  <c r="BF320" i="11"/>
  <c r="BF322" i="11"/>
  <c r="BF323" i="11"/>
  <c r="BF327" i="11"/>
  <c r="BF328" i="11"/>
  <c r="BF330" i="11"/>
  <c r="BF331" i="11"/>
  <c r="BF333" i="11"/>
  <c r="BF335" i="11"/>
  <c r="BF339" i="11"/>
  <c r="BF348" i="11"/>
  <c r="BF350" i="11"/>
  <c r="BF352" i="11"/>
  <c r="BF353" i="11"/>
  <c r="BF355" i="11"/>
  <c r="BF357" i="11"/>
  <c r="BF360" i="11"/>
  <c r="BF361" i="11"/>
  <c r="BF364" i="11"/>
  <c r="BF365" i="11"/>
  <c r="BF366" i="11"/>
  <c r="BF370" i="11"/>
  <c r="BF371" i="11"/>
  <c r="BF372" i="11"/>
  <c r="BF374" i="11"/>
  <c r="BF392" i="11"/>
  <c r="BF393" i="11"/>
  <c r="BF398" i="11"/>
  <c r="BF399" i="11"/>
  <c r="BF400" i="11"/>
  <c r="BF401" i="11"/>
  <c r="BF402" i="11"/>
  <c r="BF403" i="11"/>
  <c r="BF404" i="11"/>
  <c r="BF405" i="11"/>
  <c r="BF411" i="11"/>
  <c r="BF416" i="11"/>
  <c r="BF422" i="11"/>
  <c r="BF423" i="11"/>
  <c r="BF427" i="11"/>
  <c r="BF437" i="11"/>
  <c r="BF438" i="11"/>
  <c r="BF439" i="11"/>
  <c r="BF445" i="11"/>
  <c r="BF449" i="11"/>
  <c r="BF450" i="11"/>
  <c r="BF453" i="11"/>
  <c r="BF458" i="11"/>
  <c r="BF460" i="11"/>
  <c r="BF472" i="11"/>
  <c r="BK469" i="11"/>
  <c r="BK468" i="11" s="1"/>
  <c r="J468" i="11" s="1"/>
  <c r="J121" i="11" s="1"/>
  <c r="BK473" i="11"/>
  <c r="J473" i="11" s="1"/>
  <c r="J124" i="11" s="1"/>
  <c r="E85" i="12"/>
  <c r="F92" i="12"/>
  <c r="BF150" i="12"/>
  <c r="BF151" i="12"/>
  <c r="BF152" i="12"/>
  <c r="BF153" i="12"/>
  <c r="BF175" i="12"/>
  <c r="BF176" i="12"/>
  <c r="BF180" i="12"/>
  <c r="BF186" i="12"/>
  <c r="BF188" i="12"/>
  <c r="BF240" i="12"/>
  <c r="BF243" i="12"/>
  <c r="BF244" i="12"/>
  <c r="BF245" i="12"/>
  <c r="BF247" i="12"/>
  <c r="BF248" i="12"/>
  <c r="BF249" i="12"/>
  <c r="BF250" i="12"/>
  <c r="BF251" i="12"/>
  <c r="BF253" i="12"/>
  <c r="BF255" i="12"/>
  <c r="BF259" i="12"/>
  <c r="BF261" i="12"/>
  <c r="BF262" i="12"/>
  <c r="BF263" i="12"/>
  <c r="BF264" i="12"/>
  <c r="BF265" i="12"/>
  <c r="BF269" i="12"/>
  <c r="BF270" i="12"/>
  <c r="BF271" i="12"/>
  <c r="BF273" i="12"/>
  <c r="BF275" i="12"/>
  <c r="BF278" i="12"/>
  <c r="BF281" i="12"/>
  <c r="BF284" i="12"/>
  <c r="BF286" i="12"/>
  <c r="BF287" i="12"/>
  <c r="BF289" i="12"/>
  <c r="BF290" i="12"/>
  <c r="BF291" i="12"/>
  <c r="BF292" i="12"/>
  <c r="BF293" i="12"/>
  <c r="BF295" i="12"/>
  <c r="BF297" i="12"/>
  <c r="BF298" i="12"/>
  <c r="BF299" i="12"/>
  <c r="BF300" i="12"/>
  <c r="BF301" i="12"/>
  <c r="BF302" i="12"/>
  <c r="BF303" i="12"/>
  <c r="BF305" i="12"/>
  <c r="BF307" i="12"/>
  <c r="BF308" i="12"/>
  <c r="BF310" i="12"/>
  <c r="BF312" i="12"/>
  <c r="BF313" i="12"/>
  <c r="BF315" i="12"/>
  <c r="BF316" i="12"/>
  <c r="BF317" i="12"/>
  <c r="BF318" i="12"/>
  <c r="BF319" i="12"/>
  <c r="BF320" i="12"/>
  <c r="BF321" i="12"/>
  <c r="BF322" i="12"/>
  <c r="BF323" i="12"/>
  <c r="BF324" i="12"/>
  <c r="BF325" i="12"/>
  <c r="BF326" i="12"/>
  <c r="BF327" i="12"/>
  <c r="BF328" i="12"/>
  <c r="BF329" i="12"/>
  <c r="BF330" i="12"/>
  <c r="BF331" i="12"/>
  <c r="BF333" i="12"/>
  <c r="BF335" i="12"/>
  <c r="BF337" i="12"/>
  <c r="BF339" i="12"/>
  <c r="BF341" i="12"/>
  <c r="BF342" i="12"/>
  <c r="BF344" i="12"/>
  <c r="BF345" i="12"/>
  <c r="BF346" i="12"/>
  <c r="BF347" i="12"/>
  <c r="BF348" i="12"/>
  <c r="BF349" i="12"/>
  <c r="BF350" i="12"/>
  <c r="BF351" i="12"/>
  <c r="BF352" i="12"/>
  <c r="BF353" i="12"/>
  <c r="BF354" i="12"/>
  <c r="BF355" i="12"/>
  <c r="BF356" i="12"/>
  <c r="BF357" i="12"/>
  <c r="BF358" i="12"/>
  <c r="BF359" i="12"/>
  <c r="BF360" i="12"/>
  <c r="BF361" i="12"/>
  <c r="BF362" i="12"/>
  <c r="BF363" i="12"/>
  <c r="BF364" i="12"/>
  <c r="BF365" i="12"/>
  <c r="BF366" i="12"/>
  <c r="BF367" i="12"/>
  <c r="BF368" i="12"/>
  <c r="BF369" i="12"/>
  <c r="BF370" i="12"/>
  <c r="BF371" i="12"/>
  <c r="BF372" i="12"/>
  <c r="BF373" i="12"/>
  <c r="BF374" i="12"/>
  <c r="BF376" i="12"/>
  <c r="BF377" i="12"/>
  <c r="BF379" i="12"/>
  <c r="BF380" i="12"/>
  <c r="BF381" i="12"/>
  <c r="BF382" i="12"/>
  <c r="BF384" i="12"/>
  <c r="BF385" i="12"/>
  <c r="BF387" i="12"/>
  <c r="BF389" i="12"/>
  <c r="BF390" i="12"/>
  <c r="BF391" i="12"/>
  <c r="BF392" i="12"/>
  <c r="BF393" i="12"/>
  <c r="BF395" i="12"/>
  <c r="BF398" i="12"/>
  <c r="BF399" i="12"/>
  <c r="BF400" i="12"/>
  <c r="BF401" i="12"/>
  <c r="BF402" i="12"/>
  <c r="BF403" i="12"/>
  <c r="BF404" i="12"/>
  <c r="BF405" i="12"/>
  <c r="BF411" i="12"/>
  <c r="BF413" i="12"/>
  <c r="BF416" i="12"/>
  <c r="BF421" i="12"/>
  <c r="BF429" i="12"/>
  <c r="BF433" i="12"/>
  <c r="BF435" i="12"/>
  <c r="BF437" i="12"/>
  <c r="BF445" i="12"/>
  <c r="BF447" i="12"/>
  <c r="BF448" i="12"/>
  <c r="BF450" i="12"/>
  <c r="BF452" i="12"/>
  <c r="BF453" i="12"/>
  <c r="BF455" i="12"/>
  <c r="BF457" i="12"/>
  <c r="BF458" i="12"/>
  <c r="BF460" i="12"/>
  <c r="BF470" i="12"/>
  <c r="BF472" i="12"/>
  <c r="BF474" i="12"/>
  <c r="BK274" i="12"/>
  <c r="J274" i="12" s="1"/>
  <c r="J102" i="12" s="1"/>
  <c r="BK332" i="12"/>
  <c r="J332" i="12"/>
  <c r="J109" i="12" s="1"/>
  <c r="BK473" i="12"/>
  <c r="J473" i="12" s="1"/>
  <c r="J124" i="12" s="1"/>
  <c r="F92" i="13"/>
  <c r="BF151" i="13"/>
  <c r="BF152" i="13"/>
  <c r="BF156" i="13"/>
  <c r="BF174" i="13"/>
  <c r="BF180" i="13"/>
  <c r="BF199" i="13"/>
  <c r="BF220" i="13"/>
  <c r="BF245" i="13"/>
  <c r="BF248" i="13"/>
  <c r="BF250" i="13"/>
  <c r="BF259" i="13"/>
  <c r="BF269" i="13"/>
  <c r="BF273" i="13"/>
  <c r="BF281" i="13"/>
  <c r="BF284" i="13"/>
  <c r="BF286" i="13"/>
  <c r="BF293" i="13"/>
  <c r="BF295" i="13"/>
  <c r="BF297" i="13"/>
  <c r="BF298" i="13"/>
  <c r="BF301" i="13"/>
  <c r="BF305" i="13"/>
  <c r="BF307" i="13"/>
  <c r="BF310" i="13"/>
  <c r="BF312" i="13"/>
  <c r="BF313" i="13"/>
  <c r="BF315" i="13"/>
  <c r="BF319" i="13"/>
  <c r="BF322" i="13"/>
  <c r="BF325" i="13"/>
  <c r="BF326" i="13"/>
  <c r="BF327" i="13"/>
  <c r="BF328" i="13"/>
  <c r="BF329" i="13"/>
  <c r="BF339" i="13"/>
  <c r="BF345" i="13"/>
  <c r="BF346" i="13"/>
  <c r="BF347" i="13"/>
  <c r="BF349" i="13"/>
  <c r="BF354" i="13"/>
  <c r="BF356" i="13"/>
  <c r="BF364" i="13"/>
  <c r="BF376" i="13"/>
  <c r="BF377" i="13"/>
  <c r="BF379" i="13"/>
  <c r="BF380" i="13"/>
  <c r="BF382" i="13"/>
  <c r="BF385" i="13"/>
  <c r="BF389" i="13"/>
  <c r="BF390" i="13"/>
  <c r="BF391" i="13"/>
  <c r="BF398" i="13"/>
  <c r="BF399" i="13"/>
  <c r="BF403" i="13"/>
  <c r="BF404" i="13"/>
  <c r="BF405" i="13"/>
  <c r="BF411" i="13"/>
  <c r="BF413" i="13"/>
  <c r="BF416" i="13"/>
  <c r="BF419" i="13"/>
  <c r="BF424" i="13"/>
  <c r="BF427" i="13"/>
  <c r="BF429" i="13"/>
  <c r="BF431" i="13"/>
  <c r="BF433" i="13"/>
  <c r="BF435" i="13"/>
  <c r="BF438" i="13"/>
  <c r="BF445" i="13"/>
  <c r="BF450" i="13"/>
  <c r="BF452" i="13"/>
  <c r="BF457" i="13"/>
  <c r="BF460" i="13"/>
  <c r="BF470" i="13"/>
  <c r="BF472" i="13"/>
  <c r="BF474" i="13"/>
  <c r="BK274" i="13"/>
  <c r="J274" i="13"/>
  <c r="J102" i="13" s="1"/>
  <c r="BK469" i="13"/>
  <c r="BK468" i="13" s="1"/>
  <c r="J468" i="13" s="1"/>
  <c r="J121" i="13" s="1"/>
  <c r="E85" i="14"/>
  <c r="F92" i="14"/>
  <c r="BF150" i="14"/>
  <c r="BF151" i="14"/>
  <c r="BF152" i="14"/>
  <c r="BF163" i="14"/>
  <c r="BF169" i="14"/>
  <c r="BF174" i="14"/>
  <c r="BF175" i="14"/>
  <c r="BF188" i="14"/>
  <c r="BF189" i="14"/>
  <c r="BF199" i="14"/>
  <c r="BF203" i="14"/>
  <c r="BF244" i="14"/>
  <c r="BF245" i="14"/>
  <c r="BF247" i="14"/>
  <c r="BF248" i="14"/>
  <c r="BF251" i="14"/>
  <c r="BF253" i="14"/>
  <c r="BF255" i="14"/>
  <c r="BF259" i="14"/>
  <c r="BF262" i="14"/>
  <c r="BF263" i="14"/>
  <c r="BF264" i="14"/>
  <c r="BF265" i="14"/>
  <c r="BF269" i="14"/>
  <c r="BF270" i="14"/>
  <c r="BF271" i="14"/>
  <c r="BF273" i="14"/>
  <c r="BF275" i="14"/>
  <c r="BF278" i="14"/>
  <c r="BF281" i="14"/>
  <c r="BF284" i="14"/>
  <c r="BF286" i="14"/>
  <c r="BF287" i="14"/>
  <c r="BF289" i="14"/>
  <c r="BF290" i="14"/>
  <c r="BF291" i="14"/>
  <c r="BF292" i="14"/>
  <c r="BF293" i="14"/>
  <c r="BF295" i="14"/>
  <c r="BF297" i="14"/>
  <c r="BF298" i="14"/>
  <c r="BF299" i="14"/>
  <c r="BF300" i="14"/>
  <c r="BF301" i="14"/>
  <c r="BF302" i="14"/>
  <c r="BF303" i="14"/>
  <c r="BF305" i="14"/>
  <c r="BF307" i="14"/>
  <c r="BF310" i="14"/>
  <c r="BF312" i="14"/>
  <c r="BF316" i="14"/>
  <c r="BF317" i="14"/>
  <c r="BF318" i="14"/>
  <c r="BF321" i="14"/>
  <c r="BF329" i="14"/>
  <c r="BF330" i="14"/>
  <c r="BF331" i="14"/>
  <c r="BF333" i="14"/>
  <c r="BF335" i="14"/>
  <c r="BF339" i="14"/>
  <c r="BF341" i="14"/>
  <c r="BF344" i="14"/>
  <c r="BF345" i="14"/>
  <c r="BF347" i="14"/>
  <c r="BF349" i="14"/>
  <c r="BF350" i="14"/>
  <c r="BF353" i="14"/>
  <c r="BF354" i="14"/>
  <c r="BF355" i="14"/>
  <c r="BF356" i="14"/>
  <c r="BF364" i="14"/>
  <c r="BF368" i="14"/>
  <c r="BF370" i="14"/>
  <c r="BF377" i="14"/>
  <c r="BF379" i="14"/>
  <c r="BF381" i="14"/>
  <c r="BF382" i="14"/>
  <c r="BF390" i="14"/>
  <c r="BF391" i="14"/>
  <c r="BF392" i="14"/>
  <c r="BF393" i="14"/>
  <c r="BF395" i="14"/>
  <c r="BF398" i="14"/>
  <c r="BF399" i="14"/>
  <c r="BF400" i="14"/>
  <c r="BF404" i="14"/>
  <c r="BF405" i="14"/>
  <c r="BF411" i="14"/>
  <c r="BF422" i="14"/>
  <c r="BF423" i="14"/>
  <c r="BF424" i="14"/>
  <c r="BF445" i="14"/>
  <c r="BF447" i="14"/>
  <c r="BF448" i="14"/>
  <c r="BF450" i="14"/>
  <c r="BF455" i="14"/>
  <c r="BF457" i="14"/>
  <c r="BF458" i="14"/>
  <c r="BF460" i="14"/>
  <c r="BF470" i="14"/>
  <c r="BF472" i="14"/>
  <c r="BF474" i="14"/>
  <c r="BK274" i="14"/>
  <c r="J274" i="14" s="1"/>
  <c r="J102" i="14" s="1"/>
  <c r="BK332" i="14"/>
  <c r="J332" i="14"/>
  <c r="J109" i="14" s="1"/>
  <c r="BK473" i="14"/>
  <c r="J473" i="14" s="1"/>
  <c r="J124" i="14" s="1"/>
  <c r="J33" i="2"/>
  <c r="AV95" i="1"/>
  <c r="F33" i="4"/>
  <c r="AZ97" i="1"/>
  <c r="F36" i="5"/>
  <c r="BC98" i="1" s="1"/>
  <c r="F35" i="6"/>
  <c r="BB99" i="1" s="1"/>
  <c r="F36" i="7"/>
  <c r="BC100" i="1" s="1"/>
  <c r="F33" i="8"/>
  <c r="AZ101" i="1" s="1"/>
  <c r="F37" i="8"/>
  <c r="BD101" i="1" s="1"/>
  <c r="F33" i="9"/>
  <c r="AZ102" i="1" s="1"/>
  <c r="F37" i="10"/>
  <c r="BD103" i="1" s="1"/>
  <c r="F35" i="11"/>
  <c r="BB104" i="1" s="1"/>
  <c r="F35" i="12"/>
  <c r="BB105" i="1" s="1"/>
  <c r="F35" i="13"/>
  <c r="BB106" i="1" s="1"/>
  <c r="F33" i="2"/>
  <c r="AZ95" i="1" s="1"/>
  <c r="F36" i="2"/>
  <c r="BC95" i="1" s="1"/>
  <c r="F33" i="3"/>
  <c r="AZ96" i="1" s="1"/>
  <c r="F35" i="3"/>
  <c r="BB96" i="1" s="1"/>
  <c r="F37" i="3"/>
  <c r="BD96" i="1" s="1"/>
  <c r="J33" i="4"/>
  <c r="AV97" i="1" s="1"/>
  <c r="F37" i="4"/>
  <c r="BD97" i="1" s="1"/>
  <c r="F33" i="5"/>
  <c r="AZ98" i="1" s="1"/>
  <c r="F37" i="5"/>
  <c r="BD98" i="1" s="1"/>
  <c r="J33" i="6"/>
  <c r="AV99" i="1" s="1"/>
  <c r="J33" i="7"/>
  <c r="AV100" i="1" s="1"/>
  <c r="F37" i="7"/>
  <c r="BD100" i="1" s="1"/>
  <c r="F36" i="8"/>
  <c r="BC101" i="1" s="1"/>
  <c r="F35" i="9"/>
  <c r="BB102" i="1" s="1"/>
  <c r="F33" i="10"/>
  <c r="AZ103" i="1" s="1"/>
  <c r="F36" i="10"/>
  <c r="BC103" i="1" s="1"/>
  <c r="F36" i="11"/>
  <c r="BC104" i="1" s="1"/>
  <c r="J33" i="12"/>
  <c r="AV105" i="1" s="1"/>
  <c r="J33" i="13"/>
  <c r="AV106" i="1" s="1"/>
  <c r="J33" i="14"/>
  <c r="AV107" i="1" s="1"/>
  <c r="F36" i="14"/>
  <c r="BC107" i="1" s="1"/>
  <c r="F37" i="14"/>
  <c r="BD107" i="1" s="1"/>
  <c r="F37" i="2"/>
  <c r="BD95" i="1" s="1"/>
  <c r="F36" i="4"/>
  <c r="BC97" i="1" s="1"/>
  <c r="J33" i="5"/>
  <c r="AV98" i="1" s="1"/>
  <c r="F37" i="6"/>
  <c r="BD99" i="1" s="1"/>
  <c r="F33" i="7"/>
  <c r="AZ100" i="1" s="1"/>
  <c r="F35" i="8"/>
  <c r="BB101" i="1" s="1"/>
  <c r="F36" i="9"/>
  <c r="BC102" i="1" s="1"/>
  <c r="F35" i="10"/>
  <c r="BB103" i="1" s="1"/>
  <c r="F33" i="11"/>
  <c r="AZ104" i="1" s="1"/>
  <c r="F37" i="11"/>
  <c r="BD104" i="1" s="1"/>
  <c r="F37" i="12"/>
  <c r="BD105" i="1" s="1"/>
  <c r="F33" i="13"/>
  <c r="AZ106" i="1" s="1"/>
  <c r="F37" i="13"/>
  <c r="BD106" i="1" s="1"/>
  <c r="F35" i="2"/>
  <c r="BB95" i="1" s="1"/>
  <c r="J33" i="3"/>
  <c r="AV96" i="1" s="1"/>
  <c r="F36" i="3"/>
  <c r="BC96" i="1" s="1"/>
  <c r="F35" i="4"/>
  <c r="BB97" i="1" s="1"/>
  <c r="F35" i="5"/>
  <c r="BB98" i="1" s="1"/>
  <c r="F33" i="6"/>
  <c r="AZ99" i="1" s="1"/>
  <c r="F36" i="6"/>
  <c r="BC99" i="1" s="1"/>
  <c r="F35" i="7"/>
  <c r="BB100" i="1" s="1"/>
  <c r="J33" i="8"/>
  <c r="AV101" i="1" s="1"/>
  <c r="J33" i="9"/>
  <c r="AV102" i="1" s="1"/>
  <c r="F37" i="9"/>
  <c r="BD102" i="1" s="1"/>
  <c r="J33" i="10"/>
  <c r="AV103" i="1" s="1"/>
  <c r="J33" i="11"/>
  <c r="AV104" i="1" s="1"/>
  <c r="F33" i="12"/>
  <c r="AZ105" i="1" s="1"/>
  <c r="F36" i="12"/>
  <c r="BC105" i="1" s="1"/>
  <c r="F36" i="13"/>
  <c r="BC106" i="1" s="1"/>
  <c r="F33" i="14"/>
  <c r="AZ107" i="1" s="1"/>
  <c r="F35" i="14"/>
  <c r="BB107" i="1" s="1"/>
  <c r="R276" i="14" l="1"/>
  <c r="T145" i="14"/>
  <c r="R145" i="14"/>
  <c r="P145" i="14"/>
  <c r="R276" i="11"/>
  <c r="T145" i="11"/>
  <c r="P145" i="11"/>
  <c r="T276" i="10"/>
  <c r="BK276" i="10"/>
  <c r="J276" i="10"/>
  <c r="J103" i="10"/>
  <c r="T145" i="10"/>
  <c r="T144" i="10" s="1"/>
  <c r="P145" i="10"/>
  <c r="T145" i="9"/>
  <c r="BK145" i="9"/>
  <c r="J145" i="9" s="1"/>
  <c r="J97" i="9" s="1"/>
  <c r="P276" i="8"/>
  <c r="P144" i="8" s="1"/>
  <c r="AU101" i="1" s="1"/>
  <c r="T145" i="8"/>
  <c r="P145" i="8"/>
  <c r="T276" i="7"/>
  <c r="P276" i="7"/>
  <c r="P145" i="7"/>
  <c r="T276" i="6"/>
  <c r="P276" i="4"/>
  <c r="T145" i="4"/>
  <c r="T276" i="3"/>
  <c r="P276" i="3"/>
  <c r="T145" i="3"/>
  <c r="T144" i="3" s="1"/>
  <c r="R145" i="3"/>
  <c r="P145" i="3"/>
  <c r="P144" i="3" s="1"/>
  <c r="AU96" i="1" s="1"/>
  <c r="P276" i="2"/>
  <c r="R276" i="13"/>
  <c r="R276" i="12"/>
  <c r="P145" i="12"/>
  <c r="R145" i="10"/>
  <c r="T276" i="9"/>
  <c r="T276" i="8"/>
  <c r="R145" i="8"/>
  <c r="BK145" i="8"/>
  <c r="J145" i="8"/>
  <c r="J97" i="8" s="1"/>
  <c r="R276" i="7"/>
  <c r="BK145" i="7"/>
  <c r="J145" i="7"/>
  <c r="J97" i="7" s="1"/>
  <c r="P276" i="6"/>
  <c r="R145" i="6"/>
  <c r="R276" i="5"/>
  <c r="T145" i="5"/>
  <c r="R145" i="4"/>
  <c r="T276" i="2"/>
  <c r="T145" i="2"/>
  <c r="T276" i="14"/>
  <c r="P276" i="14"/>
  <c r="P276" i="13"/>
  <c r="P144" i="13"/>
  <c r="AU106" i="1" s="1"/>
  <c r="P276" i="12"/>
  <c r="R145" i="12"/>
  <c r="R144" i="12"/>
  <c r="P276" i="10"/>
  <c r="P276" i="9"/>
  <c r="P145" i="9"/>
  <c r="P144" i="9"/>
  <c r="AU102" i="1" s="1"/>
  <c r="BK276" i="7"/>
  <c r="J276" i="7"/>
  <c r="J103" i="7"/>
  <c r="T145" i="7"/>
  <c r="T144" i="7" s="1"/>
  <c r="R276" i="6"/>
  <c r="T145" i="6"/>
  <c r="T144" i="6" s="1"/>
  <c r="P145" i="6"/>
  <c r="P144" i="6"/>
  <c r="AU99" i="1"/>
  <c r="P276" i="5"/>
  <c r="R145" i="5"/>
  <c r="R144" i="5"/>
  <c r="T276" i="4"/>
  <c r="P145" i="4"/>
  <c r="P144" i="4" s="1"/>
  <c r="AU97" i="1" s="1"/>
  <c r="R276" i="3"/>
  <c r="BK276" i="2"/>
  <c r="J276" i="2" s="1"/>
  <c r="J103" i="2" s="1"/>
  <c r="R145" i="2"/>
  <c r="T276" i="13"/>
  <c r="T144" i="13" s="1"/>
  <c r="BK276" i="13"/>
  <c r="J276" i="13"/>
  <c r="J103" i="13" s="1"/>
  <c r="R145" i="13"/>
  <c r="R144" i="13"/>
  <c r="T276" i="12"/>
  <c r="T145" i="12"/>
  <c r="T276" i="11"/>
  <c r="P276" i="11"/>
  <c r="R145" i="11"/>
  <c r="R144" i="11" s="1"/>
  <c r="R276" i="10"/>
  <c r="R276" i="9"/>
  <c r="R145" i="9"/>
  <c r="R144" i="9" s="1"/>
  <c r="R276" i="8"/>
  <c r="R145" i="7"/>
  <c r="R144" i="7"/>
  <c r="T276" i="5"/>
  <c r="BK276" i="5"/>
  <c r="J276" i="5"/>
  <c r="J103" i="5"/>
  <c r="P145" i="5"/>
  <c r="P144" i="5" s="1"/>
  <c r="AU98" i="1" s="1"/>
  <c r="R276" i="4"/>
  <c r="R276" i="2"/>
  <c r="P145" i="2"/>
  <c r="P144" i="2"/>
  <c r="AU95" i="1"/>
  <c r="J277" i="2"/>
  <c r="J104" i="2" s="1"/>
  <c r="BK145" i="4"/>
  <c r="BK276" i="4"/>
  <c r="J276" i="4" s="1"/>
  <c r="J103" i="4" s="1"/>
  <c r="BK469" i="4"/>
  <c r="J469" i="4"/>
  <c r="J121" i="4" s="1"/>
  <c r="BK145" i="5"/>
  <c r="J277" i="5"/>
  <c r="J104" i="5"/>
  <c r="BK145" i="6"/>
  <c r="J145" i="6" s="1"/>
  <c r="J97" i="6" s="1"/>
  <c r="BK467" i="6"/>
  <c r="J467" i="6" s="1"/>
  <c r="J121" i="6" s="1"/>
  <c r="J146" i="7"/>
  <c r="J98" i="7"/>
  <c r="J277" i="7"/>
  <c r="J104" i="7" s="1"/>
  <c r="BK467" i="7"/>
  <c r="J467" i="7"/>
  <c r="J121" i="7" s="1"/>
  <c r="J146" i="8"/>
  <c r="J98" i="8"/>
  <c r="BK276" i="8"/>
  <c r="J276" i="8" s="1"/>
  <c r="J103" i="8" s="1"/>
  <c r="J146" i="9"/>
  <c r="J98" i="9"/>
  <c r="BK276" i="9"/>
  <c r="J276" i="9" s="1"/>
  <c r="J103" i="9" s="1"/>
  <c r="BK467" i="9"/>
  <c r="J467" i="9" s="1"/>
  <c r="J121" i="9" s="1"/>
  <c r="BK145" i="10"/>
  <c r="J277" i="10"/>
  <c r="J104" i="10" s="1"/>
  <c r="BK470" i="10"/>
  <c r="J470" i="10"/>
  <c r="J121" i="10"/>
  <c r="BK145" i="11"/>
  <c r="J145" i="11" s="1"/>
  <c r="J97" i="11" s="1"/>
  <c r="J469" i="11"/>
  <c r="J122" i="11" s="1"/>
  <c r="BK145" i="12"/>
  <c r="J145" i="12"/>
  <c r="J97" i="12"/>
  <c r="BK276" i="12"/>
  <c r="J276" i="12" s="1"/>
  <c r="J103" i="12" s="1"/>
  <c r="BK145" i="13"/>
  <c r="J145" i="13"/>
  <c r="J97" i="13" s="1"/>
  <c r="J277" i="13"/>
  <c r="J104" i="13"/>
  <c r="J469" i="13"/>
  <c r="J122" i="13" s="1"/>
  <c r="BK468" i="14"/>
  <c r="J468" i="14"/>
  <c r="J121" i="14"/>
  <c r="BK145" i="2"/>
  <c r="J145" i="2"/>
  <c r="J97" i="2"/>
  <c r="BK470" i="2"/>
  <c r="J470" i="2" s="1"/>
  <c r="J121" i="2" s="1"/>
  <c r="BK145" i="3"/>
  <c r="J145" i="3"/>
  <c r="J97" i="3" s="1"/>
  <c r="BK276" i="3"/>
  <c r="J276" i="3"/>
  <c r="J103" i="3"/>
  <c r="BK469" i="3"/>
  <c r="J469" i="3"/>
  <c r="J121" i="3"/>
  <c r="BK467" i="5"/>
  <c r="J467" i="5" s="1"/>
  <c r="J121" i="5" s="1"/>
  <c r="BK276" i="6"/>
  <c r="J276" i="6" s="1"/>
  <c r="J103" i="6" s="1"/>
  <c r="BK467" i="8"/>
  <c r="J467" i="8"/>
  <c r="J121" i="8" s="1"/>
  <c r="BK276" i="11"/>
  <c r="J276" i="11"/>
  <c r="J103" i="11"/>
  <c r="BK468" i="12"/>
  <c r="J468" i="12" s="1"/>
  <c r="J121" i="12" s="1"/>
  <c r="BK145" i="14"/>
  <c r="J145" i="14" s="1"/>
  <c r="J97" i="14" s="1"/>
  <c r="BK276" i="14"/>
  <c r="J276" i="14"/>
  <c r="J103" i="14" s="1"/>
  <c r="BD94" i="1"/>
  <c r="W33" i="1" s="1"/>
  <c r="F34" i="4"/>
  <c r="BA97" i="1" s="1"/>
  <c r="J34" i="4"/>
  <c r="AW97" i="1" s="1"/>
  <c r="AT97" i="1" s="1"/>
  <c r="J34" i="6"/>
  <c r="AW99" i="1" s="1"/>
  <c r="AT99" i="1" s="1"/>
  <c r="J34" i="7"/>
  <c r="AW100" i="1" s="1"/>
  <c r="AT100" i="1" s="1"/>
  <c r="F34" i="9"/>
  <c r="BA102" i="1"/>
  <c r="F34" i="10"/>
  <c r="BA103" i="1"/>
  <c r="F34" i="13"/>
  <c r="BA106" i="1" s="1"/>
  <c r="J34" i="3"/>
  <c r="AW96" i="1"/>
  <c r="AT96" i="1"/>
  <c r="J34" i="13"/>
  <c r="AW106" i="1" s="1"/>
  <c r="AT106" i="1" s="1"/>
  <c r="J34" i="14"/>
  <c r="AW107" i="1" s="1"/>
  <c r="AT107" i="1" s="1"/>
  <c r="J34" i="2"/>
  <c r="AW95" i="1"/>
  <c r="AT95" i="1" s="1"/>
  <c r="J34" i="5"/>
  <c r="AW98" i="1"/>
  <c r="AT98" i="1"/>
  <c r="F34" i="7"/>
  <c r="BA100" i="1" s="1"/>
  <c r="F34" i="8"/>
  <c r="BA101" i="1"/>
  <c r="J34" i="9"/>
  <c r="AW102" i="1" s="1"/>
  <c r="AT102" i="1" s="1"/>
  <c r="F34" i="11"/>
  <c r="BA104" i="1" s="1"/>
  <c r="AZ94" i="1"/>
  <c r="W29" i="1"/>
  <c r="BB94" i="1"/>
  <c r="W31" i="1" s="1"/>
  <c r="BC94" i="1"/>
  <c r="W32" i="1"/>
  <c r="F34" i="2"/>
  <c r="BA95" i="1" s="1"/>
  <c r="F34" i="3"/>
  <c r="BA96" i="1"/>
  <c r="F34" i="5"/>
  <c r="BA98" i="1" s="1"/>
  <c r="F34" i="6"/>
  <c r="BA99" i="1" s="1"/>
  <c r="J34" i="8"/>
  <c r="AW101" i="1" s="1"/>
  <c r="AT101" i="1" s="1"/>
  <c r="J34" i="10"/>
  <c r="AW103" i="1"/>
  <c r="AT103" i="1" s="1"/>
  <c r="J34" i="11"/>
  <c r="AW104" i="1" s="1"/>
  <c r="AT104" i="1" s="1"/>
  <c r="F34" i="12"/>
  <c r="BA105" i="1" s="1"/>
  <c r="J34" i="12"/>
  <c r="AW105" i="1"/>
  <c r="AT105" i="1" s="1"/>
  <c r="F34" i="14"/>
  <c r="BA107" i="1"/>
  <c r="BK144" i="10" l="1"/>
  <c r="J144" i="10"/>
  <c r="J96" i="10" s="1"/>
  <c r="BK144" i="5"/>
  <c r="J144" i="5" s="1"/>
  <c r="J96" i="5" s="1"/>
  <c r="BK144" i="4"/>
  <c r="J144" i="4"/>
  <c r="J96" i="4" s="1"/>
  <c r="T144" i="12"/>
  <c r="R144" i="2"/>
  <c r="T144" i="2"/>
  <c r="R144" i="4"/>
  <c r="T144" i="5"/>
  <c r="R144" i="6"/>
  <c r="R144" i="8"/>
  <c r="P144" i="12"/>
  <c r="AU105" i="1"/>
  <c r="T144" i="9"/>
  <c r="P144" i="11"/>
  <c r="AU104" i="1" s="1"/>
  <c r="P144" i="14"/>
  <c r="AU107" i="1" s="1"/>
  <c r="R144" i="14"/>
  <c r="T144" i="14"/>
  <c r="R144" i="10"/>
  <c r="R144" i="3"/>
  <c r="T144" i="4"/>
  <c r="P144" i="7"/>
  <c r="AU100" i="1"/>
  <c r="T144" i="8"/>
  <c r="P144" i="10"/>
  <c r="AU103" i="1" s="1"/>
  <c r="T144" i="11"/>
  <c r="J145" i="4"/>
  <c r="J97" i="4"/>
  <c r="J145" i="5"/>
  <c r="J97" i="5"/>
  <c r="BK144" i="6"/>
  <c r="J144" i="6"/>
  <c r="J96" i="6" s="1"/>
  <c r="BK144" i="7"/>
  <c r="J144" i="7" s="1"/>
  <c r="J96" i="7" s="1"/>
  <c r="BK144" i="8"/>
  <c r="J144" i="8"/>
  <c r="J96" i="8" s="1"/>
  <c r="J145" i="10"/>
  <c r="J97" i="10" s="1"/>
  <c r="BK144" i="11"/>
  <c r="J144" i="11" s="1"/>
  <c r="J96" i="11" s="1"/>
  <c r="BK144" i="12"/>
  <c r="J144" i="12"/>
  <c r="J96" i="12" s="1"/>
  <c r="BK144" i="2"/>
  <c r="J144" i="2" s="1"/>
  <c r="J96" i="2" s="1"/>
  <c r="BK144" i="3"/>
  <c r="J144" i="3"/>
  <c r="J96" i="3" s="1"/>
  <c r="BK144" i="9"/>
  <c r="J144" i="9" s="1"/>
  <c r="J30" i="9" s="1"/>
  <c r="AG102" i="1" s="1"/>
  <c r="AN102" i="1" s="1"/>
  <c r="BK144" i="13"/>
  <c r="J144" i="13" s="1"/>
  <c r="J96" i="13" s="1"/>
  <c r="BK144" i="14"/>
  <c r="J144" i="14"/>
  <c r="J96" i="14" s="1"/>
  <c r="AV94" i="1"/>
  <c r="AK29" i="1" s="1"/>
  <c r="AX94" i="1"/>
  <c r="AY94" i="1"/>
  <c r="BA94" i="1"/>
  <c r="W30" i="1" s="1"/>
  <c r="J39" i="9" l="1"/>
  <c r="J96" i="9"/>
  <c r="J30" i="2"/>
  <c r="AG95" i="1"/>
  <c r="AN95" i="1" s="1"/>
  <c r="J30" i="12"/>
  <c r="AG105" i="1" s="1"/>
  <c r="AN105" i="1" s="1"/>
  <c r="J30" i="3"/>
  <c r="AG96" i="1"/>
  <c r="AN96" i="1" s="1"/>
  <c r="J30" i="7"/>
  <c r="AG100" i="1" s="1"/>
  <c r="AN100" i="1" s="1"/>
  <c r="J30" i="14"/>
  <c r="AG107" i="1"/>
  <c r="AN107" i="1" s="1"/>
  <c r="AW94" i="1"/>
  <c r="AK30" i="1" s="1"/>
  <c r="J30" i="5"/>
  <c r="AG98" i="1" s="1"/>
  <c r="AN98" i="1" s="1"/>
  <c r="J30" i="6"/>
  <c r="AG99" i="1"/>
  <c r="AN99" i="1" s="1"/>
  <c r="J30" i="8"/>
  <c r="AG101" i="1" s="1"/>
  <c r="AN101" i="1" s="1"/>
  <c r="J30" i="10"/>
  <c r="AG103" i="1"/>
  <c r="AN103" i="1" s="1"/>
  <c r="J30" i="11"/>
  <c r="AG104" i="1" s="1"/>
  <c r="AN104" i="1" s="1"/>
  <c r="J30" i="13"/>
  <c r="AG106" i="1"/>
  <c r="AN106" i="1" s="1"/>
  <c r="J30" i="4"/>
  <c r="AG97" i="1" s="1"/>
  <c r="AN97" i="1" s="1"/>
  <c r="AU94" i="1"/>
  <c r="J39" i="5" l="1"/>
  <c r="J39" i="6"/>
  <c r="J39" i="8"/>
  <c r="J39" i="10"/>
  <c r="J39" i="11"/>
  <c r="J39" i="12"/>
  <c r="J39" i="13"/>
  <c r="J39" i="14"/>
  <c r="J39" i="2"/>
  <c r="J39" i="3"/>
  <c r="J39" i="4"/>
  <c r="J39" i="7"/>
  <c r="AT94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<sst xmlns="http://schemas.openxmlformats.org/spreadsheetml/2006/main" count="51566" uniqueCount="1338">
  <si>
    <t>Export Komplet</t>
  </si>
  <si>
    <t/>
  </si>
  <si>
    <t>2.0</t>
  </si>
  <si>
    <t>ZAMOK</t>
  </si>
  <si>
    <t>False</t>
  </si>
  <si>
    <t>{f632db73-9068-46a1-94fd-2fcf2eb91164}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</si>
  <si>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</si>
  <si>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</si>
  <si>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</si>
  <si>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</si>
  <si>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</si>
  <si>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</si>
  <si>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</si>
  <si>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</si>
  <si>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202003-25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</si>
  <si>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</si>
  <si>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</si>
  <si>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 pokojů II.ETAPA 21 pokojů - PD- - -</t>
  </si>
  <si>
    <t>KSO:</t>
  </si>
  <si>
    <t>CC-CZ:</t>
  </si>
  <si>
    <t>Místo:</t>
  </si>
  <si>
    <t>Sedlčany</t>
  </si>
  <si>
    <t>Datum:</t>
  </si>
  <si>
    <t>15. 4. 2020</t>
  </si>
  <si>
    <t>Zadavatel:</t>
  </si>
  <si>
    <t>IČ:</t>
  </si>
  <si>
    <t>42727227</t>
  </si>
  <si>
    <t>Domov Sedlčany - poskytovatel soc. služeb</t>
  </si>
  <si>
    <t>DIČ:</t>
  </si>
  <si>
    <t>CZ42727227</t>
  </si>
  <si>
    <t>Uchazeč:</t>
  </si>
  <si>
    <t>Vyplň údaj</t>
  </si>
  <si>
    <t>Projektant:</t>
  </si>
  <si>
    <t>06231608</t>
  </si>
  <si>
    <t>Ing. Michal Strnad</t>
  </si>
  <si>
    <t>CZ8704183774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</si>
  <si>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</si>
  <si>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</si>
  <si>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</si>
  <si>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</si>
  <si>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</si>
  <si>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</si>
  <si>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</si>
  <si>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</si>
  <si>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</si>
  <si>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</si>
  <si>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</si>
  <si>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</si>
  <si>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</si>
  <si>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</si>
  <si>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</si>
  <si>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</si>
  <si>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</si>
  <si>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</si>
  <si>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</si>
  <si>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</si>
  <si>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</si>
  <si>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</si>
  <si>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</si>
  <si>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</si>
  <si>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</si>
  <si>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</si>
  <si>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</si>
  <si>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</si>
  <si>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</si>
  <si>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</si>
  <si>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</si>
  <si>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</si>
  <si>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</si>
  <si>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</si>
  <si>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</si>
  <si>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</si>
  <si>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</si>
  <si>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</si>
  <si>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</si>
  <si>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</si>
  <si>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</si>
  <si>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</si>
  <si>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</si>
  <si>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</si>
  <si>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</si>
  <si>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</si>
  <si>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</si>
  <si>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</si>
  <si>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</si>
  <si>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</si>
  <si>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 pokoje 216</t>
  </si>
  <si>
    <t>STA</t>
  </si>
  <si>
    <t>1</t>
  </si>
  <si>
    <t>{da0b3a17-a966-4898-a9da-6de6882e45f9}</t>
  </si>
  <si>
    <t>02</t>
  </si>
  <si>
    <t>Stavební úpravy pokoje 233</t>
  </si>
  <si>
    <t>{5b17eb24-7f7d-4731-9067-7c6f9e6783c4}</t>
  </si>
  <si>
    <t>03</t>
  </si>
  <si>
    <t>Stavební úpravy pokoje 234</t>
  </si>
  <si>
    <t>{6731c245-91d2-48da-ab27-97e3ad00c8ca}</t>
  </si>
  <si>
    <t>04</t>
  </si>
  <si>
    <t>Stavební úpravy pokoje 243</t>
  </si>
  <si>
    <t>{8f96ea70-eaee-47ee-a350-73dd73b276b0}</t>
  </si>
  <si>
    <t>05</t>
  </si>
  <si>
    <t>Stavební úpravy pokoje 244</t>
  </si>
  <si>
    <t>{baac3425-9b76-4716-975f-d958991a12d3}</t>
  </si>
  <si>
    <t>06</t>
  </si>
  <si>
    <t>Stavební úpravy pokoje 253</t>
  </si>
  <si>
    <t>{059358c7-0ef4-4f9a-9f7d-ccaae27cf794}</t>
  </si>
  <si>
    <t>07</t>
  </si>
  <si>
    <t>Stavební úpravy pokoje 254</t>
  </si>
  <si>
    <t>{a6104599-bb68-4d8e-b565-882782bfde2b}</t>
  </si>
  <si>
    <t>08</t>
  </si>
  <si>
    <t>Stavební úpravy pokoje 263</t>
  </si>
  <si>
    <t>{4b693668-c20b-4449-b50e-da711fc0e477}</t>
  </si>
  <si>
    <t>09</t>
  </si>
  <si>
    <t>Stavební úpravy pokoje 336</t>
  </si>
  <si>
    <t>{38a96343-f203-48ef-ba03-11e41d0fd047}</t>
  </si>
  <si>
    <t>10</t>
  </si>
  <si>
    <t>Stavební úpravy pokoje 346</t>
  </si>
  <si>
    <t>{71eb4e67-20c1-431f-8ad1-c50b19d7761d}</t>
  </si>
  <si>
    <t>11</t>
  </si>
  <si>
    <t>Stavební úpravy pokoje 356</t>
  </si>
  <si>
    <t>{1b27a192-964e-4e89-ba41-e347d0b3e476}</t>
  </si>
  <si>
    <t>12</t>
  </si>
  <si>
    <t>Stavební úpravy pokoje 366</t>
  </si>
  <si>
    <t>{6b588662-eb64-4bc6-99df-5f3803d25b9d}</t>
  </si>
  <si>
    <t>13</t>
  </si>
  <si>
    <t>Stavební úpravy pokoje 376</t>
  </si>
  <si>
    <t>{c6aee266-f555-4e25-889b-34a522a84570}</t>
  </si>
  <si>
    <t>KRYCÍ LIST SOUPISU PRACÍ</t>
  </si>
  <si>
    <t>Objekt:</t>
  </si>
  <si>
    <t>01 - Stavební úpravy pokoje 216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</si>
  <si>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</si>
  <si>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</si>
  <si>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</si>
  <si>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</si>
  <si>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</si>
  <si>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</si>
  <si>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</si>
  <si>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</si>
  <si>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</si>
  <si>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</si>
  <si>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</si>
  <si>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</si>
  <si>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</si>
  <si>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</si>
  <si>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</si>
  <si>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</si>
  <si>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</si>
  <si>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</si>
  <si>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</si>
  <si>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</si>
  <si>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</si>
  <si>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</si>
  <si>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</si>
  <si>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</si>
  <si>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</si>
  <si>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</si>
  <si>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</si>
  <si>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</si>
  <si>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</si>
  <si>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</si>
  <si>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</si>
  <si>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</si>
  <si>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</si>
  <si>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</si>
  <si>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</si>
  <si>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</si>
  <si>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</si>
  <si>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</si>
  <si>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</si>
  <si>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</si>
  <si>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</si>
  <si>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</si>
  <si>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</si>
  <si>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</si>
  <si>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</si>
  <si>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</si>
  <si>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</si>
  <si>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</si>
  <si>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</si>
  <si>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</si>
  <si>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</si>
  <si>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</si>
  <si>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311231116</t>
  </si>
  <si>
    <t>Zdivo nosné z cihel dl 290 mm pevnosti P 7 až 15 na MC 10</t>
  </si>
  <si>
    <t>m3</t>
  </si>
  <si>
    <t>4</t>
  </si>
  <si>
    <t>2</t>
  </si>
  <si>
    <t>-550732549</t>
  </si>
  <si>
    <t>VV</t>
  </si>
  <si>
    <t>zazdění otvoru po původních vstupních dveří;</t>
  </si>
  <si>
    <t>0,9*2,05*0,15+1,25*0,50*0,15</t>
  </si>
  <si>
    <t>317141213</t>
  </si>
  <si>
    <t>Překlady ploché z pórobetonu š 125 mm pro světlost otvoru do 1100 mm</t>
  </si>
  <si>
    <t>kus</t>
  </si>
  <si>
    <t>-255087710</t>
  </si>
  <si>
    <t>317141219</t>
  </si>
  <si>
    <t>Překlady ploché z pórobetonu š 125 mm pro světlost otvoru do 2500 mm</t>
  </si>
  <si>
    <t>-1814442378</t>
  </si>
  <si>
    <t>317141223</t>
  </si>
  <si>
    <t>Překlady ploché z pórobetonu š 150 mm pro světlost otvoru do 1100 mm</t>
  </si>
  <si>
    <t>738976276</t>
  </si>
  <si>
    <t>5</t>
  </si>
  <si>
    <t>34000000R</t>
  </si>
  <si>
    <t>Řezání stěnových dílců z betonů tl do 200 mm</t>
  </si>
  <si>
    <t>m</t>
  </si>
  <si>
    <t>1327410604</t>
  </si>
  <si>
    <t>otvor pro nové vstupní dveře;</t>
  </si>
  <si>
    <t>2,05+1,25+2,05</t>
  </si>
  <si>
    <t>6</t>
  </si>
  <si>
    <t>342272323</t>
  </si>
  <si>
    <t>Příčky tl 100 mm z pórobetonových přesných hladkých příčkovek objemové hmotnosti 500 kg/m3</t>
  </si>
  <si>
    <t>m2</t>
  </si>
  <si>
    <t>2134593649</t>
  </si>
  <si>
    <t>příčky 100 mm</t>
  </si>
  <si>
    <t>(0,50+1,21)*2,55</t>
  </si>
  <si>
    <t>(0,51)*2,20</t>
  </si>
  <si>
    <t>předstěny 100 mm</t>
  </si>
  <si>
    <t>(1,65)*1,30+(0,46)*2,55</t>
  </si>
  <si>
    <t>Součet</t>
  </si>
  <si>
    <t>7</t>
  </si>
  <si>
    <t>342272423</t>
  </si>
  <si>
    <t>Příčky tl 125 mm z pórobetonových přesných hladkých příčkovek objemové hmotnosti 500 kg/m3</t>
  </si>
  <si>
    <t>823501693</t>
  </si>
  <si>
    <t>příčka 125 mm</t>
  </si>
  <si>
    <t>(3,18+3,60)*2,55</t>
  </si>
  <si>
    <t>" Odpočty otvorů</t>
  </si>
  <si>
    <t>-(2,19*2,09)*1-(1,20*2,05)</t>
  </si>
  <si>
    <t>8</t>
  </si>
  <si>
    <t>342272523</t>
  </si>
  <si>
    <t>Příčky tl 150 mm z pórobetonových přesných hladkých příčkovek objemové hmotnosti 500 kg/m3</t>
  </si>
  <si>
    <t>-1058719558</t>
  </si>
  <si>
    <t>příčky 150 mm</t>
  </si>
  <si>
    <t>(4,80)*2,20+(1,80+0,46)*2,55+(1,20)*1,30</t>
  </si>
  <si>
    <t>-(1,20*2,05)*1</t>
  </si>
  <si>
    <t>9</t>
  </si>
  <si>
    <t>342291111</t>
  </si>
  <si>
    <t>Ukotvení příček montážní polyuretanovou pěnou tl příčky do 100 mm</t>
  </si>
  <si>
    <t>552380834</t>
  </si>
  <si>
    <t>342291112</t>
  </si>
  <si>
    <t>Ukotvení příček montážní polyuretanovou pěnou tl příčky přes 100 mm</t>
  </si>
  <si>
    <t>1783355012</t>
  </si>
  <si>
    <t>342291131</t>
  </si>
  <si>
    <t>Ukotvení příček k betonovým konstrukcím plochými kotvami</t>
  </si>
  <si>
    <t>582048283</t>
  </si>
  <si>
    <t>Úpravy povrchů, podlahy a osazování výplní</t>
  </si>
  <si>
    <t>611131121</t>
  </si>
  <si>
    <t>Penetrace akrylát-silikonová vnitřních stropů nanášená ručně</t>
  </si>
  <si>
    <t>1825757849</t>
  </si>
  <si>
    <t>4,400+20,500+10,800</t>
  </si>
  <si>
    <t>611135101</t>
  </si>
  <si>
    <t>Hrubá výplň rýh ve stropech maltou jakékoli šířky rýhy</t>
  </si>
  <si>
    <t>360612210</t>
  </si>
  <si>
    <t>po původních konstrukcích</t>
  </si>
  <si>
    <t>0,350+1,680+0,68</t>
  </si>
  <si>
    <t>po původních instalacích</t>
  </si>
  <si>
    <t>2,000</t>
  </si>
  <si>
    <t>14</t>
  </si>
  <si>
    <t>611142001</t>
  </si>
  <si>
    <t>Potažení vnitřních stropů sklovláknitým pletivem vtlačeným do tenkovrstvé hmoty</t>
  </si>
  <si>
    <t>452370152</t>
  </si>
  <si>
    <t>35,700</t>
  </si>
  <si>
    <t>611311131</t>
  </si>
  <si>
    <t>Potažení vnitřních rovných stropů vápenným štukem tloušťky do 3 mm</t>
  </si>
  <si>
    <t>247020910</t>
  </si>
  <si>
    <t>16</t>
  </si>
  <si>
    <t>612131121</t>
  </si>
  <si>
    <t>Penetrace akrylát-silikonová vnitřních stěn nanášená ručně</t>
  </si>
  <si>
    <t>-1942726270</t>
  </si>
  <si>
    <t>pokoj 2</t>
  </si>
  <si>
    <t>(2,00+0,30+1,11+3,30+0,60)*2,55</t>
  </si>
  <si>
    <t>-(2,32*1,60)*1</t>
  </si>
  <si>
    <t>chodba a koupelna</t>
  </si>
  <si>
    <t>(0,75+0,46)*2,55</t>
  </si>
  <si>
    <t>pokoj 1</t>
  </si>
  <si>
    <t>(0,15+0,46+3,30+0,46+0,08+4,80+0,08+0,60+3,30+0,60+0,15)*2,55</t>
  </si>
  <si>
    <t>-(2,10*1,60)*1-(0,90*2,40)*1</t>
  </si>
  <si>
    <t>17</t>
  </si>
  <si>
    <t>612135101</t>
  </si>
  <si>
    <t>Hrubá výplň rýh ve stěnách maltou jakékoli šířky rýhy</t>
  </si>
  <si>
    <t>-1127287594</t>
  </si>
  <si>
    <t>0,28*9*2</t>
  </si>
  <si>
    <t>0,15*2,35*6</t>
  </si>
  <si>
    <t>18</t>
  </si>
  <si>
    <t>612142001</t>
  </si>
  <si>
    <t>Potažení vnitřních stěn sklovláknitým pletivem vtlačeným do tenkovrstvé hmoty</t>
  </si>
  <si>
    <t>219972345</t>
  </si>
  <si>
    <t>(0,51)*2,55</t>
  </si>
  <si>
    <t>(1,65+0,10)*1,30+(0,46)*2,55</t>
  </si>
  <si>
    <t>Mezisoučet</t>
  </si>
  <si>
    <t>(3,18+3,60)*2,55*2</t>
  </si>
  <si>
    <t>-(2,19*2,09)*1*2-(1,20*2,05)*2</t>
  </si>
  <si>
    <t>(4,80)*2,55*2+(1,80+0,46)*2,55+(0,90+0,15)*1,30</t>
  </si>
  <si>
    <t>-(1,20*2,05)*2*2</t>
  </si>
  <si>
    <t>19</t>
  </si>
  <si>
    <t>612311131</t>
  </si>
  <si>
    <t>Potažení vnitřních stěn vápenným štukem tloušťky do 3 mm</t>
  </si>
  <si>
    <t>-1864219864</t>
  </si>
  <si>
    <t>původní stěny</t>
  </si>
  <si>
    <t>48,144</t>
  </si>
  <si>
    <t>nové příčky a stěny</t>
  </si>
  <si>
    <t>(0,50+1,21)*0,60</t>
  </si>
  <si>
    <t>(1,65+0,46)*0,60</t>
  </si>
  <si>
    <t>(3,18+0,95)*0,60+(3,18+3,60+1,35)*2,55</t>
  </si>
  <si>
    <t>-(2,19*2,09)*1-(1,20*2,05)*2</t>
  </si>
  <si>
    <t>(4,80*2)*2,55+(1,80+0,46+0,15)*0,60</t>
  </si>
  <si>
    <t>20</t>
  </si>
  <si>
    <t>612325215</t>
  </si>
  <si>
    <t>Vápenocementová hladká omítka malých ploch do 4,0 m2 na stěnách</t>
  </si>
  <si>
    <t>533242947</t>
  </si>
  <si>
    <t>zahození pouzder</t>
  </si>
  <si>
    <t>1*2</t>
  </si>
  <si>
    <t>612325411</t>
  </si>
  <si>
    <t>Oprava vnitřní vápenocementové hladké omítky stěn v rozsahu plochy do 10%</t>
  </si>
  <si>
    <t>-1574191453</t>
  </si>
  <si>
    <t>22</t>
  </si>
  <si>
    <t>619995001</t>
  </si>
  <si>
    <t>Začištění omítek kolem oken, dveří, podlah nebo obkladů</t>
  </si>
  <si>
    <t>110890274</t>
  </si>
  <si>
    <t>23</t>
  </si>
  <si>
    <t>632450134</t>
  </si>
  <si>
    <t>Vyrovnávací cementový potěr tl do 80 mm ze suchých směsí provedený v ploše</t>
  </si>
  <si>
    <t>-361177339</t>
  </si>
  <si>
    <t>10,800+5,100+4,400</t>
  </si>
  <si>
    <t>24</t>
  </si>
  <si>
    <t>632459176</t>
  </si>
  <si>
    <t>Příplatek k potěrům tl do 50 mm za plochu do 5 m2</t>
  </si>
  <si>
    <t>1999460574</t>
  </si>
  <si>
    <t>25</t>
  </si>
  <si>
    <t>632481111</t>
  </si>
  <si>
    <t>Vložka do potěru nebo mazaniny z rabicového pletiva</t>
  </si>
  <si>
    <t>-867552861</t>
  </si>
  <si>
    <t>26</t>
  </si>
  <si>
    <t>642945111</t>
  </si>
  <si>
    <t>Osazování protipožárních nebo protiplynových zárubní dveří jednokřídlových do 2,5 m2, včetně dodávky zárubně</t>
  </si>
  <si>
    <t>1884797608</t>
  </si>
  <si>
    <t>27</t>
  </si>
  <si>
    <t>642946112</t>
  </si>
  <si>
    <t>Osazování pouzdra posuvných dveří s jednou kapsou pro jedno křídlo šířky do 1200 mm do zděné příčky</t>
  </si>
  <si>
    <t>2038917019</t>
  </si>
  <si>
    <t>28</t>
  </si>
  <si>
    <t>M</t>
  </si>
  <si>
    <t>553316150</t>
  </si>
  <si>
    <t>pouzdro stavební STANDARD S700-100 1000 mm</t>
  </si>
  <si>
    <t>451856744</t>
  </si>
  <si>
    <t>Ostatní konstrukce a práce, bourání</t>
  </si>
  <si>
    <t>29</t>
  </si>
  <si>
    <t>952901111</t>
  </si>
  <si>
    <t>Vyčištění budov bytové a občanské výstavby při výšce podlaží do 4 m</t>
  </si>
  <si>
    <t>-1223738558</t>
  </si>
  <si>
    <t>35,700+5,100</t>
  </si>
  <si>
    <t>30</t>
  </si>
  <si>
    <t>962031132</t>
  </si>
  <si>
    <t>Bourání příček z cihel nebo bloků dělécích mezipokojových tl do 100 mm</t>
  </si>
  <si>
    <t>1287678438</t>
  </si>
  <si>
    <t>půdorys bourání</t>
  </si>
  <si>
    <t>(4,80+3,25+0,65+0,97)*2,530</t>
  </si>
  <si>
    <t>31</t>
  </si>
  <si>
    <t>962084121</t>
  </si>
  <si>
    <t>Bourání příček deskových sádrových typu rabicka tl do 50 mm</t>
  </si>
  <si>
    <t>858932179</t>
  </si>
  <si>
    <t>(1,25+0,4+1,25+0,4)*2,53</t>
  </si>
  <si>
    <t>32</t>
  </si>
  <si>
    <t>965045112</t>
  </si>
  <si>
    <t>Bourání potěrů cementových nebo pískocementových tl do 50 mm pl do 4 m2</t>
  </si>
  <si>
    <t>1185173144</t>
  </si>
  <si>
    <t>33</t>
  </si>
  <si>
    <t>968072455</t>
  </si>
  <si>
    <t>Vybourání kovových dveřních zárubní pl do 2 m2</t>
  </si>
  <si>
    <t>1187462710</t>
  </si>
  <si>
    <t>34</t>
  </si>
  <si>
    <t>96901112R</t>
  </si>
  <si>
    <t>Vybourání vodovodního nebo plynového vedení DN do 52</t>
  </si>
  <si>
    <t>kpl</t>
  </si>
  <si>
    <t>-850901172</t>
  </si>
  <si>
    <t>35</t>
  </si>
  <si>
    <t>96901113R</t>
  </si>
  <si>
    <t>Vybourání vodovodního nebo plynového vedení DN do 125</t>
  </si>
  <si>
    <t>2062941481</t>
  </si>
  <si>
    <t>36</t>
  </si>
  <si>
    <t>97112241R1</t>
  </si>
  <si>
    <t>Vrtání jádrové D do 56 mm  hl do 200 m omezený prostor</t>
  </si>
  <si>
    <t>1458967529</t>
  </si>
  <si>
    <t>vrtání do stropu pro odpad ze sprchového koutu;</t>
  </si>
  <si>
    <t>0,25</t>
  </si>
  <si>
    <t>997</t>
  </si>
  <si>
    <t>Přesun sutě</t>
  </si>
  <si>
    <t>37</t>
  </si>
  <si>
    <t>997013216</t>
  </si>
  <si>
    <t>Vnitrostaveništní doprava suti a vybouraných hmot pro budovy v do 21 m ručně</t>
  </si>
  <si>
    <t>t</t>
  </si>
  <si>
    <t>1730260510</t>
  </si>
  <si>
    <t>38</t>
  </si>
  <si>
    <t>997013501</t>
  </si>
  <si>
    <t>Odvoz suti a vybouraných hmot na skládku nebo meziskládku do 1 km se složením</t>
  </si>
  <si>
    <t>411736618</t>
  </si>
  <si>
    <t>39</t>
  </si>
  <si>
    <t>997013509</t>
  </si>
  <si>
    <t>Příplatek k odvozu suti a vybouraných hmot na skládku ZKD 1 km přes 1 km</t>
  </si>
  <si>
    <t>825098713</t>
  </si>
  <si>
    <t>3,709*45</t>
  </si>
  <si>
    <t>40</t>
  </si>
  <si>
    <t>997013831</t>
  </si>
  <si>
    <t>Poplatek za uložení stavebního směsného odpadu na skládce (skládkovné)</t>
  </si>
  <si>
    <t>-2115147654</t>
  </si>
  <si>
    <t>998</t>
  </si>
  <si>
    <t>Přesun hmot</t>
  </si>
  <si>
    <t>41</t>
  </si>
  <si>
    <t>998018003</t>
  </si>
  <si>
    <t>Přesun hmot ruční pro budovy v do 24 m</t>
  </si>
  <si>
    <t>2087611287</t>
  </si>
  <si>
    <t>PSV</t>
  </si>
  <si>
    <t>Práce a dodávky PSV</t>
  </si>
  <si>
    <t>711</t>
  </si>
  <si>
    <t>Izolace proti vodě, vlhkosti a plynům</t>
  </si>
  <si>
    <t>42</t>
  </si>
  <si>
    <t>711413111</t>
  </si>
  <si>
    <t>Izolace proti vodě za studena vodorovné těsnicí hmotou vč. koutových bandáží</t>
  </si>
  <si>
    <t>-1584093720</t>
  </si>
  <si>
    <t>(5,100)</t>
  </si>
  <si>
    <t>43</t>
  </si>
  <si>
    <t>711413121</t>
  </si>
  <si>
    <t>Izolace proti vodě za studena svislé těsnicí hmotou vč. koutových bandáží</t>
  </si>
  <si>
    <t>1079011739</t>
  </si>
  <si>
    <t>(1,00+1,80+1,00)*2,200+(1,20+0,50+0,95+0,75+1,65)*0,35</t>
  </si>
  <si>
    <t>44</t>
  </si>
  <si>
    <t>998711203</t>
  </si>
  <si>
    <t>Přesun hmot procentní pro izolace proti vodě, vlhkosti a plynům v objektech v do 60 m</t>
  </si>
  <si>
    <t>%</t>
  </si>
  <si>
    <t>-641078767</t>
  </si>
  <si>
    <t>713</t>
  </si>
  <si>
    <t>Izolace tepelné</t>
  </si>
  <si>
    <t>45</t>
  </si>
  <si>
    <t>713111121</t>
  </si>
  <si>
    <t>Montáž izolace tepelné spodem stropů s uchycením drátem rohoží, pásů, dílců, desek</t>
  </si>
  <si>
    <t>-563969720</t>
  </si>
  <si>
    <t>46</t>
  </si>
  <si>
    <t>631508220</t>
  </si>
  <si>
    <t>pás tepelně izolační do podhledů AKUSTIK, 60mm, z minerální vaty</t>
  </si>
  <si>
    <t>1577584679</t>
  </si>
  <si>
    <t>5,88235294117647*1,02 'Přepočtené koeficientem množství</t>
  </si>
  <si>
    <t>47</t>
  </si>
  <si>
    <t>713121211</t>
  </si>
  <si>
    <t>Montáž izolace tepelné podlah volně kladenými okrajovými pásky</t>
  </si>
  <si>
    <t>99065460</t>
  </si>
  <si>
    <t>48</t>
  </si>
  <si>
    <t>631402730</t>
  </si>
  <si>
    <t>pásek okrajový š 80 mm tl.12 mm</t>
  </si>
  <si>
    <t>704688333</t>
  </si>
  <si>
    <t>49</t>
  </si>
  <si>
    <t>7132301R1</t>
  </si>
  <si>
    <t>Tepelná a zvuková  izolace potrubí kanalizačního potrubí tl.60 mm</t>
  </si>
  <si>
    <t>2109661001</t>
  </si>
  <si>
    <t>50</t>
  </si>
  <si>
    <t>713291132</t>
  </si>
  <si>
    <t>Montáž izolace tepelné parotěsné zábrany stropů vrchem fólií</t>
  </si>
  <si>
    <t>943326979</t>
  </si>
  <si>
    <t>51</t>
  </si>
  <si>
    <t>283292210</t>
  </si>
  <si>
    <t>fólie - parotěsná zábrana,  (1,5m x 50m)</t>
  </si>
  <si>
    <t>-492240324</t>
  </si>
  <si>
    <t>5,45454545454545*1,1 'Přepočtené koeficientem množství</t>
  </si>
  <si>
    <t>52</t>
  </si>
  <si>
    <t>998713203</t>
  </si>
  <si>
    <t>Přesun hmot procentní pro izolace tepelné v objektech v do 24 m</t>
  </si>
  <si>
    <t>-192317833</t>
  </si>
  <si>
    <t>721</t>
  </si>
  <si>
    <t>Zdravotechnika - vnitřní kanalizace</t>
  </si>
  <si>
    <t>53</t>
  </si>
  <si>
    <t>721173401</t>
  </si>
  <si>
    <t>Potrubí kanalizační plastové svodné systém KG DN 110 montáž a dodávka</t>
  </si>
  <si>
    <t>413596147</t>
  </si>
  <si>
    <t>54</t>
  </si>
  <si>
    <t>721173723</t>
  </si>
  <si>
    <t>Potrubí kanalizační z PE připojovací DN 50</t>
  </si>
  <si>
    <t>309216160</t>
  </si>
  <si>
    <t>55</t>
  </si>
  <si>
    <t>721175001</t>
  </si>
  <si>
    <t>Potrubí kanalizační plastové připojovací zvuk tlumící vícevrstvé DN 50</t>
  </si>
  <si>
    <t>-146050725</t>
  </si>
  <si>
    <t>56</t>
  </si>
  <si>
    <t>7211003R1</t>
  </si>
  <si>
    <t>Stavební přípomoce, bourání a začištění rých v konstrukcích, likvidace odpadu po bourání kanalizace</t>
  </si>
  <si>
    <t>-1582488628</t>
  </si>
  <si>
    <t>57</t>
  </si>
  <si>
    <t>721219114</t>
  </si>
  <si>
    <t>Montáž odtokového sprchového žlabu délky do 1000 mm</t>
  </si>
  <si>
    <t>-314520375</t>
  </si>
  <si>
    <t>58</t>
  </si>
  <si>
    <t>55233203</t>
  </si>
  <si>
    <t>žlab sprchového koutu se zápachovou uzávěrkou š koutu 1m</t>
  </si>
  <si>
    <t>1346353003</t>
  </si>
  <si>
    <t>59</t>
  </si>
  <si>
    <t>998721203</t>
  </si>
  <si>
    <t>Přesun hmot procentní pro vnitřní kanalizace v objektech v do 24 m</t>
  </si>
  <si>
    <t>-361391906</t>
  </si>
  <si>
    <t>722</t>
  </si>
  <si>
    <t>Zdravotechnika - vnitřní vodovod</t>
  </si>
  <si>
    <t>60</t>
  </si>
  <si>
    <t>72200000R1</t>
  </si>
  <si>
    <t>Montáž a dodávka potrubí plastové spojované svary polyfuzně do D 16 mm vč. pomocného materiálu, v jedné trase SV, TV, (zpátečka)</t>
  </si>
  <si>
    <t>232082771</t>
  </si>
  <si>
    <t>61</t>
  </si>
  <si>
    <t>286151000</t>
  </si>
  <si>
    <t>trubka tlaková PPR řada PN 10 20 x 2,2 x 4000 mm</t>
  </si>
  <si>
    <t>24079880</t>
  </si>
  <si>
    <t>62</t>
  </si>
  <si>
    <t>722190401</t>
  </si>
  <si>
    <t>Vyvedení a upevnění výpustku do DN 25</t>
  </si>
  <si>
    <t>-1178394746</t>
  </si>
  <si>
    <t>63</t>
  </si>
  <si>
    <t>722290215</t>
  </si>
  <si>
    <t>Zkouška těsnosti vodovodního potrubí hrdlového nebo přírubového do DN 100</t>
  </si>
  <si>
    <t>1763638340</t>
  </si>
  <si>
    <t>64</t>
  </si>
  <si>
    <t>7221003R1</t>
  </si>
  <si>
    <t>Stavební přípomoce, bourání a začištění rých v konstrukcích, likvidace odpadu po bourání vodovodu</t>
  </si>
  <si>
    <t>-1825732100</t>
  </si>
  <si>
    <t>65</t>
  </si>
  <si>
    <t>998722203</t>
  </si>
  <si>
    <t>Přesun hmot procentní pro vnitřní vodovod v objektech v do 24 m</t>
  </si>
  <si>
    <t>326188119</t>
  </si>
  <si>
    <t>725</t>
  </si>
  <si>
    <t>Zdravotechnika - zařizovací předměty</t>
  </si>
  <si>
    <t>66</t>
  </si>
  <si>
    <t>725110811</t>
  </si>
  <si>
    <t>Demontáž klozetů splachovací s nádrží</t>
  </si>
  <si>
    <t>soubor</t>
  </si>
  <si>
    <t>-1357234977</t>
  </si>
  <si>
    <t>67</t>
  </si>
  <si>
    <t>725119125</t>
  </si>
  <si>
    <t>Montáž klozetových mís závěsných na nosné stěny</t>
  </si>
  <si>
    <t>1834760410</t>
  </si>
  <si>
    <t>68</t>
  </si>
  <si>
    <t>642360910</t>
  </si>
  <si>
    <t>mísa klozetová keramická závěsná s hlubokým splachováním bílá</t>
  </si>
  <si>
    <t>1798320398</t>
  </si>
  <si>
    <t>69</t>
  </si>
  <si>
    <t>551470460</t>
  </si>
  <si>
    <t>splachovač WC pro splachovací nádržku (např. referenční výrobek Geberit - tlačítko RUMBA)</t>
  </si>
  <si>
    <t>1188051881</t>
  </si>
  <si>
    <t>70</t>
  </si>
  <si>
    <t>551470862</t>
  </si>
  <si>
    <t>sedátko WC se zvýšenám posedem na závěsnou mísu</t>
  </si>
  <si>
    <t>-1303349140</t>
  </si>
  <si>
    <t>71</t>
  </si>
  <si>
    <t>725210821</t>
  </si>
  <si>
    <t>Demontáž umyvadel bez výtokových armatur</t>
  </si>
  <si>
    <t>-1946235391</t>
  </si>
  <si>
    <t>72</t>
  </si>
  <si>
    <t>725211000R</t>
  </si>
  <si>
    <t>Montáž + dodání zrcadla montáž na obklad 600 x 800mm</t>
  </si>
  <si>
    <t>435883677</t>
  </si>
  <si>
    <t>73</t>
  </si>
  <si>
    <t>725211912</t>
  </si>
  <si>
    <t>Montáž umyvadlo keramické zdravotní připevněné na stěnu šrouby</t>
  </si>
  <si>
    <t>-1658348429</t>
  </si>
  <si>
    <t>74</t>
  </si>
  <si>
    <t>64211023</t>
  </si>
  <si>
    <t>umyvadlo keramické závěsné bezbariérové bílé 640x550mm</t>
  </si>
  <si>
    <t>-721557929</t>
  </si>
  <si>
    <t>75</t>
  </si>
  <si>
    <t>725220841</t>
  </si>
  <si>
    <t>Demontáž van ocelová rohová</t>
  </si>
  <si>
    <t>-1342026169</t>
  </si>
  <si>
    <t>76</t>
  </si>
  <si>
    <t>725291641</t>
  </si>
  <si>
    <t>Doplňky zařízení koupelen a záchodů nerezové madlo sprchové 750 x 450 mm</t>
  </si>
  <si>
    <t>-1716250549</t>
  </si>
  <si>
    <t>77</t>
  </si>
  <si>
    <t>725291703</t>
  </si>
  <si>
    <t>Doplňky zařízení koupelen a záchodů smaltované madlo rovné dl 500 mm</t>
  </si>
  <si>
    <t>-1367582154</t>
  </si>
  <si>
    <t>78</t>
  </si>
  <si>
    <t>725291722</t>
  </si>
  <si>
    <t>Doplňky zařízení koupelen a záchodů smaltované madlo krakorcové sklopné dl 834 mm</t>
  </si>
  <si>
    <t>812444993</t>
  </si>
  <si>
    <t>79</t>
  </si>
  <si>
    <t>725114921</t>
  </si>
  <si>
    <t>Montáž a dodávka sedátka do sprchy na zeď nerez</t>
  </si>
  <si>
    <t>-595823389</t>
  </si>
  <si>
    <t>80</t>
  </si>
  <si>
    <t>725822612</t>
  </si>
  <si>
    <t>Baterie umyvadlové stojánkové pákové s výpustí</t>
  </si>
  <si>
    <t>1972474051</t>
  </si>
  <si>
    <t>81</t>
  </si>
  <si>
    <t>725841311</t>
  </si>
  <si>
    <t>Baterie sprchové nástěnné pákové spevnou sprchovou hlavou a ruční sprchou</t>
  </si>
  <si>
    <t>355359016</t>
  </si>
  <si>
    <t>82</t>
  </si>
  <si>
    <t>998725203</t>
  </si>
  <si>
    <t>Přesun hmot procentní pro zařizovací předměty v objektech v do 24 m</t>
  </si>
  <si>
    <t>-896056351</t>
  </si>
  <si>
    <t>727</t>
  </si>
  <si>
    <t>Zdravotechnika - požární ochrana</t>
  </si>
  <si>
    <t>83</t>
  </si>
  <si>
    <t>727111228</t>
  </si>
  <si>
    <t>Prostup předizolovaného kovového potrubí D 150 mm stropem tl 15 cm požární odolnost EI 90</t>
  </si>
  <si>
    <t>-763231473</t>
  </si>
  <si>
    <t>735</t>
  </si>
  <si>
    <t>Ústřední vytápění - otopná tělesa</t>
  </si>
  <si>
    <t>84</t>
  </si>
  <si>
    <t>735111810</t>
  </si>
  <si>
    <t>Demontáž otopného tělesa litinového článkového</t>
  </si>
  <si>
    <t>1228414018</t>
  </si>
  <si>
    <t>0,9*2*3</t>
  </si>
  <si>
    <t>85</t>
  </si>
  <si>
    <t>735119140</t>
  </si>
  <si>
    <t>Montáž otopného tělesa litinového článkového</t>
  </si>
  <si>
    <t>153089100</t>
  </si>
  <si>
    <t>1,8*3</t>
  </si>
  <si>
    <t>86</t>
  </si>
  <si>
    <t>735494811</t>
  </si>
  <si>
    <t>Vypuštění vody z otopných těles</t>
  </si>
  <si>
    <t>1797169665</t>
  </si>
  <si>
    <t>87</t>
  </si>
  <si>
    <t>735890803</t>
  </si>
  <si>
    <t>Přemístění demontovaného otopného tělesa vodorovně 100 m v objektech výšky přes 12 do 24 m</t>
  </si>
  <si>
    <t>-2036320925</t>
  </si>
  <si>
    <t>88</t>
  </si>
  <si>
    <t>998735203</t>
  </si>
  <si>
    <t>Přesun hmot procentní pro otopná tělesa v objektech v do 24 m</t>
  </si>
  <si>
    <t>-1640405446</t>
  </si>
  <si>
    <t>741</t>
  </si>
  <si>
    <t>Elektroinstalace - silnoproud</t>
  </si>
  <si>
    <t>89</t>
  </si>
  <si>
    <t>741110052</t>
  </si>
  <si>
    <t>Montáž trubka plastová ohebná D přes 23 do 35 mm uložená volně</t>
  </si>
  <si>
    <t>1383479577</t>
  </si>
  <si>
    <t>90</t>
  </si>
  <si>
    <t>286191140</t>
  </si>
  <si>
    <t>ochranná hadice (husí krk) D25</t>
  </si>
  <si>
    <t>1334602080</t>
  </si>
  <si>
    <t>91</t>
  </si>
  <si>
    <t>741112061</t>
  </si>
  <si>
    <t>Montáž krabice přístrojová zapuštěná plastová kruhová</t>
  </si>
  <si>
    <t>-831734256</t>
  </si>
  <si>
    <t>92</t>
  </si>
  <si>
    <t>345715190</t>
  </si>
  <si>
    <t>krabice univerzální z PH KU 68/2-1902s víčkem KO68</t>
  </si>
  <si>
    <t>1895517962</t>
  </si>
  <si>
    <t>93</t>
  </si>
  <si>
    <t>741122015</t>
  </si>
  <si>
    <t>Montáž kabel Cu bez ukončení uložený pod omítku plný kulatý 3x1,5 mm2 (CYKY)</t>
  </si>
  <si>
    <t>-49275873</t>
  </si>
  <si>
    <t>94</t>
  </si>
  <si>
    <t>341110300</t>
  </si>
  <si>
    <t>kabel silový s Cu jádrem CYKY 3x1,5 mm2</t>
  </si>
  <si>
    <t>16461932</t>
  </si>
  <si>
    <t>95</t>
  </si>
  <si>
    <t>741122016</t>
  </si>
  <si>
    <t>Montáž kabel Cu bez ukončení uložený pod omítku plný kulatý 3x2,5 až 6 mm2 (CYKY)</t>
  </si>
  <si>
    <t>368647728</t>
  </si>
  <si>
    <t>96</t>
  </si>
  <si>
    <t>341110360</t>
  </si>
  <si>
    <t>kabel silový s Cu jádrem CYKY 3x2,5 mm2</t>
  </si>
  <si>
    <t>-1994242208</t>
  </si>
  <si>
    <t>97</t>
  </si>
  <si>
    <t>741122032</t>
  </si>
  <si>
    <t>Montáž kabel Cu bez ukončení uložený pod omítku plný kulatý 5x4 až 6 mm2 (CYKY)</t>
  </si>
  <si>
    <t>251284083</t>
  </si>
  <si>
    <t>98</t>
  </si>
  <si>
    <t>341110980</t>
  </si>
  <si>
    <t>kabel silový s Cu jádrem CYKY 5x4 mm2</t>
  </si>
  <si>
    <t>586239603</t>
  </si>
  <si>
    <t>99</t>
  </si>
  <si>
    <t>741128021</t>
  </si>
  <si>
    <t>Příplatek k montáži kabelů za zatažení vodiče a kabelu do 0,75 kg</t>
  </si>
  <si>
    <t>-521212359</t>
  </si>
  <si>
    <t>100</t>
  </si>
  <si>
    <t>741130001</t>
  </si>
  <si>
    <t>Ukončení vodič izolovaný do 2,5mm2 v rozváděči nebo na přístroji</t>
  </si>
  <si>
    <t>316138301</t>
  </si>
  <si>
    <t>101</t>
  </si>
  <si>
    <t>741130004</t>
  </si>
  <si>
    <t>Ukončení vodič izolovaný do 6 mm2 v rozváděči nebo na přístroji</t>
  </si>
  <si>
    <t>-1287444969</t>
  </si>
  <si>
    <t>102</t>
  </si>
  <si>
    <t>741310001</t>
  </si>
  <si>
    <t>Montáž vypínač nástěnný 1-jednopólový prostředí normální</t>
  </si>
  <si>
    <t>1176505505</t>
  </si>
  <si>
    <t>103</t>
  </si>
  <si>
    <t>345355130</t>
  </si>
  <si>
    <t>spínač jednopólový 10A bílý</t>
  </si>
  <si>
    <t>826519375</t>
  </si>
  <si>
    <t>104</t>
  </si>
  <si>
    <t>741310022</t>
  </si>
  <si>
    <t>Montáž přepínač nástěnný 6-střídavý prostředí normální</t>
  </si>
  <si>
    <t>193413516</t>
  </si>
  <si>
    <t>105</t>
  </si>
  <si>
    <t>345355530</t>
  </si>
  <si>
    <t>přepínač střídavý řazení 6 10A bílý</t>
  </si>
  <si>
    <t>-1253419335</t>
  </si>
  <si>
    <t>106</t>
  </si>
  <si>
    <t>741313041</t>
  </si>
  <si>
    <t>Montáž zásuvka (polo)zapuštěná šroubové připojení 2P+PE se zapojením vodičů</t>
  </si>
  <si>
    <t>-1188454032</t>
  </si>
  <si>
    <t>107</t>
  </si>
  <si>
    <t>345551010</t>
  </si>
  <si>
    <t>zásuvka 1násobná 16A bílá</t>
  </si>
  <si>
    <t>1646197843</t>
  </si>
  <si>
    <t>108</t>
  </si>
  <si>
    <t>741313043</t>
  </si>
  <si>
    <t>Montáž zásuvka zapuštěná šroubové připojení 2x(2P + PE) dvojnásobná</t>
  </si>
  <si>
    <t>-1111618524</t>
  </si>
  <si>
    <t>109</t>
  </si>
  <si>
    <t>345551210</t>
  </si>
  <si>
    <t>zásuvka 2násobná 16A bílá</t>
  </si>
  <si>
    <t>969212992</t>
  </si>
  <si>
    <t>110</t>
  </si>
  <si>
    <t>74100000R2</t>
  </si>
  <si>
    <t xml:space="preserve">Montáž a dodávka svítidel stropních </t>
  </si>
  <si>
    <t>-1370052004</t>
  </si>
  <si>
    <t>111</t>
  </si>
  <si>
    <t>74100000R3</t>
  </si>
  <si>
    <t>Montáž a dodávka svítidel stropních s nouzovým režimem na dobu 30min</t>
  </si>
  <si>
    <t>-616289714</t>
  </si>
  <si>
    <t>112</t>
  </si>
  <si>
    <t>74100000R4</t>
  </si>
  <si>
    <t>Montáž a dodávka svítidel stěnových s vypínačem</t>
  </si>
  <si>
    <t>-1701612779</t>
  </si>
  <si>
    <t>113</t>
  </si>
  <si>
    <t>74100000R6</t>
  </si>
  <si>
    <t>Stavební přípomoce</t>
  </si>
  <si>
    <t>-1037497602</t>
  </si>
  <si>
    <t>114</t>
  </si>
  <si>
    <t>741210001</t>
  </si>
  <si>
    <t>Montáž rozvodnice oceloplechová nebo plastová běžná do 20 kg</t>
  </si>
  <si>
    <t>-1718596403</t>
  </si>
  <si>
    <t>115</t>
  </si>
  <si>
    <t>35713102</t>
  </si>
  <si>
    <t>rozvodnice nástěnná, neprůhledné dveře, 1 řada, šířka 14 modulárních jednotek vč. jističů</t>
  </si>
  <si>
    <t>1431842973</t>
  </si>
  <si>
    <t>116</t>
  </si>
  <si>
    <t>34774102</t>
  </si>
  <si>
    <t>žárovka LED E27 20W</t>
  </si>
  <si>
    <t>845765274</t>
  </si>
  <si>
    <t>117</t>
  </si>
  <si>
    <t>34774102 R05</t>
  </si>
  <si>
    <t>žárovka LED E27 6W</t>
  </si>
  <si>
    <t>-1478058546</t>
  </si>
  <si>
    <t>118</t>
  </si>
  <si>
    <t>741810001</t>
  </si>
  <si>
    <t xml:space="preserve">Revize elektroinstalace a zapojení koncových prvků, vč. vydání revizní zprávy </t>
  </si>
  <si>
    <t>hod</t>
  </si>
  <si>
    <t>394280479</t>
  </si>
  <si>
    <t>119</t>
  </si>
  <si>
    <t>998741203</t>
  </si>
  <si>
    <t>Přesun hmot procentní pro silnoproud v objektech v do 24 m</t>
  </si>
  <si>
    <t>-1797961974</t>
  </si>
  <si>
    <t>742</t>
  </si>
  <si>
    <t>Elektroinstalace - slaboproud</t>
  </si>
  <si>
    <t>120</t>
  </si>
  <si>
    <t>742110001</t>
  </si>
  <si>
    <t>Montáž trubek pro slaboproud plastových ohebných uložených pod omítku se zasekáním</t>
  </si>
  <si>
    <t>-1833699462</t>
  </si>
  <si>
    <t>121</t>
  </si>
  <si>
    <t>345710730</t>
  </si>
  <si>
    <t>trubka elektroinstalační ohebná LPFLEX z PVC (EN) 2325</t>
  </si>
  <si>
    <t>327557541</t>
  </si>
  <si>
    <t>20*1,05 'Přepočtené koeficientem množství</t>
  </si>
  <si>
    <t>122</t>
  </si>
  <si>
    <t>742121001</t>
  </si>
  <si>
    <t>Montáž kabelů sdělovacích pro vnitřní rozvody do 15 žil</t>
  </si>
  <si>
    <t>1063521764</t>
  </si>
  <si>
    <t>123</t>
  </si>
  <si>
    <t>341210560</t>
  </si>
  <si>
    <t>kabel sdělovací s Cu jádrem SYKFY 10x2x0,5 mm S</t>
  </si>
  <si>
    <t>-72944144</t>
  </si>
  <si>
    <t>124</t>
  </si>
  <si>
    <t>742350002</t>
  </si>
  <si>
    <t>Montáž potvrzovacího tlačítka k zařízení pro ZTP</t>
  </si>
  <si>
    <t>255480596</t>
  </si>
  <si>
    <t>125</t>
  </si>
  <si>
    <t>998742203</t>
  </si>
  <si>
    <t>Přesun hmot procentní pro slaboproud v objektech v do 24 m</t>
  </si>
  <si>
    <t>-511302928</t>
  </si>
  <si>
    <t>751</t>
  </si>
  <si>
    <t>Vzduchotechnika</t>
  </si>
  <si>
    <t>126</t>
  </si>
  <si>
    <t>751111011</t>
  </si>
  <si>
    <t>Mtž a dodávka vent ax ntl nástěnného základního D do 100 mm</t>
  </si>
  <si>
    <t>2032835259</t>
  </si>
  <si>
    <t>127</t>
  </si>
  <si>
    <t>751111023</t>
  </si>
  <si>
    <t>Připojovací potrubí pro ventilátor D do 100 mm vč. napojení na stoupačku</t>
  </si>
  <si>
    <t>844978811</t>
  </si>
  <si>
    <t>763</t>
  </si>
  <si>
    <t>Konstrukce suché výstavby</t>
  </si>
  <si>
    <t>128</t>
  </si>
  <si>
    <t>763131451</t>
  </si>
  <si>
    <t>SDK podhled deska 1xH2DF 12,5 bez TI dvouvrstvá spodní kce profil CD+UD</t>
  </si>
  <si>
    <t>-827881443</t>
  </si>
  <si>
    <t>5,1</t>
  </si>
  <si>
    <t>129</t>
  </si>
  <si>
    <t>763131714</t>
  </si>
  <si>
    <t>SDK podhled základní penetrační nátěr</t>
  </si>
  <si>
    <t>-1999724181</t>
  </si>
  <si>
    <t>130</t>
  </si>
  <si>
    <t>763164547</t>
  </si>
  <si>
    <t>SDK obklad kovových kcí tvaru L š do 0,8 m desky 2xH2DF 12,5</t>
  </si>
  <si>
    <t>-1370369032</t>
  </si>
  <si>
    <t>opláštění instalace KAN pod stropem</t>
  </si>
  <si>
    <t>3,5</t>
  </si>
  <si>
    <t>131</t>
  </si>
  <si>
    <t>763172313</t>
  </si>
  <si>
    <t>Montáž revizních dvířek SDK kcí vel. 400x400 mm</t>
  </si>
  <si>
    <t>421180588</t>
  </si>
  <si>
    <t>132</t>
  </si>
  <si>
    <t>590307120</t>
  </si>
  <si>
    <t>dvířka revizní s automatickým zámkem 400 x 400 mm</t>
  </si>
  <si>
    <t>-752455725</t>
  </si>
  <si>
    <t>133</t>
  </si>
  <si>
    <t>998763403</t>
  </si>
  <si>
    <t>Přesun hmot procentní pro sádrokartonové konstrukce v objektech v do 24 m</t>
  </si>
  <si>
    <t>-18576732</t>
  </si>
  <si>
    <t>766</t>
  </si>
  <si>
    <t>Konstrukce truhlářské</t>
  </si>
  <si>
    <t>134</t>
  </si>
  <si>
    <t>766111820</t>
  </si>
  <si>
    <t>Demontáž truhlářských stěn dřevěných plných</t>
  </si>
  <si>
    <t>-1363076993</t>
  </si>
  <si>
    <t>(1,616*2+0,829+2,85*2)*2,530</t>
  </si>
  <si>
    <t>135</t>
  </si>
  <si>
    <t>766681115</t>
  </si>
  <si>
    <t>Montáž zárubní obložkových pro dveře jednokřídlové šířky přes 900 mm</t>
  </si>
  <si>
    <t>178494681</t>
  </si>
  <si>
    <t>136</t>
  </si>
  <si>
    <t>611811010</t>
  </si>
  <si>
    <t>zárubeň interiérová, obložková pro dveře 1křídlé 8-15 cm bílý lak</t>
  </si>
  <si>
    <t>685191685</t>
  </si>
  <si>
    <t>137</t>
  </si>
  <si>
    <t>766660172</t>
  </si>
  <si>
    <t>Montáž dveřních křídel otvíravých nebo posuvných 1křídlových š přes 0,8 m do obložkové zárubně</t>
  </si>
  <si>
    <t>-1351620782</t>
  </si>
  <si>
    <t>138</t>
  </si>
  <si>
    <t>611602420</t>
  </si>
  <si>
    <t>dveře dřevěné vnitřní hladké plné 1křídlové bílé 110x197 cm</t>
  </si>
  <si>
    <t>1476515335</t>
  </si>
  <si>
    <t>139</t>
  </si>
  <si>
    <t>611602421</t>
  </si>
  <si>
    <t>dveře dřevěné vnitřní hladké plné 1křídlové bílé 100x197 cm posuvné</t>
  </si>
  <si>
    <t>1965242587</t>
  </si>
  <si>
    <t>140</t>
  </si>
  <si>
    <t>766660021</t>
  </si>
  <si>
    <t>Montáž dveřních křídel otvíravých 1křídlových š do 0,8 m požárních do ocelové zárubně</t>
  </si>
  <si>
    <t>1340434626</t>
  </si>
  <si>
    <t>141</t>
  </si>
  <si>
    <t>611656040</t>
  </si>
  <si>
    <t>dveře vnitřní požárně odolné, lakovaná MDF,odolnost EI (EW) 30 D3,1křídlové 110 x 197 cm</t>
  </si>
  <si>
    <t>469460347</t>
  </si>
  <si>
    <t>142</t>
  </si>
  <si>
    <t>766691915</t>
  </si>
  <si>
    <t>Vyvěšení nebo zavěšení dřevěných křídel dveří pl přes 2 m2</t>
  </si>
  <si>
    <t>1857017337</t>
  </si>
  <si>
    <t>demontáž;</t>
  </si>
  <si>
    <t>montáž;</t>
  </si>
  <si>
    <t>143</t>
  </si>
  <si>
    <t>998766203</t>
  </si>
  <si>
    <t>Přesun hmot procentní pro konstrukce truhlářské v objektech v do 24 m</t>
  </si>
  <si>
    <t>-1034968442</t>
  </si>
  <si>
    <t>771</t>
  </si>
  <si>
    <t>Podlahy z dlaždic</t>
  </si>
  <si>
    <t>144</t>
  </si>
  <si>
    <t>771471112</t>
  </si>
  <si>
    <t>Montáž soklíků z dlaždic keramických rovných do malty v do 90 mm, vč. dodávky mat</t>
  </si>
  <si>
    <t>141615981</t>
  </si>
  <si>
    <t>doplnění soklu po původních vstupních dveří ze strany společné chodby, dodávka materiálu od zadavatele;</t>
  </si>
  <si>
    <t>0,9</t>
  </si>
  <si>
    <t>145</t>
  </si>
  <si>
    <t>771574113</t>
  </si>
  <si>
    <t>Montáž podlah keramických režných hladkých lepených flexibilním lepidlem do 12 ks/m2</t>
  </si>
  <si>
    <t>1762624675</t>
  </si>
  <si>
    <t>5,10</t>
  </si>
  <si>
    <t>146</t>
  </si>
  <si>
    <t>597611350</t>
  </si>
  <si>
    <t>dlaždice keramické  (barevné) 30 x 30 x 0,8 cm I. j. (referenční výrobek např RAKO - COLOR TWO)</t>
  </si>
  <si>
    <t>892470568</t>
  </si>
  <si>
    <t>5,21739130434783*1,15 'Přepočtené koeficientem množství</t>
  </si>
  <si>
    <t>147</t>
  </si>
  <si>
    <t>771591111</t>
  </si>
  <si>
    <t>Podlahy penetrace podkladu</t>
  </si>
  <si>
    <t>-2025867062</t>
  </si>
  <si>
    <t>148</t>
  </si>
  <si>
    <t>771591115</t>
  </si>
  <si>
    <t>Podlahy spárování silikonem</t>
  </si>
  <si>
    <t>828163621</t>
  </si>
  <si>
    <t>149</t>
  </si>
  <si>
    <t>771990111</t>
  </si>
  <si>
    <t>Vyrovnání podkladu samonivelační stěrkou tl 4 mm pevnosti 15 Mpa</t>
  </si>
  <si>
    <t>1345713914</t>
  </si>
  <si>
    <t>150</t>
  </si>
  <si>
    <t>998771203</t>
  </si>
  <si>
    <t>Přesun hmot procentní pro podlahy z dlaždic v objektech v do 24 m</t>
  </si>
  <si>
    <t>-279265613</t>
  </si>
  <si>
    <t>776</t>
  </si>
  <si>
    <t>Podlahy povlakové</t>
  </si>
  <si>
    <t>151</t>
  </si>
  <si>
    <t>776111116</t>
  </si>
  <si>
    <t>Odstranění zbytků lepidla z podkladu povlakových podlah broušením</t>
  </si>
  <si>
    <t>1419645722</t>
  </si>
  <si>
    <t>152</t>
  </si>
  <si>
    <t>776111311</t>
  </si>
  <si>
    <t>Vysátí podkladu povlakových podlah</t>
  </si>
  <si>
    <t>1540284417</t>
  </si>
  <si>
    <t>153</t>
  </si>
  <si>
    <t>776121111</t>
  </si>
  <si>
    <t>Vodou ředitelná penetrace savého podkladu povlakových podlah ředěná v poměru 1:3</t>
  </si>
  <si>
    <t>-1828732392</t>
  </si>
  <si>
    <t>154</t>
  </si>
  <si>
    <t>776221111</t>
  </si>
  <si>
    <t>Lepení pásů z PVC standardním lepidlem</t>
  </si>
  <si>
    <t>1717216529</t>
  </si>
  <si>
    <t>155</t>
  </si>
  <si>
    <t>284110000</t>
  </si>
  <si>
    <t>PVC heterogenní zátěžové antibakteriální, nášlapná vrstva 0,90 mm, R 10, zátěž 34/43, otlak do 0,03 mm, hořlavost Bfl S1</t>
  </si>
  <si>
    <t>-524558470</t>
  </si>
  <si>
    <t>35,7*1,1 'Přepočtené koeficientem množství</t>
  </si>
  <si>
    <t>156</t>
  </si>
  <si>
    <t>776411111</t>
  </si>
  <si>
    <t>Montáž obvodových soklíků výšky do 80 mm</t>
  </si>
  <si>
    <t>-1612967727</t>
  </si>
  <si>
    <t>48,5</t>
  </si>
  <si>
    <t>157</t>
  </si>
  <si>
    <t>283421400</t>
  </si>
  <si>
    <t>lišty pro obklady délka 2,5 m barva šedá profil číslo 8</t>
  </si>
  <si>
    <t>1303772497</t>
  </si>
  <si>
    <t>54,8642533936652*1,02 'Přepočtené koeficientem množství</t>
  </si>
  <si>
    <t>158</t>
  </si>
  <si>
    <t>776421312</t>
  </si>
  <si>
    <t>Montáž přechodových šroubovaných lišt</t>
  </si>
  <si>
    <t>2130714323</t>
  </si>
  <si>
    <t>159</t>
  </si>
  <si>
    <t>76612-001</t>
  </si>
  <si>
    <t xml:space="preserve">přechodová lišta AL leox </t>
  </si>
  <si>
    <t>-1252906785</t>
  </si>
  <si>
    <t>160</t>
  </si>
  <si>
    <t>998776203</t>
  </si>
  <si>
    <t>Přesun hmot procentní pro podlahy povlakové v objektech v do 24 m</t>
  </si>
  <si>
    <t>-1330361841</t>
  </si>
  <si>
    <t>781</t>
  </si>
  <si>
    <t>Dokončovací práce - obklady</t>
  </si>
  <si>
    <t>161</t>
  </si>
  <si>
    <t>781414111</t>
  </si>
  <si>
    <t>Montáž obkladaček vnitřních pravoúhlých pórovinových do 22 ks/m2 lepených flexibilním lepidlem</t>
  </si>
  <si>
    <t>426360145</t>
  </si>
  <si>
    <t>(3,05+1,80+2,75+0,90+0,65+0,95)*2,00</t>
  </si>
  <si>
    <t>-(1,00*2,05)</t>
  </si>
  <si>
    <t>162</t>
  </si>
  <si>
    <t>597610000</t>
  </si>
  <si>
    <t>obkládačky keramické (bílé i barevné) 20 x 25 x 0,8 cm I. j. (referenční výrobek nepř RAKO - serie COLOR TWO)</t>
  </si>
  <si>
    <t>-133951216</t>
  </si>
  <si>
    <t>18,182*1,1 'Přepočtené koeficientem množství</t>
  </si>
  <si>
    <t>163</t>
  </si>
  <si>
    <t>781494111</t>
  </si>
  <si>
    <t>Plastové profily rohové lepené flexibilním lepidlem</t>
  </si>
  <si>
    <t>-828338289</t>
  </si>
  <si>
    <t>164</t>
  </si>
  <si>
    <t>781495111</t>
  </si>
  <si>
    <t>Penetrace podkladu vnitřních obkladů</t>
  </si>
  <si>
    <t>-2139238997</t>
  </si>
  <si>
    <t>165</t>
  </si>
  <si>
    <t>781495115</t>
  </si>
  <si>
    <t>Spárování vnitřních obkladů silikonem</t>
  </si>
  <si>
    <t>31024986</t>
  </si>
  <si>
    <t>166</t>
  </si>
  <si>
    <t>998781203</t>
  </si>
  <si>
    <t>Přesun hmot procentní pro obklady keramické v objektech v do 24 m</t>
  </si>
  <si>
    <t>1747506165</t>
  </si>
  <si>
    <t>783</t>
  </si>
  <si>
    <t>Dokončovací práce - nátěry</t>
  </si>
  <si>
    <t>167</t>
  </si>
  <si>
    <t>783617111</t>
  </si>
  <si>
    <t>Krycí jednonásobný syntetický nátěr článkových otopných těles</t>
  </si>
  <si>
    <t>1545346847</t>
  </si>
  <si>
    <t>168</t>
  </si>
  <si>
    <t>783617501</t>
  </si>
  <si>
    <t>Krycí jednonásobný syntetický nátěr armatur DN do 100 mm</t>
  </si>
  <si>
    <t xml:space="preserve">m </t>
  </si>
  <si>
    <t>1684355903</t>
  </si>
  <si>
    <t>784</t>
  </si>
  <si>
    <t>Dokončovací práce - malby a tapety</t>
  </si>
  <si>
    <t>169</t>
  </si>
  <si>
    <t>784121001</t>
  </si>
  <si>
    <t>Oškrabání malby v mísnostech výšky do 3,80 m</t>
  </si>
  <si>
    <t>570919257</t>
  </si>
  <si>
    <t>35,7+48,144+50</t>
  </si>
  <si>
    <t>170</t>
  </si>
  <si>
    <t>784121011</t>
  </si>
  <si>
    <t>Rozmývání podkladu po oškrabání malby v místnostech výšky do 3,80 m</t>
  </si>
  <si>
    <t>-1738745081</t>
  </si>
  <si>
    <t>171</t>
  </si>
  <si>
    <t>784181001</t>
  </si>
  <si>
    <t>Jednonásobné pačokování v místnostech výšky do 3,80 m</t>
  </si>
  <si>
    <t>787114304</t>
  </si>
  <si>
    <t>172</t>
  </si>
  <si>
    <t>784211101</t>
  </si>
  <si>
    <t>Dvojnásobné bílé malby ze směsí za mokra výborně otěruvzdorných v místnostech výšky do 3,80 m vč. penetrace</t>
  </si>
  <si>
    <t>291322787</t>
  </si>
  <si>
    <t>stropy;</t>
  </si>
  <si>
    <t>40,8</t>
  </si>
  <si>
    <t>stěny;</t>
  </si>
  <si>
    <t>81,536</t>
  </si>
  <si>
    <t>chodba+strop byt spodní</t>
  </si>
  <si>
    <t>58+18</t>
  </si>
  <si>
    <t>VRN</t>
  </si>
  <si>
    <t>Vedlejší rozpočtové náklady</t>
  </si>
  <si>
    <t>VRN3</t>
  </si>
  <si>
    <t>Zařízení staveniště</t>
  </si>
  <si>
    <t>173</t>
  </si>
  <si>
    <t>030001000</t>
  </si>
  <si>
    <t>1024</t>
  </si>
  <si>
    <t>-1975613562</t>
  </si>
  <si>
    <t>VRN4</t>
  </si>
  <si>
    <t>Inženýrská činnost</t>
  </si>
  <si>
    <t>174</t>
  </si>
  <si>
    <t>045002000</t>
  </si>
  <si>
    <t>Kompletační a koordinační činnost</t>
  </si>
  <si>
    <t>-172225209</t>
  </si>
  <si>
    <t>VRN7</t>
  </si>
  <si>
    <t>Provozní vlivy</t>
  </si>
  <si>
    <t>175</t>
  </si>
  <si>
    <t>071103000</t>
  </si>
  <si>
    <t>Provoz investora</t>
  </si>
  <si>
    <t>1760239511</t>
  </si>
  <si>
    <t>02 - Stavební úpravy pokoje 233</t>
  </si>
  <si>
    <t>(0,50+0,80)*2,55</t>
  </si>
  <si>
    <t>(3,18+3,30)*2,55</t>
  </si>
  <si>
    <t>-(2,19*2,09)*1-(0,80*2,05)</t>
  </si>
  <si>
    <t>(4,80)*2,20+(1,75+0,46)*2,55+(1,20)*1,30</t>
  </si>
  <si>
    <t>4,400+20,100+10,100</t>
  </si>
  <si>
    <t>34,6</t>
  </si>
  <si>
    <t>(2,00+1,11+3,30+0,60)*2,55</t>
  </si>
  <si>
    <t>0,46)*2,55</t>
  </si>
  <si>
    <t>(3,18+3,30)*2,55*2</t>
  </si>
  <si>
    <t>(0,50+0,80)*0,60</t>
  </si>
  <si>
    <t>(3,18+0,95)*0,60+(3,18+3,30+1,35)*2,55</t>
  </si>
  <si>
    <t>10,100+5,100+4,400</t>
  </si>
  <si>
    <t>34,600+5,100</t>
  </si>
  <si>
    <t>(4,80+0,87)*2,530</t>
  </si>
  <si>
    <t>(0,80+0,4+0,80+0,4)*2,53</t>
  </si>
  <si>
    <t>splachovač WC pro splachovací nádržku (např. referenční Geberit - tlačítko RUMBA)</t>
  </si>
  <si>
    <t>768834497</t>
  </si>
  <si>
    <t>-256726666</t>
  </si>
  <si>
    <t>-1453773847</t>
  </si>
  <si>
    <t>1024376284</t>
  </si>
  <si>
    <t>684494947</t>
  </si>
  <si>
    <t>1463757825</t>
  </si>
  <si>
    <t>617824882</t>
  </si>
  <si>
    <t>2047690705</t>
  </si>
  <si>
    <t>-1752642540</t>
  </si>
  <si>
    <t>1277102034</t>
  </si>
  <si>
    <t>1684517612</t>
  </si>
  <si>
    <t>-1192678111</t>
  </si>
  <si>
    <t>-896167629</t>
  </si>
  <si>
    <t>-1905554847</t>
  </si>
  <si>
    <t>1147268189</t>
  </si>
  <si>
    <t>443205857</t>
  </si>
  <si>
    <t>-1439225762</t>
  </si>
  <si>
    <t>117274386</t>
  </si>
  <si>
    <t>297873032</t>
  </si>
  <si>
    <t>-1000408251</t>
  </si>
  <si>
    <t>-908421193</t>
  </si>
  <si>
    <t>741810001.1</t>
  </si>
  <si>
    <t>1143238094</t>
  </si>
  <si>
    <t>1883897486</t>
  </si>
  <si>
    <t>358454039</t>
  </si>
  <si>
    <t>19*1,05 'Přepočtené koeficientem množství</t>
  </si>
  <si>
    <t>1091137706</t>
  </si>
  <si>
    <t>543701481</t>
  </si>
  <si>
    <t>-864342184</t>
  </si>
  <si>
    <t>1481724587</t>
  </si>
  <si>
    <t>dlaždice keramické 30 x 30 x 0,8 cm I. j. (referenční výrobek např. RAKO - serie COLOR TWO)</t>
  </si>
  <si>
    <t>34,6*1,1 'Přepočtené koeficientem množství</t>
  </si>
  <si>
    <t>50,3393665158371*1,02 'Přepočtené koeficientem množství</t>
  </si>
  <si>
    <t>(3,05+1,75+2,75+0,90+0,65+0,95)*2,00</t>
  </si>
  <si>
    <t>obkládačky keramické (bílé i barevné) 20 x 25 x 0,8 cm I. j. (referenční výrobek např. RAKO - serie COLOR TWO)</t>
  </si>
  <si>
    <t>18,1818181818182*1,1 'Přepočtené koeficientem množství</t>
  </si>
  <si>
    <t>34,600+44,293</t>
  </si>
  <si>
    <t>44,293</t>
  </si>
  <si>
    <t>78,893</t>
  </si>
  <si>
    <t>03 - Stavební úpravy pokoje 234</t>
  </si>
  <si>
    <t>Překlady ploché z pórobetonu  š 125 mm pro světlost otvoru do 1100 mm</t>
  </si>
  <si>
    <t>4,400+18,800+10,100</t>
  </si>
  <si>
    <t>33,3</t>
  </si>
  <si>
    <t>8,600+5,100+3,90</t>
  </si>
  <si>
    <t>33,300+5,100</t>
  </si>
  <si>
    <t>(4,80+0,97+0,75+1,55)*2,530</t>
  </si>
  <si>
    <t>-1264256897</t>
  </si>
  <si>
    <t>-719868894</t>
  </si>
  <si>
    <t>-949001677</t>
  </si>
  <si>
    <t>-627799341</t>
  </si>
  <si>
    <t>-2044287033</t>
  </si>
  <si>
    <t>1257360785</t>
  </si>
  <si>
    <t>607908818</t>
  </si>
  <si>
    <t>1328836815</t>
  </si>
  <si>
    <t>-1239753000</t>
  </si>
  <si>
    <t>-1910477252</t>
  </si>
  <si>
    <t>1979601564</t>
  </si>
  <si>
    <t>1402127508</t>
  </si>
  <si>
    <t>-1803523493</t>
  </si>
  <si>
    <t>547762609</t>
  </si>
  <si>
    <t>-751222563</t>
  </si>
  <si>
    <t>-525432473</t>
  </si>
  <si>
    <t>-1567554239</t>
  </si>
  <si>
    <t>555623584</t>
  </si>
  <si>
    <t>-224555342</t>
  </si>
  <si>
    <t>709723990</t>
  </si>
  <si>
    <t>-623984422</t>
  </si>
  <si>
    <t>-1748998733</t>
  </si>
  <si>
    <t>1787053667</t>
  </si>
  <si>
    <t>470517119</t>
  </si>
  <si>
    <t>-1315069303</t>
  </si>
  <si>
    <t>-1465566373</t>
  </si>
  <si>
    <t>-84967516</t>
  </si>
  <si>
    <t>2142476293</t>
  </si>
  <si>
    <t>-210002279</t>
  </si>
  <si>
    <t>33,3*1,1 'Přepočtené koeficientem množství</t>
  </si>
  <si>
    <t>48,0769230769231*1,02 'Přepočtené koeficientem množství</t>
  </si>
  <si>
    <t>33,300+44,293</t>
  </si>
  <si>
    <t>50+18</t>
  </si>
  <si>
    <t>176</t>
  </si>
  <si>
    <t>04 - Stavební úpravy pokoje 243</t>
  </si>
  <si>
    <t>3,900+3,000+20,200+10,100</t>
  </si>
  <si>
    <t>37,2</t>
  </si>
  <si>
    <t>1455523692</t>
  </si>
  <si>
    <t>1378329031</t>
  </si>
  <si>
    <t>-1765498814</t>
  </si>
  <si>
    <t>190813877</t>
  </si>
  <si>
    <t>737484126</t>
  </si>
  <si>
    <t>-27620888</t>
  </si>
  <si>
    <t>-1426520908</t>
  </si>
  <si>
    <t>-797422897</t>
  </si>
  <si>
    <t>974020269</t>
  </si>
  <si>
    <t>-1324714491</t>
  </si>
  <si>
    <t>808443549</t>
  </si>
  <si>
    <t>-264785351</t>
  </si>
  <si>
    <t>1607686546</t>
  </si>
  <si>
    <t>-1131795344</t>
  </si>
  <si>
    <t>1965148126</t>
  </si>
  <si>
    <t>-1428748133</t>
  </si>
  <si>
    <t>1252944835</t>
  </si>
  <si>
    <t>1425860589</t>
  </si>
  <si>
    <t>1464073793</t>
  </si>
  <si>
    <t>-293711619</t>
  </si>
  <si>
    <t>1463690768</t>
  </si>
  <si>
    <t>1076361670</t>
  </si>
  <si>
    <t>1641366993</t>
  </si>
  <si>
    <t>-1466184902</t>
  </si>
  <si>
    <t>-13325294</t>
  </si>
  <si>
    <t>-2049470861</t>
  </si>
  <si>
    <t>-1651659808</t>
  </si>
  <si>
    <t>-612864616</t>
  </si>
  <si>
    <t>763164879</t>
  </si>
  <si>
    <t>Oprava SDK podhledu spodní sousední jednotky pro vedení KAN pod stropem 2xH2DF 12,5</t>
  </si>
  <si>
    <t>243234556</t>
  </si>
  <si>
    <t>05 - Stavební úpravy pokoje 244</t>
  </si>
  <si>
    <t>735462910</t>
  </si>
  <si>
    <t>1552600957</t>
  </si>
  <si>
    <t>-1047812131</t>
  </si>
  <si>
    <t>1315090243</t>
  </si>
  <si>
    <t>1461435009</t>
  </si>
  <si>
    <t>2147453431</t>
  </si>
  <si>
    <t>-1458369526</t>
  </si>
  <si>
    <t>74686423</t>
  </si>
  <si>
    <t>331561409</t>
  </si>
  <si>
    <t>223136979</t>
  </si>
  <si>
    <t>-738425871</t>
  </si>
  <si>
    <t>-976251622</t>
  </si>
  <si>
    <t>-2129712867</t>
  </si>
  <si>
    <t>-1519819059</t>
  </si>
  <si>
    <t>40213120</t>
  </si>
  <si>
    <t>214893431</t>
  </si>
  <si>
    <t>-32631581</t>
  </si>
  <si>
    <t>1929576997</t>
  </si>
  <si>
    <t>-575982530</t>
  </si>
  <si>
    <t>642582898</t>
  </si>
  <si>
    <t>-1735419814</t>
  </si>
  <si>
    <t>2821118</t>
  </si>
  <si>
    <t>-494097858</t>
  </si>
  <si>
    <t>-53068181</t>
  </si>
  <si>
    <t>-349485323</t>
  </si>
  <si>
    <t>1327017616</t>
  </si>
  <si>
    <t>-1830481418</t>
  </si>
  <si>
    <t>1217511312</t>
  </si>
  <si>
    <t>-2014401167</t>
  </si>
  <si>
    <t>06 - Stavební úpravy pokoje 253</t>
  </si>
  <si>
    <t>1348625242</t>
  </si>
  <si>
    <t>-1523707021</t>
  </si>
  <si>
    <t>748805653</t>
  </si>
  <si>
    <t>-647175606</t>
  </si>
  <si>
    <t>-615956320</t>
  </si>
  <si>
    <t>10139493</t>
  </si>
  <si>
    <t>-1490815664</t>
  </si>
  <si>
    <t>75165738</t>
  </si>
  <si>
    <t>-1802999438</t>
  </si>
  <si>
    <t>1560611309</t>
  </si>
  <si>
    <t>494602046</t>
  </si>
  <si>
    <t>-31045652</t>
  </si>
  <si>
    <t>33653117</t>
  </si>
  <si>
    <t>-1820433196</t>
  </si>
  <si>
    <t>1427442497</t>
  </si>
  <si>
    <t>1473020337</t>
  </si>
  <si>
    <t>1432836123</t>
  </si>
  <si>
    <t>1237014560</t>
  </si>
  <si>
    <t>528846052</t>
  </si>
  <si>
    <t>-1561436571</t>
  </si>
  <si>
    <t>1786516645</t>
  </si>
  <si>
    <t>-857640879</t>
  </si>
  <si>
    <t>786163536</t>
  </si>
  <si>
    <t>868497521</t>
  </si>
  <si>
    <t>-144557071</t>
  </si>
  <si>
    <t>-254467335</t>
  </si>
  <si>
    <t>271884589</t>
  </si>
  <si>
    <t>-499754482</t>
  </si>
  <si>
    <t>177</t>
  </si>
  <si>
    <t>178</t>
  </si>
  <si>
    <t>07 - Stavební úpravy pokoje 254</t>
  </si>
  <si>
    <t>-1112901803</t>
  </si>
  <si>
    <t>-1324895040</t>
  </si>
  <si>
    <t>458376971</t>
  </si>
  <si>
    <t>-208518500</t>
  </si>
  <si>
    <t>1098436218</t>
  </si>
  <si>
    <t>401216836</t>
  </si>
  <si>
    <t>-1117774501</t>
  </si>
  <si>
    <t>-745253686</t>
  </si>
  <si>
    <t>-473149769</t>
  </si>
  <si>
    <t>1057876199</t>
  </si>
  <si>
    <t>-720982232</t>
  </si>
  <si>
    <t>1513145779</t>
  </si>
  <si>
    <t>-1408794096</t>
  </si>
  <si>
    <t>1186046988</t>
  </si>
  <si>
    <t>-568393951</t>
  </si>
  <si>
    <t>907350931</t>
  </si>
  <si>
    <t>-42799077</t>
  </si>
  <si>
    <t>1449830132</t>
  </si>
  <si>
    <t>-1409317999</t>
  </si>
  <si>
    <t>-1388149740</t>
  </si>
  <si>
    <t>2025042109</t>
  </si>
  <si>
    <t>457647697</t>
  </si>
  <si>
    <t>2009339743</t>
  </si>
  <si>
    <t>-2028541499</t>
  </si>
  <si>
    <t>-1194986934</t>
  </si>
  <si>
    <t>-1554653800</t>
  </si>
  <si>
    <t>1989070401</t>
  </si>
  <si>
    <t>237998468</t>
  </si>
  <si>
    <t>08 - Stavební úpravy pokoje 263</t>
  </si>
  <si>
    <t>-421154077</t>
  </si>
  <si>
    <t>-123683185</t>
  </si>
  <si>
    <t>2128218991</t>
  </si>
  <si>
    <t>-846437297</t>
  </si>
  <si>
    <t>1025499170</t>
  </si>
  <si>
    <t>441760879</t>
  </si>
  <si>
    <t>1640272079</t>
  </si>
  <si>
    <t>866007768</t>
  </si>
  <si>
    <t>-1429042845</t>
  </si>
  <si>
    <t>386840006</t>
  </si>
  <si>
    <t>-1572263165</t>
  </si>
  <si>
    <t>914365128</t>
  </si>
  <si>
    <t>-1955165868</t>
  </si>
  <si>
    <t>-1332575211</t>
  </si>
  <si>
    <t>-2130758464</t>
  </si>
  <si>
    <t>1499092617</t>
  </si>
  <si>
    <t>-1469349767</t>
  </si>
  <si>
    <t>-322958189</t>
  </si>
  <si>
    <t>-456153602</t>
  </si>
  <si>
    <t>1634170024</t>
  </si>
  <si>
    <t>-1978874220</t>
  </si>
  <si>
    <t>426677298</t>
  </si>
  <si>
    <t>-938180286</t>
  </si>
  <si>
    <t>1263185688</t>
  </si>
  <si>
    <t>1275226416</t>
  </si>
  <si>
    <t>1517833606</t>
  </si>
  <si>
    <t>-360577399</t>
  </si>
  <si>
    <t>-1262438854</t>
  </si>
  <si>
    <t xml:space="preserve">_x000D_
dlaždice keramické 30 x 30 x 0,8 cm I. j. (referenční výrobek např. RAKO - serie COLOR TWO)_x000D_
</t>
  </si>
  <si>
    <t xml:space="preserve">obkládačky keramické (bílé i barevné) 20 x 25 x 0,8 cm I. j. (referenční výrobek např. RAKO - serie COLOR TWO)_x000D_
_x000D_
</t>
  </si>
  <si>
    <t>09 - Stavební úpravy pokoje 336</t>
  </si>
  <si>
    <t>-41652030</t>
  </si>
  <si>
    <t>679715742</t>
  </si>
  <si>
    <t>1370861057</t>
  </si>
  <si>
    <t>577844274</t>
  </si>
  <si>
    <t>1624731377</t>
  </si>
  <si>
    <t>294837094</t>
  </si>
  <si>
    <t>1349166400</t>
  </si>
  <si>
    <t>-1167691654</t>
  </si>
  <si>
    <t>-430248006</t>
  </si>
  <si>
    <t>403622510</t>
  </si>
  <si>
    <t>-1740104802</t>
  </si>
  <si>
    <t>-1072521664</t>
  </si>
  <si>
    <t>-1543847114</t>
  </si>
  <si>
    <t>679137784</t>
  </si>
  <si>
    <t>161231477</t>
  </si>
  <si>
    <t>-1727977696</t>
  </si>
  <si>
    <t>2028960065</t>
  </si>
  <si>
    <t>1686485282</t>
  </si>
  <si>
    <t>2081157586</t>
  </si>
  <si>
    <t>1709647268</t>
  </si>
  <si>
    <t>-2047548059</t>
  </si>
  <si>
    <t>-1404689400</t>
  </si>
  <si>
    <t>1533102751</t>
  </si>
  <si>
    <t>-1097040673</t>
  </si>
  <si>
    <t>22*1,05 'Přepočtené koeficientem množství</t>
  </si>
  <si>
    <t>71057163</t>
  </si>
  <si>
    <t>-480961535</t>
  </si>
  <si>
    <t>909154267</t>
  </si>
  <si>
    <t>-362628525</t>
  </si>
  <si>
    <t>10 - Stavební úpravy pokoje 346</t>
  </si>
  <si>
    <t>730274901</t>
  </si>
  <si>
    <t>-952864504</t>
  </si>
  <si>
    <t>-1084169360</t>
  </si>
  <si>
    <t>1985149489</t>
  </si>
  <si>
    <t>1386265257</t>
  </si>
  <si>
    <t>-598085111</t>
  </si>
  <si>
    <t>101925947</t>
  </si>
  <si>
    <t>-1665734595</t>
  </si>
  <si>
    <t>371067250</t>
  </si>
  <si>
    <t>-1915660831</t>
  </si>
  <si>
    <t>-556562643</t>
  </si>
  <si>
    <t>639142138</t>
  </si>
  <si>
    <t>413098312</t>
  </si>
  <si>
    <t>-2018156746</t>
  </si>
  <si>
    <t>562440848</t>
  </si>
  <si>
    <t>894215453</t>
  </si>
  <si>
    <t>-206735510</t>
  </si>
  <si>
    <t>32566373</t>
  </si>
  <si>
    <t>-1508431467</t>
  </si>
  <si>
    <t>-1852304568</t>
  </si>
  <si>
    <t>1969875337</t>
  </si>
  <si>
    <t>498177917</t>
  </si>
  <si>
    <t>-857166287</t>
  </si>
  <si>
    <t>140577337</t>
  </si>
  <si>
    <t>-706352060</t>
  </si>
  <si>
    <t>1833064364</t>
  </si>
  <si>
    <t>1656312967</t>
  </si>
  <si>
    <t>-517979880</t>
  </si>
  <si>
    <t>-1380616397</t>
  </si>
  <si>
    <t>11 - Stavební úpravy pokoje 356</t>
  </si>
  <si>
    <t>12 - Stavební úpravy pokoje 366</t>
  </si>
  <si>
    <t>13 - Stavební úpravy pokoje 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</si>
</sst>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3"/>
      <c r="AQ5" s="23"/>
      <c r="AR5" s="21"/>
      <c r="BE5" s="287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3"/>
      <c r="AQ6" s="23"/>
      <c r="AR6" s="21"/>
      <c r="BE6" s="28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8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8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8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288"/>
      <c r="BS10" s="18" t="s">
        <v>6</v>
      </c>
    </row>
    <row r="11" spans="1:74" s="1" customFormat="1" ht="18.45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288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8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31</v>
      </c>
      <c r="AO13" s="23"/>
      <c r="AP13" s="23"/>
      <c r="AQ13" s="23"/>
      <c r="AR13" s="21"/>
      <c r="BE13" s="288"/>
      <c r="BS13" s="18" t="s">
        <v>6</v>
      </c>
    </row>
    <row r="14" spans="1:74" ht="13.2">
      <c r="B14" s="22"/>
      <c r="C14" s="23"/>
      <c r="D14" s="23"/>
      <c r="E14" s="293" t="s">
        <v>31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30" t="s">
        <v>28</v>
      </c>
      <c r="AL14" s="23"/>
      <c r="AM14" s="23"/>
      <c r="AN14" s="32" t="s">
        <v>31</v>
      </c>
      <c r="AO14" s="23"/>
      <c r="AP14" s="23"/>
      <c r="AQ14" s="23"/>
      <c r="AR14" s="21"/>
      <c r="BE14" s="288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8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288"/>
      <c r="BS16" s="18" t="s">
        <v>4</v>
      </c>
    </row>
    <row r="17" spans="1:71" s="1" customFormat="1" ht="18.45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288"/>
      <c r="BS17" s="18" t="s">
        <v>36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8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8"/>
      <c r="BS19" s="18" t="s">
        <v>6</v>
      </c>
    </row>
    <row r="20" spans="1:71" s="1" customFormat="1" ht="18.45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288"/>
      <c r="BS20" s="18" t="s">
        <v>36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8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8"/>
    </row>
    <row r="23" spans="1:71" s="1" customFormat="1" ht="16.5" customHeight="1">
      <c r="B23" s="22"/>
      <c r="C23" s="23"/>
      <c r="D23" s="23"/>
      <c r="E23" s="295" t="s">
        <v>1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3"/>
      <c r="AP23" s="23"/>
      <c r="AQ23" s="23"/>
      <c r="AR23" s="21"/>
      <c r="BE23" s="288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8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8"/>
    </row>
    <row r="26" spans="1:71" s="2" customFormat="1" ht="25.95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6">
        <f>ROUND(AG94,2)</f>
        <v>0</v>
      </c>
      <c r="AL26" s="297"/>
      <c r="AM26" s="297"/>
      <c r="AN26" s="297"/>
      <c r="AO26" s="297"/>
      <c r="AP26" s="37"/>
      <c r="AQ26" s="37"/>
      <c r="AR26" s="40"/>
      <c r="BE26" s="288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8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8" t="s">
        <v>41</v>
      </c>
      <c r="M28" s="298"/>
      <c r="N28" s="298"/>
      <c r="O28" s="298"/>
      <c r="P28" s="298"/>
      <c r="Q28" s="37"/>
      <c r="R28" s="37"/>
      <c r="S28" s="37"/>
      <c r="T28" s="37"/>
      <c r="U28" s="37"/>
      <c r="V28" s="37"/>
      <c r="W28" s="298" t="s">
        <v>42</v>
      </c>
      <c r="X28" s="298"/>
      <c r="Y28" s="298"/>
      <c r="Z28" s="298"/>
      <c r="AA28" s="298"/>
      <c r="AB28" s="298"/>
      <c r="AC28" s="298"/>
      <c r="AD28" s="298"/>
      <c r="AE28" s="298"/>
      <c r="AF28" s="37"/>
      <c r="AG28" s="37"/>
      <c r="AH28" s="37"/>
      <c r="AI28" s="37"/>
      <c r="AJ28" s="37"/>
      <c r="AK28" s="298" t="s">
        <v>43</v>
      </c>
      <c r="AL28" s="298"/>
      <c r="AM28" s="298"/>
      <c r="AN28" s="298"/>
      <c r="AO28" s="298"/>
      <c r="AP28" s="37"/>
      <c r="AQ28" s="37"/>
      <c r="AR28" s="40"/>
      <c r="BE28" s="288"/>
    </row>
    <row r="29" spans="1:71" s="3" customFormat="1" ht="14.4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01">
        <v>0.21</v>
      </c>
      <c r="M29" s="300"/>
      <c r="N29" s="300"/>
      <c r="O29" s="300"/>
      <c r="P29" s="300"/>
      <c r="Q29" s="42"/>
      <c r="R29" s="42"/>
      <c r="S29" s="42"/>
      <c r="T29" s="42"/>
      <c r="U29" s="42"/>
      <c r="V29" s="42"/>
      <c r="W29" s="299">
        <f>ROUND(AZ94, 2)</f>
        <v>0</v>
      </c>
      <c r="X29" s="300"/>
      <c r="Y29" s="300"/>
      <c r="Z29" s="300"/>
      <c r="AA29" s="300"/>
      <c r="AB29" s="300"/>
      <c r="AC29" s="300"/>
      <c r="AD29" s="300"/>
      <c r="AE29" s="300"/>
      <c r="AF29" s="42"/>
      <c r="AG29" s="42"/>
      <c r="AH29" s="42"/>
      <c r="AI29" s="42"/>
      <c r="AJ29" s="42"/>
      <c r="AK29" s="299">
        <f>ROUND(AV94, 2)</f>
        <v>0</v>
      </c>
      <c r="AL29" s="300"/>
      <c r="AM29" s="300"/>
      <c r="AN29" s="300"/>
      <c r="AO29" s="300"/>
      <c r="AP29" s="42"/>
      <c r="AQ29" s="42"/>
      <c r="AR29" s="43"/>
      <c r="BE29" s="289"/>
    </row>
    <row r="30" spans="1:71" s="3" customFormat="1" ht="14.4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01">
        <v>0.15</v>
      </c>
      <c r="M30" s="300"/>
      <c r="N30" s="300"/>
      <c r="O30" s="300"/>
      <c r="P30" s="300"/>
      <c r="Q30" s="42"/>
      <c r="R30" s="42"/>
      <c r="S30" s="42"/>
      <c r="T30" s="42"/>
      <c r="U30" s="42"/>
      <c r="V30" s="42"/>
      <c r="W30" s="299">
        <f>ROUND(BA94, 2)</f>
        <v>0</v>
      </c>
      <c r="X30" s="300"/>
      <c r="Y30" s="300"/>
      <c r="Z30" s="300"/>
      <c r="AA30" s="300"/>
      <c r="AB30" s="300"/>
      <c r="AC30" s="300"/>
      <c r="AD30" s="300"/>
      <c r="AE30" s="300"/>
      <c r="AF30" s="42"/>
      <c r="AG30" s="42"/>
      <c r="AH30" s="42"/>
      <c r="AI30" s="42"/>
      <c r="AJ30" s="42"/>
      <c r="AK30" s="299">
        <f>ROUND(AW94, 2)</f>
        <v>0</v>
      </c>
      <c r="AL30" s="300"/>
      <c r="AM30" s="300"/>
      <c r="AN30" s="300"/>
      <c r="AO30" s="300"/>
      <c r="AP30" s="42"/>
      <c r="AQ30" s="42"/>
      <c r="AR30" s="43"/>
      <c r="BE30" s="289"/>
    </row>
    <row r="31" spans="1:71" s="3" customFormat="1" ht="14.4" hidden="1" customHeight="1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301">
        <v>0.21</v>
      </c>
      <c r="M31" s="300"/>
      <c r="N31" s="300"/>
      <c r="O31" s="300"/>
      <c r="P31" s="300"/>
      <c r="Q31" s="42"/>
      <c r="R31" s="42"/>
      <c r="S31" s="42"/>
      <c r="T31" s="42"/>
      <c r="U31" s="42"/>
      <c r="V31" s="42"/>
      <c r="W31" s="299">
        <f>ROUND(BB94, 2)</f>
        <v>0</v>
      </c>
      <c r="X31" s="300"/>
      <c r="Y31" s="300"/>
      <c r="Z31" s="300"/>
      <c r="AA31" s="300"/>
      <c r="AB31" s="300"/>
      <c r="AC31" s="300"/>
      <c r="AD31" s="300"/>
      <c r="AE31" s="300"/>
      <c r="AF31" s="42"/>
      <c r="AG31" s="42"/>
      <c r="AH31" s="42"/>
      <c r="AI31" s="42"/>
      <c r="AJ31" s="42"/>
      <c r="AK31" s="299">
        <v>0</v>
      </c>
      <c r="AL31" s="300"/>
      <c r="AM31" s="300"/>
      <c r="AN31" s="300"/>
      <c r="AO31" s="300"/>
      <c r="AP31" s="42"/>
      <c r="AQ31" s="42"/>
      <c r="AR31" s="43"/>
      <c r="BE31" s="289"/>
    </row>
    <row r="32" spans="1:71" s="3" customFormat="1" ht="14.4" hidden="1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01">
        <v>0.15</v>
      </c>
      <c r="M32" s="300"/>
      <c r="N32" s="300"/>
      <c r="O32" s="300"/>
      <c r="P32" s="300"/>
      <c r="Q32" s="42"/>
      <c r="R32" s="42"/>
      <c r="S32" s="42"/>
      <c r="T32" s="42"/>
      <c r="U32" s="42"/>
      <c r="V32" s="42"/>
      <c r="W32" s="299">
        <f>ROUND(BC94, 2)</f>
        <v>0</v>
      </c>
      <c r="X32" s="300"/>
      <c r="Y32" s="300"/>
      <c r="Z32" s="300"/>
      <c r="AA32" s="300"/>
      <c r="AB32" s="300"/>
      <c r="AC32" s="300"/>
      <c r="AD32" s="300"/>
      <c r="AE32" s="300"/>
      <c r="AF32" s="42"/>
      <c r="AG32" s="42"/>
      <c r="AH32" s="42"/>
      <c r="AI32" s="42"/>
      <c r="AJ32" s="42"/>
      <c r="AK32" s="299">
        <v>0</v>
      </c>
      <c r="AL32" s="300"/>
      <c r="AM32" s="300"/>
      <c r="AN32" s="300"/>
      <c r="AO32" s="300"/>
      <c r="AP32" s="42"/>
      <c r="AQ32" s="42"/>
      <c r="AR32" s="43"/>
      <c r="BE32" s="289"/>
    </row>
    <row r="33" spans="1:57" s="3" customFormat="1" ht="14.4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01">
        <v>0</v>
      </c>
      <c r="M33" s="300"/>
      <c r="N33" s="300"/>
      <c r="O33" s="300"/>
      <c r="P33" s="300"/>
      <c r="Q33" s="42"/>
      <c r="R33" s="42"/>
      <c r="S33" s="42"/>
      <c r="T33" s="42"/>
      <c r="U33" s="42"/>
      <c r="V33" s="42"/>
      <c r="W33" s="299">
        <f>ROUND(BD94, 2)</f>
        <v>0</v>
      </c>
      <c r="X33" s="300"/>
      <c r="Y33" s="300"/>
      <c r="Z33" s="300"/>
      <c r="AA33" s="300"/>
      <c r="AB33" s="300"/>
      <c r="AC33" s="300"/>
      <c r="AD33" s="300"/>
      <c r="AE33" s="300"/>
      <c r="AF33" s="42"/>
      <c r="AG33" s="42"/>
      <c r="AH33" s="42"/>
      <c r="AI33" s="42"/>
      <c r="AJ33" s="42"/>
      <c r="AK33" s="299">
        <v>0</v>
      </c>
      <c r="AL33" s="300"/>
      <c r="AM33" s="300"/>
      <c r="AN33" s="300"/>
      <c r="AO33" s="300"/>
      <c r="AP33" s="42"/>
      <c r="AQ33" s="42"/>
      <c r="AR33" s="43"/>
      <c r="BE33" s="289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8"/>
    </row>
    <row r="35" spans="1:57" s="2" customFormat="1" ht="25.95" customHeight="1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305" t="s">
        <v>52</v>
      </c>
      <c r="Y35" s="303"/>
      <c r="Z35" s="303"/>
      <c r="AA35" s="303"/>
      <c r="AB35" s="303"/>
      <c r="AC35" s="46"/>
      <c r="AD35" s="46"/>
      <c r="AE35" s="46"/>
      <c r="AF35" s="46"/>
      <c r="AG35" s="46"/>
      <c r="AH35" s="46"/>
      <c r="AI35" s="46"/>
      <c r="AJ35" s="46"/>
      <c r="AK35" s="302">
        <f>SUM(AK26:AK33)</f>
        <v>0</v>
      </c>
      <c r="AL35" s="303"/>
      <c r="AM35" s="303"/>
      <c r="AN35" s="303"/>
      <c r="AO35" s="304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53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54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.199999999999999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.199999999999999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.199999999999999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.199999999999999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.199999999999999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.199999999999999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.199999999999999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.199999999999999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.199999999999999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.19999999999999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56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55</v>
      </c>
      <c r="AI60" s="39"/>
      <c r="AJ60" s="39"/>
      <c r="AK60" s="39"/>
      <c r="AL60" s="39"/>
      <c r="AM60" s="53" t="s">
        <v>56</v>
      </c>
      <c r="AN60" s="39"/>
      <c r="AO60" s="39"/>
      <c r="AP60" s="37"/>
      <c r="AQ60" s="37"/>
      <c r="AR60" s="40"/>
      <c r="BE60" s="35"/>
    </row>
    <row r="61" spans="1:57" ht="10.199999999999999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.199999999999999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.199999999999999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58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.199999999999999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.199999999999999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.199999999999999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.199999999999999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.19999999999999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.199999999999999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.199999999999999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.199999999999999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.199999999999999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.199999999999999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55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56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55</v>
      </c>
      <c r="AI75" s="39"/>
      <c r="AJ75" s="39"/>
      <c r="AK75" s="39"/>
      <c r="AL75" s="39"/>
      <c r="AM75" s="53" t="s">
        <v>56</v>
      </c>
      <c r="AN75" s="39"/>
      <c r="AO75" s="39"/>
      <c r="AP75" s="37"/>
      <c r="AQ75" s="37"/>
      <c r="AR75" s="40"/>
      <c r="BE75" s="35"/>
    </row>
    <row r="76" spans="1:57" s="2" customFormat="1" ht="10.199999999999999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59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202003-25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4" t="str">
        <f>K6</f>
        <v>Reko pokojů II.ETAPA 21 pokojů - PD- - -</v>
      </c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Sedlčany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0" t="str">
        <f>IF(AN8= "","",AN8)</f>
        <v>15. 4. 2020</v>
      </c>
      <c r="AN87" s="310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Domov Sedlčany - poskytovatel soc. služeb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311" t="str">
        <f>IF(E17="","",E17)</f>
        <v>Ing. Michal Strnad</v>
      </c>
      <c r="AN89" s="312"/>
      <c r="AO89" s="312"/>
      <c r="AP89" s="312"/>
      <c r="AQ89" s="37"/>
      <c r="AR89" s="40"/>
      <c r="AS89" s="314" t="s">
        <v>60</v>
      </c>
      <c r="AT89" s="315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37</v>
      </c>
      <c r="AJ90" s="37"/>
      <c r="AK90" s="37"/>
      <c r="AL90" s="37"/>
      <c r="AM90" s="311" t="str">
        <f>IF(E20="","",E20)</f>
        <v xml:space="preserve"> </v>
      </c>
      <c r="AN90" s="312"/>
      <c r="AO90" s="312"/>
      <c r="AP90" s="312"/>
      <c r="AQ90" s="37"/>
      <c r="AR90" s="40"/>
      <c r="AS90" s="316"/>
      <c r="AT90" s="317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8"/>
      <c r="AT91" s="319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0" t="s">
        <v>61</v>
      </c>
      <c r="D92" s="281"/>
      <c r="E92" s="281"/>
      <c r="F92" s="281"/>
      <c r="G92" s="281"/>
      <c r="H92" s="74"/>
      <c r="I92" s="283" t="s">
        <v>62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309" t="s">
        <v>63</v>
      </c>
      <c r="AH92" s="281"/>
      <c r="AI92" s="281"/>
      <c r="AJ92" s="281"/>
      <c r="AK92" s="281"/>
      <c r="AL92" s="281"/>
      <c r="AM92" s="281"/>
      <c r="AN92" s="283" t="s">
        <v>64</v>
      </c>
      <c r="AO92" s="281"/>
      <c r="AP92" s="313"/>
      <c r="AQ92" s="75" t="s">
        <v>65</v>
      </c>
      <c r="AR92" s="40"/>
      <c r="AS92" s="76" t="s">
        <v>66</v>
      </c>
      <c r="AT92" s="77" t="s">
        <v>67</v>
      </c>
      <c r="AU92" s="77" t="s">
        <v>68</v>
      </c>
      <c r="AV92" s="77" t="s">
        <v>69</v>
      </c>
      <c r="AW92" s="77" t="s">
        <v>70</v>
      </c>
      <c r="AX92" s="77" t="s">
        <v>71</v>
      </c>
      <c r="AY92" s="77" t="s">
        <v>72</v>
      </c>
      <c r="AZ92" s="77" t="s">
        <v>73</v>
      </c>
      <c r="BA92" s="77" t="s">
        <v>74</v>
      </c>
      <c r="BB92" s="77" t="s">
        <v>75</v>
      </c>
      <c r="BC92" s="77" t="s">
        <v>76</v>
      </c>
      <c r="BD92" s="78" t="s">
        <v>77</v>
      </c>
      <c r="BE92" s="35"/>
    </row>
    <row r="93" spans="1:91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78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6">
        <f>ROUND(SUM(AG95:AG107),2)</f>
        <v>0</v>
      </c>
      <c r="AH94" s="286"/>
      <c r="AI94" s="286"/>
      <c r="AJ94" s="286"/>
      <c r="AK94" s="286"/>
      <c r="AL94" s="286"/>
      <c r="AM94" s="286"/>
      <c r="AN94" s="320">
        <f t="shared" ref="AN94:AN107" si="0">SUM(AG94,AT94)</f>
        <v>0</v>
      </c>
      <c r="AO94" s="320"/>
      <c r="AP94" s="320"/>
      <c r="AQ94" s="86" t="s">
        <v>1</v>
      </c>
      <c r="AR94" s="87"/>
      <c r="AS94" s="88">
        <f>ROUND(SUM(AS95:AS107),2)</f>
        <v>0</v>
      </c>
      <c r="AT94" s="89">
        <f t="shared" ref="AT94:AT107" si="1">ROUND(SUM(AV94:AW94),2)</f>
        <v>0</v>
      </c>
      <c r="AU94" s="90">
        <f>ROUND(SUM(AU95:AU107),5)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ROUND(SUM(AZ95:AZ107),2)</f>
        <v>0</v>
      </c>
      <c r="BA94" s="89">
        <f>ROUND(SUM(BA95:BA107),2)</f>
        <v>0</v>
      </c>
      <c r="BB94" s="89">
        <f>ROUND(SUM(BB95:BB107),2)</f>
        <v>0</v>
      </c>
      <c r="BC94" s="89">
        <f>ROUND(SUM(BC95:BC107),2)</f>
        <v>0</v>
      </c>
      <c r="BD94" s="91">
        <f>ROUND(SUM(BD95:BD107),2)</f>
        <v>0</v>
      </c>
      <c r="BS94" s="92" t="s">
        <v>79</v>
      </c>
      <c r="BT94" s="92" t="s">
        <v>80</v>
      </c>
      <c r="BU94" s="93" t="s">
        <v>81</v>
      </c>
      <c r="BV94" s="92" t="s">
        <v>82</v>
      </c>
      <c r="BW94" s="92" t="s">
        <v>5</v>
      </c>
      <c r="BX94" s="92" t="s">
        <v>83</v>
      </c>
      <c r="CL94" s="92" t="s">
        <v>1</v>
      </c>
    </row>
    <row r="95" spans="1:91" s="7" customFormat="1" ht="16.5" customHeight="1">
      <c r="A95" s="94" t="s">
        <v>84</v>
      </c>
      <c r="B95" s="95"/>
      <c r="C95" s="96"/>
      <c r="D95" s="282" t="s">
        <v>85</v>
      </c>
      <c r="E95" s="282"/>
      <c r="F95" s="282"/>
      <c r="G95" s="282"/>
      <c r="H95" s="282"/>
      <c r="I95" s="97"/>
      <c r="J95" s="282" t="s">
        <v>86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307">
        <f>'01 - Stavební úpravy poko...'!J30</f>
        <v>0</v>
      </c>
      <c r="AH95" s="308"/>
      <c r="AI95" s="308"/>
      <c r="AJ95" s="308"/>
      <c r="AK95" s="308"/>
      <c r="AL95" s="308"/>
      <c r="AM95" s="308"/>
      <c r="AN95" s="307">
        <f t="shared" si="0"/>
        <v>0</v>
      </c>
      <c r="AO95" s="308"/>
      <c r="AP95" s="308"/>
      <c r="AQ95" s="98" t="s">
        <v>87</v>
      </c>
      <c r="AR95" s="99"/>
      <c r="AS95" s="100">
        <v>0</v>
      </c>
      <c r="AT95" s="101">
        <f t="shared" si="1"/>
        <v>0</v>
      </c>
      <c r="AU95" s="102">
        <f>'01 - Stavební úpravy poko...'!P144</f>
        <v>0</v>
      </c>
      <c r="AV95" s="101">
        <f>'01 - Stavební úpravy poko...'!J33</f>
        <v>0</v>
      </c>
      <c r="AW95" s="101">
        <f>'01 - Stavební úpravy poko...'!J34</f>
        <v>0</v>
      </c>
      <c r="AX95" s="101">
        <f>'01 - Stavební úpravy poko...'!J35</f>
        <v>0</v>
      </c>
      <c r="AY95" s="101">
        <f>'01 - Stavební úpravy poko...'!J36</f>
        <v>0</v>
      </c>
      <c r="AZ95" s="101">
        <f>'01 - Stavební úpravy poko...'!F33</f>
        <v>0</v>
      </c>
      <c r="BA95" s="101">
        <f>'01 - Stavební úpravy poko...'!F34</f>
        <v>0</v>
      </c>
      <c r="BB95" s="101">
        <f>'01 - Stavební úpravy poko...'!F35</f>
        <v>0</v>
      </c>
      <c r="BC95" s="101">
        <f>'01 - Stavební úpravy poko...'!F36</f>
        <v>0</v>
      </c>
      <c r="BD95" s="103">
        <f>'01 - Stavební úpravy poko...'!F37</f>
        <v>0</v>
      </c>
      <c r="BT95" s="104" t="s">
        <v>88</v>
      </c>
      <c r="BV95" s="104" t="s">
        <v>82</v>
      </c>
      <c r="BW95" s="104" t="s">
        <v>89</v>
      </c>
      <c r="BX95" s="104" t="s">
        <v>5</v>
      </c>
      <c r="CL95" s="104" t="s">
        <v>1</v>
      </c>
      <c r="CM95" s="104" t="s">
        <v>88</v>
      </c>
    </row>
    <row r="96" spans="1:91" s="7" customFormat="1" ht="16.5" customHeight="1">
      <c r="A96" s="94" t="s">
        <v>84</v>
      </c>
      <c r="B96" s="95"/>
      <c r="C96" s="96"/>
      <c r="D96" s="282" t="s">
        <v>90</v>
      </c>
      <c r="E96" s="282"/>
      <c r="F96" s="282"/>
      <c r="G96" s="282"/>
      <c r="H96" s="282"/>
      <c r="I96" s="97"/>
      <c r="J96" s="282" t="s">
        <v>91</v>
      </c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307">
        <f>'02 - Stavební úpravy poko...'!J30</f>
        <v>0</v>
      </c>
      <c r="AH96" s="308"/>
      <c r="AI96" s="308"/>
      <c r="AJ96" s="308"/>
      <c r="AK96" s="308"/>
      <c r="AL96" s="308"/>
      <c r="AM96" s="308"/>
      <c r="AN96" s="307">
        <f t="shared" si="0"/>
        <v>0</v>
      </c>
      <c r="AO96" s="308"/>
      <c r="AP96" s="308"/>
      <c r="AQ96" s="98" t="s">
        <v>87</v>
      </c>
      <c r="AR96" s="99"/>
      <c r="AS96" s="100">
        <v>0</v>
      </c>
      <c r="AT96" s="101">
        <f t="shared" si="1"/>
        <v>0</v>
      </c>
      <c r="AU96" s="102">
        <f>'02 - Stavební úpravy poko...'!P144</f>
        <v>0</v>
      </c>
      <c r="AV96" s="101">
        <f>'02 - Stavební úpravy poko...'!J33</f>
        <v>0</v>
      </c>
      <c r="AW96" s="101">
        <f>'02 - Stavební úpravy poko...'!J34</f>
        <v>0</v>
      </c>
      <c r="AX96" s="101">
        <f>'02 - Stavební úpravy poko...'!J35</f>
        <v>0</v>
      </c>
      <c r="AY96" s="101">
        <f>'02 - Stavební úpravy poko...'!J36</f>
        <v>0</v>
      </c>
      <c r="AZ96" s="101">
        <f>'02 - Stavební úpravy poko...'!F33</f>
        <v>0</v>
      </c>
      <c r="BA96" s="101">
        <f>'02 - Stavební úpravy poko...'!F34</f>
        <v>0</v>
      </c>
      <c r="BB96" s="101">
        <f>'02 - Stavební úpravy poko...'!F35</f>
        <v>0</v>
      </c>
      <c r="BC96" s="101">
        <f>'02 - Stavební úpravy poko...'!F36</f>
        <v>0</v>
      </c>
      <c r="BD96" s="103">
        <f>'02 - Stavební úpravy poko...'!F37</f>
        <v>0</v>
      </c>
      <c r="BT96" s="104" t="s">
        <v>88</v>
      </c>
      <c r="BV96" s="104" t="s">
        <v>82</v>
      </c>
      <c r="BW96" s="104" t="s">
        <v>92</v>
      </c>
      <c r="BX96" s="104" t="s">
        <v>5</v>
      </c>
      <c r="CL96" s="104" t="s">
        <v>1</v>
      </c>
      <c r="CM96" s="104" t="s">
        <v>88</v>
      </c>
    </row>
    <row r="97" spans="1:91" s="7" customFormat="1" ht="16.5" customHeight="1">
      <c r="A97" s="94" t="s">
        <v>84</v>
      </c>
      <c r="B97" s="95"/>
      <c r="C97" s="96"/>
      <c r="D97" s="282" t="s">
        <v>93</v>
      </c>
      <c r="E97" s="282"/>
      <c r="F97" s="282"/>
      <c r="G97" s="282"/>
      <c r="H97" s="282"/>
      <c r="I97" s="97"/>
      <c r="J97" s="282" t="s">
        <v>94</v>
      </c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307">
        <f>'03 - Stavební úpravy poko...'!J30</f>
        <v>0</v>
      </c>
      <c r="AH97" s="308"/>
      <c r="AI97" s="308"/>
      <c r="AJ97" s="308"/>
      <c r="AK97" s="308"/>
      <c r="AL97" s="308"/>
      <c r="AM97" s="308"/>
      <c r="AN97" s="307">
        <f t="shared" si="0"/>
        <v>0</v>
      </c>
      <c r="AO97" s="308"/>
      <c r="AP97" s="308"/>
      <c r="AQ97" s="98" t="s">
        <v>87</v>
      </c>
      <c r="AR97" s="99"/>
      <c r="AS97" s="100">
        <v>0</v>
      </c>
      <c r="AT97" s="101">
        <f t="shared" si="1"/>
        <v>0</v>
      </c>
      <c r="AU97" s="102">
        <f>'03 - Stavební úpravy poko...'!P144</f>
        <v>0</v>
      </c>
      <c r="AV97" s="101">
        <f>'03 - Stavební úpravy poko...'!J33</f>
        <v>0</v>
      </c>
      <c r="AW97" s="101">
        <f>'03 - Stavební úpravy poko...'!J34</f>
        <v>0</v>
      </c>
      <c r="AX97" s="101">
        <f>'03 - Stavební úpravy poko...'!J35</f>
        <v>0</v>
      </c>
      <c r="AY97" s="101">
        <f>'03 - Stavební úpravy poko...'!J36</f>
        <v>0</v>
      </c>
      <c r="AZ97" s="101">
        <f>'03 - Stavební úpravy poko...'!F33</f>
        <v>0</v>
      </c>
      <c r="BA97" s="101">
        <f>'03 - Stavební úpravy poko...'!F34</f>
        <v>0</v>
      </c>
      <c r="BB97" s="101">
        <f>'03 - Stavební úpravy poko...'!F35</f>
        <v>0</v>
      </c>
      <c r="BC97" s="101">
        <f>'03 - Stavební úpravy poko...'!F36</f>
        <v>0</v>
      </c>
      <c r="BD97" s="103">
        <f>'03 - Stavební úpravy poko...'!F37</f>
        <v>0</v>
      </c>
      <c r="BT97" s="104" t="s">
        <v>88</v>
      </c>
      <c r="BV97" s="104" t="s">
        <v>82</v>
      </c>
      <c r="BW97" s="104" t="s">
        <v>95</v>
      </c>
      <c r="BX97" s="104" t="s">
        <v>5</v>
      </c>
      <c r="CL97" s="104" t="s">
        <v>1</v>
      </c>
      <c r="CM97" s="104" t="s">
        <v>88</v>
      </c>
    </row>
    <row r="98" spans="1:91" s="7" customFormat="1" ht="16.5" customHeight="1">
      <c r="A98" s="94" t="s">
        <v>84</v>
      </c>
      <c r="B98" s="95"/>
      <c r="C98" s="96"/>
      <c r="D98" s="282" t="s">
        <v>96</v>
      </c>
      <c r="E98" s="282"/>
      <c r="F98" s="282"/>
      <c r="G98" s="282"/>
      <c r="H98" s="282"/>
      <c r="I98" s="97"/>
      <c r="J98" s="282" t="s">
        <v>97</v>
      </c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307">
        <f>'04 - Stavební úpravy poko...'!J30</f>
        <v>0</v>
      </c>
      <c r="AH98" s="308"/>
      <c r="AI98" s="308"/>
      <c r="AJ98" s="308"/>
      <c r="AK98" s="308"/>
      <c r="AL98" s="308"/>
      <c r="AM98" s="308"/>
      <c r="AN98" s="307">
        <f t="shared" si="0"/>
        <v>0</v>
      </c>
      <c r="AO98" s="308"/>
      <c r="AP98" s="308"/>
      <c r="AQ98" s="98" t="s">
        <v>87</v>
      </c>
      <c r="AR98" s="99"/>
      <c r="AS98" s="100">
        <v>0</v>
      </c>
      <c r="AT98" s="101">
        <f t="shared" si="1"/>
        <v>0</v>
      </c>
      <c r="AU98" s="102">
        <f>'04 - Stavební úpravy poko...'!P144</f>
        <v>0</v>
      </c>
      <c r="AV98" s="101">
        <f>'04 - Stavební úpravy poko...'!J33</f>
        <v>0</v>
      </c>
      <c r="AW98" s="101">
        <f>'04 - Stavební úpravy poko...'!J34</f>
        <v>0</v>
      </c>
      <c r="AX98" s="101">
        <f>'04 - Stavební úpravy poko...'!J35</f>
        <v>0</v>
      </c>
      <c r="AY98" s="101">
        <f>'04 - Stavební úpravy poko...'!J36</f>
        <v>0</v>
      </c>
      <c r="AZ98" s="101">
        <f>'04 - Stavební úpravy poko...'!F33</f>
        <v>0</v>
      </c>
      <c r="BA98" s="101">
        <f>'04 - Stavební úpravy poko...'!F34</f>
        <v>0</v>
      </c>
      <c r="BB98" s="101">
        <f>'04 - Stavební úpravy poko...'!F35</f>
        <v>0</v>
      </c>
      <c r="BC98" s="101">
        <f>'04 - Stavební úpravy poko...'!F36</f>
        <v>0</v>
      </c>
      <c r="BD98" s="103">
        <f>'04 - Stavební úpravy poko...'!F37</f>
        <v>0</v>
      </c>
      <c r="BT98" s="104" t="s">
        <v>88</v>
      </c>
      <c r="BV98" s="104" t="s">
        <v>82</v>
      </c>
      <c r="BW98" s="104" t="s">
        <v>98</v>
      </c>
      <c r="BX98" s="104" t="s">
        <v>5</v>
      </c>
      <c r="CL98" s="104" t="s">
        <v>1</v>
      </c>
      <c r="CM98" s="104" t="s">
        <v>88</v>
      </c>
    </row>
    <row r="99" spans="1:91" s="7" customFormat="1" ht="16.5" customHeight="1">
      <c r="A99" s="94" t="s">
        <v>84</v>
      </c>
      <c r="B99" s="95"/>
      <c r="C99" s="96"/>
      <c r="D99" s="282" t="s">
        <v>99</v>
      </c>
      <c r="E99" s="282"/>
      <c r="F99" s="282"/>
      <c r="G99" s="282"/>
      <c r="H99" s="282"/>
      <c r="I99" s="97"/>
      <c r="J99" s="282" t="s">
        <v>100</v>
      </c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307">
        <f>'05 - Stavební úpravy poko...'!J30</f>
        <v>0</v>
      </c>
      <c r="AH99" s="308"/>
      <c r="AI99" s="308"/>
      <c r="AJ99" s="308"/>
      <c r="AK99" s="308"/>
      <c r="AL99" s="308"/>
      <c r="AM99" s="308"/>
      <c r="AN99" s="307">
        <f t="shared" si="0"/>
        <v>0</v>
      </c>
      <c r="AO99" s="308"/>
      <c r="AP99" s="308"/>
      <c r="AQ99" s="98" t="s">
        <v>87</v>
      </c>
      <c r="AR99" s="99"/>
      <c r="AS99" s="100">
        <v>0</v>
      </c>
      <c r="AT99" s="101">
        <f t="shared" si="1"/>
        <v>0</v>
      </c>
      <c r="AU99" s="102">
        <f>'05 - Stavební úpravy poko...'!P144</f>
        <v>0</v>
      </c>
      <c r="AV99" s="101">
        <f>'05 - Stavební úpravy poko...'!J33</f>
        <v>0</v>
      </c>
      <c r="AW99" s="101">
        <f>'05 - Stavební úpravy poko...'!J34</f>
        <v>0</v>
      </c>
      <c r="AX99" s="101">
        <f>'05 - Stavební úpravy poko...'!J35</f>
        <v>0</v>
      </c>
      <c r="AY99" s="101">
        <f>'05 - Stavební úpravy poko...'!J36</f>
        <v>0</v>
      </c>
      <c r="AZ99" s="101">
        <f>'05 - Stavební úpravy poko...'!F33</f>
        <v>0</v>
      </c>
      <c r="BA99" s="101">
        <f>'05 - Stavební úpravy poko...'!F34</f>
        <v>0</v>
      </c>
      <c r="BB99" s="101">
        <f>'05 - Stavební úpravy poko...'!F35</f>
        <v>0</v>
      </c>
      <c r="BC99" s="101">
        <f>'05 - Stavební úpravy poko...'!F36</f>
        <v>0</v>
      </c>
      <c r="BD99" s="103">
        <f>'05 - Stavební úpravy poko...'!F37</f>
        <v>0</v>
      </c>
      <c r="BT99" s="104" t="s">
        <v>88</v>
      </c>
      <c r="BV99" s="104" t="s">
        <v>82</v>
      </c>
      <c r="BW99" s="104" t="s">
        <v>101</v>
      </c>
      <c r="BX99" s="104" t="s">
        <v>5</v>
      </c>
      <c r="CL99" s="104" t="s">
        <v>1</v>
      </c>
      <c r="CM99" s="104" t="s">
        <v>88</v>
      </c>
    </row>
    <row r="100" spans="1:91" s="7" customFormat="1" ht="16.5" customHeight="1">
      <c r="A100" s="94" t="s">
        <v>84</v>
      </c>
      <c r="B100" s="95"/>
      <c r="C100" s="96"/>
      <c r="D100" s="282" t="s">
        <v>102</v>
      </c>
      <c r="E100" s="282"/>
      <c r="F100" s="282"/>
      <c r="G100" s="282"/>
      <c r="H100" s="282"/>
      <c r="I100" s="97"/>
      <c r="J100" s="282" t="s">
        <v>103</v>
      </c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307">
        <f>'06 - Stavební úpravy poko...'!J30</f>
        <v>0</v>
      </c>
      <c r="AH100" s="308"/>
      <c r="AI100" s="308"/>
      <c r="AJ100" s="308"/>
      <c r="AK100" s="308"/>
      <c r="AL100" s="308"/>
      <c r="AM100" s="308"/>
      <c r="AN100" s="307">
        <f t="shared" si="0"/>
        <v>0</v>
      </c>
      <c r="AO100" s="308"/>
      <c r="AP100" s="308"/>
      <c r="AQ100" s="98" t="s">
        <v>87</v>
      </c>
      <c r="AR100" s="99"/>
      <c r="AS100" s="100">
        <v>0</v>
      </c>
      <c r="AT100" s="101">
        <f t="shared" si="1"/>
        <v>0</v>
      </c>
      <c r="AU100" s="102">
        <f>'06 - Stavební úpravy poko...'!P144</f>
        <v>0</v>
      </c>
      <c r="AV100" s="101">
        <f>'06 - Stavební úpravy poko...'!J33</f>
        <v>0</v>
      </c>
      <c r="AW100" s="101">
        <f>'06 - Stavební úpravy poko...'!J34</f>
        <v>0</v>
      </c>
      <c r="AX100" s="101">
        <f>'06 - Stavební úpravy poko...'!J35</f>
        <v>0</v>
      </c>
      <c r="AY100" s="101">
        <f>'06 - Stavební úpravy poko...'!J36</f>
        <v>0</v>
      </c>
      <c r="AZ100" s="101">
        <f>'06 - Stavební úpravy poko...'!F33</f>
        <v>0</v>
      </c>
      <c r="BA100" s="101">
        <f>'06 - Stavební úpravy poko...'!F34</f>
        <v>0</v>
      </c>
      <c r="BB100" s="101">
        <f>'06 - Stavební úpravy poko...'!F35</f>
        <v>0</v>
      </c>
      <c r="BC100" s="101">
        <f>'06 - Stavební úpravy poko...'!F36</f>
        <v>0</v>
      </c>
      <c r="BD100" s="103">
        <f>'06 - Stavební úpravy poko...'!F37</f>
        <v>0</v>
      </c>
      <c r="BT100" s="104" t="s">
        <v>88</v>
      </c>
      <c r="BV100" s="104" t="s">
        <v>82</v>
      </c>
      <c r="BW100" s="104" t="s">
        <v>104</v>
      </c>
      <c r="BX100" s="104" t="s">
        <v>5</v>
      </c>
      <c r="CL100" s="104" t="s">
        <v>1</v>
      </c>
      <c r="CM100" s="104" t="s">
        <v>88</v>
      </c>
    </row>
    <row r="101" spans="1:91" s="7" customFormat="1" ht="16.5" customHeight="1">
      <c r="A101" s="94" t="s">
        <v>84</v>
      </c>
      <c r="B101" s="95"/>
      <c r="C101" s="96"/>
      <c r="D101" s="282" t="s">
        <v>105</v>
      </c>
      <c r="E101" s="282"/>
      <c r="F101" s="282"/>
      <c r="G101" s="282"/>
      <c r="H101" s="282"/>
      <c r="I101" s="97"/>
      <c r="J101" s="282" t="s">
        <v>106</v>
      </c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307">
        <f>'07 - Stavební úpravy poko...'!J30</f>
        <v>0</v>
      </c>
      <c r="AH101" s="308"/>
      <c r="AI101" s="308"/>
      <c r="AJ101" s="308"/>
      <c r="AK101" s="308"/>
      <c r="AL101" s="308"/>
      <c r="AM101" s="308"/>
      <c r="AN101" s="307">
        <f t="shared" si="0"/>
        <v>0</v>
      </c>
      <c r="AO101" s="308"/>
      <c r="AP101" s="308"/>
      <c r="AQ101" s="98" t="s">
        <v>87</v>
      </c>
      <c r="AR101" s="99"/>
      <c r="AS101" s="100">
        <v>0</v>
      </c>
      <c r="AT101" s="101">
        <f t="shared" si="1"/>
        <v>0</v>
      </c>
      <c r="AU101" s="102">
        <f>'07 - Stavební úpravy poko...'!P144</f>
        <v>0</v>
      </c>
      <c r="AV101" s="101">
        <f>'07 - Stavební úpravy poko...'!J33</f>
        <v>0</v>
      </c>
      <c r="AW101" s="101">
        <f>'07 - Stavební úpravy poko...'!J34</f>
        <v>0</v>
      </c>
      <c r="AX101" s="101">
        <f>'07 - Stavební úpravy poko...'!J35</f>
        <v>0</v>
      </c>
      <c r="AY101" s="101">
        <f>'07 - Stavební úpravy poko...'!J36</f>
        <v>0</v>
      </c>
      <c r="AZ101" s="101">
        <f>'07 - Stavební úpravy poko...'!F33</f>
        <v>0</v>
      </c>
      <c r="BA101" s="101">
        <f>'07 - Stavební úpravy poko...'!F34</f>
        <v>0</v>
      </c>
      <c r="BB101" s="101">
        <f>'07 - Stavební úpravy poko...'!F35</f>
        <v>0</v>
      </c>
      <c r="BC101" s="101">
        <f>'07 - Stavební úpravy poko...'!F36</f>
        <v>0</v>
      </c>
      <c r="BD101" s="103">
        <f>'07 - Stavební úpravy poko...'!F37</f>
        <v>0</v>
      </c>
      <c r="BT101" s="104" t="s">
        <v>88</v>
      </c>
      <c r="BV101" s="104" t="s">
        <v>82</v>
      </c>
      <c r="BW101" s="104" t="s">
        <v>107</v>
      </c>
      <c r="BX101" s="104" t="s">
        <v>5</v>
      </c>
      <c r="CL101" s="104" t="s">
        <v>1</v>
      </c>
      <c r="CM101" s="104" t="s">
        <v>88</v>
      </c>
    </row>
    <row r="102" spans="1:91" s="7" customFormat="1" ht="16.5" customHeight="1">
      <c r="A102" s="94" t="s">
        <v>84</v>
      </c>
      <c r="B102" s="95"/>
      <c r="C102" s="96"/>
      <c r="D102" s="282" t="s">
        <v>108</v>
      </c>
      <c r="E102" s="282"/>
      <c r="F102" s="282"/>
      <c r="G102" s="282"/>
      <c r="H102" s="282"/>
      <c r="I102" s="97"/>
      <c r="J102" s="282" t="s">
        <v>109</v>
      </c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307">
        <f>'08 - Stavební úpravy poko...'!J30</f>
        <v>0</v>
      </c>
      <c r="AH102" s="308"/>
      <c r="AI102" s="308"/>
      <c r="AJ102" s="308"/>
      <c r="AK102" s="308"/>
      <c r="AL102" s="308"/>
      <c r="AM102" s="308"/>
      <c r="AN102" s="307">
        <f t="shared" si="0"/>
        <v>0</v>
      </c>
      <c r="AO102" s="308"/>
      <c r="AP102" s="308"/>
      <c r="AQ102" s="98" t="s">
        <v>87</v>
      </c>
      <c r="AR102" s="99"/>
      <c r="AS102" s="100">
        <v>0</v>
      </c>
      <c r="AT102" s="101">
        <f t="shared" si="1"/>
        <v>0</v>
      </c>
      <c r="AU102" s="102">
        <f>'08 - Stavební úpravy poko...'!P144</f>
        <v>0</v>
      </c>
      <c r="AV102" s="101">
        <f>'08 - Stavební úpravy poko...'!J33</f>
        <v>0</v>
      </c>
      <c r="AW102" s="101">
        <f>'08 - Stavební úpravy poko...'!J34</f>
        <v>0</v>
      </c>
      <c r="AX102" s="101">
        <f>'08 - Stavební úpravy poko...'!J35</f>
        <v>0</v>
      </c>
      <c r="AY102" s="101">
        <f>'08 - Stavební úpravy poko...'!J36</f>
        <v>0</v>
      </c>
      <c r="AZ102" s="101">
        <f>'08 - Stavební úpravy poko...'!F33</f>
        <v>0</v>
      </c>
      <c r="BA102" s="101">
        <f>'08 - Stavební úpravy poko...'!F34</f>
        <v>0</v>
      </c>
      <c r="BB102" s="101">
        <f>'08 - Stavební úpravy poko...'!F35</f>
        <v>0</v>
      </c>
      <c r="BC102" s="101">
        <f>'08 - Stavební úpravy poko...'!F36</f>
        <v>0</v>
      </c>
      <c r="BD102" s="103">
        <f>'08 - Stavební úpravy poko...'!F37</f>
        <v>0</v>
      </c>
      <c r="BT102" s="104" t="s">
        <v>88</v>
      </c>
      <c r="BV102" s="104" t="s">
        <v>82</v>
      </c>
      <c r="BW102" s="104" t="s">
        <v>110</v>
      </c>
      <c r="BX102" s="104" t="s">
        <v>5</v>
      </c>
      <c r="CL102" s="104" t="s">
        <v>1</v>
      </c>
      <c r="CM102" s="104" t="s">
        <v>88</v>
      </c>
    </row>
    <row r="103" spans="1:91" s="7" customFormat="1" ht="16.5" customHeight="1">
      <c r="A103" s="94" t="s">
        <v>84</v>
      </c>
      <c r="B103" s="95"/>
      <c r="C103" s="96"/>
      <c r="D103" s="282" t="s">
        <v>111</v>
      </c>
      <c r="E103" s="282"/>
      <c r="F103" s="282"/>
      <c r="G103" s="282"/>
      <c r="H103" s="282"/>
      <c r="I103" s="97"/>
      <c r="J103" s="282" t="s">
        <v>112</v>
      </c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307">
        <f>'09 - Stavební úpravy poko...'!J30</f>
        <v>0</v>
      </c>
      <c r="AH103" s="308"/>
      <c r="AI103" s="308"/>
      <c r="AJ103" s="308"/>
      <c r="AK103" s="308"/>
      <c r="AL103" s="308"/>
      <c r="AM103" s="308"/>
      <c r="AN103" s="307">
        <f t="shared" si="0"/>
        <v>0</v>
      </c>
      <c r="AO103" s="308"/>
      <c r="AP103" s="308"/>
      <c r="AQ103" s="98" t="s">
        <v>87</v>
      </c>
      <c r="AR103" s="99"/>
      <c r="AS103" s="100">
        <v>0</v>
      </c>
      <c r="AT103" s="101">
        <f t="shared" si="1"/>
        <v>0</v>
      </c>
      <c r="AU103" s="102">
        <f>'09 - Stavební úpravy poko...'!P144</f>
        <v>0</v>
      </c>
      <c r="AV103" s="101">
        <f>'09 - Stavební úpravy poko...'!J33</f>
        <v>0</v>
      </c>
      <c r="AW103" s="101">
        <f>'09 - Stavební úpravy poko...'!J34</f>
        <v>0</v>
      </c>
      <c r="AX103" s="101">
        <f>'09 - Stavební úpravy poko...'!J35</f>
        <v>0</v>
      </c>
      <c r="AY103" s="101">
        <f>'09 - Stavební úpravy poko...'!J36</f>
        <v>0</v>
      </c>
      <c r="AZ103" s="101">
        <f>'09 - Stavební úpravy poko...'!F33</f>
        <v>0</v>
      </c>
      <c r="BA103" s="101">
        <f>'09 - Stavební úpravy poko...'!F34</f>
        <v>0</v>
      </c>
      <c r="BB103" s="101">
        <f>'09 - Stavební úpravy poko...'!F35</f>
        <v>0</v>
      </c>
      <c r="BC103" s="101">
        <f>'09 - Stavební úpravy poko...'!F36</f>
        <v>0</v>
      </c>
      <c r="BD103" s="103">
        <f>'09 - Stavební úpravy poko...'!F37</f>
        <v>0</v>
      </c>
      <c r="BT103" s="104" t="s">
        <v>88</v>
      </c>
      <c r="BV103" s="104" t="s">
        <v>82</v>
      </c>
      <c r="BW103" s="104" t="s">
        <v>113</v>
      </c>
      <c r="BX103" s="104" t="s">
        <v>5</v>
      </c>
      <c r="CL103" s="104" t="s">
        <v>1</v>
      </c>
      <c r="CM103" s="104" t="s">
        <v>88</v>
      </c>
    </row>
    <row r="104" spans="1:91" s="7" customFormat="1" ht="16.5" customHeight="1">
      <c r="A104" s="94" t="s">
        <v>84</v>
      </c>
      <c r="B104" s="95"/>
      <c r="C104" s="96"/>
      <c r="D104" s="282" t="s">
        <v>114</v>
      </c>
      <c r="E104" s="282"/>
      <c r="F104" s="282"/>
      <c r="G104" s="282"/>
      <c r="H104" s="282"/>
      <c r="I104" s="97"/>
      <c r="J104" s="282" t="s">
        <v>115</v>
      </c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307">
        <f>'10 - Stavební úpravy poko...'!J30</f>
        <v>0</v>
      </c>
      <c r="AH104" s="308"/>
      <c r="AI104" s="308"/>
      <c r="AJ104" s="308"/>
      <c r="AK104" s="308"/>
      <c r="AL104" s="308"/>
      <c r="AM104" s="308"/>
      <c r="AN104" s="307">
        <f t="shared" si="0"/>
        <v>0</v>
      </c>
      <c r="AO104" s="308"/>
      <c r="AP104" s="308"/>
      <c r="AQ104" s="98" t="s">
        <v>87</v>
      </c>
      <c r="AR104" s="99"/>
      <c r="AS104" s="100">
        <v>0</v>
      </c>
      <c r="AT104" s="101">
        <f t="shared" si="1"/>
        <v>0</v>
      </c>
      <c r="AU104" s="102">
        <f>'10 - Stavební úpravy poko...'!P144</f>
        <v>0</v>
      </c>
      <c r="AV104" s="101">
        <f>'10 - Stavební úpravy poko...'!J33</f>
        <v>0</v>
      </c>
      <c r="AW104" s="101">
        <f>'10 - Stavební úpravy poko...'!J34</f>
        <v>0</v>
      </c>
      <c r="AX104" s="101">
        <f>'10 - Stavební úpravy poko...'!J35</f>
        <v>0</v>
      </c>
      <c r="AY104" s="101">
        <f>'10 - Stavební úpravy poko...'!J36</f>
        <v>0</v>
      </c>
      <c r="AZ104" s="101">
        <f>'10 - Stavební úpravy poko...'!F33</f>
        <v>0</v>
      </c>
      <c r="BA104" s="101">
        <f>'10 - Stavební úpravy poko...'!F34</f>
        <v>0</v>
      </c>
      <c r="BB104" s="101">
        <f>'10 - Stavební úpravy poko...'!F35</f>
        <v>0</v>
      </c>
      <c r="BC104" s="101">
        <f>'10 - Stavební úpravy poko...'!F36</f>
        <v>0</v>
      </c>
      <c r="BD104" s="103">
        <f>'10 - Stavební úpravy poko...'!F37</f>
        <v>0</v>
      </c>
      <c r="BT104" s="104" t="s">
        <v>88</v>
      </c>
      <c r="BV104" s="104" t="s">
        <v>82</v>
      </c>
      <c r="BW104" s="104" t="s">
        <v>116</v>
      </c>
      <c r="BX104" s="104" t="s">
        <v>5</v>
      </c>
      <c r="CL104" s="104" t="s">
        <v>1</v>
      </c>
      <c r="CM104" s="104" t="s">
        <v>88</v>
      </c>
    </row>
    <row r="105" spans="1:91" s="7" customFormat="1" ht="16.5" customHeight="1">
      <c r="A105" s="94" t="s">
        <v>84</v>
      </c>
      <c r="B105" s="95"/>
      <c r="C105" s="96"/>
      <c r="D105" s="282" t="s">
        <v>117</v>
      </c>
      <c r="E105" s="282"/>
      <c r="F105" s="282"/>
      <c r="G105" s="282"/>
      <c r="H105" s="282"/>
      <c r="I105" s="97"/>
      <c r="J105" s="282" t="s">
        <v>118</v>
      </c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307">
        <f>'11 - Stavební úpravy poko...'!J30</f>
        <v>0</v>
      </c>
      <c r="AH105" s="308"/>
      <c r="AI105" s="308"/>
      <c r="AJ105" s="308"/>
      <c r="AK105" s="308"/>
      <c r="AL105" s="308"/>
      <c r="AM105" s="308"/>
      <c r="AN105" s="307">
        <f t="shared" si="0"/>
        <v>0</v>
      </c>
      <c r="AO105" s="308"/>
      <c r="AP105" s="308"/>
      <c r="AQ105" s="98" t="s">
        <v>87</v>
      </c>
      <c r="AR105" s="99"/>
      <c r="AS105" s="100">
        <v>0</v>
      </c>
      <c r="AT105" s="101">
        <f t="shared" si="1"/>
        <v>0</v>
      </c>
      <c r="AU105" s="102">
        <f>'11 - Stavební úpravy poko...'!P144</f>
        <v>0</v>
      </c>
      <c r="AV105" s="101">
        <f>'11 - Stavební úpravy poko...'!J33</f>
        <v>0</v>
      </c>
      <c r="AW105" s="101">
        <f>'11 - Stavební úpravy poko...'!J34</f>
        <v>0</v>
      </c>
      <c r="AX105" s="101">
        <f>'11 - Stavební úpravy poko...'!J35</f>
        <v>0</v>
      </c>
      <c r="AY105" s="101">
        <f>'11 - Stavební úpravy poko...'!J36</f>
        <v>0</v>
      </c>
      <c r="AZ105" s="101">
        <f>'11 - Stavební úpravy poko...'!F33</f>
        <v>0</v>
      </c>
      <c r="BA105" s="101">
        <f>'11 - Stavební úpravy poko...'!F34</f>
        <v>0</v>
      </c>
      <c r="BB105" s="101">
        <f>'11 - Stavební úpravy poko...'!F35</f>
        <v>0</v>
      </c>
      <c r="BC105" s="101">
        <f>'11 - Stavební úpravy poko...'!F36</f>
        <v>0</v>
      </c>
      <c r="BD105" s="103">
        <f>'11 - Stavební úpravy poko...'!F37</f>
        <v>0</v>
      </c>
      <c r="BT105" s="104" t="s">
        <v>88</v>
      </c>
      <c r="BV105" s="104" t="s">
        <v>82</v>
      </c>
      <c r="BW105" s="104" t="s">
        <v>119</v>
      </c>
      <c r="BX105" s="104" t="s">
        <v>5</v>
      </c>
      <c r="CL105" s="104" t="s">
        <v>1</v>
      </c>
      <c r="CM105" s="104" t="s">
        <v>88</v>
      </c>
    </row>
    <row r="106" spans="1:91" s="7" customFormat="1" ht="16.5" customHeight="1">
      <c r="A106" s="94" t="s">
        <v>84</v>
      </c>
      <c r="B106" s="95"/>
      <c r="C106" s="96"/>
      <c r="D106" s="282" t="s">
        <v>120</v>
      </c>
      <c r="E106" s="282"/>
      <c r="F106" s="282"/>
      <c r="G106" s="282"/>
      <c r="H106" s="282"/>
      <c r="I106" s="97"/>
      <c r="J106" s="282" t="s">
        <v>121</v>
      </c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307">
        <f>'12 - Stavební úpravy poko...'!J30</f>
        <v>0</v>
      </c>
      <c r="AH106" s="308"/>
      <c r="AI106" s="308"/>
      <c r="AJ106" s="308"/>
      <c r="AK106" s="308"/>
      <c r="AL106" s="308"/>
      <c r="AM106" s="308"/>
      <c r="AN106" s="307">
        <f t="shared" si="0"/>
        <v>0</v>
      </c>
      <c r="AO106" s="308"/>
      <c r="AP106" s="308"/>
      <c r="AQ106" s="98" t="s">
        <v>87</v>
      </c>
      <c r="AR106" s="99"/>
      <c r="AS106" s="100">
        <v>0</v>
      </c>
      <c r="AT106" s="101">
        <f t="shared" si="1"/>
        <v>0</v>
      </c>
      <c r="AU106" s="102">
        <f>'12 - Stavební úpravy poko...'!P144</f>
        <v>0</v>
      </c>
      <c r="AV106" s="101">
        <f>'12 - Stavební úpravy poko...'!J33</f>
        <v>0</v>
      </c>
      <c r="AW106" s="101">
        <f>'12 - Stavební úpravy poko...'!J34</f>
        <v>0</v>
      </c>
      <c r="AX106" s="101">
        <f>'12 - Stavební úpravy poko...'!J35</f>
        <v>0</v>
      </c>
      <c r="AY106" s="101">
        <f>'12 - Stavební úpravy poko...'!J36</f>
        <v>0</v>
      </c>
      <c r="AZ106" s="101">
        <f>'12 - Stavební úpravy poko...'!F33</f>
        <v>0</v>
      </c>
      <c r="BA106" s="101">
        <f>'12 - Stavební úpravy poko...'!F34</f>
        <v>0</v>
      </c>
      <c r="BB106" s="101">
        <f>'12 - Stavební úpravy poko...'!F35</f>
        <v>0</v>
      </c>
      <c r="BC106" s="101">
        <f>'12 - Stavební úpravy poko...'!F36</f>
        <v>0</v>
      </c>
      <c r="BD106" s="103">
        <f>'12 - Stavební úpravy poko...'!F37</f>
        <v>0</v>
      </c>
      <c r="BT106" s="104" t="s">
        <v>88</v>
      </c>
      <c r="BV106" s="104" t="s">
        <v>82</v>
      </c>
      <c r="BW106" s="104" t="s">
        <v>122</v>
      </c>
      <c r="BX106" s="104" t="s">
        <v>5</v>
      </c>
      <c r="CL106" s="104" t="s">
        <v>1</v>
      </c>
      <c r="CM106" s="104" t="s">
        <v>88</v>
      </c>
    </row>
    <row r="107" spans="1:91" s="7" customFormat="1" ht="16.5" customHeight="1">
      <c r="A107" s="94" t="s">
        <v>84</v>
      </c>
      <c r="B107" s="95"/>
      <c r="C107" s="96"/>
      <c r="D107" s="282" t="s">
        <v>123</v>
      </c>
      <c r="E107" s="282"/>
      <c r="F107" s="282"/>
      <c r="G107" s="282"/>
      <c r="H107" s="282"/>
      <c r="I107" s="97"/>
      <c r="J107" s="282" t="s">
        <v>124</v>
      </c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307">
        <f>'13 - Stavební úpravy poko...'!J30</f>
        <v>0</v>
      </c>
      <c r="AH107" s="308"/>
      <c r="AI107" s="308"/>
      <c r="AJ107" s="308"/>
      <c r="AK107" s="308"/>
      <c r="AL107" s="308"/>
      <c r="AM107" s="308"/>
      <c r="AN107" s="307">
        <f t="shared" si="0"/>
        <v>0</v>
      </c>
      <c r="AO107" s="308"/>
      <c r="AP107" s="308"/>
      <c r="AQ107" s="98" t="s">
        <v>87</v>
      </c>
      <c r="AR107" s="99"/>
      <c r="AS107" s="105">
        <v>0</v>
      </c>
      <c r="AT107" s="106">
        <f t="shared" si="1"/>
        <v>0</v>
      </c>
      <c r="AU107" s="107">
        <f>'13 - Stavební úpravy poko...'!P144</f>
        <v>0</v>
      </c>
      <c r="AV107" s="106">
        <f>'13 - Stavební úpravy poko...'!J33</f>
        <v>0</v>
      </c>
      <c r="AW107" s="106">
        <f>'13 - Stavební úpravy poko...'!J34</f>
        <v>0</v>
      </c>
      <c r="AX107" s="106">
        <f>'13 - Stavební úpravy poko...'!J35</f>
        <v>0</v>
      </c>
      <c r="AY107" s="106">
        <f>'13 - Stavební úpravy poko...'!J36</f>
        <v>0</v>
      </c>
      <c r="AZ107" s="106">
        <f>'13 - Stavební úpravy poko...'!F33</f>
        <v>0</v>
      </c>
      <c r="BA107" s="106">
        <f>'13 - Stavební úpravy poko...'!F34</f>
        <v>0</v>
      </c>
      <c r="BB107" s="106">
        <f>'13 - Stavební úpravy poko...'!F35</f>
        <v>0</v>
      </c>
      <c r="BC107" s="106">
        <f>'13 - Stavební úpravy poko...'!F36</f>
        <v>0</v>
      </c>
      <c r="BD107" s="108">
        <f>'13 - Stavební úpravy poko...'!F37</f>
        <v>0</v>
      </c>
      <c r="BT107" s="104" t="s">
        <v>88</v>
      </c>
      <c r="BV107" s="104" t="s">
        <v>82</v>
      </c>
      <c r="BW107" s="104" t="s">
        <v>125</v>
      </c>
      <c r="BX107" s="104" t="s">
        <v>5</v>
      </c>
      <c r="CL107" s="104" t="s">
        <v>1</v>
      </c>
      <c r="CM107" s="104" t="s">
        <v>88</v>
      </c>
    </row>
    <row r="108" spans="1:91" s="2" customFormat="1" ht="30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  <row r="109" spans="1:91" s="2" customFormat="1" ht="6.9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40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</row>
  </sheetData>
  <sheetProtection algorithmName="SHA-512" hashValue="tHf3cXkPf1Ql3yLaNil3GBD1VPQvyL/ZeeRUP+bxarZqe7lanIgEPeRcNP3iwR672IW3QhQYM9JYbG/GKjAqZg==" saltValue="bouHr7cLuEeMf5IypE9DJzUyovVw8snysfZrvWozPUEgPymFtHVfqjrJFEIPBJty/MnguKbXtxmeLvKG0TvxjA==" spinCount="100000" sheet="1" objects="1" scenarios="1" formatColumns="0" formatRows="0"/>
  <mergeCells count="90">
    <mergeCell ref="AN107:AP107"/>
    <mergeCell ref="AG107:AM107"/>
    <mergeCell ref="AN94:AP94"/>
    <mergeCell ref="AN95:AP95"/>
    <mergeCell ref="AS89:AT91"/>
    <mergeCell ref="AN105:AP105"/>
    <mergeCell ref="AG105:AM105"/>
    <mergeCell ref="AN106:AP106"/>
    <mergeCell ref="AG106:AM106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K32:AO32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85:AO85"/>
    <mergeCell ref="D105:H105"/>
    <mergeCell ref="J105:AF105"/>
    <mergeCell ref="D106:H106"/>
    <mergeCell ref="J106:AF106"/>
    <mergeCell ref="AG104:AM104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01 - Stavební úpravy poko...'!C2" display="/" xr:uid="{00000000-0004-0000-0000-000000000000}"/>
    <hyperlink ref="A96" location="'02 - Stavební úpravy poko...'!C2" display="/" xr:uid="{00000000-0004-0000-0000-000001000000}"/>
    <hyperlink ref="A97" location="'03 - Stavební úpravy poko...'!C2" display="/" xr:uid="{00000000-0004-0000-0000-000002000000}"/>
    <hyperlink ref="A98" location="'04 - Stavební úpravy poko...'!C2" display="/" xr:uid="{00000000-0004-0000-0000-000003000000}"/>
    <hyperlink ref="A99" location="'05 - Stavební úpravy poko...'!C2" display="/" xr:uid="{00000000-0004-0000-0000-000004000000}"/>
    <hyperlink ref="A100" location="'06 - Stavební úpravy poko...'!C2" display="/" xr:uid="{00000000-0004-0000-0000-000005000000}"/>
    <hyperlink ref="A101" location="'07 - Stavební úpravy poko...'!C2" display="/" xr:uid="{00000000-0004-0000-0000-000006000000}"/>
    <hyperlink ref="A102" location="'08 - Stavební úpravy poko...'!C2" display="/" xr:uid="{00000000-0004-0000-0000-000007000000}"/>
    <hyperlink ref="A103" location="'09 - Stavební úpravy poko...'!C2" display="/" xr:uid="{00000000-0004-0000-0000-000008000000}"/>
    <hyperlink ref="A104" location="'10 - Stavební úpravy poko...'!C2" display="/" xr:uid="{00000000-0004-0000-0000-000009000000}"/>
    <hyperlink ref="A105" location="'11 - Stavební úpravy poko...'!C2" display="/" xr:uid="{00000000-0004-0000-0000-00000A000000}"/>
    <hyperlink ref="A106" location="'12 - Stavební úpravy poko...'!C2" display="/" xr:uid="{00000000-0004-0000-0000-00000B000000}"/>
    <hyperlink ref="A107" location="'13 - Stavební úpravy poko...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7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89</v>
      </c>
    </row>
    <row r="3" spans="1:46" s="1" customFormat="1" ht="6.9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" hidden="1" customHeight="1">
      <c r="B4" s="21"/>
      <c r="D4" s="113" t="s">
        <v>126</v>
      </c>
      <c r="I4" s="109"/>
      <c r="L4" s="21"/>
      <c r="M4" s="114" t="s">
        <v>10</v>
      </c>
      <c r="AT4" s="18" t="s">
        <v>4</v>
      </c>
    </row>
    <row r="5" spans="1:46" s="1" customFormat="1" ht="6.9" hidden="1" customHeight="1">
      <c r="B5" s="21"/>
      <c r="I5" s="109"/>
      <c r="L5" s="21"/>
    </row>
    <row r="6" spans="1:46" s="1" customFormat="1" ht="12" hidden="1" customHeight="1">
      <c r="B6" s="21"/>
      <c r="D6" s="115" t="s">
        <v>16</v>
      </c>
      <c r="I6" s="109"/>
      <c r="L6" s="21"/>
    </row>
    <row r="7" spans="1:46" s="1" customFormat="1" ht="16.5" hidden="1" customHeight="1">
      <c r="B7" s="21"/>
      <c r="E7" s="321" t="str">
        <f>'Rekapitulace stavby'!K6</f>
        <v>Reko pokojů II.ETAPA 21 pokojů - PD- - -</v>
      </c>
      <c r="F7" s="322"/>
      <c r="G7" s="322"/>
      <c r="H7" s="322"/>
      <c r="I7" s="109"/>
      <c r="L7" s="21"/>
    </row>
    <row r="8" spans="1:46" s="2" customFormat="1" ht="12" hidden="1" customHeight="1">
      <c r="A8" s="35"/>
      <c r="B8" s="40"/>
      <c r="C8" s="35"/>
      <c r="D8" s="115" t="s">
        <v>127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23" t="s">
        <v>128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15. 4. 2020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5" t="s">
        <v>30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5" t="s">
        <v>32</v>
      </c>
      <c r="E20" s="35"/>
      <c r="F20" s="35"/>
      <c r="G20" s="35"/>
      <c r="H20" s="35"/>
      <c r="I20" s="118" t="s">
        <v>25</v>
      </c>
      <c r="J20" s="117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7" t="s">
        <v>34</v>
      </c>
      <c r="F21" s="35"/>
      <c r="G21" s="35"/>
      <c r="H21" s="35"/>
      <c r="I21" s="118" t="s">
        <v>28</v>
      </c>
      <c r="J21" s="117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5" t="s">
        <v>37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5" t="s">
        <v>39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116"/>
      <c r="J30" s="127">
        <f>ROUND(J144,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9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30" t="s">
        <v>44</v>
      </c>
      <c r="E33" s="115" t="s">
        <v>45</v>
      </c>
      <c r="F33" s="131">
        <f>ROUND((SUM(BE144:BE476)),  2)</f>
        <v>0</v>
      </c>
      <c r="G33" s="35"/>
      <c r="H33" s="35"/>
      <c r="I33" s="132">
        <v>0.21</v>
      </c>
      <c r="J33" s="131">
        <f>ROUND(((SUM(BE144:BE476))*I33),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15" t="s">
        <v>46</v>
      </c>
      <c r="F34" s="131">
        <f>ROUND((SUM(BF144:BF476)),  2)</f>
        <v>0</v>
      </c>
      <c r="G34" s="35"/>
      <c r="H34" s="35"/>
      <c r="I34" s="132">
        <v>0.15</v>
      </c>
      <c r="J34" s="131">
        <f>ROUND(((SUM(BF144:BF476))*I34),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47</v>
      </c>
      <c r="F35" s="131">
        <f>ROUND((SUM(BG144:BG476)),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48</v>
      </c>
      <c r="F36" s="131">
        <f>ROUND((SUM(BH144:BH476)),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49</v>
      </c>
      <c r="F37" s="131">
        <f>ROUND((SUM(BI144:BI476)),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33"/>
      <c r="D39" s="134" t="s">
        <v>50</v>
      </c>
      <c r="E39" s="135"/>
      <c r="F39" s="135"/>
      <c r="G39" s="136" t="s">
        <v>51</v>
      </c>
      <c r="H39" s="137" t="s">
        <v>52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>
      <c r="B41" s="21"/>
      <c r="I41" s="109"/>
      <c r="L41" s="21"/>
    </row>
    <row r="42" spans="1:31" s="1" customFormat="1" ht="14.4" hidden="1" customHeight="1">
      <c r="B42" s="21"/>
      <c r="I42" s="109"/>
      <c r="L42" s="21"/>
    </row>
    <row r="43" spans="1:31" s="1" customFormat="1" ht="14.4" hidden="1" customHeight="1">
      <c r="B43" s="21"/>
      <c r="I43" s="109"/>
      <c r="L43" s="21"/>
    </row>
    <row r="44" spans="1:31" s="1" customFormat="1" ht="14.4" hidden="1" customHeight="1">
      <c r="B44" s="21"/>
      <c r="I44" s="109"/>
      <c r="L44" s="21"/>
    </row>
    <row r="45" spans="1:31" s="1" customFormat="1" ht="14.4" hidden="1" customHeight="1">
      <c r="B45" s="21"/>
      <c r="I45" s="109"/>
      <c r="L45" s="21"/>
    </row>
    <row r="46" spans="1:31" s="1" customFormat="1" ht="14.4" hidden="1" customHeight="1">
      <c r="B46" s="21"/>
      <c r="I46" s="109"/>
      <c r="L46" s="21"/>
    </row>
    <row r="47" spans="1:31" s="1" customFormat="1" ht="14.4" hidden="1" customHeight="1">
      <c r="B47" s="21"/>
      <c r="I47" s="109"/>
      <c r="L47" s="21"/>
    </row>
    <row r="48" spans="1:31" s="1" customFormat="1" ht="14.4" hidden="1" customHeight="1">
      <c r="B48" s="21"/>
      <c r="I48" s="109"/>
      <c r="L48" s="21"/>
    </row>
    <row r="49" spans="1:31" s="1" customFormat="1" ht="14.4" hidden="1" customHeight="1">
      <c r="B49" s="21"/>
      <c r="I49" s="109"/>
      <c r="L49" s="21"/>
    </row>
    <row r="50" spans="1:31" s="2" customFormat="1" ht="14.4" hidden="1" customHeight="1">
      <c r="B50" s="52"/>
      <c r="D50" s="141" t="s">
        <v>53</v>
      </c>
      <c r="E50" s="142"/>
      <c r="F50" s="142"/>
      <c r="G50" s="141" t="s">
        <v>54</v>
      </c>
      <c r="H50" s="142"/>
      <c r="I50" s="143"/>
      <c r="J50" s="142"/>
      <c r="K50" s="142"/>
      <c r="L50" s="52"/>
    </row>
    <row r="51" spans="1:31" ht="10.199999999999999" hidden="1">
      <c r="B51" s="21"/>
      <c r="L51" s="21"/>
    </row>
    <row r="52" spans="1:31" ht="10.199999999999999" hidden="1">
      <c r="B52" s="21"/>
      <c r="L52" s="21"/>
    </row>
    <row r="53" spans="1:31" ht="10.199999999999999" hidden="1">
      <c r="B53" s="21"/>
      <c r="L53" s="21"/>
    </row>
    <row r="54" spans="1:31" ht="10.199999999999999" hidden="1">
      <c r="B54" s="21"/>
      <c r="L54" s="21"/>
    </row>
    <row r="55" spans="1:31" ht="10.199999999999999" hidden="1">
      <c r="B55" s="21"/>
      <c r="L55" s="21"/>
    </row>
    <row r="56" spans="1:31" ht="10.199999999999999" hidden="1">
      <c r="B56" s="21"/>
      <c r="L56" s="21"/>
    </row>
    <row r="57" spans="1:31" ht="10.199999999999999" hidden="1">
      <c r="B57" s="21"/>
      <c r="L57" s="21"/>
    </row>
    <row r="58" spans="1:31" ht="10.199999999999999" hidden="1">
      <c r="B58" s="21"/>
      <c r="L58" s="21"/>
    </row>
    <row r="59" spans="1:31" ht="10.199999999999999" hidden="1">
      <c r="B59" s="21"/>
      <c r="L59" s="21"/>
    </row>
    <row r="60" spans="1:31" ht="10.199999999999999" hidden="1">
      <c r="B60" s="21"/>
      <c r="L60" s="21"/>
    </row>
    <row r="61" spans="1:31" s="2" customFormat="1" ht="13.2" hidden="1">
      <c r="A61" s="35"/>
      <c r="B61" s="40"/>
      <c r="C61" s="35"/>
      <c r="D61" s="144" t="s">
        <v>55</v>
      </c>
      <c r="E61" s="145"/>
      <c r="F61" s="146" t="s">
        <v>56</v>
      </c>
      <c r="G61" s="144" t="s">
        <v>55</v>
      </c>
      <c r="H61" s="145"/>
      <c r="I61" s="147"/>
      <c r="J61" s="148" t="s">
        <v>56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hidden="1">
      <c r="B62" s="21"/>
      <c r="L62" s="21"/>
    </row>
    <row r="63" spans="1:31" ht="10.199999999999999" hidden="1">
      <c r="B63" s="21"/>
      <c r="L63" s="21"/>
    </row>
    <row r="64" spans="1:31" ht="10.199999999999999" hidden="1">
      <c r="B64" s="21"/>
      <c r="L64" s="21"/>
    </row>
    <row r="65" spans="1:31" s="2" customFormat="1" ht="13.2" hidden="1">
      <c r="A65" s="35"/>
      <c r="B65" s="40"/>
      <c r="C65" s="35"/>
      <c r="D65" s="141" t="s">
        <v>57</v>
      </c>
      <c r="E65" s="149"/>
      <c r="F65" s="149"/>
      <c r="G65" s="141" t="s">
        <v>58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hidden="1">
      <c r="B66" s="21"/>
      <c r="L66" s="21"/>
    </row>
    <row r="67" spans="1:31" ht="10.199999999999999" hidden="1">
      <c r="B67" s="21"/>
      <c r="L67" s="21"/>
    </row>
    <row r="68" spans="1:31" ht="10.199999999999999" hidden="1">
      <c r="B68" s="21"/>
      <c r="L68" s="21"/>
    </row>
    <row r="69" spans="1:31" ht="10.199999999999999" hidden="1">
      <c r="B69" s="21"/>
      <c r="L69" s="21"/>
    </row>
    <row r="70" spans="1:31" ht="10.199999999999999" hidden="1">
      <c r="B70" s="21"/>
      <c r="L70" s="21"/>
    </row>
    <row r="71" spans="1:31" ht="10.199999999999999" hidden="1">
      <c r="B71" s="21"/>
      <c r="L71" s="21"/>
    </row>
    <row r="72" spans="1:31" ht="10.199999999999999" hidden="1">
      <c r="B72" s="21"/>
      <c r="L72" s="21"/>
    </row>
    <row r="73" spans="1:31" ht="10.199999999999999" hidden="1">
      <c r="B73" s="21"/>
      <c r="L73" s="21"/>
    </row>
    <row r="74" spans="1:31" ht="10.199999999999999" hidden="1">
      <c r="B74" s="21"/>
      <c r="L74" s="21"/>
    </row>
    <row r="75" spans="1:31" ht="10.199999999999999" hidden="1">
      <c r="B75" s="21"/>
      <c r="L75" s="21"/>
    </row>
    <row r="76" spans="1:31" s="2" customFormat="1" ht="13.2" hidden="1">
      <c r="A76" s="35"/>
      <c r="B76" s="40"/>
      <c r="C76" s="35"/>
      <c r="D76" s="144" t="s">
        <v>55</v>
      </c>
      <c r="E76" s="145"/>
      <c r="F76" s="146" t="s">
        <v>56</v>
      </c>
      <c r="G76" s="144" t="s">
        <v>55</v>
      </c>
      <c r="H76" s="145"/>
      <c r="I76" s="147"/>
      <c r="J76" s="148" t="s">
        <v>56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28" t="str">
        <f>E7</f>
        <v>Reko pokojů II.ETAPA 21 pokojů - PD- - -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127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01 - Stavební úpravy pokoje 216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Sedlčany</v>
      </c>
      <c r="G89" s="37"/>
      <c r="H89" s="37"/>
      <c r="I89" s="118" t="s">
        <v>22</v>
      </c>
      <c r="J89" s="67" t="str">
        <f>IF(J12="","",J12)</f>
        <v>15. 4. 2020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24</v>
      </c>
      <c r="D91" s="37"/>
      <c r="E91" s="37"/>
      <c r="F91" s="28" t="str">
        <f>E15</f>
        <v>Domov Sedlčany - poskytovatel soc. služeb</v>
      </c>
      <c r="G91" s="37"/>
      <c r="H91" s="37"/>
      <c r="I91" s="118" t="s">
        <v>32</v>
      </c>
      <c r="J91" s="33" t="str">
        <f>E21</f>
        <v>Ing. Michal Strnad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8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57" t="s">
        <v>130</v>
      </c>
      <c r="D94" s="158"/>
      <c r="E94" s="158"/>
      <c r="F94" s="158"/>
      <c r="G94" s="158"/>
      <c r="H94" s="158"/>
      <c r="I94" s="159"/>
      <c r="J94" s="160" t="s">
        <v>131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hidden="1" customHeight="1">
      <c r="A96" s="35"/>
      <c r="B96" s="36"/>
      <c r="C96" s="161" t="s">
        <v>132</v>
      </c>
      <c r="D96" s="37"/>
      <c r="E96" s="37"/>
      <c r="F96" s="37"/>
      <c r="G96" s="37"/>
      <c r="H96" s="37"/>
      <c r="I96" s="116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133</v>
      </c>
    </row>
    <row r="97" spans="2:12" s="9" customFormat="1" ht="24.9" hidden="1" customHeight="1">
      <c r="B97" s="162"/>
      <c r="C97" s="163"/>
      <c r="D97" s="164" t="s">
        <v>134</v>
      </c>
      <c r="E97" s="165"/>
      <c r="F97" s="165"/>
      <c r="G97" s="165"/>
      <c r="H97" s="165"/>
      <c r="I97" s="166"/>
      <c r="J97" s="167">
        <f>J145</f>
        <v>0</v>
      </c>
      <c r="K97" s="163"/>
      <c r="L97" s="168"/>
    </row>
    <row r="98" spans="2:12" s="10" customFormat="1" ht="19.95" hidden="1" customHeight="1">
      <c r="B98" s="169"/>
      <c r="C98" s="170"/>
      <c r="D98" s="171" t="s">
        <v>135</v>
      </c>
      <c r="E98" s="172"/>
      <c r="F98" s="172"/>
      <c r="G98" s="172"/>
      <c r="H98" s="172"/>
      <c r="I98" s="173"/>
      <c r="J98" s="174">
        <f>J146</f>
        <v>0</v>
      </c>
      <c r="K98" s="170"/>
      <c r="L98" s="175"/>
    </row>
    <row r="99" spans="2:12" s="10" customFormat="1" ht="19.95" hidden="1" customHeight="1">
      <c r="B99" s="169"/>
      <c r="C99" s="170"/>
      <c r="D99" s="171" t="s">
        <v>136</v>
      </c>
      <c r="E99" s="172"/>
      <c r="F99" s="172"/>
      <c r="G99" s="172"/>
      <c r="H99" s="172"/>
      <c r="I99" s="173"/>
      <c r="J99" s="174">
        <f>J177</f>
        <v>0</v>
      </c>
      <c r="K99" s="170"/>
      <c r="L99" s="175"/>
    </row>
    <row r="100" spans="2:12" s="10" customFormat="1" ht="19.95" hidden="1" customHeight="1">
      <c r="B100" s="169"/>
      <c r="C100" s="170"/>
      <c r="D100" s="171" t="s">
        <v>137</v>
      </c>
      <c r="E100" s="172"/>
      <c r="F100" s="172"/>
      <c r="G100" s="172"/>
      <c r="H100" s="172"/>
      <c r="I100" s="173"/>
      <c r="J100" s="174">
        <f>J252</f>
        <v>0</v>
      </c>
      <c r="K100" s="170"/>
      <c r="L100" s="175"/>
    </row>
    <row r="101" spans="2:12" s="10" customFormat="1" ht="19.95" hidden="1" customHeight="1">
      <c r="B101" s="169"/>
      <c r="C101" s="170"/>
      <c r="D101" s="171" t="s">
        <v>138</v>
      </c>
      <c r="E101" s="172"/>
      <c r="F101" s="172"/>
      <c r="G101" s="172"/>
      <c r="H101" s="172"/>
      <c r="I101" s="173"/>
      <c r="J101" s="174">
        <f>J268</f>
        <v>0</v>
      </c>
      <c r="K101" s="170"/>
      <c r="L101" s="175"/>
    </row>
    <row r="102" spans="2:12" s="10" customFormat="1" ht="19.95" hidden="1" customHeight="1">
      <c r="B102" s="169"/>
      <c r="C102" s="170"/>
      <c r="D102" s="171" t="s">
        <v>139</v>
      </c>
      <c r="E102" s="172"/>
      <c r="F102" s="172"/>
      <c r="G102" s="172"/>
      <c r="H102" s="172"/>
      <c r="I102" s="173"/>
      <c r="J102" s="174">
        <f>J274</f>
        <v>0</v>
      </c>
      <c r="K102" s="170"/>
      <c r="L102" s="175"/>
    </row>
    <row r="103" spans="2:12" s="9" customFormat="1" ht="24.9" hidden="1" customHeight="1">
      <c r="B103" s="162"/>
      <c r="C103" s="163"/>
      <c r="D103" s="164" t="s">
        <v>140</v>
      </c>
      <c r="E103" s="165"/>
      <c r="F103" s="165"/>
      <c r="G103" s="165"/>
      <c r="H103" s="165"/>
      <c r="I103" s="166"/>
      <c r="J103" s="167">
        <f>J276</f>
        <v>0</v>
      </c>
      <c r="K103" s="163"/>
      <c r="L103" s="168"/>
    </row>
    <row r="104" spans="2:12" s="10" customFormat="1" ht="19.95" hidden="1" customHeight="1">
      <c r="B104" s="169"/>
      <c r="C104" s="170"/>
      <c r="D104" s="171" t="s">
        <v>141</v>
      </c>
      <c r="E104" s="172"/>
      <c r="F104" s="172"/>
      <c r="G104" s="172"/>
      <c r="H104" s="172"/>
      <c r="I104" s="173"/>
      <c r="J104" s="174">
        <f>J277</f>
        <v>0</v>
      </c>
      <c r="K104" s="170"/>
      <c r="L104" s="175"/>
    </row>
    <row r="105" spans="2:12" s="10" customFormat="1" ht="19.95" hidden="1" customHeight="1">
      <c r="B105" s="169"/>
      <c r="C105" s="170"/>
      <c r="D105" s="171" t="s">
        <v>142</v>
      </c>
      <c r="E105" s="172"/>
      <c r="F105" s="172"/>
      <c r="G105" s="172"/>
      <c r="H105" s="172"/>
      <c r="I105" s="173"/>
      <c r="J105" s="174">
        <f>J285</f>
        <v>0</v>
      </c>
      <c r="K105" s="170"/>
      <c r="L105" s="175"/>
    </row>
    <row r="106" spans="2:12" s="10" customFormat="1" ht="19.95" hidden="1" customHeight="1">
      <c r="B106" s="169"/>
      <c r="C106" s="170"/>
      <c r="D106" s="171" t="s">
        <v>143</v>
      </c>
      <c r="E106" s="172"/>
      <c r="F106" s="172"/>
      <c r="G106" s="172"/>
      <c r="H106" s="172"/>
      <c r="I106" s="173"/>
      <c r="J106" s="174">
        <f>J296</f>
        <v>0</v>
      </c>
      <c r="K106" s="170"/>
      <c r="L106" s="175"/>
    </row>
    <row r="107" spans="2:12" s="10" customFormat="1" ht="19.95" hidden="1" customHeight="1">
      <c r="B107" s="169"/>
      <c r="C107" s="170"/>
      <c r="D107" s="171" t="s">
        <v>144</v>
      </c>
      <c r="E107" s="172"/>
      <c r="F107" s="172"/>
      <c r="G107" s="172"/>
      <c r="H107" s="172"/>
      <c r="I107" s="173"/>
      <c r="J107" s="174">
        <f>J304</f>
        <v>0</v>
      </c>
      <c r="K107" s="170"/>
      <c r="L107" s="175"/>
    </row>
    <row r="108" spans="2:12" s="10" customFormat="1" ht="19.95" hidden="1" customHeight="1">
      <c r="B108" s="169"/>
      <c r="C108" s="170"/>
      <c r="D108" s="171" t="s">
        <v>145</v>
      </c>
      <c r="E108" s="172"/>
      <c r="F108" s="172"/>
      <c r="G108" s="172"/>
      <c r="H108" s="172"/>
      <c r="I108" s="173"/>
      <c r="J108" s="174">
        <f>J314</f>
        <v>0</v>
      </c>
      <c r="K108" s="170"/>
      <c r="L108" s="175"/>
    </row>
    <row r="109" spans="2:12" s="10" customFormat="1" ht="19.95" hidden="1" customHeight="1">
      <c r="B109" s="169"/>
      <c r="C109" s="170"/>
      <c r="D109" s="171" t="s">
        <v>146</v>
      </c>
      <c r="E109" s="172"/>
      <c r="F109" s="172"/>
      <c r="G109" s="172"/>
      <c r="H109" s="172"/>
      <c r="I109" s="173"/>
      <c r="J109" s="174">
        <f>J332</f>
        <v>0</v>
      </c>
      <c r="K109" s="170"/>
      <c r="L109" s="175"/>
    </row>
    <row r="110" spans="2:12" s="10" customFormat="1" ht="19.95" hidden="1" customHeight="1">
      <c r="B110" s="169"/>
      <c r="C110" s="170"/>
      <c r="D110" s="171" t="s">
        <v>147</v>
      </c>
      <c r="E110" s="172"/>
      <c r="F110" s="172"/>
      <c r="G110" s="172"/>
      <c r="H110" s="172"/>
      <c r="I110" s="173"/>
      <c r="J110" s="174">
        <f>J334</f>
        <v>0</v>
      </c>
      <c r="K110" s="170"/>
      <c r="L110" s="175"/>
    </row>
    <row r="111" spans="2:12" s="10" customFormat="1" ht="19.95" hidden="1" customHeight="1">
      <c r="B111" s="169"/>
      <c r="C111" s="170"/>
      <c r="D111" s="171" t="s">
        <v>148</v>
      </c>
      <c r="E111" s="172"/>
      <c r="F111" s="172"/>
      <c r="G111" s="172"/>
      <c r="H111" s="172"/>
      <c r="I111" s="173"/>
      <c r="J111" s="174">
        <f>J343</f>
        <v>0</v>
      </c>
      <c r="K111" s="170"/>
      <c r="L111" s="175"/>
    </row>
    <row r="112" spans="2:12" s="10" customFormat="1" ht="19.95" hidden="1" customHeight="1">
      <c r="B112" s="169"/>
      <c r="C112" s="170"/>
      <c r="D112" s="171" t="s">
        <v>149</v>
      </c>
      <c r="E112" s="172"/>
      <c r="F112" s="172"/>
      <c r="G112" s="172"/>
      <c r="H112" s="172"/>
      <c r="I112" s="173"/>
      <c r="J112" s="174">
        <f>J375</f>
        <v>0</v>
      </c>
      <c r="K112" s="170"/>
      <c r="L112" s="175"/>
    </row>
    <row r="113" spans="1:31" s="10" customFormat="1" ht="19.95" hidden="1" customHeight="1">
      <c r="B113" s="169"/>
      <c r="C113" s="170"/>
      <c r="D113" s="171" t="s">
        <v>150</v>
      </c>
      <c r="E113" s="172"/>
      <c r="F113" s="172"/>
      <c r="G113" s="172"/>
      <c r="H113" s="172"/>
      <c r="I113" s="173"/>
      <c r="J113" s="174">
        <f>J383</f>
        <v>0</v>
      </c>
      <c r="K113" s="170"/>
      <c r="L113" s="175"/>
    </row>
    <row r="114" spans="1:31" s="10" customFormat="1" ht="19.95" hidden="1" customHeight="1">
      <c r="B114" s="169"/>
      <c r="C114" s="170"/>
      <c r="D114" s="171" t="s">
        <v>151</v>
      </c>
      <c r="E114" s="172"/>
      <c r="F114" s="172"/>
      <c r="G114" s="172"/>
      <c r="H114" s="172"/>
      <c r="I114" s="173"/>
      <c r="J114" s="174">
        <f>J386</f>
        <v>0</v>
      </c>
      <c r="K114" s="170"/>
      <c r="L114" s="175"/>
    </row>
    <row r="115" spans="1:31" s="10" customFormat="1" ht="19.95" hidden="1" customHeight="1">
      <c r="B115" s="169"/>
      <c r="C115" s="170"/>
      <c r="D115" s="171" t="s">
        <v>152</v>
      </c>
      <c r="E115" s="172"/>
      <c r="F115" s="172"/>
      <c r="G115" s="172"/>
      <c r="H115" s="172"/>
      <c r="I115" s="173"/>
      <c r="J115" s="174">
        <f>J396</f>
        <v>0</v>
      </c>
      <c r="K115" s="170"/>
      <c r="L115" s="175"/>
    </row>
    <row r="116" spans="1:31" s="10" customFormat="1" ht="19.95" hidden="1" customHeight="1">
      <c r="B116" s="169"/>
      <c r="C116" s="170"/>
      <c r="D116" s="171" t="s">
        <v>153</v>
      </c>
      <c r="E116" s="172"/>
      <c r="F116" s="172"/>
      <c r="G116" s="172"/>
      <c r="H116" s="172"/>
      <c r="I116" s="173"/>
      <c r="J116" s="174">
        <f>J414</f>
        <v>0</v>
      </c>
      <c r="K116" s="170"/>
      <c r="L116" s="175"/>
    </row>
    <row r="117" spans="1:31" s="10" customFormat="1" ht="19.95" hidden="1" customHeight="1">
      <c r="B117" s="169"/>
      <c r="C117" s="170"/>
      <c r="D117" s="171" t="s">
        <v>154</v>
      </c>
      <c r="E117" s="172"/>
      <c r="F117" s="172"/>
      <c r="G117" s="172"/>
      <c r="H117" s="172"/>
      <c r="I117" s="173"/>
      <c r="J117" s="174">
        <f>J427</f>
        <v>0</v>
      </c>
      <c r="K117" s="170"/>
      <c r="L117" s="175"/>
    </row>
    <row r="118" spans="1:31" s="10" customFormat="1" ht="19.95" hidden="1" customHeight="1">
      <c r="B118" s="169"/>
      <c r="C118" s="170"/>
      <c r="D118" s="171" t="s">
        <v>155</v>
      </c>
      <c r="E118" s="172"/>
      <c r="F118" s="172"/>
      <c r="G118" s="172"/>
      <c r="H118" s="172"/>
      <c r="I118" s="173"/>
      <c r="J118" s="174">
        <f>J442</f>
        <v>0</v>
      </c>
      <c r="K118" s="170"/>
      <c r="L118" s="175"/>
    </row>
    <row r="119" spans="1:31" s="10" customFormat="1" ht="19.95" hidden="1" customHeight="1">
      <c r="B119" s="169"/>
      <c r="C119" s="170"/>
      <c r="D119" s="171" t="s">
        <v>156</v>
      </c>
      <c r="E119" s="172"/>
      <c r="F119" s="172"/>
      <c r="G119" s="172"/>
      <c r="H119" s="172"/>
      <c r="I119" s="173"/>
      <c r="J119" s="174">
        <f>J453</f>
        <v>0</v>
      </c>
      <c r="K119" s="170"/>
      <c r="L119" s="175"/>
    </row>
    <row r="120" spans="1:31" s="10" customFormat="1" ht="19.95" hidden="1" customHeight="1">
      <c r="B120" s="169"/>
      <c r="C120" s="170"/>
      <c r="D120" s="171" t="s">
        <v>157</v>
      </c>
      <c r="E120" s="172"/>
      <c r="F120" s="172"/>
      <c r="G120" s="172"/>
      <c r="H120" s="172"/>
      <c r="I120" s="173"/>
      <c r="J120" s="174">
        <f>J456</f>
        <v>0</v>
      </c>
      <c r="K120" s="170"/>
      <c r="L120" s="175"/>
    </row>
    <row r="121" spans="1:31" s="9" customFormat="1" ht="24.9" hidden="1" customHeight="1">
      <c r="B121" s="162"/>
      <c r="C121" s="163"/>
      <c r="D121" s="164" t="s">
        <v>158</v>
      </c>
      <c r="E121" s="165"/>
      <c r="F121" s="165"/>
      <c r="G121" s="165"/>
      <c r="H121" s="165"/>
      <c r="I121" s="166"/>
      <c r="J121" s="167">
        <f>J470</f>
        <v>0</v>
      </c>
      <c r="K121" s="163"/>
      <c r="L121" s="168"/>
    </row>
    <row r="122" spans="1:31" s="10" customFormat="1" ht="19.95" hidden="1" customHeight="1">
      <c r="B122" s="169"/>
      <c r="C122" s="170"/>
      <c r="D122" s="171" t="s">
        <v>159</v>
      </c>
      <c r="E122" s="172"/>
      <c r="F122" s="172"/>
      <c r="G122" s="172"/>
      <c r="H122" s="172"/>
      <c r="I122" s="173"/>
      <c r="J122" s="174">
        <f>J471</f>
        <v>0</v>
      </c>
      <c r="K122" s="170"/>
      <c r="L122" s="175"/>
    </row>
    <row r="123" spans="1:31" s="10" customFormat="1" ht="19.95" hidden="1" customHeight="1">
      <c r="B123" s="169"/>
      <c r="C123" s="170"/>
      <c r="D123" s="171" t="s">
        <v>160</v>
      </c>
      <c r="E123" s="172"/>
      <c r="F123" s="172"/>
      <c r="G123" s="172"/>
      <c r="H123" s="172"/>
      <c r="I123" s="173"/>
      <c r="J123" s="174">
        <f>J473</f>
        <v>0</v>
      </c>
      <c r="K123" s="170"/>
      <c r="L123" s="175"/>
    </row>
    <row r="124" spans="1:31" s="10" customFormat="1" ht="19.95" hidden="1" customHeight="1">
      <c r="B124" s="169"/>
      <c r="C124" s="170"/>
      <c r="D124" s="171" t="s">
        <v>161</v>
      </c>
      <c r="E124" s="172"/>
      <c r="F124" s="172"/>
      <c r="G124" s="172"/>
      <c r="H124" s="172"/>
      <c r="I124" s="173"/>
      <c r="J124" s="174">
        <f>J475</f>
        <v>0</v>
      </c>
      <c r="K124" s="170"/>
      <c r="L124" s="175"/>
    </row>
    <row r="125" spans="1:31" s="2" customFormat="1" ht="21.75" hidden="1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hidden="1" customHeight="1">
      <c r="A126" s="35"/>
      <c r="B126" s="55"/>
      <c r="C126" s="56"/>
      <c r="D126" s="56"/>
      <c r="E126" s="56"/>
      <c r="F126" s="56"/>
      <c r="G126" s="56"/>
      <c r="H126" s="56"/>
      <c r="I126" s="153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ht="10.199999999999999" hidden="1"/>
    <row r="128" spans="1:31" ht="10.199999999999999" hidden="1"/>
    <row r="129" spans="1:63" ht="10.199999999999999" hidden="1"/>
    <row r="130" spans="1:63" s="2" customFormat="1" ht="6.9" customHeight="1">
      <c r="A130" s="35"/>
      <c r="B130" s="57"/>
      <c r="C130" s="58"/>
      <c r="D130" s="58"/>
      <c r="E130" s="58"/>
      <c r="F130" s="58"/>
      <c r="G130" s="58"/>
      <c r="H130" s="58"/>
      <c r="I130" s="156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" customHeight="1">
      <c r="A131" s="35"/>
      <c r="B131" s="36"/>
      <c r="C131" s="24" t="s">
        <v>162</v>
      </c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116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28" t="str">
        <f>E7</f>
        <v>Reko pokojů II.ETAPA 21 pokojů - PD- - -</v>
      </c>
      <c r="F134" s="329"/>
      <c r="G134" s="329"/>
      <c r="H134" s="329"/>
      <c r="I134" s="116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127</v>
      </c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84" t="str">
        <f>E9</f>
        <v>01 - Stavební úpravy pokoje 216</v>
      </c>
      <c r="F136" s="330"/>
      <c r="G136" s="330"/>
      <c r="H136" s="330"/>
      <c r="I136" s="116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" customHeight="1">
      <c r="A137" s="35"/>
      <c r="B137" s="36"/>
      <c r="C137" s="37"/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F12</f>
        <v>Sedlčany</v>
      </c>
      <c r="G138" s="37"/>
      <c r="H138" s="37"/>
      <c r="I138" s="118" t="s">
        <v>22</v>
      </c>
      <c r="J138" s="67" t="str">
        <f>IF(J12="","",J12)</f>
        <v>15. 4. 2020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" customHeight="1">
      <c r="A139" s="35"/>
      <c r="B139" s="36"/>
      <c r="C139" s="37"/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24</v>
      </c>
      <c r="D140" s="37"/>
      <c r="E140" s="37"/>
      <c r="F140" s="28" t="str">
        <f>E15</f>
        <v>Domov Sedlčany - poskytovatel soc. služeb</v>
      </c>
      <c r="G140" s="37"/>
      <c r="H140" s="37"/>
      <c r="I140" s="118" t="s">
        <v>32</v>
      </c>
      <c r="J140" s="33" t="str">
        <f>E21</f>
        <v>Ing. Michal Strnad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15" customHeight="1">
      <c r="A141" s="35"/>
      <c r="B141" s="36"/>
      <c r="C141" s="30" t="s">
        <v>30</v>
      </c>
      <c r="D141" s="37"/>
      <c r="E141" s="37"/>
      <c r="F141" s="28" t="str">
        <f>IF(E18="","",E18)</f>
        <v>Vyplň údaj</v>
      </c>
      <c r="G141" s="37"/>
      <c r="H141" s="37"/>
      <c r="I141" s="118" t="s">
        <v>37</v>
      </c>
      <c r="J141" s="33" t="str">
        <f>E24</f>
        <v xml:space="preserve"> 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76"/>
      <c r="B143" s="177"/>
      <c r="C143" s="178" t="s">
        <v>163</v>
      </c>
      <c r="D143" s="179" t="s">
        <v>65</v>
      </c>
      <c r="E143" s="179" t="s">
        <v>61</v>
      </c>
      <c r="F143" s="179" t="s">
        <v>62</v>
      </c>
      <c r="G143" s="179" t="s">
        <v>164</v>
      </c>
      <c r="H143" s="179" t="s">
        <v>165</v>
      </c>
      <c r="I143" s="180" t="s">
        <v>166</v>
      </c>
      <c r="J143" s="181" t="s">
        <v>131</v>
      </c>
      <c r="K143" s="182" t="s">
        <v>167</v>
      </c>
      <c r="L143" s="183"/>
      <c r="M143" s="76" t="s">
        <v>1</v>
      </c>
      <c r="N143" s="77" t="s">
        <v>44</v>
      </c>
      <c r="O143" s="77" t="s">
        <v>168</v>
      </c>
      <c r="P143" s="77" t="s">
        <v>169</v>
      </c>
      <c r="Q143" s="77" t="s">
        <v>170</v>
      </c>
      <c r="R143" s="77" t="s">
        <v>171</v>
      </c>
      <c r="S143" s="77" t="s">
        <v>172</v>
      </c>
      <c r="T143" s="78" t="s">
        <v>173</v>
      </c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</row>
    <row r="144" spans="1:63" s="2" customFormat="1" ht="22.8" customHeight="1">
      <c r="A144" s="35"/>
      <c r="B144" s="36"/>
      <c r="C144" s="83" t="s">
        <v>174</v>
      </c>
      <c r="D144" s="37"/>
      <c r="E144" s="37"/>
      <c r="F144" s="37"/>
      <c r="G144" s="37"/>
      <c r="H144" s="37"/>
      <c r="I144" s="116"/>
      <c r="J144" s="184">
        <f>BK144</f>
        <v>0</v>
      </c>
      <c r="K144" s="37"/>
      <c r="L144" s="40"/>
      <c r="M144" s="79"/>
      <c r="N144" s="185"/>
      <c r="O144" s="80"/>
      <c r="P144" s="186">
        <f>P145+P276+P470</f>
        <v>0</v>
      </c>
      <c r="Q144" s="80"/>
      <c r="R144" s="186">
        <f>R145+R276+R470</f>
        <v>9.7752898000000013</v>
      </c>
      <c r="S144" s="80"/>
      <c r="T144" s="187">
        <f>T145+T276+T470</f>
        <v>7.5258968900000003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79</v>
      </c>
      <c r="AU144" s="18" t="s">
        <v>133</v>
      </c>
      <c r="BK144" s="188">
        <f>BK145+BK276+BK470</f>
        <v>0</v>
      </c>
    </row>
    <row r="145" spans="1:65" s="12" customFormat="1" ht="25.95" customHeight="1">
      <c r="B145" s="189"/>
      <c r="C145" s="190"/>
      <c r="D145" s="191" t="s">
        <v>79</v>
      </c>
      <c r="E145" s="192" t="s">
        <v>175</v>
      </c>
      <c r="F145" s="192" t="s">
        <v>176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P146+P177+P252+P268+P274</f>
        <v>0</v>
      </c>
      <c r="Q145" s="197"/>
      <c r="R145" s="198">
        <f>R146+R177+R252+R268+R274</f>
        <v>8.4806768000000012</v>
      </c>
      <c r="S145" s="197"/>
      <c r="T145" s="199">
        <f>T146+T177+T252+T268+T274</f>
        <v>6.5856149999999998</v>
      </c>
      <c r="AR145" s="200" t="s">
        <v>88</v>
      </c>
      <c r="AT145" s="201" t="s">
        <v>79</v>
      </c>
      <c r="AU145" s="201" t="s">
        <v>80</v>
      </c>
      <c r="AY145" s="200" t="s">
        <v>177</v>
      </c>
      <c r="BK145" s="202">
        <f>BK146+BK177+BK252+BK268+BK274</f>
        <v>0</v>
      </c>
    </row>
    <row r="146" spans="1:65" s="12" customFormat="1" ht="22.8" customHeight="1">
      <c r="B146" s="189"/>
      <c r="C146" s="190"/>
      <c r="D146" s="191" t="s">
        <v>79</v>
      </c>
      <c r="E146" s="203" t="s">
        <v>178</v>
      </c>
      <c r="F146" s="203" t="s">
        <v>179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SUM(P147:P176)</f>
        <v>0</v>
      </c>
      <c r="Q146" s="197"/>
      <c r="R146" s="198">
        <f>SUM(R147:R176)</f>
        <v>3.88970408</v>
      </c>
      <c r="S146" s="197"/>
      <c r="T146" s="199">
        <f>SUM(T147:T176)</f>
        <v>0</v>
      </c>
      <c r="AR146" s="200" t="s">
        <v>88</v>
      </c>
      <c r="AT146" s="201" t="s">
        <v>79</v>
      </c>
      <c r="AU146" s="201" t="s">
        <v>88</v>
      </c>
      <c r="AY146" s="200" t="s">
        <v>177</v>
      </c>
      <c r="BK146" s="202">
        <f>SUM(BK147:BK176)</f>
        <v>0</v>
      </c>
    </row>
    <row r="147" spans="1:65" s="2" customFormat="1" ht="21.75" customHeight="1">
      <c r="A147" s="35"/>
      <c r="B147" s="36"/>
      <c r="C147" s="205" t="s">
        <v>88</v>
      </c>
      <c r="D147" s="205" t="s">
        <v>180</v>
      </c>
      <c r="E147" s="206" t="s">
        <v>181</v>
      </c>
      <c r="F147" s="207" t="s">
        <v>182</v>
      </c>
      <c r="G147" s="208" t="s">
        <v>183</v>
      </c>
      <c r="H147" s="209">
        <v>0.371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46</v>
      </c>
      <c r="O147" s="72"/>
      <c r="P147" s="215">
        <f>O147*H147</f>
        <v>0</v>
      </c>
      <c r="Q147" s="215">
        <v>1.7863599999999999</v>
      </c>
      <c r="R147" s="215">
        <f>Q147*H147</f>
        <v>0.66273956000000001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184</v>
      </c>
      <c r="AT147" s="217" t="s">
        <v>180</v>
      </c>
      <c r="AU147" s="217" t="s">
        <v>185</v>
      </c>
      <c r="AY147" s="18" t="s">
        <v>177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185</v>
      </c>
      <c r="BK147" s="218">
        <f>ROUND(I147*H147,2)</f>
        <v>0</v>
      </c>
      <c r="BL147" s="18" t="s">
        <v>184</v>
      </c>
      <c r="BM147" s="217" t="s">
        <v>186</v>
      </c>
    </row>
    <row r="148" spans="1:65" s="13" customFormat="1" ht="10.199999999999999">
      <c r="B148" s="219"/>
      <c r="C148" s="220"/>
      <c r="D148" s="221" t="s">
        <v>187</v>
      </c>
      <c r="E148" s="222" t="s">
        <v>1</v>
      </c>
      <c r="F148" s="223" t="s">
        <v>188</v>
      </c>
      <c r="G148" s="220"/>
      <c r="H148" s="222" t="s">
        <v>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187</v>
      </c>
      <c r="AU148" s="229" t="s">
        <v>185</v>
      </c>
      <c r="AV148" s="13" t="s">
        <v>88</v>
      </c>
      <c r="AW148" s="13" t="s">
        <v>36</v>
      </c>
      <c r="AX148" s="13" t="s">
        <v>80</v>
      </c>
      <c r="AY148" s="229" t="s">
        <v>177</v>
      </c>
    </row>
    <row r="149" spans="1:65" s="14" customFormat="1" ht="10.199999999999999">
      <c r="B149" s="230"/>
      <c r="C149" s="231"/>
      <c r="D149" s="221" t="s">
        <v>187</v>
      </c>
      <c r="E149" s="232" t="s">
        <v>1</v>
      </c>
      <c r="F149" s="233" t="s">
        <v>189</v>
      </c>
      <c r="G149" s="231"/>
      <c r="H149" s="234">
        <v>0.371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187</v>
      </c>
      <c r="AU149" s="240" t="s">
        <v>185</v>
      </c>
      <c r="AV149" s="14" t="s">
        <v>185</v>
      </c>
      <c r="AW149" s="14" t="s">
        <v>36</v>
      </c>
      <c r="AX149" s="14" t="s">
        <v>88</v>
      </c>
      <c r="AY149" s="240" t="s">
        <v>177</v>
      </c>
    </row>
    <row r="150" spans="1:65" s="2" customFormat="1" ht="21.75" customHeight="1">
      <c r="A150" s="35"/>
      <c r="B150" s="36"/>
      <c r="C150" s="205" t="s">
        <v>185</v>
      </c>
      <c r="D150" s="205" t="s">
        <v>180</v>
      </c>
      <c r="E150" s="206" t="s">
        <v>190</v>
      </c>
      <c r="F150" s="207" t="s">
        <v>191</v>
      </c>
      <c r="G150" s="208" t="s">
        <v>192</v>
      </c>
      <c r="H150" s="209">
        <v>2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46</v>
      </c>
      <c r="O150" s="72"/>
      <c r="P150" s="215">
        <f>O150*H150</f>
        <v>0</v>
      </c>
      <c r="Q150" s="215">
        <v>2.019E-2</v>
      </c>
      <c r="R150" s="215">
        <f>Q150*H150</f>
        <v>4.0379999999999999E-2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184</v>
      </c>
      <c r="AT150" s="217" t="s">
        <v>180</v>
      </c>
      <c r="AU150" s="217" t="s">
        <v>185</v>
      </c>
      <c r="AY150" s="18" t="s">
        <v>177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185</v>
      </c>
      <c r="BK150" s="218">
        <f>ROUND(I150*H150,2)</f>
        <v>0</v>
      </c>
      <c r="BL150" s="18" t="s">
        <v>184</v>
      </c>
      <c r="BM150" s="217" t="s">
        <v>193</v>
      </c>
    </row>
    <row r="151" spans="1:65" s="2" customFormat="1" ht="21.75" customHeight="1">
      <c r="A151" s="35"/>
      <c r="B151" s="36"/>
      <c r="C151" s="205" t="s">
        <v>178</v>
      </c>
      <c r="D151" s="205" t="s">
        <v>180</v>
      </c>
      <c r="E151" s="206" t="s">
        <v>194</v>
      </c>
      <c r="F151" s="207" t="s">
        <v>195</v>
      </c>
      <c r="G151" s="208" t="s">
        <v>192</v>
      </c>
      <c r="H151" s="209">
        <v>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46</v>
      </c>
      <c r="O151" s="72"/>
      <c r="P151" s="215">
        <f>O151*H151</f>
        <v>0</v>
      </c>
      <c r="Q151" s="215">
        <v>4.2860000000000002E-2</v>
      </c>
      <c r="R151" s="215">
        <f>Q151*H151</f>
        <v>4.2860000000000002E-2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184</v>
      </c>
      <c r="AT151" s="217" t="s">
        <v>180</v>
      </c>
      <c r="AU151" s="217" t="s">
        <v>185</v>
      </c>
      <c r="AY151" s="18" t="s">
        <v>177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185</v>
      </c>
      <c r="BK151" s="218">
        <f>ROUND(I151*H151,2)</f>
        <v>0</v>
      </c>
      <c r="BL151" s="18" t="s">
        <v>184</v>
      </c>
      <c r="BM151" s="217" t="s">
        <v>196</v>
      </c>
    </row>
    <row r="152" spans="1:65" s="2" customFormat="1" ht="21.75" customHeight="1">
      <c r="A152" s="35"/>
      <c r="B152" s="36"/>
      <c r="C152" s="205" t="s">
        <v>184</v>
      </c>
      <c r="D152" s="205" t="s">
        <v>180</v>
      </c>
      <c r="E152" s="206" t="s">
        <v>197</v>
      </c>
      <c r="F152" s="207" t="s">
        <v>198</v>
      </c>
      <c r="G152" s="208" t="s">
        <v>192</v>
      </c>
      <c r="H152" s="209">
        <v>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46</v>
      </c>
      <c r="O152" s="72"/>
      <c r="P152" s="215">
        <f>O152*H152</f>
        <v>0</v>
      </c>
      <c r="Q152" s="215">
        <v>2.444E-2</v>
      </c>
      <c r="R152" s="215">
        <f>Q152*H152</f>
        <v>2.444E-2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184</v>
      </c>
      <c r="AT152" s="217" t="s">
        <v>180</v>
      </c>
      <c r="AU152" s="217" t="s">
        <v>185</v>
      </c>
      <c r="AY152" s="18" t="s">
        <v>177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185</v>
      </c>
      <c r="BK152" s="218">
        <f>ROUND(I152*H152,2)</f>
        <v>0</v>
      </c>
      <c r="BL152" s="18" t="s">
        <v>184</v>
      </c>
      <c r="BM152" s="217" t="s">
        <v>199</v>
      </c>
    </row>
    <row r="153" spans="1:65" s="2" customFormat="1" ht="16.5" customHeight="1">
      <c r="A153" s="35"/>
      <c r="B153" s="36"/>
      <c r="C153" s="205" t="s">
        <v>200</v>
      </c>
      <c r="D153" s="205" t="s">
        <v>180</v>
      </c>
      <c r="E153" s="206" t="s">
        <v>201</v>
      </c>
      <c r="F153" s="207" t="s">
        <v>202</v>
      </c>
      <c r="G153" s="208" t="s">
        <v>203</v>
      </c>
      <c r="H153" s="209">
        <v>5.35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46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184</v>
      </c>
      <c r="AT153" s="217" t="s">
        <v>180</v>
      </c>
      <c r="AU153" s="217" t="s">
        <v>185</v>
      </c>
      <c r="AY153" s="18" t="s">
        <v>177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185</v>
      </c>
      <c r="BK153" s="218">
        <f>ROUND(I153*H153,2)</f>
        <v>0</v>
      </c>
      <c r="BL153" s="18" t="s">
        <v>184</v>
      </c>
      <c r="BM153" s="217" t="s">
        <v>204</v>
      </c>
    </row>
    <row r="154" spans="1:65" s="13" customFormat="1" ht="10.199999999999999">
      <c r="B154" s="219"/>
      <c r="C154" s="220"/>
      <c r="D154" s="221" t="s">
        <v>187</v>
      </c>
      <c r="E154" s="222" t="s">
        <v>1</v>
      </c>
      <c r="F154" s="223" t="s">
        <v>205</v>
      </c>
      <c r="G154" s="220"/>
      <c r="H154" s="222" t="s">
        <v>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187</v>
      </c>
      <c r="AU154" s="229" t="s">
        <v>185</v>
      </c>
      <c r="AV154" s="13" t="s">
        <v>88</v>
      </c>
      <c r="AW154" s="13" t="s">
        <v>36</v>
      </c>
      <c r="AX154" s="13" t="s">
        <v>80</v>
      </c>
      <c r="AY154" s="229" t="s">
        <v>177</v>
      </c>
    </row>
    <row r="155" spans="1:65" s="14" customFormat="1" ht="10.199999999999999">
      <c r="B155" s="230"/>
      <c r="C155" s="231"/>
      <c r="D155" s="221" t="s">
        <v>187</v>
      </c>
      <c r="E155" s="232" t="s">
        <v>1</v>
      </c>
      <c r="F155" s="233" t="s">
        <v>206</v>
      </c>
      <c r="G155" s="231"/>
      <c r="H155" s="234">
        <v>5.35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187</v>
      </c>
      <c r="AU155" s="240" t="s">
        <v>185</v>
      </c>
      <c r="AV155" s="14" t="s">
        <v>185</v>
      </c>
      <c r="AW155" s="14" t="s">
        <v>36</v>
      </c>
      <c r="AX155" s="14" t="s">
        <v>88</v>
      </c>
      <c r="AY155" s="240" t="s">
        <v>177</v>
      </c>
    </row>
    <row r="156" spans="1:65" s="2" customFormat="1" ht="21.75" customHeight="1">
      <c r="A156" s="35"/>
      <c r="B156" s="36"/>
      <c r="C156" s="205" t="s">
        <v>207</v>
      </c>
      <c r="D156" s="205" t="s">
        <v>180</v>
      </c>
      <c r="E156" s="206" t="s">
        <v>208</v>
      </c>
      <c r="F156" s="207" t="s">
        <v>209</v>
      </c>
      <c r="G156" s="208" t="s">
        <v>210</v>
      </c>
      <c r="H156" s="209">
        <v>8.8010000000000002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46</v>
      </c>
      <c r="O156" s="72"/>
      <c r="P156" s="215">
        <f>O156*H156</f>
        <v>0</v>
      </c>
      <c r="Q156" s="215">
        <v>6.9819999999999993E-2</v>
      </c>
      <c r="R156" s="215">
        <f>Q156*H156</f>
        <v>0.61448581999999996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184</v>
      </c>
      <c r="AT156" s="217" t="s">
        <v>180</v>
      </c>
      <c r="AU156" s="217" t="s">
        <v>185</v>
      </c>
      <c r="AY156" s="18" t="s">
        <v>177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185</v>
      </c>
      <c r="BK156" s="218">
        <f>ROUND(I156*H156,2)</f>
        <v>0</v>
      </c>
      <c r="BL156" s="18" t="s">
        <v>184</v>
      </c>
      <c r="BM156" s="217" t="s">
        <v>211</v>
      </c>
    </row>
    <row r="157" spans="1:65" s="13" customFormat="1" ht="10.199999999999999">
      <c r="B157" s="219"/>
      <c r="C157" s="220"/>
      <c r="D157" s="221" t="s">
        <v>187</v>
      </c>
      <c r="E157" s="222" t="s">
        <v>1</v>
      </c>
      <c r="F157" s="223" t="s">
        <v>212</v>
      </c>
      <c r="G157" s="220"/>
      <c r="H157" s="222" t="s">
        <v>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187</v>
      </c>
      <c r="AU157" s="229" t="s">
        <v>185</v>
      </c>
      <c r="AV157" s="13" t="s">
        <v>88</v>
      </c>
      <c r="AW157" s="13" t="s">
        <v>36</v>
      </c>
      <c r="AX157" s="13" t="s">
        <v>80</v>
      </c>
      <c r="AY157" s="229" t="s">
        <v>177</v>
      </c>
    </row>
    <row r="158" spans="1:65" s="14" customFormat="1" ht="10.199999999999999">
      <c r="B158" s="230"/>
      <c r="C158" s="231"/>
      <c r="D158" s="221" t="s">
        <v>187</v>
      </c>
      <c r="E158" s="232" t="s">
        <v>1</v>
      </c>
      <c r="F158" s="233" t="s">
        <v>213</v>
      </c>
      <c r="G158" s="231"/>
      <c r="H158" s="234">
        <v>4.3609999999999998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187</v>
      </c>
      <c r="AU158" s="240" t="s">
        <v>185</v>
      </c>
      <c r="AV158" s="14" t="s">
        <v>185</v>
      </c>
      <c r="AW158" s="14" t="s">
        <v>36</v>
      </c>
      <c r="AX158" s="14" t="s">
        <v>80</v>
      </c>
      <c r="AY158" s="240" t="s">
        <v>177</v>
      </c>
    </row>
    <row r="159" spans="1:65" s="14" customFormat="1" ht="10.199999999999999">
      <c r="B159" s="230"/>
      <c r="C159" s="231"/>
      <c r="D159" s="221" t="s">
        <v>187</v>
      </c>
      <c r="E159" s="232" t="s">
        <v>1</v>
      </c>
      <c r="F159" s="233" t="s">
        <v>214</v>
      </c>
      <c r="G159" s="231"/>
      <c r="H159" s="234">
        <v>1.1220000000000001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187</v>
      </c>
      <c r="AU159" s="240" t="s">
        <v>185</v>
      </c>
      <c r="AV159" s="14" t="s">
        <v>185</v>
      </c>
      <c r="AW159" s="14" t="s">
        <v>36</v>
      </c>
      <c r="AX159" s="14" t="s">
        <v>80</v>
      </c>
      <c r="AY159" s="240" t="s">
        <v>177</v>
      </c>
    </row>
    <row r="160" spans="1:65" s="13" customFormat="1" ht="10.199999999999999">
      <c r="B160" s="219"/>
      <c r="C160" s="220"/>
      <c r="D160" s="221" t="s">
        <v>187</v>
      </c>
      <c r="E160" s="222" t="s">
        <v>1</v>
      </c>
      <c r="F160" s="223" t="s">
        <v>215</v>
      </c>
      <c r="G160" s="220"/>
      <c r="H160" s="222" t="s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187</v>
      </c>
      <c r="AU160" s="229" t="s">
        <v>185</v>
      </c>
      <c r="AV160" s="13" t="s">
        <v>88</v>
      </c>
      <c r="AW160" s="13" t="s">
        <v>36</v>
      </c>
      <c r="AX160" s="13" t="s">
        <v>80</v>
      </c>
      <c r="AY160" s="229" t="s">
        <v>177</v>
      </c>
    </row>
    <row r="161" spans="1:65" s="14" customFormat="1" ht="10.199999999999999">
      <c r="B161" s="230"/>
      <c r="C161" s="231"/>
      <c r="D161" s="221" t="s">
        <v>187</v>
      </c>
      <c r="E161" s="232" t="s">
        <v>1</v>
      </c>
      <c r="F161" s="233" t="s">
        <v>216</v>
      </c>
      <c r="G161" s="231"/>
      <c r="H161" s="234">
        <v>3.3180000000000001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187</v>
      </c>
      <c r="AU161" s="240" t="s">
        <v>185</v>
      </c>
      <c r="AV161" s="14" t="s">
        <v>185</v>
      </c>
      <c r="AW161" s="14" t="s">
        <v>36</v>
      </c>
      <c r="AX161" s="14" t="s">
        <v>80</v>
      </c>
      <c r="AY161" s="240" t="s">
        <v>177</v>
      </c>
    </row>
    <row r="162" spans="1:65" s="15" customFormat="1" ht="10.199999999999999">
      <c r="B162" s="241"/>
      <c r="C162" s="242"/>
      <c r="D162" s="221" t="s">
        <v>187</v>
      </c>
      <c r="E162" s="243" t="s">
        <v>1</v>
      </c>
      <c r="F162" s="244" t="s">
        <v>217</v>
      </c>
      <c r="G162" s="242"/>
      <c r="H162" s="245">
        <v>8.8010000000000002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187</v>
      </c>
      <c r="AU162" s="251" t="s">
        <v>185</v>
      </c>
      <c r="AV162" s="15" t="s">
        <v>184</v>
      </c>
      <c r="AW162" s="15" t="s">
        <v>36</v>
      </c>
      <c r="AX162" s="15" t="s">
        <v>88</v>
      </c>
      <c r="AY162" s="251" t="s">
        <v>177</v>
      </c>
    </row>
    <row r="163" spans="1:65" s="2" customFormat="1" ht="21.75" customHeight="1">
      <c r="A163" s="35"/>
      <c r="B163" s="36"/>
      <c r="C163" s="205" t="s">
        <v>218</v>
      </c>
      <c r="D163" s="205" t="s">
        <v>180</v>
      </c>
      <c r="E163" s="206" t="s">
        <v>219</v>
      </c>
      <c r="F163" s="207" t="s">
        <v>220</v>
      </c>
      <c r="G163" s="208" t="s">
        <v>210</v>
      </c>
      <c r="H163" s="209">
        <v>10.252000000000001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46</v>
      </c>
      <c r="O163" s="72"/>
      <c r="P163" s="215">
        <f>O163*H163</f>
        <v>0</v>
      </c>
      <c r="Q163" s="215">
        <v>8.7069999999999995E-2</v>
      </c>
      <c r="R163" s="215">
        <f>Q163*H163</f>
        <v>0.89264164000000001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184</v>
      </c>
      <c r="AT163" s="217" t="s">
        <v>180</v>
      </c>
      <c r="AU163" s="217" t="s">
        <v>185</v>
      </c>
      <c r="AY163" s="18" t="s">
        <v>177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185</v>
      </c>
      <c r="BK163" s="218">
        <f>ROUND(I163*H163,2)</f>
        <v>0</v>
      </c>
      <c r="BL163" s="18" t="s">
        <v>184</v>
      </c>
      <c r="BM163" s="217" t="s">
        <v>221</v>
      </c>
    </row>
    <row r="164" spans="1:65" s="13" customFormat="1" ht="10.199999999999999">
      <c r="B164" s="219"/>
      <c r="C164" s="220"/>
      <c r="D164" s="221" t="s">
        <v>187</v>
      </c>
      <c r="E164" s="222" t="s">
        <v>1</v>
      </c>
      <c r="F164" s="223" t="s">
        <v>222</v>
      </c>
      <c r="G164" s="220"/>
      <c r="H164" s="222" t="s">
        <v>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187</v>
      </c>
      <c r="AU164" s="229" t="s">
        <v>185</v>
      </c>
      <c r="AV164" s="13" t="s">
        <v>88</v>
      </c>
      <c r="AW164" s="13" t="s">
        <v>36</v>
      </c>
      <c r="AX164" s="13" t="s">
        <v>80</v>
      </c>
      <c r="AY164" s="229" t="s">
        <v>177</v>
      </c>
    </row>
    <row r="165" spans="1:65" s="14" customFormat="1" ht="10.199999999999999">
      <c r="B165" s="230"/>
      <c r="C165" s="231"/>
      <c r="D165" s="221" t="s">
        <v>187</v>
      </c>
      <c r="E165" s="232" t="s">
        <v>1</v>
      </c>
      <c r="F165" s="233" t="s">
        <v>223</v>
      </c>
      <c r="G165" s="231"/>
      <c r="H165" s="234">
        <v>17.289000000000001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187</v>
      </c>
      <c r="AU165" s="240" t="s">
        <v>185</v>
      </c>
      <c r="AV165" s="14" t="s">
        <v>185</v>
      </c>
      <c r="AW165" s="14" t="s">
        <v>36</v>
      </c>
      <c r="AX165" s="14" t="s">
        <v>80</v>
      </c>
      <c r="AY165" s="240" t="s">
        <v>177</v>
      </c>
    </row>
    <row r="166" spans="1:65" s="13" customFormat="1" ht="10.199999999999999">
      <c r="B166" s="219"/>
      <c r="C166" s="220"/>
      <c r="D166" s="221" t="s">
        <v>187</v>
      </c>
      <c r="E166" s="222" t="s">
        <v>1</v>
      </c>
      <c r="F166" s="223" t="s">
        <v>224</v>
      </c>
      <c r="G166" s="220"/>
      <c r="H166" s="222" t="s">
        <v>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187</v>
      </c>
      <c r="AU166" s="229" t="s">
        <v>185</v>
      </c>
      <c r="AV166" s="13" t="s">
        <v>88</v>
      </c>
      <c r="AW166" s="13" t="s">
        <v>36</v>
      </c>
      <c r="AX166" s="13" t="s">
        <v>80</v>
      </c>
      <c r="AY166" s="229" t="s">
        <v>177</v>
      </c>
    </row>
    <row r="167" spans="1:65" s="14" customFormat="1" ht="10.199999999999999">
      <c r="B167" s="230"/>
      <c r="C167" s="231"/>
      <c r="D167" s="221" t="s">
        <v>187</v>
      </c>
      <c r="E167" s="232" t="s">
        <v>1</v>
      </c>
      <c r="F167" s="233" t="s">
        <v>225</v>
      </c>
      <c r="G167" s="231"/>
      <c r="H167" s="234">
        <v>-7.0369999999999999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187</v>
      </c>
      <c r="AU167" s="240" t="s">
        <v>185</v>
      </c>
      <c r="AV167" s="14" t="s">
        <v>185</v>
      </c>
      <c r="AW167" s="14" t="s">
        <v>36</v>
      </c>
      <c r="AX167" s="14" t="s">
        <v>80</v>
      </c>
      <c r="AY167" s="240" t="s">
        <v>177</v>
      </c>
    </row>
    <row r="168" spans="1:65" s="15" customFormat="1" ht="10.199999999999999">
      <c r="B168" s="241"/>
      <c r="C168" s="242"/>
      <c r="D168" s="221" t="s">
        <v>187</v>
      </c>
      <c r="E168" s="243" t="s">
        <v>1</v>
      </c>
      <c r="F168" s="244" t="s">
        <v>217</v>
      </c>
      <c r="G168" s="242"/>
      <c r="H168" s="245">
        <v>10.252000000000001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187</v>
      </c>
      <c r="AU168" s="251" t="s">
        <v>185</v>
      </c>
      <c r="AV168" s="15" t="s">
        <v>184</v>
      </c>
      <c r="AW168" s="15" t="s">
        <v>36</v>
      </c>
      <c r="AX168" s="15" t="s">
        <v>88</v>
      </c>
      <c r="AY168" s="251" t="s">
        <v>177</v>
      </c>
    </row>
    <row r="169" spans="1:65" s="2" customFormat="1" ht="21.75" customHeight="1">
      <c r="A169" s="35"/>
      <c r="B169" s="36"/>
      <c r="C169" s="205" t="s">
        <v>226</v>
      </c>
      <c r="D169" s="205" t="s">
        <v>180</v>
      </c>
      <c r="E169" s="206" t="s">
        <v>227</v>
      </c>
      <c r="F169" s="207" t="s">
        <v>228</v>
      </c>
      <c r="G169" s="208" t="s">
        <v>210</v>
      </c>
      <c r="H169" s="209">
        <v>15.423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46</v>
      </c>
      <c r="O169" s="72"/>
      <c r="P169" s="215">
        <f>O169*H169</f>
        <v>0</v>
      </c>
      <c r="Q169" s="215">
        <v>0.10421999999999999</v>
      </c>
      <c r="R169" s="215">
        <f>Q169*H169</f>
        <v>1.6073850599999999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184</v>
      </c>
      <c r="AT169" s="217" t="s">
        <v>180</v>
      </c>
      <c r="AU169" s="217" t="s">
        <v>185</v>
      </c>
      <c r="AY169" s="18" t="s">
        <v>177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185</v>
      </c>
      <c r="BK169" s="218">
        <f>ROUND(I169*H169,2)</f>
        <v>0</v>
      </c>
      <c r="BL169" s="18" t="s">
        <v>184</v>
      </c>
      <c r="BM169" s="217" t="s">
        <v>229</v>
      </c>
    </row>
    <row r="170" spans="1:65" s="13" customFormat="1" ht="10.199999999999999">
      <c r="B170" s="219"/>
      <c r="C170" s="220"/>
      <c r="D170" s="221" t="s">
        <v>187</v>
      </c>
      <c r="E170" s="222" t="s">
        <v>1</v>
      </c>
      <c r="F170" s="223" t="s">
        <v>230</v>
      </c>
      <c r="G170" s="220"/>
      <c r="H170" s="222" t="s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187</v>
      </c>
      <c r="AU170" s="229" t="s">
        <v>185</v>
      </c>
      <c r="AV170" s="13" t="s">
        <v>88</v>
      </c>
      <c r="AW170" s="13" t="s">
        <v>36</v>
      </c>
      <c r="AX170" s="13" t="s">
        <v>80</v>
      </c>
      <c r="AY170" s="229" t="s">
        <v>177</v>
      </c>
    </row>
    <row r="171" spans="1:65" s="14" customFormat="1" ht="10.199999999999999">
      <c r="B171" s="230"/>
      <c r="C171" s="231"/>
      <c r="D171" s="221" t="s">
        <v>187</v>
      </c>
      <c r="E171" s="232" t="s">
        <v>1</v>
      </c>
      <c r="F171" s="233" t="s">
        <v>231</v>
      </c>
      <c r="G171" s="231"/>
      <c r="H171" s="234">
        <v>17.882999999999999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187</v>
      </c>
      <c r="AU171" s="240" t="s">
        <v>185</v>
      </c>
      <c r="AV171" s="14" t="s">
        <v>185</v>
      </c>
      <c r="AW171" s="14" t="s">
        <v>36</v>
      </c>
      <c r="AX171" s="14" t="s">
        <v>80</v>
      </c>
      <c r="AY171" s="240" t="s">
        <v>177</v>
      </c>
    </row>
    <row r="172" spans="1:65" s="14" customFormat="1" ht="10.199999999999999">
      <c r="B172" s="230"/>
      <c r="C172" s="231"/>
      <c r="D172" s="221" t="s">
        <v>187</v>
      </c>
      <c r="E172" s="232" t="s">
        <v>1</v>
      </c>
      <c r="F172" s="233" t="s">
        <v>232</v>
      </c>
      <c r="G172" s="231"/>
      <c r="H172" s="234">
        <v>-2.46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187</v>
      </c>
      <c r="AU172" s="240" t="s">
        <v>185</v>
      </c>
      <c r="AV172" s="14" t="s">
        <v>185</v>
      </c>
      <c r="AW172" s="14" t="s">
        <v>36</v>
      </c>
      <c r="AX172" s="14" t="s">
        <v>80</v>
      </c>
      <c r="AY172" s="240" t="s">
        <v>177</v>
      </c>
    </row>
    <row r="173" spans="1:65" s="15" customFormat="1" ht="10.199999999999999">
      <c r="B173" s="241"/>
      <c r="C173" s="242"/>
      <c r="D173" s="221" t="s">
        <v>187</v>
      </c>
      <c r="E173" s="243" t="s">
        <v>1</v>
      </c>
      <c r="F173" s="244" t="s">
        <v>217</v>
      </c>
      <c r="G173" s="242"/>
      <c r="H173" s="245">
        <v>15.423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187</v>
      </c>
      <c r="AU173" s="251" t="s">
        <v>185</v>
      </c>
      <c r="AV173" s="15" t="s">
        <v>184</v>
      </c>
      <c r="AW173" s="15" t="s">
        <v>36</v>
      </c>
      <c r="AX173" s="15" t="s">
        <v>88</v>
      </c>
      <c r="AY173" s="251" t="s">
        <v>177</v>
      </c>
    </row>
    <row r="174" spans="1:65" s="2" customFormat="1" ht="21.75" customHeight="1">
      <c r="A174" s="35"/>
      <c r="B174" s="36"/>
      <c r="C174" s="205" t="s">
        <v>233</v>
      </c>
      <c r="D174" s="205" t="s">
        <v>180</v>
      </c>
      <c r="E174" s="206" t="s">
        <v>234</v>
      </c>
      <c r="F174" s="207" t="s">
        <v>235</v>
      </c>
      <c r="G174" s="208" t="s">
        <v>203</v>
      </c>
      <c r="H174" s="209">
        <v>2.8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46</v>
      </c>
      <c r="O174" s="72"/>
      <c r="P174" s="215">
        <f>O174*H174</f>
        <v>0</v>
      </c>
      <c r="Q174" s="215">
        <v>8.0000000000000007E-5</v>
      </c>
      <c r="R174" s="215">
        <f>Q174*H174</f>
        <v>2.24E-4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184</v>
      </c>
      <c r="AT174" s="217" t="s">
        <v>180</v>
      </c>
      <c r="AU174" s="217" t="s">
        <v>185</v>
      </c>
      <c r="AY174" s="18" t="s">
        <v>177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185</v>
      </c>
      <c r="BK174" s="218">
        <f>ROUND(I174*H174,2)</f>
        <v>0</v>
      </c>
      <c r="BL174" s="18" t="s">
        <v>184</v>
      </c>
      <c r="BM174" s="217" t="s">
        <v>236</v>
      </c>
    </row>
    <row r="175" spans="1:65" s="2" customFormat="1" ht="21.75" customHeight="1">
      <c r="A175" s="35"/>
      <c r="B175" s="36"/>
      <c r="C175" s="205" t="s">
        <v>114</v>
      </c>
      <c r="D175" s="205" t="s">
        <v>180</v>
      </c>
      <c r="E175" s="206" t="s">
        <v>237</v>
      </c>
      <c r="F175" s="207" t="s">
        <v>238</v>
      </c>
      <c r="G175" s="208" t="s">
        <v>203</v>
      </c>
      <c r="H175" s="209">
        <v>13.9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46</v>
      </c>
      <c r="O175" s="72"/>
      <c r="P175" s="215">
        <f>O175*H175</f>
        <v>0</v>
      </c>
      <c r="Q175" s="215">
        <v>1.2E-4</v>
      </c>
      <c r="R175" s="215">
        <f>Q175*H175</f>
        <v>1.668E-3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184</v>
      </c>
      <c r="AT175" s="217" t="s">
        <v>180</v>
      </c>
      <c r="AU175" s="217" t="s">
        <v>185</v>
      </c>
      <c r="AY175" s="18" t="s">
        <v>177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185</v>
      </c>
      <c r="BK175" s="218">
        <f>ROUND(I175*H175,2)</f>
        <v>0</v>
      </c>
      <c r="BL175" s="18" t="s">
        <v>184</v>
      </c>
      <c r="BM175" s="217" t="s">
        <v>239</v>
      </c>
    </row>
    <row r="176" spans="1:65" s="2" customFormat="1" ht="21.75" customHeight="1">
      <c r="A176" s="35"/>
      <c r="B176" s="36"/>
      <c r="C176" s="205" t="s">
        <v>117</v>
      </c>
      <c r="D176" s="205" t="s">
        <v>180</v>
      </c>
      <c r="E176" s="206" t="s">
        <v>240</v>
      </c>
      <c r="F176" s="207" t="s">
        <v>241</v>
      </c>
      <c r="G176" s="208" t="s">
        <v>203</v>
      </c>
      <c r="H176" s="209">
        <v>14.4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46</v>
      </c>
      <c r="O176" s="72"/>
      <c r="P176" s="215">
        <f>O176*H176</f>
        <v>0</v>
      </c>
      <c r="Q176" s="215">
        <v>2.0000000000000001E-4</v>
      </c>
      <c r="R176" s="215">
        <f>Q176*H176</f>
        <v>2.8800000000000002E-3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184</v>
      </c>
      <c r="AT176" s="217" t="s">
        <v>180</v>
      </c>
      <c r="AU176" s="217" t="s">
        <v>185</v>
      </c>
      <c r="AY176" s="18" t="s">
        <v>177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185</v>
      </c>
      <c r="BK176" s="218">
        <f>ROUND(I176*H176,2)</f>
        <v>0</v>
      </c>
      <c r="BL176" s="18" t="s">
        <v>184</v>
      </c>
      <c r="BM176" s="217" t="s">
        <v>242</v>
      </c>
    </row>
    <row r="177" spans="1:65" s="12" customFormat="1" ht="22.8" customHeight="1">
      <c r="B177" s="189"/>
      <c r="C177" s="190"/>
      <c r="D177" s="191" t="s">
        <v>79</v>
      </c>
      <c r="E177" s="203" t="s">
        <v>207</v>
      </c>
      <c r="F177" s="203" t="s">
        <v>243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SUM(P178:P251)</f>
        <v>0</v>
      </c>
      <c r="Q177" s="197"/>
      <c r="R177" s="198">
        <f>SUM(R178:R251)</f>
        <v>4.58917822</v>
      </c>
      <c r="S177" s="197"/>
      <c r="T177" s="199">
        <f>SUM(T178:T251)</f>
        <v>0</v>
      </c>
      <c r="AR177" s="200" t="s">
        <v>88</v>
      </c>
      <c r="AT177" s="201" t="s">
        <v>79</v>
      </c>
      <c r="AU177" s="201" t="s">
        <v>88</v>
      </c>
      <c r="AY177" s="200" t="s">
        <v>177</v>
      </c>
      <c r="BK177" s="202">
        <f>SUM(BK178:BK251)</f>
        <v>0</v>
      </c>
    </row>
    <row r="178" spans="1:65" s="2" customFormat="1" ht="21.75" customHeight="1">
      <c r="A178" s="35"/>
      <c r="B178" s="36"/>
      <c r="C178" s="205" t="s">
        <v>120</v>
      </c>
      <c r="D178" s="205" t="s">
        <v>180</v>
      </c>
      <c r="E178" s="206" t="s">
        <v>244</v>
      </c>
      <c r="F178" s="207" t="s">
        <v>245</v>
      </c>
      <c r="G178" s="208" t="s">
        <v>210</v>
      </c>
      <c r="H178" s="209">
        <v>35.700000000000003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46</v>
      </c>
      <c r="O178" s="72"/>
      <c r="P178" s="215">
        <f>O178*H178</f>
        <v>0</v>
      </c>
      <c r="Q178" s="215">
        <v>2.5999999999999998E-4</v>
      </c>
      <c r="R178" s="215">
        <f>Q178*H178</f>
        <v>9.2820000000000003E-3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184</v>
      </c>
      <c r="AT178" s="217" t="s">
        <v>180</v>
      </c>
      <c r="AU178" s="217" t="s">
        <v>185</v>
      </c>
      <c r="AY178" s="18" t="s">
        <v>177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185</v>
      </c>
      <c r="BK178" s="218">
        <f>ROUND(I178*H178,2)</f>
        <v>0</v>
      </c>
      <c r="BL178" s="18" t="s">
        <v>184</v>
      </c>
      <c r="BM178" s="217" t="s">
        <v>246</v>
      </c>
    </row>
    <row r="179" spans="1:65" s="14" customFormat="1" ht="10.199999999999999">
      <c r="B179" s="230"/>
      <c r="C179" s="231"/>
      <c r="D179" s="221" t="s">
        <v>187</v>
      </c>
      <c r="E179" s="232" t="s">
        <v>1</v>
      </c>
      <c r="F179" s="233" t="s">
        <v>247</v>
      </c>
      <c r="G179" s="231"/>
      <c r="H179" s="234">
        <v>35.700000000000003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187</v>
      </c>
      <c r="AU179" s="240" t="s">
        <v>185</v>
      </c>
      <c r="AV179" s="14" t="s">
        <v>185</v>
      </c>
      <c r="AW179" s="14" t="s">
        <v>36</v>
      </c>
      <c r="AX179" s="14" t="s">
        <v>88</v>
      </c>
      <c r="AY179" s="240" t="s">
        <v>177</v>
      </c>
    </row>
    <row r="180" spans="1:65" s="2" customFormat="1" ht="16.5" customHeight="1">
      <c r="A180" s="35"/>
      <c r="B180" s="36"/>
      <c r="C180" s="205" t="s">
        <v>123</v>
      </c>
      <c r="D180" s="205" t="s">
        <v>180</v>
      </c>
      <c r="E180" s="206" t="s">
        <v>248</v>
      </c>
      <c r="F180" s="207" t="s">
        <v>249</v>
      </c>
      <c r="G180" s="208" t="s">
        <v>210</v>
      </c>
      <c r="H180" s="209">
        <v>4.71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46</v>
      </c>
      <c r="O180" s="72"/>
      <c r="P180" s="215">
        <f>O180*H180</f>
        <v>0</v>
      </c>
      <c r="Q180" s="215">
        <v>0.04</v>
      </c>
      <c r="R180" s="215">
        <f>Q180*H180</f>
        <v>0.18840000000000001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184</v>
      </c>
      <c r="AT180" s="217" t="s">
        <v>180</v>
      </c>
      <c r="AU180" s="217" t="s">
        <v>185</v>
      </c>
      <c r="AY180" s="18" t="s">
        <v>177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185</v>
      </c>
      <c r="BK180" s="218">
        <f>ROUND(I180*H180,2)</f>
        <v>0</v>
      </c>
      <c r="BL180" s="18" t="s">
        <v>184</v>
      </c>
      <c r="BM180" s="217" t="s">
        <v>250</v>
      </c>
    </row>
    <row r="181" spans="1:65" s="13" customFormat="1" ht="10.199999999999999">
      <c r="B181" s="219"/>
      <c r="C181" s="220"/>
      <c r="D181" s="221" t="s">
        <v>187</v>
      </c>
      <c r="E181" s="222" t="s">
        <v>1</v>
      </c>
      <c r="F181" s="223" t="s">
        <v>251</v>
      </c>
      <c r="G181" s="220"/>
      <c r="H181" s="222" t="s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187</v>
      </c>
      <c r="AU181" s="229" t="s">
        <v>185</v>
      </c>
      <c r="AV181" s="13" t="s">
        <v>88</v>
      </c>
      <c r="AW181" s="13" t="s">
        <v>36</v>
      </c>
      <c r="AX181" s="13" t="s">
        <v>80</v>
      </c>
      <c r="AY181" s="229" t="s">
        <v>177</v>
      </c>
    </row>
    <row r="182" spans="1:65" s="14" customFormat="1" ht="10.199999999999999">
      <c r="B182" s="230"/>
      <c r="C182" s="231"/>
      <c r="D182" s="221" t="s">
        <v>187</v>
      </c>
      <c r="E182" s="232" t="s">
        <v>1</v>
      </c>
      <c r="F182" s="233" t="s">
        <v>252</v>
      </c>
      <c r="G182" s="231"/>
      <c r="H182" s="234">
        <v>2.71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187</v>
      </c>
      <c r="AU182" s="240" t="s">
        <v>185</v>
      </c>
      <c r="AV182" s="14" t="s">
        <v>185</v>
      </c>
      <c r="AW182" s="14" t="s">
        <v>36</v>
      </c>
      <c r="AX182" s="14" t="s">
        <v>80</v>
      </c>
      <c r="AY182" s="240" t="s">
        <v>177</v>
      </c>
    </row>
    <row r="183" spans="1:65" s="13" customFormat="1" ht="10.199999999999999">
      <c r="B183" s="219"/>
      <c r="C183" s="220"/>
      <c r="D183" s="221" t="s">
        <v>187</v>
      </c>
      <c r="E183" s="222" t="s">
        <v>1</v>
      </c>
      <c r="F183" s="223" t="s">
        <v>253</v>
      </c>
      <c r="G183" s="220"/>
      <c r="H183" s="222" t="s">
        <v>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187</v>
      </c>
      <c r="AU183" s="229" t="s">
        <v>185</v>
      </c>
      <c r="AV183" s="13" t="s">
        <v>88</v>
      </c>
      <c r="AW183" s="13" t="s">
        <v>36</v>
      </c>
      <c r="AX183" s="13" t="s">
        <v>80</v>
      </c>
      <c r="AY183" s="229" t="s">
        <v>177</v>
      </c>
    </row>
    <row r="184" spans="1:65" s="14" customFormat="1" ht="10.199999999999999">
      <c r="B184" s="230"/>
      <c r="C184" s="231"/>
      <c r="D184" s="221" t="s">
        <v>187</v>
      </c>
      <c r="E184" s="232" t="s">
        <v>1</v>
      </c>
      <c r="F184" s="233" t="s">
        <v>254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187</v>
      </c>
      <c r="AU184" s="240" t="s">
        <v>185</v>
      </c>
      <c r="AV184" s="14" t="s">
        <v>185</v>
      </c>
      <c r="AW184" s="14" t="s">
        <v>36</v>
      </c>
      <c r="AX184" s="14" t="s">
        <v>80</v>
      </c>
      <c r="AY184" s="240" t="s">
        <v>177</v>
      </c>
    </row>
    <row r="185" spans="1:65" s="15" customFormat="1" ht="10.199999999999999">
      <c r="B185" s="241"/>
      <c r="C185" s="242"/>
      <c r="D185" s="221" t="s">
        <v>187</v>
      </c>
      <c r="E185" s="243" t="s">
        <v>1</v>
      </c>
      <c r="F185" s="244" t="s">
        <v>217</v>
      </c>
      <c r="G185" s="242"/>
      <c r="H185" s="245">
        <v>4.71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187</v>
      </c>
      <c r="AU185" s="251" t="s">
        <v>185</v>
      </c>
      <c r="AV185" s="15" t="s">
        <v>184</v>
      </c>
      <c r="AW185" s="15" t="s">
        <v>36</v>
      </c>
      <c r="AX185" s="15" t="s">
        <v>88</v>
      </c>
      <c r="AY185" s="251" t="s">
        <v>177</v>
      </c>
    </row>
    <row r="186" spans="1:65" s="2" customFormat="1" ht="21.75" customHeight="1">
      <c r="A186" s="35"/>
      <c r="B186" s="36"/>
      <c r="C186" s="205" t="s">
        <v>255</v>
      </c>
      <c r="D186" s="205" t="s">
        <v>180</v>
      </c>
      <c r="E186" s="206" t="s">
        <v>256</v>
      </c>
      <c r="F186" s="207" t="s">
        <v>257</v>
      </c>
      <c r="G186" s="208" t="s">
        <v>210</v>
      </c>
      <c r="H186" s="209">
        <v>35.700000000000003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46</v>
      </c>
      <c r="O186" s="72"/>
      <c r="P186" s="215">
        <f>O186*H186</f>
        <v>0</v>
      </c>
      <c r="Q186" s="215">
        <v>4.8900000000000002E-3</v>
      </c>
      <c r="R186" s="215">
        <f>Q186*H186</f>
        <v>0.17457300000000003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184</v>
      </c>
      <c r="AT186" s="217" t="s">
        <v>180</v>
      </c>
      <c r="AU186" s="217" t="s">
        <v>185</v>
      </c>
      <c r="AY186" s="18" t="s">
        <v>177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185</v>
      </c>
      <c r="BK186" s="218">
        <f>ROUND(I186*H186,2)</f>
        <v>0</v>
      </c>
      <c r="BL186" s="18" t="s">
        <v>184</v>
      </c>
      <c r="BM186" s="217" t="s">
        <v>258</v>
      </c>
    </row>
    <row r="187" spans="1:65" s="14" customFormat="1" ht="10.199999999999999">
      <c r="B187" s="230"/>
      <c r="C187" s="231"/>
      <c r="D187" s="221" t="s">
        <v>187</v>
      </c>
      <c r="E187" s="232" t="s">
        <v>1</v>
      </c>
      <c r="F187" s="233" t="s">
        <v>259</v>
      </c>
      <c r="G187" s="231"/>
      <c r="H187" s="234">
        <v>35.700000000000003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187</v>
      </c>
      <c r="AU187" s="240" t="s">
        <v>185</v>
      </c>
      <c r="AV187" s="14" t="s">
        <v>185</v>
      </c>
      <c r="AW187" s="14" t="s">
        <v>36</v>
      </c>
      <c r="AX187" s="14" t="s">
        <v>88</v>
      </c>
      <c r="AY187" s="240" t="s">
        <v>177</v>
      </c>
    </row>
    <row r="188" spans="1:65" s="2" customFormat="1" ht="21.75" customHeight="1">
      <c r="A188" s="35"/>
      <c r="B188" s="36"/>
      <c r="C188" s="205" t="s">
        <v>8</v>
      </c>
      <c r="D188" s="205" t="s">
        <v>180</v>
      </c>
      <c r="E188" s="206" t="s">
        <v>260</v>
      </c>
      <c r="F188" s="207" t="s">
        <v>261</v>
      </c>
      <c r="G188" s="208" t="s">
        <v>210</v>
      </c>
      <c r="H188" s="209">
        <v>35.700000000000003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46</v>
      </c>
      <c r="O188" s="72"/>
      <c r="P188" s="215">
        <f>O188*H188</f>
        <v>0</v>
      </c>
      <c r="Q188" s="215">
        <v>3.0000000000000001E-3</v>
      </c>
      <c r="R188" s="215">
        <f>Q188*H188</f>
        <v>0.10710000000000001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184</v>
      </c>
      <c r="AT188" s="217" t="s">
        <v>180</v>
      </c>
      <c r="AU188" s="217" t="s">
        <v>185</v>
      </c>
      <c r="AY188" s="18" t="s">
        <v>177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185</v>
      </c>
      <c r="BK188" s="218">
        <f>ROUND(I188*H188,2)</f>
        <v>0</v>
      </c>
      <c r="BL188" s="18" t="s">
        <v>184</v>
      </c>
      <c r="BM188" s="217" t="s">
        <v>262</v>
      </c>
    </row>
    <row r="189" spans="1:65" s="2" customFormat="1" ht="21.75" customHeight="1">
      <c r="A189" s="35"/>
      <c r="B189" s="36"/>
      <c r="C189" s="205" t="s">
        <v>263</v>
      </c>
      <c r="D189" s="205" t="s">
        <v>180</v>
      </c>
      <c r="E189" s="206" t="s">
        <v>264</v>
      </c>
      <c r="F189" s="207" t="s">
        <v>265</v>
      </c>
      <c r="G189" s="208" t="s">
        <v>210</v>
      </c>
      <c r="H189" s="209">
        <v>48.143999999999998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46</v>
      </c>
      <c r="O189" s="72"/>
      <c r="P189" s="215">
        <f>O189*H189</f>
        <v>0</v>
      </c>
      <c r="Q189" s="215">
        <v>2.5999999999999998E-4</v>
      </c>
      <c r="R189" s="215">
        <f>Q189*H189</f>
        <v>1.2517439999999998E-2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184</v>
      </c>
      <c r="AT189" s="217" t="s">
        <v>180</v>
      </c>
      <c r="AU189" s="217" t="s">
        <v>185</v>
      </c>
      <c r="AY189" s="18" t="s">
        <v>177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185</v>
      </c>
      <c r="BK189" s="218">
        <f>ROUND(I189*H189,2)</f>
        <v>0</v>
      </c>
      <c r="BL189" s="18" t="s">
        <v>184</v>
      </c>
      <c r="BM189" s="217" t="s">
        <v>266</v>
      </c>
    </row>
    <row r="190" spans="1:65" s="13" customFormat="1" ht="10.199999999999999">
      <c r="B190" s="219"/>
      <c r="C190" s="220"/>
      <c r="D190" s="221" t="s">
        <v>187</v>
      </c>
      <c r="E190" s="222" t="s">
        <v>1</v>
      </c>
      <c r="F190" s="223" t="s">
        <v>267</v>
      </c>
      <c r="G190" s="220"/>
      <c r="H190" s="222" t="s">
        <v>1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187</v>
      </c>
      <c r="AU190" s="229" t="s">
        <v>185</v>
      </c>
      <c r="AV190" s="13" t="s">
        <v>88</v>
      </c>
      <c r="AW190" s="13" t="s">
        <v>36</v>
      </c>
      <c r="AX190" s="13" t="s">
        <v>80</v>
      </c>
      <c r="AY190" s="229" t="s">
        <v>177</v>
      </c>
    </row>
    <row r="191" spans="1:65" s="14" customFormat="1" ht="10.199999999999999">
      <c r="B191" s="230"/>
      <c r="C191" s="231"/>
      <c r="D191" s="221" t="s">
        <v>187</v>
      </c>
      <c r="E191" s="232" t="s">
        <v>1</v>
      </c>
      <c r="F191" s="233" t="s">
        <v>268</v>
      </c>
      <c r="G191" s="231"/>
      <c r="H191" s="234">
        <v>18.640999999999998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187</v>
      </c>
      <c r="AU191" s="240" t="s">
        <v>185</v>
      </c>
      <c r="AV191" s="14" t="s">
        <v>185</v>
      </c>
      <c r="AW191" s="14" t="s">
        <v>36</v>
      </c>
      <c r="AX191" s="14" t="s">
        <v>80</v>
      </c>
      <c r="AY191" s="240" t="s">
        <v>177</v>
      </c>
    </row>
    <row r="192" spans="1:65" s="14" customFormat="1" ht="10.199999999999999">
      <c r="B192" s="230"/>
      <c r="C192" s="231"/>
      <c r="D192" s="221" t="s">
        <v>187</v>
      </c>
      <c r="E192" s="232" t="s">
        <v>1</v>
      </c>
      <c r="F192" s="233" t="s">
        <v>269</v>
      </c>
      <c r="G192" s="231"/>
      <c r="H192" s="234">
        <v>-3.7120000000000002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187</v>
      </c>
      <c r="AU192" s="240" t="s">
        <v>185</v>
      </c>
      <c r="AV192" s="14" t="s">
        <v>185</v>
      </c>
      <c r="AW192" s="14" t="s">
        <v>36</v>
      </c>
      <c r="AX192" s="14" t="s">
        <v>80</v>
      </c>
      <c r="AY192" s="240" t="s">
        <v>177</v>
      </c>
    </row>
    <row r="193" spans="1:65" s="13" customFormat="1" ht="10.199999999999999">
      <c r="B193" s="219"/>
      <c r="C193" s="220"/>
      <c r="D193" s="221" t="s">
        <v>187</v>
      </c>
      <c r="E193" s="222" t="s">
        <v>1</v>
      </c>
      <c r="F193" s="223" t="s">
        <v>270</v>
      </c>
      <c r="G193" s="220"/>
      <c r="H193" s="222" t="s">
        <v>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187</v>
      </c>
      <c r="AU193" s="229" t="s">
        <v>185</v>
      </c>
      <c r="AV193" s="13" t="s">
        <v>88</v>
      </c>
      <c r="AW193" s="13" t="s">
        <v>36</v>
      </c>
      <c r="AX193" s="13" t="s">
        <v>80</v>
      </c>
      <c r="AY193" s="229" t="s">
        <v>177</v>
      </c>
    </row>
    <row r="194" spans="1:65" s="14" customFormat="1" ht="10.199999999999999">
      <c r="B194" s="230"/>
      <c r="C194" s="231"/>
      <c r="D194" s="221" t="s">
        <v>187</v>
      </c>
      <c r="E194" s="232" t="s">
        <v>1</v>
      </c>
      <c r="F194" s="233" t="s">
        <v>271</v>
      </c>
      <c r="G194" s="231"/>
      <c r="H194" s="234">
        <v>3.0859999999999999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187</v>
      </c>
      <c r="AU194" s="240" t="s">
        <v>185</v>
      </c>
      <c r="AV194" s="14" t="s">
        <v>185</v>
      </c>
      <c r="AW194" s="14" t="s">
        <v>36</v>
      </c>
      <c r="AX194" s="14" t="s">
        <v>80</v>
      </c>
      <c r="AY194" s="240" t="s">
        <v>177</v>
      </c>
    </row>
    <row r="195" spans="1:65" s="13" customFormat="1" ht="10.199999999999999">
      <c r="B195" s="219"/>
      <c r="C195" s="220"/>
      <c r="D195" s="221" t="s">
        <v>187</v>
      </c>
      <c r="E195" s="222" t="s">
        <v>1</v>
      </c>
      <c r="F195" s="223" t="s">
        <v>272</v>
      </c>
      <c r="G195" s="220"/>
      <c r="H195" s="222" t="s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187</v>
      </c>
      <c r="AU195" s="229" t="s">
        <v>185</v>
      </c>
      <c r="AV195" s="13" t="s">
        <v>88</v>
      </c>
      <c r="AW195" s="13" t="s">
        <v>36</v>
      </c>
      <c r="AX195" s="13" t="s">
        <v>80</v>
      </c>
      <c r="AY195" s="229" t="s">
        <v>177</v>
      </c>
    </row>
    <row r="196" spans="1:65" s="14" customFormat="1" ht="20.399999999999999">
      <c r="B196" s="230"/>
      <c r="C196" s="231"/>
      <c r="D196" s="221" t="s">
        <v>187</v>
      </c>
      <c r="E196" s="232" t="s">
        <v>1</v>
      </c>
      <c r="F196" s="233" t="s">
        <v>273</v>
      </c>
      <c r="G196" s="231"/>
      <c r="H196" s="234">
        <v>35.649000000000001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187</v>
      </c>
      <c r="AU196" s="240" t="s">
        <v>185</v>
      </c>
      <c r="AV196" s="14" t="s">
        <v>185</v>
      </c>
      <c r="AW196" s="14" t="s">
        <v>36</v>
      </c>
      <c r="AX196" s="14" t="s">
        <v>80</v>
      </c>
      <c r="AY196" s="240" t="s">
        <v>177</v>
      </c>
    </row>
    <row r="197" spans="1:65" s="14" customFormat="1" ht="10.199999999999999">
      <c r="B197" s="230"/>
      <c r="C197" s="231"/>
      <c r="D197" s="221" t="s">
        <v>187</v>
      </c>
      <c r="E197" s="232" t="s">
        <v>1</v>
      </c>
      <c r="F197" s="233" t="s">
        <v>274</v>
      </c>
      <c r="G197" s="231"/>
      <c r="H197" s="234">
        <v>-5.52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187</v>
      </c>
      <c r="AU197" s="240" t="s">
        <v>185</v>
      </c>
      <c r="AV197" s="14" t="s">
        <v>185</v>
      </c>
      <c r="AW197" s="14" t="s">
        <v>36</v>
      </c>
      <c r="AX197" s="14" t="s">
        <v>80</v>
      </c>
      <c r="AY197" s="240" t="s">
        <v>177</v>
      </c>
    </row>
    <row r="198" spans="1:65" s="15" customFormat="1" ht="10.199999999999999">
      <c r="B198" s="241"/>
      <c r="C198" s="242"/>
      <c r="D198" s="221" t="s">
        <v>187</v>
      </c>
      <c r="E198" s="243" t="s">
        <v>1</v>
      </c>
      <c r="F198" s="244" t="s">
        <v>217</v>
      </c>
      <c r="G198" s="242"/>
      <c r="H198" s="245">
        <v>48.143999999999998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187</v>
      </c>
      <c r="AU198" s="251" t="s">
        <v>185</v>
      </c>
      <c r="AV198" s="15" t="s">
        <v>184</v>
      </c>
      <c r="AW198" s="15" t="s">
        <v>36</v>
      </c>
      <c r="AX198" s="15" t="s">
        <v>88</v>
      </c>
      <c r="AY198" s="251" t="s">
        <v>177</v>
      </c>
    </row>
    <row r="199" spans="1:65" s="2" customFormat="1" ht="16.5" customHeight="1">
      <c r="A199" s="35"/>
      <c r="B199" s="36"/>
      <c r="C199" s="205" t="s">
        <v>275</v>
      </c>
      <c r="D199" s="205" t="s">
        <v>180</v>
      </c>
      <c r="E199" s="206" t="s">
        <v>276</v>
      </c>
      <c r="F199" s="207" t="s">
        <v>277</v>
      </c>
      <c r="G199" s="208" t="s">
        <v>210</v>
      </c>
      <c r="H199" s="209">
        <v>7.1550000000000002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46</v>
      </c>
      <c r="O199" s="72"/>
      <c r="P199" s="215">
        <f>O199*H199</f>
        <v>0</v>
      </c>
      <c r="Q199" s="215">
        <v>0.04</v>
      </c>
      <c r="R199" s="215">
        <f>Q199*H199</f>
        <v>0.28620000000000001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184</v>
      </c>
      <c r="AT199" s="217" t="s">
        <v>180</v>
      </c>
      <c r="AU199" s="217" t="s">
        <v>185</v>
      </c>
      <c r="AY199" s="18" t="s">
        <v>177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185</v>
      </c>
      <c r="BK199" s="218">
        <f>ROUND(I199*H199,2)</f>
        <v>0</v>
      </c>
      <c r="BL199" s="18" t="s">
        <v>184</v>
      </c>
      <c r="BM199" s="217" t="s">
        <v>278</v>
      </c>
    </row>
    <row r="200" spans="1:65" s="14" customFormat="1" ht="10.199999999999999">
      <c r="B200" s="230"/>
      <c r="C200" s="231"/>
      <c r="D200" s="221" t="s">
        <v>187</v>
      </c>
      <c r="E200" s="232" t="s">
        <v>1</v>
      </c>
      <c r="F200" s="233" t="s">
        <v>279</v>
      </c>
      <c r="G200" s="231"/>
      <c r="H200" s="234">
        <v>5.04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187</v>
      </c>
      <c r="AU200" s="240" t="s">
        <v>185</v>
      </c>
      <c r="AV200" s="14" t="s">
        <v>185</v>
      </c>
      <c r="AW200" s="14" t="s">
        <v>36</v>
      </c>
      <c r="AX200" s="14" t="s">
        <v>80</v>
      </c>
      <c r="AY200" s="240" t="s">
        <v>177</v>
      </c>
    </row>
    <row r="201" spans="1:65" s="14" customFormat="1" ht="10.199999999999999">
      <c r="B201" s="230"/>
      <c r="C201" s="231"/>
      <c r="D201" s="221" t="s">
        <v>187</v>
      </c>
      <c r="E201" s="232" t="s">
        <v>1</v>
      </c>
      <c r="F201" s="233" t="s">
        <v>280</v>
      </c>
      <c r="G201" s="231"/>
      <c r="H201" s="234">
        <v>2.1150000000000002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187</v>
      </c>
      <c r="AU201" s="240" t="s">
        <v>185</v>
      </c>
      <c r="AV201" s="14" t="s">
        <v>185</v>
      </c>
      <c r="AW201" s="14" t="s">
        <v>36</v>
      </c>
      <c r="AX201" s="14" t="s">
        <v>80</v>
      </c>
      <c r="AY201" s="240" t="s">
        <v>177</v>
      </c>
    </row>
    <row r="202" spans="1:65" s="15" customFormat="1" ht="10.199999999999999">
      <c r="B202" s="241"/>
      <c r="C202" s="242"/>
      <c r="D202" s="221" t="s">
        <v>187</v>
      </c>
      <c r="E202" s="243" t="s">
        <v>1</v>
      </c>
      <c r="F202" s="244" t="s">
        <v>217</v>
      </c>
      <c r="G202" s="242"/>
      <c r="H202" s="245">
        <v>7.1550000000000002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187</v>
      </c>
      <c r="AU202" s="251" t="s">
        <v>185</v>
      </c>
      <c r="AV202" s="15" t="s">
        <v>184</v>
      </c>
      <c r="AW202" s="15" t="s">
        <v>36</v>
      </c>
      <c r="AX202" s="15" t="s">
        <v>88</v>
      </c>
      <c r="AY202" s="251" t="s">
        <v>177</v>
      </c>
    </row>
    <row r="203" spans="1:65" s="2" customFormat="1" ht="21.75" customHeight="1">
      <c r="A203" s="35"/>
      <c r="B203" s="36"/>
      <c r="C203" s="205" t="s">
        <v>281</v>
      </c>
      <c r="D203" s="205" t="s">
        <v>180</v>
      </c>
      <c r="E203" s="206" t="s">
        <v>282</v>
      </c>
      <c r="F203" s="207" t="s">
        <v>283</v>
      </c>
      <c r="G203" s="208" t="s">
        <v>210</v>
      </c>
      <c r="H203" s="209">
        <v>51.381999999999998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46</v>
      </c>
      <c r="O203" s="72"/>
      <c r="P203" s="215">
        <f>O203*H203</f>
        <v>0</v>
      </c>
      <c r="Q203" s="215">
        <v>4.8900000000000002E-3</v>
      </c>
      <c r="R203" s="215">
        <f>Q203*H203</f>
        <v>0.25125797999999999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184</v>
      </c>
      <c r="AT203" s="217" t="s">
        <v>180</v>
      </c>
      <c r="AU203" s="217" t="s">
        <v>185</v>
      </c>
      <c r="AY203" s="18" t="s">
        <v>177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185</v>
      </c>
      <c r="BK203" s="218">
        <f>ROUND(I203*H203,2)</f>
        <v>0</v>
      </c>
      <c r="BL203" s="18" t="s">
        <v>184</v>
      </c>
      <c r="BM203" s="217" t="s">
        <v>284</v>
      </c>
    </row>
    <row r="204" spans="1:65" s="13" customFormat="1" ht="10.199999999999999">
      <c r="B204" s="219"/>
      <c r="C204" s="220"/>
      <c r="D204" s="221" t="s">
        <v>187</v>
      </c>
      <c r="E204" s="222" t="s">
        <v>1</v>
      </c>
      <c r="F204" s="223" t="s">
        <v>212</v>
      </c>
      <c r="G204" s="220"/>
      <c r="H204" s="222" t="s">
        <v>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187</v>
      </c>
      <c r="AU204" s="229" t="s">
        <v>185</v>
      </c>
      <c r="AV204" s="13" t="s">
        <v>88</v>
      </c>
      <c r="AW204" s="13" t="s">
        <v>36</v>
      </c>
      <c r="AX204" s="13" t="s">
        <v>80</v>
      </c>
      <c r="AY204" s="229" t="s">
        <v>177</v>
      </c>
    </row>
    <row r="205" spans="1:65" s="14" customFormat="1" ht="10.199999999999999">
      <c r="B205" s="230"/>
      <c r="C205" s="231"/>
      <c r="D205" s="221" t="s">
        <v>187</v>
      </c>
      <c r="E205" s="232" t="s">
        <v>1</v>
      </c>
      <c r="F205" s="233" t="s">
        <v>213</v>
      </c>
      <c r="G205" s="231"/>
      <c r="H205" s="234">
        <v>4.3609999999999998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187</v>
      </c>
      <c r="AU205" s="240" t="s">
        <v>185</v>
      </c>
      <c r="AV205" s="14" t="s">
        <v>185</v>
      </c>
      <c r="AW205" s="14" t="s">
        <v>36</v>
      </c>
      <c r="AX205" s="14" t="s">
        <v>80</v>
      </c>
      <c r="AY205" s="240" t="s">
        <v>177</v>
      </c>
    </row>
    <row r="206" spans="1:65" s="14" customFormat="1" ht="10.199999999999999">
      <c r="B206" s="230"/>
      <c r="C206" s="231"/>
      <c r="D206" s="221" t="s">
        <v>187</v>
      </c>
      <c r="E206" s="232" t="s">
        <v>1</v>
      </c>
      <c r="F206" s="233" t="s">
        <v>285</v>
      </c>
      <c r="G206" s="231"/>
      <c r="H206" s="234">
        <v>1.3009999999999999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187</v>
      </c>
      <c r="AU206" s="240" t="s">
        <v>185</v>
      </c>
      <c r="AV206" s="14" t="s">
        <v>185</v>
      </c>
      <c r="AW206" s="14" t="s">
        <v>36</v>
      </c>
      <c r="AX206" s="14" t="s">
        <v>80</v>
      </c>
      <c r="AY206" s="240" t="s">
        <v>177</v>
      </c>
    </row>
    <row r="207" spans="1:65" s="13" customFormat="1" ht="10.199999999999999">
      <c r="B207" s="219"/>
      <c r="C207" s="220"/>
      <c r="D207" s="221" t="s">
        <v>187</v>
      </c>
      <c r="E207" s="222" t="s">
        <v>1</v>
      </c>
      <c r="F207" s="223" t="s">
        <v>215</v>
      </c>
      <c r="G207" s="220"/>
      <c r="H207" s="222" t="s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187</v>
      </c>
      <c r="AU207" s="229" t="s">
        <v>185</v>
      </c>
      <c r="AV207" s="13" t="s">
        <v>88</v>
      </c>
      <c r="AW207" s="13" t="s">
        <v>36</v>
      </c>
      <c r="AX207" s="13" t="s">
        <v>80</v>
      </c>
      <c r="AY207" s="229" t="s">
        <v>177</v>
      </c>
    </row>
    <row r="208" spans="1:65" s="14" customFormat="1" ht="10.199999999999999">
      <c r="B208" s="230"/>
      <c r="C208" s="231"/>
      <c r="D208" s="221" t="s">
        <v>187</v>
      </c>
      <c r="E208" s="232" t="s">
        <v>1</v>
      </c>
      <c r="F208" s="233" t="s">
        <v>286</v>
      </c>
      <c r="G208" s="231"/>
      <c r="H208" s="234">
        <v>3.448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187</v>
      </c>
      <c r="AU208" s="240" t="s">
        <v>185</v>
      </c>
      <c r="AV208" s="14" t="s">
        <v>185</v>
      </c>
      <c r="AW208" s="14" t="s">
        <v>36</v>
      </c>
      <c r="AX208" s="14" t="s">
        <v>80</v>
      </c>
      <c r="AY208" s="240" t="s">
        <v>177</v>
      </c>
    </row>
    <row r="209" spans="1:65" s="16" customFormat="1" ht="10.199999999999999">
      <c r="B209" s="252"/>
      <c r="C209" s="253"/>
      <c r="D209" s="221" t="s">
        <v>187</v>
      </c>
      <c r="E209" s="254" t="s">
        <v>1</v>
      </c>
      <c r="F209" s="255" t="s">
        <v>287</v>
      </c>
      <c r="G209" s="253"/>
      <c r="H209" s="256">
        <v>9.11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187</v>
      </c>
      <c r="AU209" s="262" t="s">
        <v>185</v>
      </c>
      <c r="AV209" s="16" t="s">
        <v>178</v>
      </c>
      <c r="AW209" s="16" t="s">
        <v>36</v>
      </c>
      <c r="AX209" s="16" t="s">
        <v>80</v>
      </c>
      <c r="AY209" s="262" t="s">
        <v>177</v>
      </c>
    </row>
    <row r="210" spans="1:65" s="13" customFormat="1" ht="10.199999999999999">
      <c r="B210" s="219"/>
      <c r="C210" s="220"/>
      <c r="D210" s="221" t="s">
        <v>187</v>
      </c>
      <c r="E210" s="222" t="s">
        <v>1</v>
      </c>
      <c r="F210" s="223" t="s">
        <v>222</v>
      </c>
      <c r="G210" s="220"/>
      <c r="H210" s="222" t="s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187</v>
      </c>
      <c r="AU210" s="229" t="s">
        <v>185</v>
      </c>
      <c r="AV210" s="13" t="s">
        <v>88</v>
      </c>
      <c r="AW210" s="13" t="s">
        <v>36</v>
      </c>
      <c r="AX210" s="13" t="s">
        <v>80</v>
      </c>
      <c r="AY210" s="229" t="s">
        <v>177</v>
      </c>
    </row>
    <row r="211" spans="1:65" s="14" customFormat="1" ht="10.199999999999999">
      <c r="B211" s="230"/>
      <c r="C211" s="231"/>
      <c r="D211" s="221" t="s">
        <v>187</v>
      </c>
      <c r="E211" s="232" t="s">
        <v>1</v>
      </c>
      <c r="F211" s="233" t="s">
        <v>288</v>
      </c>
      <c r="G211" s="231"/>
      <c r="H211" s="234">
        <v>34.578000000000003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187</v>
      </c>
      <c r="AU211" s="240" t="s">
        <v>185</v>
      </c>
      <c r="AV211" s="14" t="s">
        <v>185</v>
      </c>
      <c r="AW211" s="14" t="s">
        <v>36</v>
      </c>
      <c r="AX211" s="14" t="s">
        <v>80</v>
      </c>
      <c r="AY211" s="240" t="s">
        <v>177</v>
      </c>
    </row>
    <row r="212" spans="1:65" s="13" customFormat="1" ht="10.199999999999999">
      <c r="B212" s="219"/>
      <c r="C212" s="220"/>
      <c r="D212" s="221" t="s">
        <v>187</v>
      </c>
      <c r="E212" s="222" t="s">
        <v>1</v>
      </c>
      <c r="F212" s="223" t="s">
        <v>224</v>
      </c>
      <c r="G212" s="220"/>
      <c r="H212" s="222" t="s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187</v>
      </c>
      <c r="AU212" s="229" t="s">
        <v>185</v>
      </c>
      <c r="AV212" s="13" t="s">
        <v>88</v>
      </c>
      <c r="AW212" s="13" t="s">
        <v>36</v>
      </c>
      <c r="AX212" s="13" t="s">
        <v>80</v>
      </c>
      <c r="AY212" s="229" t="s">
        <v>177</v>
      </c>
    </row>
    <row r="213" spans="1:65" s="14" customFormat="1" ht="10.199999999999999">
      <c r="B213" s="230"/>
      <c r="C213" s="231"/>
      <c r="D213" s="221" t="s">
        <v>187</v>
      </c>
      <c r="E213" s="232" t="s">
        <v>1</v>
      </c>
      <c r="F213" s="233" t="s">
        <v>289</v>
      </c>
      <c r="G213" s="231"/>
      <c r="H213" s="234">
        <v>-14.074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187</v>
      </c>
      <c r="AU213" s="240" t="s">
        <v>185</v>
      </c>
      <c r="AV213" s="14" t="s">
        <v>185</v>
      </c>
      <c r="AW213" s="14" t="s">
        <v>36</v>
      </c>
      <c r="AX213" s="14" t="s">
        <v>80</v>
      </c>
      <c r="AY213" s="240" t="s">
        <v>177</v>
      </c>
    </row>
    <row r="214" spans="1:65" s="16" customFormat="1" ht="10.199999999999999">
      <c r="B214" s="252"/>
      <c r="C214" s="253"/>
      <c r="D214" s="221" t="s">
        <v>187</v>
      </c>
      <c r="E214" s="254" t="s">
        <v>1</v>
      </c>
      <c r="F214" s="255" t="s">
        <v>287</v>
      </c>
      <c r="G214" s="253"/>
      <c r="H214" s="256">
        <v>20.504000000000001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187</v>
      </c>
      <c r="AU214" s="262" t="s">
        <v>185</v>
      </c>
      <c r="AV214" s="16" t="s">
        <v>178</v>
      </c>
      <c r="AW214" s="16" t="s">
        <v>36</v>
      </c>
      <c r="AX214" s="16" t="s">
        <v>80</v>
      </c>
      <c r="AY214" s="262" t="s">
        <v>177</v>
      </c>
    </row>
    <row r="215" spans="1:65" s="13" customFormat="1" ht="10.199999999999999">
      <c r="B215" s="219"/>
      <c r="C215" s="220"/>
      <c r="D215" s="221" t="s">
        <v>187</v>
      </c>
      <c r="E215" s="222" t="s">
        <v>1</v>
      </c>
      <c r="F215" s="223" t="s">
        <v>230</v>
      </c>
      <c r="G215" s="220"/>
      <c r="H215" s="222" t="s">
        <v>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187</v>
      </c>
      <c r="AU215" s="229" t="s">
        <v>185</v>
      </c>
      <c r="AV215" s="13" t="s">
        <v>88</v>
      </c>
      <c r="AW215" s="13" t="s">
        <v>36</v>
      </c>
      <c r="AX215" s="13" t="s">
        <v>80</v>
      </c>
      <c r="AY215" s="229" t="s">
        <v>177</v>
      </c>
    </row>
    <row r="216" spans="1:65" s="14" customFormat="1" ht="10.199999999999999">
      <c r="B216" s="230"/>
      <c r="C216" s="231"/>
      <c r="D216" s="221" t="s">
        <v>187</v>
      </c>
      <c r="E216" s="232" t="s">
        <v>1</v>
      </c>
      <c r="F216" s="233" t="s">
        <v>290</v>
      </c>
      <c r="G216" s="231"/>
      <c r="H216" s="234">
        <v>31.608000000000001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187</v>
      </c>
      <c r="AU216" s="240" t="s">
        <v>185</v>
      </c>
      <c r="AV216" s="14" t="s">
        <v>185</v>
      </c>
      <c r="AW216" s="14" t="s">
        <v>36</v>
      </c>
      <c r="AX216" s="14" t="s">
        <v>80</v>
      </c>
      <c r="AY216" s="240" t="s">
        <v>177</v>
      </c>
    </row>
    <row r="217" spans="1:65" s="14" customFormat="1" ht="10.199999999999999">
      <c r="B217" s="230"/>
      <c r="C217" s="231"/>
      <c r="D217" s="221" t="s">
        <v>187</v>
      </c>
      <c r="E217" s="232" t="s">
        <v>1</v>
      </c>
      <c r="F217" s="233" t="s">
        <v>291</v>
      </c>
      <c r="G217" s="231"/>
      <c r="H217" s="234">
        <v>-9.84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187</v>
      </c>
      <c r="AU217" s="240" t="s">
        <v>185</v>
      </c>
      <c r="AV217" s="14" t="s">
        <v>185</v>
      </c>
      <c r="AW217" s="14" t="s">
        <v>36</v>
      </c>
      <c r="AX217" s="14" t="s">
        <v>80</v>
      </c>
      <c r="AY217" s="240" t="s">
        <v>177</v>
      </c>
    </row>
    <row r="218" spans="1:65" s="16" customFormat="1" ht="10.199999999999999">
      <c r="B218" s="252"/>
      <c r="C218" s="253"/>
      <c r="D218" s="221" t="s">
        <v>187</v>
      </c>
      <c r="E218" s="254" t="s">
        <v>1</v>
      </c>
      <c r="F218" s="255" t="s">
        <v>287</v>
      </c>
      <c r="G218" s="253"/>
      <c r="H218" s="256">
        <v>21.768000000000001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187</v>
      </c>
      <c r="AU218" s="262" t="s">
        <v>185</v>
      </c>
      <c r="AV218" s="16" t="s">
        <v>178</v>
      </c>
      <c r="AW218" s="16" t="s">
        <v>36</v>
      </c>
      <c r="AX218" s="16" t="s">
        <v>80</v>
      </c>
      <c r="AY218" s="262" t="s">
        <v>177</v>
      </c>
    </row>
    <row r="219" spans="1:65" s="15" customFormat="1" ht="10.199999999999999">
      <c r="B219" s="241"/>
      <c r="C219" s="242"/>
      <c r="D219" s="221" t="s">
        <v>187</v>
      </c>
      <c r="E219" s="243" t="s">
        <v>1</v>
      </c>
      <c r="F219" s="244" t="s">
        <v>217</v>
      </c>
      <c r="G219" s="242"/>
      <c r="H219" s="245">
        <v>51.381999999999998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187</v>
      </c>
      <c r="AU219" s="251" t="s">
        <v>185</v>
      </c>
      <c r="AV219" s="15" t="s">
        <v>184</v>
      </c>
      <c r="AW219" s="15" t="s">
        <v>36</v>
      </c>
      <c r="AX219" s="15" t="s">
        <v>88</v>
      </c>
      <c r="AY219" s="251" t="s">
        <v>177</v>
      </c>
    </row>
    <row r="220" spans="1:65" s="2" customFormat="1" ht="21.75" customHeight="1">
      <c r="A220" s="35"/>
      <c r="B220" s="36"/>
      <c r="C220" s="205" t="s">
        <v>292</v>
      </c>
      <c r="D220" s="205" t="s">
        <v>180</v>
      </c>
      <c r="E220" s="206" t="s">
        <v>293</v>
      </c>
      <c r="F220" s="207" t="s">
        <v>294</v>
      </c>
      <c r="G220" s="208" t="s">
        <v>210</v>
      </c>
      <c r="H220" s="209">
        <v>81.536000000000001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46</v>
      </c>
      <c r="O220" s="72"/>
      <c r="P220" s="215">
        <f>O220*H220</f>
        <v>0</v>
      </c>
      <c r="Q220" s="215">
        <v>3.0000000000000001E-3</v>
      </c>
      <c r="R220" s="215">
        <f>Q220*H220</f>
        <v>0.24460800000000002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184</v>
      </c>
      <c r="AT220" s="217" t="s">
        <v>180</v>
      </c>
      <c r="AU220" s="217" t="s">
        <v>185</v>
      </c>
      <c r="AY220" s="18" t="s">
        <v>177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185</v>
      </c>
      <c r="BK220" s="218">
        <f>ROUND(I220*H220,2)</f>
        <v>0</v>
      </c>
      <c r="BL220" s="18" t="s">
        <v>184</v>
      </c>
      <c r="BM220" s="217" t="s">
        <v>295</v>
      </c>
    </row>
    <row r="221" spans="1:65" s="13" customFormat="1" ht="10.199999999999999">
      <c r="B221" s="219"/>
      <c r="C221" s="220"/>
      <c r="D221" s="221" t="s">
        <v>187</v>
      </c>
      <c r="E221" s="222" t="s">
        <v>1</v>
      </c>
      <c r="F221" s="223" t="s">
        <v>296</v>
      </c>
      <c r="G221" s="220"/>
      <c r="H221" s="222" t="s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187</v>
      </c>
      <c r="AU221" s="229" t="s">
        <v>185</v>
      </c>
      <c r="AV221" s="13" t="s">
        <v>88</v>
      </c>
      <c r="AW221" s="13" t="s">
        <v>36</v>
      </c>
      <c r="AX221" s="13" t="s">
        <v>80</v>
      </c>
      <c r="AY221" s="229" t="s">
        <v>177</v>
      </c>
    </row>
    <row r="222" spans="1:65" s="14" customFormat="1" ht="10.199999999999999">
      <c r="B222" s="230"/>
      <c r="C222" s="231"/>
      <c r="D222" s="221" t="s">
        <v>187</v>
      </c>
      <c r="E222" s="232" t="s">
        <v>1</v>
      </c>
      <c r="F222" s="233" t="s">
        <v>297</v>
      </c>
      <c r="G222" s="231"/>
      <c r="H222" s="234">
        <v>48.143999999999998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187</v>
      </c>
      <c r="AU222" s="240" t="s">
        <v>185</v>
      </c>
      <c r="AV222" s="14" t="s">
        <v>185</v>
      </c>
      <c r="AW222" s="14" t="s">
        <v>36</v>
      </c>
      <c r="AX222" s="14" t="s">
        <v>80</v>
      </c>
      <c r="AY222" s="240" t="s">
        <v>177</v>
      </c>
    </row>
    <row r="223" spans="1:65" s="13" customFormat="1" ht="10.199999999999999">
      <c r="B223" s="219"/>
      <c r="C223" s="220"/>
      <c r="D223" s="221" t="s">
        <v>187</v>
      </c>
      <c r="E223" s="222" t="s">
        <v>1</v>
      </c>
      <c r="F223" s="223" t="s">
        <v>298</v>
      </c>
      <c r="G223" s="220"/>
      <c r="H223" s="222" t="s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187</v>
      </c>
      <c r="AU223" s="229" t="s">
        <v>185</v>
      </c>
      <c r="AV223" s="13" t="s">
        <v>88</v>
      </c>
      <c r="AW223" s="13" t="s">
        <v>36</v>
      </c>
      <c r="AX223" s="13" t="s">
        <v>80</v>
      </c>
      <c r="AY223" s="229" t="s">
        <v>177</v>
      </c>
    </row>
    <row r="224" spans="1:65" s="13" customFormat="1" ht="10.199999999999999">
      <c r="B224" s="219"/>
      <c r="C224" s="220"/>
      <c r="D224" s="221" t="s">
        <v>187</v>
      </c>
      <c r="E224" s="222" t="s">
        <v>1</v>
      </c>
      <c r="F224" s="223" t="s">
        <v>212</v>
      </c>
      <c r="G224" s="220"/>
      <c r="H224" s="222" t="s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187</v>
      </c>
      <c r="AU224" s="229" t="s">
        <v>185</v>
      </c>
      <c r="AV224" s="13" t="s">
        <v>88</v>
      </c>
      <c r="AW224" s="13" t="s">
        <v>36</v>
      </c>
      <c r="AX224" s="13" t="s">
        <v>80</v>
      </c>
      <c r="AY224" s="229" t="s">
        <v>177</v>
      </c>
    </row>
    <row r="225" spans="1:65" s="14" customFormat="1" ht="10.199999999999999">
      <c r="B225" s="230"/>
      <c r="C225" s="231"/>
      <c r="D225" s="221" t="s">
        <v>187</v>
      </c>
      <c r="E225" s="232" t="s">
        <v>1</v>
      </c>
      <c r="F225" s="233" t="s">
        <v>299</v>
      </c>
      <c r="G225" s="231"/>
      <c r="H225" s="234">
        <v>1.026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187</v>
      </c>
      <c r="AU225" s="240" t="s">
        <v>185</v>
      </c>
      <c r="AV225" s="14" t="s">
        <v>185</v>
      </c>
      <c r="AW225" s="14" t="s">
        <v>36</v>
      </c>
      <c r="AX225" s="14" t="s">
        <v>80</v>
      </c>
      <c r="AY225" s="240" t="s">
        <v>177</v>
      </c>
    </row>
    <row r="226" spans="1:65" s="14" customFormat="1" ht="10.199999999999999">
      <c r="B226" s="230"/>
      <c r="C226" s="231"/>
      <c r="D226" s="221" t="s">
        <v>187</v>
      </c>
      <c r="E226" s="232" t="s">
        <v>1</v>
      </c>
      <c r="F226" s="233" t="s">
        <v>285</v>
      </c>
      <c r="G226" s="231"/>
      <c r="H226" s="234">
        <v>1.3009999999999999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187</v>
      </c>
      <c r="AU226" s="240" t="s">
        <v>185</v>
      </c>
      <c r="AV226" s="14" t="s">
        <v>185</v>
      </c>
      <c r="AW226" s="14" t="s">
        <v>36</v>
      </c>
      <c r="AX226" s="14" t="s">
        <v>80</v>
      </c>
      <c r="AY226" s="240" t="s">
        <v>177</v>
      </c>
    </row>
    <row r="227" spans="1:65" s="13" customFormat="1" ht="10.199999999999999">
      <c r="B227" s="219"/>
      <c r="C227" s="220"/>
      <c r="D227" s="221" t="s">
        <v>187</v>
      </c>
      <c r="E227" s="222" t="s">
        <v>1</v>
      </c>
      <c r="F227" s="223" t="s">
        <v>215</v>
      </c>
      <c r="G227" s="220"/>
      <c r="H227" s="222" t="s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187</v>
      </c>
      <c r="AU227" s="229" t="s">
        <v>185</v>
      </c>
      <c r="AV227" s="13" t="s">
        <v>88</v>
      </c>
      <c r="AW227" s="13" t="s">
        <v>36</v>
      </c>
      <c r="AX227" s="13" t="s">
        <v>80</v>
      </c>
      <c r="AY227" s="229" t="s">
        <v>177</v>
      </c>
    </row>
    <row r="228" spans="1:65" s="14" customFormat="1" ht="10.199999999999999">
      <c r="B228" s="230"/>
      <c r="C228" s="231"/>
      <c r="D228" s="221" t="s">
        <v>187</v>
      </c>
      <c r="E228" s="232" t="s">
        <v>1</v>
      </c>
      <c r="F228" s="233" t="s">
        <v>300</v>
      </c>
      <c r="G228" s="231"/>
      <c r="H228" s="234">
        <v>1.266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187</v>
      </c>
      <c r="AU228" s="240" t="s">
        <v>185</v>
      </c>
      <c r="AV228" s="14" t="s">
        <v>185</v>
      </c>
      <c r="AW228" s="14" t="s">
        <v>36</v>
      </c>
      <c r="AX228" s="14" t="s">
        <v>80</v>
      </c>
      <c r="AY228" s="240" t="s">
        <v>177</v>
      </c>
    </row>
    <row r="229" spans="1:65" s="16" customFormat="1" ht="10.199999999999999">
      <c r="B229" s="252"/>
      <c r="C229" s="253"/>
      <c r="D229" s="221" t="s">
        <v>187</v>
      </c>
      <c r="E229" s="254" t="s">
        <v>1</v>
      </c>
      <c r="F229" s="255" t="s">
        <v>287</v>
      </c>
      <c r="G229" s="253"/>
      <c r="H229" s="256">
        <v>51.737000000000002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187</v>
      </c>
      <c r="AU229" s="262" t="s">
        <v>185</v>
      </c>
      <c r="AV229" s="16" t="s">
        <v>178</v>
      </c>
      <c r="AW229" s="16" t="s">
        <v>36</v>
      </c>
      <c r="AX229" s="16" t="s">
        <v>80</v>
      </c>
      <c r="AY229" s="262" t="s">
        <v>177</v>
      </c>
    </row>
    <row r="230" spans="1:65" s="13" customFormat="1" ht="10.199999999999999">
      <c r="B230" s="219"/>
      <c r="C230" s="220"/>
      <c r="D230" s="221" t="s">
        <v>187</v>
      </c>
      <c r="E230" s="222" t="s">
        <v>1</v>
      </c>
      <c r="F230" s="223" t="s">
        <v>222</v>
      </c>
      <c r="G230" s="220"/>
      <c r="H230" s="222" t="s">
        <v>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187</v>
      </c>
      <c r="AU230" s="229" t="s">
        <v>185</v>
      </c>
      <c r="AV230" s="13" t="s">
        <v>88</v>
      </c>
      <c r="AW230" s="13" t="s">
        <v>36</v>
      </c>
      <c r="AX230" s="13" t="s">
        <v>80</v>
      </c>
      <c r="AY230" s="229" t="s">
        <v>177</v>
      </c>
    </row>
    <row r="231" spans="1:65" s="14" customFormat="1" ht="10.199999999999999">
      <c r="B231" s="230"/>
      <c r="C231" s="231"/>
      <c r="D231" s="221" t="s">
        <v>187</v>
      </c>
      <c r="E231" s="232" t="s">
        <v>1</v>
      </c>
      <c r="F231" s="233" t="s">
        <v>301</v>
      </c>
      <c r="G231" s="231"/>
      <c r="H231" s="234">
        <v>23.21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187</v>
      </c>
      <c r="AU231" s="240" t="s">
        <v>185</v>
      </c>
      <c r="AV231" s="14" t="s">
        <v>185</v>
      </c>
      <c r="AW231" s="14" t="s">
        <v>36</v>
      </c>
      <c r="AX231" s="14" t="s">
        <v>80</v>
      </c>
      <c r="AY231" s="240" t="s">
        <v>177</v>
      </c>
    </row>
    <row r="232" spans="1:65" s="13" customFormat="1" ht="10.199999999999999">
      <c r="B232" s="219"/>
      <c r="C232" s="220"/>
      <c r="D232" s="221" t="s">
        <v>187</v>
      </c>
      <c r="E232" s="222" t="s">
        <v>1</v>
      </c>
      <c r="F232" s="223" t="s">
        <v>224</v>
      </c>
      <c r="G232" s="220"/>
      <c r="H232" s="222" t="s">
        <v>1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187</v>
      </c>
      <c r="AU232" s="229" t="s">
        <v>185</v>
      </c>
      <c r="AV232" s="13" t="s">
        <v>88</v>
      </c>
      <c r="AW232" s="13" t="s">
        <v>36</v>
      </c>
      <c r="AX232" s="13" t="s">
        <v>80</v>
      </c>
      <c r="AY232" s="229" t="s">
        <v>177</v>
      </c>
    </row>
    <row r="233" spans="1:65" s="14" customFormat="1" ht="10.199999999999999">
      <c r="B233" s="230"/>
      <c r="C233" s="231"/>
      <c r="D233" s="221" t="s">
        <v>187</v>
      </c>
      <c r="E233" s="232" t="s">
        <v>1</v>
      </c>
      <c r="F233" s="233" t="s">
        <v>302</v>
      </c>
      <c r="G233" s="231"/>
      <c r="H233" s="234">
        <v>-9.4969999999999999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187</v>
      </c>
      <c r="AU233" s="240" t="s">
        <v>185</v>
      </c>
      <c r="AV233" s="14" t="s">
        <v>185</v>
      </c>
      <c r="AW233" s="14" t="s">
        <v>36</v>
      </c>
      <c r="AX233" s="14" t="s">
        <v>80</v>
      </c>
      <c r="AY233" s="240" t="s">
        <v>177</v>
      </c>
    </row>
    <row r="234" spans="1:65" s="16" customFormat="1" ht="10.199999999999999">
      <c r="B234" s="252"/>
      <c r="C234" s="253"/>
      <c r="D234" s="221" t="s">
        <v>187</v>
      </c>
      <c r="E234" s="254" t="s">
        <v>1</v>
      </c>
      <c r="F234" s="255" t="s">
        <v>287</v>
      </c>
      <c r="G234" s="253"/>
      <c r="H234" s="256">
        <v>13.712999999999999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187</v>
      </c>
      <c r="AU234" s="262" t="s">
        <v>185</v>
      </c>
      <c r="AV234" s="16" t="s">
        <v>178</v>
      </c>
      <c r="AW234" s="16" t="s">
        <v>36</v>
      </c>
      <c r="AX234" s="16" t="s">
        <v>80</v>
      </c>
      <c r="AY234" s="262" t="s">
        <v>177</v>
      </c>
    </row>
    <row r="235" spans="1:65" s="13" customFormat="1" ht="10.199999999999999">
      <c r="B235" s="219"/>
      <c r="C235" s="220"/>
      <c r="D235" s="221" t="s">
        <v>187</v>
      </c>
      <c r="E235" s="222" t="s">
        <v>1</v>
      </c>
      <c r="F235" s="223" t="s">
        <v>230</v>
      </c>
      <c r="G235" s="220"/>
      <c r="H235" s="222" t="s">
        <v>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187</v>
      </c>
      <c r="AU235" s="229" t="s">
        <v>185</v>
      </c>
      <c r="AV235" s="13" t="s">
        <v>88</v>
      </c>
      <c r="AW235" s="13" t="s">
        <v>36</v>
      </c>
      <c r="AX235" s="13" t="s">
        <v>80</v>
      </c>
      <c r="AY235" s="229" t="s">
        <v>177</v>
      </c>
    </row>
    <row r="236" spans="1:65" s="14" customFormat="1" ht="10.199999999999999">
      <c r="B236" s="230"/>
      <c r="C236" s="231"/>
      <c r="D236" s="221" t="s">
        <v>187</v>
      </c>
      <c r="E236" s="232" t="s">
        <v>1</v>
      </c>
      <c r="F236" s="233" t="s">
        <v>303</v>
      </c>
      <c r="G236" s="231"/>
      <c r="H236" s="234">
        <v>25.925999999999998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187</v>
      </c>
      <c r="AU236" s="240" t="s">
        <v>185</v>
      </c>
      <c r="AV236" s="14" t="s">
        <v>185</v>
      </c>
      <c r="AW236" s="14" t="s">
        <v>36</v>
      </c>
      <c r="AX236" s="14" t="s">
        <v>80</v>
      </c>
      <c r="AY236" s="240" t="s">
        <v>177</v>
      </c>
    </row>
    <row r="237" spans="1:65" s="14" customFormat="1" ht="10.199999999999999">
      <c r="B237" s="230"/>
      <c r="C237" s="231"/>
      <c r="D237" s="221" t="s">
        <v>187</v>
      </c>
      <c r="E237" s="232" t="s">
        <v>1</v>
      </c>
      <c r="F237" s="233" t="s">
        <v>291</v>
      </c>
      <c r="G237" s="231"/>
      <c r="H237" s="234">
        <v>-9.84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187</v>
      </c>
      <c r="AU237" s="240" t="s">
        <v>185</v>
      </c>
      <c r="AV237" s="14" t="s">
        <v>185</v>
      </c>
      <c r="AW237" s="14" t="s">
        <v>36</v>
      </c>
      <c r="AX237" s="14" t="s">
        <v>80</v>
      </c>
      <c r="AY237" s="240" t="s">
        <v>177</v>
      </c>
    </row>
    <row r="238" spans="1:65" s="16" customFormat="1" ht="10.199999999999999">
      <c r="B238" s="252"/>
      <c r="C238" s="253"/>
      <c r="D238" s="221" t="s">
        <v>187</v>
      </c>
      <c r="E238" s="254" t="s">
        <v>1</v>
      </c>
      <c r="F238" s="255" t="s">
        <v>287</v>
      </c>
      <c r="G238" s="253"/>
      <c r="H238" s="256">
        <v>16.085999999999999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187</v>
      </c>
      <c r="AU238" s="262" t="s">
        <v>185</v>
      </c>
      <c r="AV238" s="16" t="s">
        <v>178</v>
      </c>
      <c r="AW238" s="16" t="s">
        <v>36</v>
      </c>
      <c r="AX238" s="16" t="s">
        <v>80</v>
      </c>
      <c r="AY238" s="262" t="s">
        <v>177</v>
      </c>
    </row>
    <row r="239" spans="1:65" s="15" customFormat="1" ht="10.199999999999999">
      <c r="B239" s="241"/>
      <c r="C239" s="242"/>
      <c r="D239" s="221" t="s">
        <v>187</v>
      </c>
      <c r="E239" s="243" t="s">
        <v>1</v>
      </c>
      <c r="F239" s="244" t="s">
        <v>217</v>
      </c>
      <c r="G239" s="242"/>
      <c r="H239" s="245">
        <v>81.536000000000001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187</v>
      </c>
      <c r="AU239" s="251" t="s">
        <v>185</v>
      </c>
      <c r="AV239" s="15" t="s">
        <v>184</v>
      </c>
      <c r="AW239" s="15" t="s">
        <v>36</v>
      </c>
      <c r="AX239" s="15" t="s">
        <v>88</v>
      </c>
      <c r="AY239" s="251" t="s">
        <v>177</v>
      </c>
    </row>
    <row r="240" spans="1:65" s="2" customFormat="1" ht="21.75" customHeight="1">
      <c r="A240" s="35"/>
      <c r="B240" s="36"/>
      <c r="C240" s="205" t="s">
        <v>304</v>
      </c>
      <c r="D240" s="205" t="s">
        <v>180</v>
      </c>
      <c r="E240" s="206" t="s">
        <v>305</v>
      </c>
      <c r="F240" s="207" t="s">
        <v>306</v>
      </c>
      <c r="G240" s="208" t="s">
        <v>192</v>
      </c>
      <c r="H240" s="209">
        <v>2</v>
      </c>
      <c r="I240" s="210"/>
      <c r="J240" s="211">
        <f>ROUND(I240*H240,2)</f>
        <v>0</v>
      </c>
      <c r="K240" s="212"/>
      <c r="L240" s="40"/>
      <c r="M240" s="213" t="s">
        <v>1</v>
      </c>
      <c r="N240" s="214" t="s">
        <v>46</v>
      </c>
      <c r="O240" s="72"/>
      <c r="P240" s="215">
        <f>O240*H240</f>
        <v>0</v>
      </c>
      <c r="Q240" s="215">
        <v>0.14699999999999999</v>
      </c>
      <c r="R240" s="215">
        <f>Q240*H240</f>
        <v>0.29399999999999998</v>
      </c>
      <c r="S240" s="215">
        <v>0</v>
      </c>
      <c r="T240" s="21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184</v>
      </c>
      <c r="AT240" s="217" t="s">
        <v>180</v>
      </c>
      <c r="AU240" s="217" t="s">
        <v>185</v>
      </c>
      <c r="AY240" s="18" t="s">
        <v>177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185</v>
      </c>
      <c r="BK240" s="218">
        <f>ROUND(I240*H240,2)</f>
        <v>0</v>
      </c>
      <c r="BL240" s="18" t="s">
        <v>184</v>
      </c>
      <c r="BM240" s="217" t="s">
        <v>307</v>
      </c>
    </row>
    <row r="241" spans="1:65" s="13" customFormat="1" ht="10.199999999999999">
      <c r="B241" s="219"/>
      <c r="C241" s="220"/>
      <c r="D241" s="221" t="s">
        <v>187</v>
      </c>
      <c r="E241" s="222" t="s">
        <v>1</v>
      </c>
      <c r="F241" s="223" t="s">
        <v>308</v>
      </c>
      <c r="G241" s="220"/>
      <c r="H241" s="222" t="s">
        <v>1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187</v>
      </c>
      <c r="AU241" s="229" t="s">
        <v>185</v>
      </c>
      <c r="AV241" s="13" t="s">
        <v>88</v>
      </c>
      <c r="AW241" s="13" t="s">
        <v>36</v>
      </c>
      <c r="AX241" s="13" t="s">
        <v>80</v>
      </c>
      <c r="AY241" s="229" t="s">
        <v>177</v>
      </c>
    </row>
    <row r="242" spans="1:65" s="14" customFormat="1" ht="10.199999999999999">
      <c r="B242" s="230"/>
      <c r="C242" s="231"/>
      <c r="D242" s="221" t="s">
        <v>187</v>
      </c>
      <c r="E242" s="232" t="s">
        <v>1</v>
      </c>
      <c r="F242" s="233" t="s">
        <v>309</v>
      </c>
      <c r="G242" s="231"/>
      <c r="H242" s="234">
        <v>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187</v>
      </c>
      <c r="AU242" s="240" t="s">
        <v>185</v>
      </c>
      <c r="AV242" s="14" t="s">
        <v>185</v>
      </c>
      <c r="AW242" s="14" t="s">
        <v>36</v>
      </c>
      <c r="AX242" s="14" t="s">
        <v>88</v>
      </c>
      <c r="AY242" s="240" t="s">
        <v>177</v>
      </c>
    </row>
    <row r="243" spans="1:65" s="2" customFormat="1" ht="21.75" customHeight="1">
      <c r="A243" s="35"/>
      <c r="B243" s="36"/>
      <c r="C243" s="205" t="s">
        <v>7</v>
      </c>
      <c r="D243" s="205" t="s">
        <v>180</v>
      </c>
      <c r="E243" s="206" t="s">
        <v>310</v>
      </c>
      <c r="F243" s="207" t="s">
        <v>311</v>
      </c>
      <c r="G243" s="208" t="s">
        <v>210</v>
      </c>
      <c r="H243" s="209">
        <v>48.143999999999998</v>
      </c>
      <c r="I243" s="210"/>
      <c r="J243" s="211">
        <f>ROUND(I243*H243,2)</f>
        <v>0</v>
      </c>
      <c r="K243" s="212"/>
      <c r="L243" s="40"/>
      <c r="M243" s="213" t="s">
        <v>1</v>
      </c>
      <c r="N243" s="214" t="s">
        <v>46</v>
      </c>
      <c r="O243" s="72"/>
      <c r="P243" s="215">
        <f>O243*H243</f>
        <v>0</v>
      </c>
      <c r="Q243" s="215">
        <v>5.1999999999999998E-3</v>
      </c>
      <c r="R243" s="215">
        <f>Q243*H243</f>
        <v>0.25034879999999998</v>
      </c>
      <c r="S243" s="215">
        <v>0</v>
      </c>
      <c r="T243" s="21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184</v>
      </c>
      <c r="AT243" s="217" t="s">
        <v>180</v>
      </c>
      <c r="AU243" s="217" t="s">
        <v>185</v>
      </c>
      <c r="AY243" s="18" t="s">
        <v>177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185</v>
      </c>
      <c r="BK243" s="218">
        <f>ROUND(I243*H243,2)</f>
        <v>0</v>
      </c>
      <c r="BL243" s="18" t="s">
        <v>184</v>
      </c>
      <c r="BM243" s="217" t="s">
        <v>312</v>
      </c>
    </row>
    <row r="244" spans="1:65" s="2" customFormat="1" ht="21.75" customHeight="1">
      <c r="A244" s="35"/>
      <c r="B244" s="36"/>
      <c r="C244" s="205" t="s">
        <v>313</v>
      </c>
      <c r="D244" s="205" t="s">
        <v>180</v>
      </c>
      <c r="E244" s="206" t="s">
        <v>314</v>
      </c>
      <c r="F244" s="207" t="s">
        <v>315</v>
      </c>
      <c r="G244" s="208" t="s">
        <v>203</v>
      </c>
      <c r="H244" s="209">
        <v>53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46</v>
      </c>
      <c r="O244" s="72"/>
      <c r="P244" s="215">
        <f>O244*H244</f>
        <v>0</v>
      </c>
      <c r="Q244" s="215">
        <v>1.5E-3</v>
      </c>
      <c r="R244" s="215">
        <f>Q244*H244</f>
        <v>7.9500000000000001E-2</v>
      </c>
      <c r="S244" s="215">
        <v>0</v>
      </c>
      <c r="T244" s="21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184</v>
      </c>
      <c r="AT244" s="217" t="s">
        <v>180</v>
      </c>
      <c r="AU244" s="217" t="s">
        <v>185</v>
      </c>
      <c r="AY244" s="18" t="s">
        <v>177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185</v>
      </c>
      <c r="BK244" s="218">
        <f>ROUND(I244*H244,2)</f>
        <v>0</v>
      </c>
      <c r="BL244" s="18" t="s">
        <v>184</v>
      </c>
      <c r="BM244" s="217" t="s">
        <v>316</v>
      </c>
    </row>
    <row r="245" spans="1:65" s="2" customFormat="1" ht="21.75" customHeight="1">
      <c r="A245" s="35"/>
      <c r="B245" s="36"/>
      <c r="C245" s="205" t="s">
        <v>317</v>
      </c>
      <c r="D245" s="205" t="s">
        <v>180</v>
      </c>
      <c r="E245" s="206" t="s">
        <v>318</v>
      </c>
      <c r="F245" s="207" t="s">
        <v>319</v>
      </c>
      <c r="G245" s="208" t="s">
        <v>210</v>
      </c>
      <c r="H245" s="209">
        <v>20.3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46</v>
      </c>
      <c r="O245" s="72"/>
      <c r="P245" s="215">
        <f>O245*H245</f>
        <v>0</v>
      </c>
      <c r="Q245" s="215">
        <v>0.105</v>
      </c>
      <c r="R245" s="215">
        <f>Q245*H245</f>
        <v>2.1315</v>
      </c>
      <c r="S245" s="215">
        <v>0</v>
      </c>
      <c r="T245" s="21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184</v>
      </c>
      <c r="AT245" s="217" t="s">
        <v>180</v>
      </c>
      <c r="AU245" s="217" t="s">
        <v>185</v>
      </c>
      <c r="AY245" s="18" t="s">
        <v>177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185</v>
      </c>
      <c r="BK245" s="218">
        <f>ROUND(I245*H245,2)</f>
        <v>0</v>
      </c>
      <c r="BL245" s="18" t="s">
        <v>184</v>
      </c>
      <c r="BM245" s="217" t="s">
        <v>320</v>
      </c>
    </row>
    <row r="246" spans="1:65" s="14" customFormat="1" ht="10.199999999999999">
      <c r="B246" s="230"/>
      <c r="C246" s="231"/>
      <c r="D246" s="221" t="s">
        <v>187</v>
      </c>
      <c r="E246" s="232" t="s">
        <v>1</v>
      </c>
      <c r="F246" s="233" t="s">
        <v>321</v>
      </c>
      <c r="G246" s="231"/>
      <c r="H246" s="234">
        <v>20.3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187</v>
      </c>
      <c r="AU246" s="240" t="s">
        <v>185</v>
      </c>
      <c r="AV246" s="14" t="s">
        <v>185</v>
      </c>
      <c r="AW246" s="14" t="s">
        <v>36</v>
      </c>
      <c r="AX246" s="14" t="s">
        <v>88</v>
      </c>
      <c r="AY246" s="240" t="s">
        <v>177</v>
      </c>
    </row>
    <row r="247" spans="1:65" s="2" customFormat="1" ht="16.5" customHeight="1">
      <c r="A247" s="35"/>
      <c r="B247" s="36"/>
      <c r="C247" s="205" t="s">
        <v>322</v>
      </c>
      <c r="D247" s="205" t="s">
        <v>180</v>
      </c>
      <c r="E247" s="206" t="s">
        <v>323</v>
      </c>
      <c r="F247" s="207" t="s">
        <v>324</v>
      </c>
      <c r="G247" s="208" t="s">
        <v>210</v>
      </c>
      <c r="H247" s="209">
        <v>20.3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46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184</v>
      </c>
      <c r="AT247" s="217" t="s">
        <v>180</v>
      </c>
      <c r="AU247" s="217" t="s">
        <v>185</v>
      </c>
      <c r="AY247" s="18" t="s">
        <v>177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185</v>
      </c>
      <c r="BK247" s="218">
        <f>ROUND(I247*H247,2)</f>
        <v>0</v>
      </c>
      <c r="BL247" s="18" t="s">
        <v>184</v>
      </c>
      <c r="BM247" s="217" t="s">
        <v>325</v>
      </c>
    </row>
    <row r="248" spans="1:65" s="2" customFormat="1" ht="16.5" customHeight="1">
      <c r="A248" s="35"/>
      <c r="B248" s="36"/>
      <c r="C248" s="205" t="s">
        <v>326</v>
      </c>
      <c r="D248" s="205" t="s">
        <v>180</v>
      </c>
      <c r="E248" s="206" t="s">
        <v>327</v>
      </c>
      <c r="F248" s="207" t="s">
        <v>328</v>
      </c>
      <c r="G248" s="208" t="s">
        <v>210</v>
      </c>
      <c r="H248" s="209">
        <v>20.3</v>
      </c>
      <c r="I248" s="210"/>
      <c r="J248" s="211">
        <f>ROUND(I248*H248,2)</f>
        <v>0</v>
      </c>
      <c r="K248" s="212"/>
      <c r="L248" s="40"/>
      <c r="M248" s="213" t="s">
        <v>1</v>
      </c>
      <c r="N248" s="214" t="s">
        <v>46</v>
      </c>
      <c r="O248" s="72"/>
      <c r="P248" s="215">
        <f>O248*H248</f>
        <v>0</v>
      </c>
      <c r="Q248" s="215">
        <v>5.6999999999999998E-4</v>
      </c>
      <c r="R248" s="215">
        <f>Q248*H248</f>
        <v>1.1571E-2</v>
      </c>
      <c r="S248" s="215">
        <v>0</v>
      </c>
      <c r="T248" s="21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184</v>
      </c>
      <c r="AT248" s="217" t="s">
        <v>180</v>
      </c>
      <c r="AU248" s="217" t="s">
        <v>185</v>
      </c>
      <c r="AY248" s="18" t="s">
        <v>177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185</v>
      </c>
      <c r="BK248" s="218">
        <f>ROUND(I248*H248,2)</f>
        <v>0</v>
      </c>
      <c r="BL248" s="18" t="s">
        <v>184</v>
      </c>
      <c r="BM248" s="217" t="s">
        <v>329</v>
      </c>
    </row>
    <row r="249" spans="1:65" s="2" customFormat="1" ht="33" customHeight="1">
      <c r="A249" s="35"/>
      <c r="B249" s="36"/>
      <c r="C249" s="205" t="s">
        <v>330</v>
      </c>
      <c r="D249" s="205" t="s">
        <v>180</v>
      </c>
      <c r="E249" s="206" t="s">
        <v>331</v>
      </c>
      <c r="F249" s="207" t="s">
        <v>332</v>
      </c>
      <c r="G249" s="208" t="s">
        <v>192</v>
      </c>
      <c r="H249" s="209">
        <v>1</v>
      </c>
      <c r="I249" s="210"/>
      <c r="J249" s="211">
        <f>ROUND(I249*H249,2)</f>
        <v>0</v>
      </c>
      <c r="K249" s="212"/>
      <c r="L249" s="40"/>
      <c r="M249" s="213" t="s">
        <v>1</v>
      </c>
      <c r="N249" s="214" t="s">
        <v>46</v>
      </c>
      <c r="O249" s="72"/>
      <c r="P249" s="215">
        <f>O249*H249</f>
        <v>0</v>
      </c>
      <c r="Q249" s="215">
        <v>0.44169999999999998</v>
      </c>
      <c r="R249" s="215">
        <f>Q249*H249</f>
        <v>0.44169999999999998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184</v>
      </c>
      <c r="AT249" s="217" t="s">
        <v>180</v>
      </c>
      <c r="AU249" s="217" t="s">
        <v>185</v>
      </c>
      <c r="AY249" s="18" t="s">
        <v>177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185</v>
      </c>
      <c r="BK249" s="218">
        <f>ROUND(I249*H249,2)</f>
        <v>0</v>
      </c>
      <c r="BL249" s="18" t="s">
        <v>184</v>
      </c>
      <c r="BM249" s="217" t="s">
        <v>333</v>
      </c>
    </row>
    <row r="250" spans="1:65" s="2" customFormat="1" ht="21.75" customHeight="1">
      <c r="A250" s="35"/>
      <c r="B250" s="36"/>
      <c r="C250" s="205" t="s">
        <v>334</v>
      </c>
      <c r="D250" s="205" t="s">
        <v>180</v>
      </c>
      <c r="E250" s="206" t="s">
        <v>335</v>
      </c>
      <c r="F250" s="207" t="s">
        <v>336</v>
      </c>
      <c r="G250" s="208" t="s">
        <v>192</v>
      </c>
      <c r="H250" s="209">
        <v>1</v>
      </c>
      <c r="I250" s="210"/>
      <c r="J250" s="211">
        <f>ROUND(I250*H250,2)</f>
        <v>0</v>
      </c>
      <c r="K250" s="212"/>
      <c r="L250" s="40"/>
      <c r="M250" s="213" t="s">
        <v>1</v>
      </c>
      <c r="N250" s="214" t="s">
        <v>46</v>
      </c>
      <c r="O250" s="72"/>
      <c r="P250" s="215">
        <f>O250*H250</f>
        <v>0</v>
      </c>
      <c r="Q250" s="215">
        <v>5.3620000000000001E-2</v>
      </c>
      <c r="R250" s="215">
        <f>Q250*H250</f>
        <v>5.3620000000000001E-2</v>
      </c>
      <c r="S250" s="215">
        <v>0</v>
      </c>
      <c r="T250" s="21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184</v>
      </c>
      <c r="AT250" s="217" t="s">
        <v>180</v>
      </c>
      <c r="AU250" s="217" t="s">
        <v>185</v>
      </c>
      <c r="AY250" s="18" t="s">
        <v>177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185</v>
      </c>
      <c r="BK250" s="218">
        <f>ROUND(I250*H250,2)</f>
        <v>0</v>
      </c>
      <c r="BL250" s="18" t="s">
        <v>184</v>
      </c>
      <c r="BM250" s="217" t="s">
        <v>337</v>
      </c>
    </row>
    <row r="251" spans="1:65" s="2" customFormat="1" ht="16.5" customHeight="1">
      <c r="A251" s="35"/>
      <c r="B251" s="36"/>
      <c r="C251" s="263" t="s">
        <v>338</v>
      </c>
      <c r="D251" s="263" t="s">
        <v>339</v>
      </c>
      <c r="E251" s="264" t="s">
        <v>340</v>
      </c>
      <c r="F251" s="265" t="s">
        <v>341</v>
      </c>
      <c r="G251" s="266" t="s">
        <v>192</v>
      </c>
      <c r="H251" s="267">
        <v>1</v>
      </c>
      <c r="I251" s="268"/>
      <c r="J251" s="269">
        <f>ROUND(I251*H251,2)</f>
        <v>0</v>
      </c>
      <c r="K251" s="270"/>
      <c r="L251" s="271"/>
      <c r="M251" s="272" t="s">
        <v>1</v>
      </c>
      <c r="N251" s="273" t="s">
        <v>46</v>
      </c>
      <c r="O251" s="72"/>
      <c r="P251" s="215">
        <f>O251*H251</f>
        <v>0</v>
      </c>
      <c r="Q251" s="215">
        <v>5.2999999999999999E-2</v>
      </c>
      <c r="R251" s="215">
        <f>Q251*H251</f>
        <v>5.2999999999999999E-2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226</v>
      </c>
      <c r="AT251" s="217" t="s">
        <v>339</v>
      </c>
      <c r="AU251" s="217" t="s">
        <v>185</v>
      </c>
      <c r="AY251" s="18" t="s">
        <v>177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185</v>
      </c>
      <c r="BK251" s="218">
        <f>ROUND(I251*H251,2)</f>
        <v>0</v>
      </c>
      <c r="BL251" s="18" t="s">
        <v>184</v>
      </c>
      <c r="BM251" s="217" t="s">
        <v>342</v>
      </c>
    </row>
    <row r="252" spans="1:65" s="12" customFormat="1" ht="22.8" customHeight="1">
      <c r="B252" s="189"/>
      <c r="C252" s="190"/>
      <c r="D252" s="191" t="s">
        <v>79</v>
      </c>
      <c r="E252" s="203" t="s">
        <v>233</v>
      </c>
      <c r="F252" s="203" t="s">
        <v>343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SUM(P253:P267)</f>
        <v>0</v>
      </c>
      <c r="Q252" s="197"/>
      <c r="R252" s="198">
        <f>SUM(R253:R267)</f>
        <v>1.7945000000000001E-3</v>
      </c>
      <c r="S252" s="197"/>
      <c r="T252" s="199">
        <f>SUM(T253:T267)</f>
        <v>6.5856149999999998</v>
      </c>
      <c r="AR252" s="200" t="s">
        <v>88</v>
      </c>
      <c r="AT252" s="201" t="s">
        <v>79</v>
      </c>
      <c r="AU252" s="201" t="s">
        <v>88</v>
      </c>
      <c r="AY252" s="200" t="s">
        <v>177</v>
      </c>
      <c r="BK252" s="202">
        <f>SUM(BK253:BK267)</f>
        <v>0</v>
      </c>
    </row>
    <row r="253" spans="1:65" s="2" customFormat="1" ht="21.75" customHeight="1">
      <c r="A253" s="35"/>
      <c r="B253" s="36"/>
      <c r="C253" s="205" t="s">
        <v>344</v>
      </c>
      <c r="D253" s="205" t="s">
        <v>180</v>
      </c>
      <c r="E253" s="206" t="s">
        <v>345</v>
      </c>
      <c r="F253" s="207" t="s">
        <v>346</v>
      </c>
      <c r="G253" s="208" t="s">
        <v>210</v>
      </c>
      <c r="H253" s="209">
        <v>40.799999999999997</v>
      </c>
      <c r="I253" s="210"/>
      <c r="J253" s="211">
        <f>ROUND(I253*H253,2)</f>
        <v>0</v>
      </c>
      <c r="K253" s="212"/>
      <c r="L253" s="40"/>
      <c r="M253" s="213" t="s">
        <v>1</v>
      </c>
      <c r="N253" s="214" t="s">
        <v>46</v>
      </c>
      <c r="O253" s="72"/>
      <c r="P253" s="215">
        <f>O253*H253</f>
        <v>0</v>
      </c>
      <c r="Q253" s="215">
        <v>4.0000000000000003E-5</v>
      </c>
      <c r="R253" s="215">
        <f>Q253*H253</f>
        <v>1.632E-3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184</v>
      </c>
      <c r="AT253" s="217" t="s">
        <v>180</v>
      </c>
      <c r="AU253" s="217" t="s">
        <v>185</v>
      </c>
      <c r="AY253" s="18" t="s">
        <v>177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185</v>
      </c>
      <c r="BK253" s="218">
        <f>ROUND(I253*H253,2)</f>
        <v>0</v>
      </c>
      <c r="BL253" s="18" t="s">
        <v>184</v>
      </c>
      <c r="BM253" s="217" t="s">
        <v>347</v>
      </c>
    </row>
    <row r="254" spans="1:65" s="14" customFormat="1" ht="10.199999999999999">
      <c r="B254" s="230"/>
      <c r="C254" s="231"/>
      <c r="D254" s="221" t="s">
        <v>187</v>
      </c>
      <c r="E254" s="232" t="s">
        <v>1</v>
      </c>
      <c r="F254" s="233" t="s">
        <v>348</v>
      </c>
      <c r="G254" s="231"/>
      <c r="H254" s="234">
        <v>40.799999999999997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187</v>
      </c>
      <c r="AU254" s="240" t="s">
        <v>185</v>
      </c>
      <c r="AV254" s="14" t="s">
        <v>185</v>
      </c>
      <c r="AW254" s="14" t="s">
        <v>36</v>
      </c>
      <c r="AX254" s="14" t="s">
        <v>88</v>
      </c>
      <c r="AY254" s="240" t="s">
        <v>177</v>
      </c>
    </row>
    <row r="255" spans="1:65" s="2" customFormat="1" ht="21.75" customHeight="1">
      <c r="A255" s="35"/>
      <c r="B255" s="36"/>
      <c r="C255" s="205" t="s">
        <v>349</v>
      </c>
      <c r="D255" s="205" t="s">
        <v>180</v>
      </c>
      <c r="E255" s="206" t="s">
        <v>350</v>
      </c>
      <c r="F255" s="207" t="s">
        <v>351</v>
      </c>
      <c r="G255" s="208" t="s">
        <v>210</v>
      </c>
      <c r="H255" s="209">
        <v>24.465</v>
      </c>
      <c r="I255" s="210"/>
      <c r="J255" s="211">
        <f>ROUND(I255*H255,2)</f>
        <v>0</v>
      </c>
      <c r="K255" s="212"/>
      <c r="L255" s="40"/>
      <c r="M255" s="213" t="s">
        <v>1</v>
      </c>
      <c r="N255" s="214" t="s">
        <v>46</v>
      </c>
      <c r="O255" s="72"/>
      <c r="P255" s="215">
        <f>O255*H255</f>
        <v>0</v>
      </c>
      <c r="Q255" s="215">
        <v>0</v>
      </c>
      <c r="R255" s="215">
        <f>Q255*H255</f>
        <v>0</v>
      </c>
      <c r="S255" s="215">
        <v>0.13100000000000001</v>
      </c>
      <c r="T255" s="216">
        <f>S255*H255</f>
        <v>3.2049150000000002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184</v>
      </c>
      <c r="AT255" s="217" t="s">
        <v>180</v>
      </c>
      <c r="AU255" s="217" t="s">
        <v>185</v>
      </c>
      <c r="AY255" s="18" t="s">
        <v>177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185</v>
      </c>
      <c r="BK255" s="218">
        <f>ROUND(I255*H255,2)</f>
        <v>0</v>
      </c>
      <c r="BL255" s="18" t="s">
        <v>184</v>
      </c>
      <c r="BM255" s="217" t="s">
        <v>352</v>
      </c>
    </row>
    <row r="256" spans="1:65" s="13" customFormat="1" ht="10.199999999999999">
      <c r="B256" s="219"/>
      <c r="C256" s="220"/>
      <c r="D256" s="221" t="s">
        <v>187</v>
      </c>
      <c r="E256" s="222" t="s">
        <v>1</v>
      </c>
      <c r="F256" s="223" t="s">
        <v>353</v>
      </c>
      <c r="G256" s="220"/>
      <c r="H256" s="222" t="s">
        <v>1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187</v>
      </c>
      <c r="AU256" s="229" t="s">
        <v>185</v>
      </c>
      <c r="AV256" s="13" t="s">
        <v>88</v>
      </c>
      <c r="AW256" s="13" t="s">
        <v>36</v>
      </c>
      <c r="AX256" s="13" t="s">
        <v>80</v>
      </c>
      <c r="AY256" s="229" t="s">
        <v>177</v>
      </c>
    </row>
    <row r="257" spans="1:65" s="14" customFormat="1" ht="10.199999999999999">
      <c r="B257" s="230"/>
      <c r="C257" s="231"/>
      <c r="D257" s="221" t="s">
        <v>187</v>
      </c>
      <c r="E257" s="232" t="s">
        <v>1</v>
      </c>
      <c r="F257" s="233" t="s">
        <v>354</v>
      </c>
      <c r="G257" s="231"/>
      <c r="H257" s="234">
        <v>24.465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187</v>
      </c>
      <c r="AU257" s="240" t="s">
        <v>185</v>
      </c>
      <c r="AV257" s="14" t="s">
        <v>185</v>
      </c>
      <c r="AW257" s="14" t="s">
        <v>36</v>
      </c>
      <c r="AX257" s="14" t="s">
        <v>80</v>
      </c>
      <c r="AY257" s="240" t="s">
        <v>177</v>
      </c>
    </row>
    <row r="258" spans="1:65" s="15" customFormat="1" ht="10.199999999999999">
      <c r="B258" s="241"/>
      <c r="C258" s="242"/>
      <c r="D258" s="221" t="s">
        <v>187</v>
      </c>
      <c r="E258" s="243" t="s">
        <v>1</v>
      </c>
      <c r="F258" s="244" t="s">
        <v>217</v>
      </c>
      <c r="G258" s="242"/>
      <c r="H258" s="245">
        <v>24.465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187</v>
      </c>
      <c r="AU258" s="251" t="s">
        <v>185</v>
      </c>
      <c r="AV258" s="15" t="s">
        <v>184</v>
      </c>
      <c r="AW258" s="15" t="s">
        <v>36</v>
      </c>
      <c r="AX258" s="15" t="s">
        <v>88</v>
      </c>
      <c r="AY258" s="251" t="s">
        <v>177</v>
      </c>
    </row>
    <row r="259" spans="1:65" s="2" customFormat="1" ht="21.75" customHeight="1">
      <c r="A259" s="35"/>
      <c r="B259" s="36"/>
      <c r="C259" s="205" t="s">
        <v>355</v>
      </c>
      <c r="D259" s="205" t="s">
        <v>180</v>
      </c>
      <c r="E259" s="206" t="s">
        <v>356</v>
      </c>
      <c r="F259" s="207" t="s">
        <v>357</v>
      </c>
      <c r="G259" s="208" t="s">
        <v>210</v>
      </c>
      <c r="H259" s="209">
        <v>8.3490000000000002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46</v>
      </c>
      <c r="O259" s="72"/>
      <c r="P259" s="215">
        <f>O259*H259</f>
        <v>0</v>
      </c>
      <c r="Q259" s="215">
        <v>0</v>
      </c>
      <c r="R259" s="215">
        <f>Q259*H259</f>
        <v>0</v>
      </c>
      <c r="S259" s="215">
        <v>0.1</v>
      </c>
      <c r="T259" s="216">
        <f>S259*H259</f>
        <v>0.83490000000000009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184</v>
      </c>
      <c r="AT259" s="217" t="s">
        <v>180</v>
      </c>
      <c r="AU259" s="217" t="s">
        <v>185</v>
      </c>
      <c r="AY259" s="18" t="s">
        <v>177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185</v>
      </c>
      <c r="BK259" s="218">
        <f>ROUND(I259*H259,2)</f>
        <v>0</v>
      </c>
      <c r="BL259" s="18" t="s">
        <v>184</v>
      </c>
      <c r="BM259" s="217" t="s">
        <v>358</v>
      </c>
    </row>
    <row r="260" spans="1:65" s="14" customFormat="1" ht="10.199999999999999">
      <c r="B260" s="230"/>
      <c r="C260" s="231"/>
      <c r="D260" s="221" t="s">
        <v>187</v>
      </c>
      <c r="E260" s="232" t="s">
        <v>1</v>
      </c>
      <c r="F260" s="233" t="s">
        <v>359</v>
      </c>
      <c r="G260" s="231"/>
      <c r="H260" s="234">
        <v>8.3490000000000002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187</v>
      </c>
      <c r="AU260" s="240" t="s">
        <v>185</v>
      </c>
      <c r="AV260" s="14" t="s">
        <v>185</v>
      </c>
      <c r="AW260" s="14" t="s">
        <v>36</v>
      </c>
      <c r="AX260" s="14" t="s">
        <v>88</v>
      </c>
      <c r="AY260" s="240" t="s">
        <v>177</v>
      </c>
    </row>
    <row r="261" spans="1:65" s="2" customFormat="1" ht="21.75" customHeight="1">
      <c r="A261" s="35"/>
      <c r="B261" s="36"/>
      <c r="C261" s="205" t="s">
        <v>360</v>
      </c>
      <c r="D261" s="205" t="s">
        <v>180</v>
      </c>
      <c r="E261" s="206" t="s">
        <v>361</v>
      </c>
      <c r="F261" s="207" t="s">
        <v>362</v>
      </c>
      <c r="G261" s="208" t="s">
        <v>210</v>
      </c>
      <c r="H261" s="209">
        <v>20.3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46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0.09</v>
      </c>
      <c r="T261" s="216">
        <f>S261*H261</f>
        <v>1.827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184</v>
      </c>
      <c r="AT261" s="217" t="s">
        <v>180</v>
      </c>
      <c r="AU261" s="217" t="s">
        <v>185</v>
      </c>
      <c r="AY261" s="18" t="s">
        <v>177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185</v>
      </c>
      <c r="BK261" s="218">
        <f>ROUND(I261*H261,2)</f>
        <v>0</v>
      </c>
      <c r="BL261" s="18" t="s">
        <v>184</v>
      </c>
      <c r="BM261" s="217" t="s">
        <v>363</v>
      </c>
    </row>
    <row r="262" spans="1:65" s="2" customFormat="1" ht="16.5" customHeight="1">
      <c r="A262" s="35"/>
      <c r="B262" s="36"/>
      <c r="C262" s="205" t="s">
        <v>364</v>
      </c>
      <c r="D262" s="205" t="s">
        <v>180</v>
      </c>
      <c r="E262" s="206" t="s">
        <v>365</v>
      </c>
      <c r="F262" s="207" t="s">
        <v>366</v>
      </c>
      <c r="G262" s="208" t="s">
        <v>210</v>
      </c>
      <c r="H262" s="209">
        <v>8.8000000000000007</v>
      </c>
      <c r="I262" s="210"/>
      <c r="J262" s="211">
        <f>ROUND(I262*H262,2)</f>
        <v>0</v>
      </c>
      <c r="K262" s="212"/>
      <c r="L262" s="40"/>
      <c r="M262" s="213" t="s">
        <v>1</v>
      </c>
      <c r="N262" s="214" t="s">
        <v>46</v>
      </c>
      <c r="O262" s="72"/>
      <c r="P262" s="215">
        <f>O262*H262</f>
        <v>0</v>
      </c>
      <c r="Q262" s="215">
        <v>0</v>
      </c>
      <c r="R262" s="215">
        <f>Q262*H262</f>
        <v>0</v>
      </c>
      <c r="S262" s="215">
        <v>7.5999999999999998E-2</v>
      </c>
      <c r="T262" s="216">
        <f>S262*H262</f>
        <v>0.66880000000000006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184</v>
      </c>
      <c r="AT262" s="217" t="s">
        <v>180</v>
      </c>
      <c r="AU262" s="217" t="s">
        <v>185</v>
      </c>
      <c r="AY262" s="18" t="s">
        <v>177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185</v>
      </c>
      <c r="BK262" s="218">
        <f>ROUND(I262*H262,2)</f>
        <v>0</v>
      </c>
      <c r="BL262" s="18" t="s">
        <v>184</v>
      </c>
      <c r="BM262" s="217" t="s">
        <v>367</v>
      </c>
    </row>
    <row r="263" spans="1:65" s="2" customFormat="1" ht="21.75" customHeight="1">
      <c r="A263" s="35"/>
      <c r="B263" s="36"/>
      <c r="C263" s="205" t="s">
        <v>368</v>
      </c>
      <c r="D263" s="205" t="s">
        <v>180</v>
      </c>
      <c r="E263" s="206" t="s">
        <v>369</v>
      </c>
      <c r="F263" s="207" t="s">
        <v>370</v>
      </c>
      <c r="G263" s="208" t="s">
        <v>371</v>
      </c>
      <c r="H263" s="209">
        <v>1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46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1.2999999999999999E-2</v>
      </c>
      <c r="T263" s="216">
        <f>S263*H263</f>
        <v>1.2999999999999999E-2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184</v>
      </c>
      <c r="AT263" s="217" t="s">
        <v>180</v>
      </c>
      <c r="AU263" s="217" t="s">
        <v>185</v>
      </c>
      <c r="AY263" s="18" t="s">
        <v>177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185</v>
      </c>
      <c r="BK263" s="218">
        <f>ROUND(I263*H263,2)</f>
        <v>0</v>
      </c>
      <c r="BL263" s="18" t="s">
        <v>184</v>
      </c>
      <c r="BM263" s="217" t="s">
        <v>372</v>
      </c>
    </row>
    <row r="264" spans="1:65" s="2" customFormat="1" ht="21.75" customHeight="1">
      <c r="A264" s="35"/>
      <c r="B264" s="36"/>
      <c r="C264" s="205" t="s">
        <v>373</v>
      </c>
      <c r="D264" s="205" t="s">
        <v>180</v>
      </c>
      <c r="E264" s="206" t="s">
        <v>374</v>
      </c>
      <c r="F264" s="207" t="s">
        <v>375</v>
      </c>
      <c r="G264" s="208" t="s">
        <v>371</v>
      </c>
      <c r="H264" s="209">
        <v>1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46</v>
      </c>
      <c r="O264" s="72"/>
      <c r="P264" s="215">
        <f>O264*H264</f>
        <v>0</v>
      </c>
      <c r="Q264" s="215">
        <v>0</v>
      </c>
      <c r="R264" s="215">
        <f>Q264*H264</f>
        <v>0</v>
      </c>
      <c r="S264" s="215">
        <v>3.6999999999999998E-2</v>
      </c>
      <c r="T264" s="216">
        <f>S264*H264</f>
        <v>3.6999999999999998E-2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184</v>
      </c>
      <c r="AT264" s="217" t="s">
        <v>180</v>
      </c>
      <c r="AU264" s="217" t="s">
        <v>185</v>
      </c>
      <c r="AY264" s="18" t="s">
        <v>177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185</v>
      </c>
      <c r="BK264" s="218">
        <f>ROUND(I264*H264,2)</f>
        <v>0</v>
      </c>
      <c r="BL264" s="18" t="s">
        <v>184</v>
      </c>
      <c r="BM264" s="217" t="s">
        <v>376</v>
      </c>
    </row>
    <row r="265" spans="1:65" s="2" customFormat="1" ht="21.75" customHeight="1">
      <c r="A265" s="35"/>
      <c r="B265" s="36"/>
      <c r="C265" s="205" t="s">
        <v>377</v>
      </c>
      <c r="D265" s="205" t="s">
        <v>180</v>
      </c>
      <c r="E265" s="206" t="s">
        <v>378</v>
      </c>
      <c r="F265" s="207" t="s">
        <v>379</v>
      </c>
      <c r="G265" s="208" t="s">
        <v>203</v>
      </c>
      <c r="H265" s="209">
        <v>0.25</v>
      </c>
      <c r="I265" s="210"/>
      <c r="J265" s="211">
        <f>ROUND(I265*H265,2)</f>
        <v>0</v>
      </c>
      <c r="K265" s="212"/>
      <c r="L265" s="40"/>
      <c r="M265" s="213" t="s">
        <v>1</v>
      </c>
      <c r="N265" s="214" t="s">
        <v>46</v>
      </c>
      <c r="O265" s="72"/>
      <c r="P265" s="215">
        <f>O265*H265</f>
        <v>0</v>
      </c>
      <c r="Q265" s="215">
        <v>6.4999999999999997E-4</v>
      </c>
      <c r="R265" s="215">
        <f>Q265*H265</f>
        <v>1.6249999999999999E-4</v>
      </c>
      <c r="S265" s="215">
        <v>0</v>
      </c>
      <c r="T265" s="21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184</v>
      </c>
      <c r="AT265" s="217" t="s">
        <v>180</v>
      </c>
      <c r="AU265" s="217" t="s">
        <v>185</v>
      </c>
      <c r="AY265" s="18" t="s">
        <v>177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185</v>
      </c>
      <c r="BK265" s="218">
        <f>ROUND(I265*H265,2)</f>
        <v>0</v>
      </c>
      <c r="BL265" s="18" t="s">
        <v>184</v>
      </c>
      <c r="BM265" s="217" t="s">
        <v>380</v>
      </c>
    </row>
    <row r="266" spans="1:65" s="13" customFormat="1" ht="10.199999999999999">
      <c r="B266" s="219"/>
      <c r="C266" s="220"/>
      <c r="D266" s="221" t="s">
        <v>187</v>
      </c>
      <c r="E266" s="222" t="s">
        <v>1</v>
      </c>
      <c r="F266" s="223" t="s">
        <v>381</v>
      </c>
      <c r="G266" s="220"/>
      <c r="H266" s="222" t="s">
        <v>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187</v>
      </c>
      <c r="AU266" s="229" t="s">
        <v>185</v>
      </c>
      <c r="AV266" s="13" t="s">
        <v>88</v>
      </c>
      <c r="AW266" s="13" t="s">
        <v>36</v>
      </c>
      <c r="AX266" s="13" t="s">
        <v>80</v>
      </c>
      <c r="AY266" s="229" t="s">
        <v>177</v>
      </c>
    </row>
    <row r="267" spans="1:65" s="14" customFormat="1" ht="10.199999999999999">
      <c r="B267" s="230"/>
      <c r="C267" s="231"/>
      <c r="D267" s="221" t="s">
        <v>187</v>
      </c>
      <c r="E267" s="232" t="s">
        <v>1</v>
      </c>
      <c r="F267" s="233" t="s">
        <v>382</v>
      </c>
      <c r="G267" s="231"/>
      <c r="H267" s="234">
        <v>0.25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187</v>
      </c>
      <c r="AU267" s="240" t="s">
        <v>185</v>
      </c>
      <c r="AV267" s="14" t="s">
        <v>185</v>
      </c>
      <c r="AW267" s="14" t="s">
        <v>36</v>
      </c>
      <c r="AX267" s="14" t="s">
        <v>88</v>
      </c>
      <c r="AY267" s="240" t="s">
        <v>177</v>
      </c>
    </row>
    <row r="268" spans="1:65" s="12" customFormat="1" ht="22.8" customHeight="1">
      <c r="B268" s="189"/>
      <c r="C268" s="190"/>
      <c r="D268" s="191" t="s">
        <v>79</v>
      </c>
      <c r="E268" s="203" t="s">
        <v>383</v>
      </c>
      <c r="F268" s="203" t="s">
        <v>384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SUM(P269:P273)</f>
        <v>0</v>
      </c>
      <c r="Q268" s="197"/>
      <c r="R268" s="198">
        <f>SUM(R269:R273)</f>
        <v>0</v>
      </c>
      <c r="S268" s="197"/>
      <c r="T268" s="199">
        <f>SUM(T269:T273)</f>
        <v>0</v>
      </c>
      <c r="AR268" s="200" t="s">
        <v>88</v>
      </c>
      <c r="AT268" s="201" t="s">
        <v>79</v>
      </c>
      <c r="AU268" s="201" t="s">
        <v>88</v>
      </c>
      <c r="AY268" s="200" t="s">
        <v>177</v>
      </c>
      <c r="BK268" s="202">
        <f>SUM(BK269:BK273)</f>
        <v>0</v>
      </c>
    </row>
    <row r="269" spans="1:65" s="2" customFormat="1" ht="21.75" customHeight="1">
      <c r="A269" s="35"/>
      <c r="B269" s="36"/>
      <c r="C269" s="205" t="s">
        <v>385</v>
      </c>
      <c r="D269" s="205" t="s">
        <v>180</v>
      </c>
      <c r="E269" s="206" t="s">
        <v>386</v>
      </c>
      <c r="F269" s="207" t="s">
        <v>387</v>
      </c>
      <c r="G269" s="208" t="s">
        <v>388</v>
      </c>
      <c r="H269" s="209">
        <v>7.5259999999999998</v>
      </c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46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184</v>
      </c>
      <c r="AT269" s="217" t="s">
        <v>180</v>
      </c>
      <c r="AU269" s="217" t="s">
        <v>185</v>
      </c>
      <c r="AY269" s="18" t="s">
        <v>177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185</v>
      </c>
      <c r="BK269" s="218">
        <f>ROUND(I269*H269,2)</f>
        <v>0</v>
      </c>
      <c r="BL269" s="18" t="s">
        <v>184</v>
      </c>
      <c r="BM269" s="217" t="s">
        <v>389</v>
      </c>
    </row>
    <row r="270" spans="1:65" s="2" customFormat="1" ht="21.75" customHeight="1">
      <c r="A270" s="35"/>
      <c r="B270" s="36"/>
      <c r="C270" s="205" t="s">
        <v>390</v>
      </c>
      <c r="D270" s="205" t="s">
        <v>180</v>
      </c>
      <c r="E270" s="206" t="s">
        <v>391</v>
      </c>
      <c r="F270" s="207" t="s">
        <v>392</v>
      </c>
      <c r="G270" s="208" t="s">
        <v>388</v>
      </c>
      <c r="H270" s="209">
        <v>7.5259999999999998</v>
      </c>
      <c r="I270" s="210"/>
      <c r="J270" s="211">
        <f>ROUND(I270*H270,2)</f>
        <v>0</v>
      </c>
      <c r="K270" s="212"/>
      <c r="L270" s="40"/>
      <c r="M270" s="213" t="s">
        <v>1</v>
      </c>
      <c r="N270" s="214" t="s">
        <v>46</v>
      </c>
      <c r="O270" s="72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184</v>
      </c>
      <c r="AT270" s="217" t="s">
        <v>180</v>
      </c>
      <c r="AU270" s="217" t="s">
        <v>185</v>
      </c>
      <c r="AY270" s="18" t="s">
        <v>177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185</v>
      </c>
      <c r="BK270" s="218">
        <f>ROUND(I270*H270,2)</f>
        <v>0</v>
      </c>
      <c r="BL270" s="18" t="s">
        <v>184</v>
      </c>
      <c r="BM270" s="217" t="s">
        <v>393</v>
      </c>
    </row>
    <row r="271" spans="1:65" s="2" customFormat="1" ht="21.75" customHeight="1">
      <c r="A271" s="35"/>
      <c r="B271" s="36"/>
      <c r="C271" s="205" t="s">
        <v>394</v>
      </c>
      <c r="D271" s="205" t="s">
        <v>180</v>
      </c>
      <c r="E271" s="206" t="s">
        <v>395</v>
      </c>
      <c r="F271" s="207" t="s">
        <v>396</v>
      </c>
      <c r="G271" s="208" t="s">
        <v>388</v>
      </c>
      <c r="H271" s="209">
        <v>166.905</v>
      </c>
      <c r="I271" s="210"/>
      <c r="J271" s="211">
        <f>ROUND(I271*H271,2)</f>
        <v>0</v>
      </c>
      <c r="K271" s="212"/>
      <c r="L271" s="40"/>
      <c r="M271" s="213" t="s">
        <v>1</v>
      </c>
      <c r="N271" s="214" t="s">
        <v>46</v>
      </c>
      <c r="O271" s="72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184</v>
      </c>
      <c r="AT271" s="217" t="s">
        <v>180</v>
      </c>
      <c r="AU271" s="217" t="s">
        <v>185</v>
      </c>
      <c r="AY271" s="18" t="s">
        <v>177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185</v>
      </c>
      <c r="BK271" s="218">
        <f>ROUND(I271*H271,2)</f>
        <v>0</v>
      </c>
      <c r="BL271" s="18" t="s">
        <v>184</v>
      </c>
      <c r="BM271" s="217" t="s">
        <v>397</v>
      </c>
    </row>
    <row r="272" spans="1:65" s="14" customFormat="1" ht="10.199999999999999">
      <c r="B272" s="230"/>
      <c r="C272" s="231"/>
      <c r="D272" s="221" t="s">
        <v>187</v>
      </c>
      <c r="E272" s="232" t="s">
        <v>1</v>
      </c>
      <c r="F272" s="233" t="s">
        <v>398</v>
      </c>
      <c r="G272" s="231"/>
      <c r="H272" s="234">
        <v>166.905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187</v>
      </c>
      <c r="AU272" s="240" t="s">
        <v>185</v>
      </c>
      <c r="AV272" s="14" t="s">
        <v>185</v>
      </c>
      <c r="AW272" s="14" t="s">
        <v>36</v>
      </c>
      <c r="AX272" s="14" t="s">
        <v>88</v>
      </c>
      <c r="AY272" s="240" t="s">
        <v>177</v>
      </c>
    </row>
    <row r="273" spans="1:65" s="2" customFormat="1" ht="21.75" customHeight="1">
      <c r="A273" s="35"/>
      <c r="B273" s="36"/>
      <c r="C273" s="205" t="s">
        <v>399</v>
      </c>
      <c r="D273" s="205" t="s">
        <v>180</v>
      </c>
      <c r="E273" s="206" t="s">
        <v>400</v>
      </c>
      <c r="F273" s="207" t="s">
        <v>401</v>
      </c>
      <c r="G273" s="208" t="s">
        <v>388</v>
      </c>
      <c r="H273" s="209">
        <v>7.5259999999999998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46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184</v>
      </c>
      <c r="AT273" s="217" t="s">
        <v>180</v>
      </c>
      <c r="AU273" s="217" t="s">
        <v>185</v>
      </c>
      <c r="AY273" s="18" t="s">
        <v>177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185</v>
      </c>
      <c r="BK273" s="218">
        <f>ROUND(I273*H273,2)</f>
        <v>0</v>
      </c>
      <c r="BL273" s="18" t="s">
        <v>184</v>
      </c>
      <c r="BM273" s="217" t="s">
        <v>402</v>
      </c>
    </row>
    <row r="274" spans="1:65" s="12" customFormat="1" ht="22.8" customHeight="1">
      <c r="B274" s="189"/>
      <c r="C274" s="190"/>
      <c r="D274" s="191" t="s">
        <v>79</v>
      </c>
      <c r="E274" s="203" t="s">
        <v>403</v>
      </c>
      <c r="F274" s="203" t="s">
        <v>404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P275</f>
        <v>0</v>
      </c>
      <c r="Q274" s="197"/>
      <c r="R274" s="198">
        <f>R275</f>
        <v>0</v>
      </c>
      <c r="S274" s="197"/>
      <c r="T274" s="199">
        <f>T275</f>
        <v>0</v>
      </c>
      <c r="AR274" s="200" t="s">
        <v>88</v>
      </c>
      <c r="AT274" s="201" t="s">
        <v>79</v>
      </c>
      <c r="AU274" s="201" t="s">
        <v>88</v>
      </c>
      <c r="AY274" s="200" t="s">
        <v>177</v>
      </c>
      <c r="BK274" s="202">
        <f>BK275</f>
        <v>0</v>
      </c>
    </row>
    <row r="275" spans="1:65" s="2" customFormat="1" ht="16.5" customHeight="1">
      <c r="A275" s="35"/>
      <c r="B275" s="36"/>
      <c r="C275" s="205" t="s">
        <v>405</v>
      </c>
      <c r="D275" s="205" t="s">
        <v>180</v>
      </c>
      <c r="E275" s="206" t="s">
        <v>406</v>
      </c>
      <c r="F275" s="207" t="s">
        <v>407</v>
      </c>
      <c r="G275" s="208" t="s">
        <v>388</v>
      </c>
      <c r="H275" s="209">
        <v>8.4809999999999999</v>
      </c>
      <c r="I275" s="210"/>
      <c r="J275" s="211">
        <f>ROUND(I275*H275,2)</f>
        <v>0</v>
      </c>
      <c r="K275" s="212"/>
      <c r="L275" s="40"/>
      <c r="M275" s="213" t="s">
        <v>1</v>
      </c>
      <c r="N275" s="214" t="s">
        <v>46</v>
      </c>
      <c r="O275" s="72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184</v>
      </c>
      <c r="AT275" s="217" t="s">
        <v>180</v>
      </c>
      <c r="AU275" s="217" t="s">
        <v>185</v>
      </c>
      <c r="AY275" s="18" t="s">
        <v>177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185</v>
      </c>
      <c r="BK275" s="218">
        <f>ROUND(I275*H275,2)</f>
        <v>0</v>
      </c>
      <c r="BL275" s="18" t="s">
        <v>184</v>
      </c>
      <c r="BM275" s="217" t="s">
        <v>408</v>
      </c>
    </row>
    <row r="276" spans="1:65" s="12" customFormat="1" ht="25.95" customHeight="1">
      <c r="B276" s="189"/>
      <c r="C276" s="190"/>
      <c r="D276" s="191" t="s">
        <v>79</v>
      </c>
      <c r="E276" s="192" t="s">
        <v>409</v>
      </c>
      <c r="F276" s="192" t="s">
        <v>410</v>
      </c>
      <c r="G276" s="190"/>
      <c r="H276" s="190"/>
      <c r="I276" s="193"/>
      <c r="J276" s="194">
        <f>BK276</f>
        <v>0</v>
      </c>
      <c r="K276" s="190"/>
      <c r="L276" s="195"/>
      <c r="M276" s="196"/>
      <c r="N276" s="197"/>
      <c r="O276" s="197"/>
      <c r="P276" s="198">
        <f>P277+P285+P296+P304+P314+P332+P334+P343+P375+P383+P386+P396+P414+P427+P442+P453+P456</f>
        <v>0</v>
      </c>
      <c r="Q276" s="197"/>
      <c r="R276" s="198">
        <f>R277+R285+R296+R304+R314+R332+R334+R343+R375+R383+R386+R396+R414+R427+R442+R453+R456</f>
        <v>1.2946129999999998</v>
      </c>
      <c r="S276" s="197"/>
      <c r="T276" s="199">
        <f>T277+T285+T296+T304+T314+T332+T334+T343+T375+T383+T386+T396+T414+T427+T442+T453+T456</f>
        <v>0.94028189000000006</v>
      </c>
      <c r="AR276" s="200" t="s">
        <v>185</v>
      </c>
      <c r="AT276" s="201" t="s">
        <v>79</v>
      </c>
      <c r="AU276" s="201" t="s">
        <v>80</v>
      </c>
      <c r="AY276" s="200" t="s">
        <v>177</v>
      </c>
      <c r="BK276" s="202">
        <f>BK277+BK285+BK296+BK304+BK314+BK332+BK334+BK343+BK375+BK383+BK386+BK396+BK414+BK427+BK442+BK453+BK456</f>
        <v>0</v>
      </c>
    </row>
    <row r="277" spans="1:65" s="12" customFormat="1" ht="22.8" customHeight="1">
      <c r="B277" s="189"/>
      <c r="C277" s="190"/>
      <c r="D277" s="191" t="s">
        <v>79</v>
      </c>
      <c r="E277" s="203" t="s">
        <v>411</v>
      </c>
      <c r="F277" s="203" t="s">
        <v>412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SUM(P278:P284)</f>
        <v>0</v>
      </c>
      <c r="Q277" s="197"/>
      <c r="R277" s="198">
        <f>SUM(R278:R284)</f>
        <v>9.2482079999999994E-2</v>
      </c>
      <c r="S277" s="197"/>
      <c r="T277" s="199">
        <f>SUM(T278:T284)</f>
        <v>0</v>
      </c>
      <c r="AR277" s="200" t="s">
        <v>185</v>
      </c>
      <c r="AT277" s="201" t="s">
        <v>79</v>
      </c>
      <c r="AU277" s="201" t="s">
        <v>88</v>
      </c>
      <c r="AY277" s="200" t="s">
        <v>177</v>
      </c>
      <c r="BK277" s="202">
        <f>SUM(BK278:BK284)</f>
        <v>0</v>
      </c>
    </row>
    <row r="278" spans="1:65" s="2" customFormat="1" ht="21.75" customHeight="1">
      <c r="A278" s="35"/>
      <c r="B278" s="36"/>
      <c r="C278" s="205" t="s">
        <v>413</v>
      </c>
      <c r="D278" s="205" t="s">
        <v>180</v>
      </c>
      <c r="E278" s="206" t="s">
        <v>414</v>
      </c>
      <c r="F278" s="207" t="s">
        <v>415</v>
      </c>
      <c r="G278" s="208" t="s">
        <v>210</v>
      </c>
      <c r="H278" s="209">
        <v>5.0999999999999996</v>
      </c>
      <c r="I278" s="210"/>
      <c r="J278" s="211">
        <f>ROUND(I278*H278,2)</f>
        <v>0</v>
      </c>
      <c r="K278" s="212"/>
      <c r="L278" s="40"/>
      <c r="M278" s="213" t="s">
        <v>1</v>
      </c>
      <c r="N278" s="214" t="s">
        <v>46</v>
      </c>
      <c r="O278" s="72"/>
      <c r="P278" s="215">
        <f>O278*H278</f>
        <v>0</v>
      </c>
      <c r="Q278" s="215">
        <v>6.0000000000000001E-3</v>
      </c>
      <c r="R278" s="215">
        <f>Q278*H278</f>
        <v>3.0599999999999999E-2</v>
      </c>
      <c r="S278" s="215">
        <v>0</v>
      </c>
      <c r="T278" s="21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263</v>
      </c>
      <c r="AT278" s="217" t="s">
        <v>180</v>
      </c>
      <c r="AU278" s="217" t="s">
        <v>185</v>
      </c>
      <c r="AY278" s="18" t="s">
        <v>177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185</v>
      </c>
      <c r="BK278" s="218">
        <f>ROUND(I278*H278,2)</f>
        <v>0</v>
      </c>
      <c r="BL278" s="18" t="s">
        <v>263</v>
      </c>
      <c r="BM278" s="217" t="s">
        <v>416</v>
      </c>
    </row>
    <row r="279" spans="1:65" s="14" customFormat="1" ht="10.199999999999999">
      <c r="B279" s="230"/>
      <c r="C279" s="231"/>
      <c r="D279" s="221" t="s">
        <v>187</v>
      </c>
      <c r="E279" s="232" t="s">
        <v>1</v>
      </c>
      <c r="F279" s="233" t="s">
        <v>417</v>
      </c>
      <c r="G279" s="231"/>
      <c r="H279" s="234">
        <v>5.0999999999999996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187</v>
      </c>
      <c r="AU279" s="240" t="s">
        <v>185</v>
      </c>
      <c r="AV279" s="14" t="s">
        <v>185</v>
      </c>
      <c r="AW279" s="14" t="s">
        <v>36</v>
      </c>
      <c r="AX279" s="14" t="s">
        <v>80</v>
      </c>
      <c r="AY279" s="240" t="s">
        <v>177</v>
      </c>
    </row>
    <row r="280" spans="1:65" s="15" customFormat="1" ht="10.199999999999999">
      <c r="B280" s="241"/>
      <c r="C280" s="242"/>
      <c r="D280" s="221" t="s">
        <v>187</v>
      </c>
      <c r="E280" s="243" t="s">
        <v>1</v>
      </c>
      <c r="F280" s="244" t="s">
        <v>217</v>
      </c>
      <c r="G280" s="242"/>
      <c r="H280" s="245">
        <v>5.0999999999999996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187</v>
      </c>
      <c r="AU280" s="251" t="s">
        <v>185</v>
      </c>
      <c r="AV280" s="15" t="s">
        <v>184</v>
      </c>
      <c r="AW280" s="15" t="s">
        <v>36</v>
      </c>
      <c r="AX280" s="15" t="s">
        <v>88</v>
      </c>
      <c r="AY280" s="251" t="s">
        <v>177</v>
      </c>
    </row>
    <row r="281" spans="1:65" s="2" customFormat="1" ht="21.75" customHeight="1">
      <c r="A281" s="35"/>
      <c r="B281" s="36"/>
      <c r="C281" s="205" t="s">
        <v>418</v>
      </c>
      <c r="D281" s="205" t="s">
        <v>180</v>
      </c>
      <c r="E281" s="206" t="s">
        <v>419</v>
      </c>
      <c r="F281" s="207" t="s">
        <v>420</v>
      </c>
      <c r="G281" s="208" t="s">
        <v>210</v>
      </c>
      <c r="H281" s="209">
        <v>10.128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46</v>
      </c>
      <c r="O281" s="72"/>
      <c r="P281" s="215">
        <f>O281*H281</f>
        <v>0</v>
      </c>
      <c r="Q281" s="215">
        <v>6.11E-3</v>
      </c>
      <c r="R281" s="215">
        <f>Q281*H281</f>
        <v>6.1882079999999999E-2</v>
      </c>
      <c r="S281" s="215">
        <v>0</v>
      </c>
      <c r="T281" s="21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263</v>
      </c>
      <c r="AT281" s="217" t="s">
        <v>180</v>
      </c>
      <c r="AU281" s="217" t="s">
        <v>185</v>
      </c>
      <c r="AY281" s="18" t="s">
        <v>177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185</v>
      </c>
      <c r="BK281" s="218">
        <f>ROUND(I281*H281,2)</f>
        <v>0</v>
      </c>
      <c r="BL281" s="18" t="s">
        <v>263</v>
      </c>
      <c r="BM281" s="217" t="s">
        <v>421</v>
      </c>
    </row>
    <row r="282" spans="1:65" s="14" customFormat="1" ht="10.199999999999999">
      <c r="B282" s="230"/>
      <c r="C282" s="231"/>
      <c r="D282" s="221" t="s">
        <v>187</v>
      </c>
      <c r="E282" s="232" t="s">
        <v>1</v>
      </c>
      <c r="F282" s="233" t="s">
        <v>422</v>
      </c>
      <c r="G282" s="231"/>
      <c r="H282" s="234">
        <v>10.128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187</v>
      </c>
      <c r="AU282" s="240" t="s">
        <v>185</v>
      </c>
      <c r="AV282" s="14" t="s">
        <v>185</v>
      </c>
      <c r="AW282" s="14" t="s">
        <v>36</v>
      </c>
      <c r="AX282" s="14" t="s">
        <v>80</v>
      </c>
      <c r="AY282" s="240" t="s">
        <v>177</v>
      </c>
    </row>
    <row r="283" spans="1:65" s="15" customFormat="1" ht="10.199999999999999">
      <c r="B283" s="241"/>
      <c r="C283" s="242"/>
      <c r="D283" s="221" t="s">
        <v>187</v>
      </c>
      <c r="E283" s="243" t="s">
        <v>1</v>
      </c>
      <c r="F283" s="244" t="s">
        <v>217</v>
      </c>
      <c r="G283" s="242"/>
      <c r="H283" s="245">
        <v>10.128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187</v>
      </c>
      <c r="AU283" s="251" t="s">
        <v>185</v>
      </c>
      <c r="AV283" s="15" t="s">
        <v>184</v>
      </c>
      <c r="AW283" s="15" t="s">
        <v>36</v>
      </c>
      <c r="AX283" s="15" t="s">
        <v>88</v>
      </c>
      <c r="AY283" s="251" t="s">
        <v>177</v>
      </c>
    </row>
    <row r="284" spans="1:65" s="2" customFormat="1" ht="21.75" customHeight="1">
      <c r="A284" s="35"/>
      <c r="B284" s="36"/>
      <c r="C284" s="205" t="s">
        <v>423</v>
      </c>
      <c r="D284" s="205" t="s">
        <v>180</v>
      </c>
      <c r="E284" s="206" t="s">
        <v>424</v>
      </c>
      <c r="F284" s="207" t="s">
        <v>425</v>
      </c>
      <c r="G284" s="208" t="s">
        <v>426</v>
      </c>
      <c r="H284" s="274"/>
      <c r="I284" s="210"/>
      <c r="J284" s="211">
        <f>ROUND(I284*H284,2)</f>
        <v>0</v>
      </c>
      <c r="K284" s="212"/>
      <c r="L284" s="40"/>
      <c r="M284" s="213" t="s">
        <v>1</v>
      </c>
      <c r="N284" s="214" t="s">
        <v>46</v>
      </c>
      <c r="O284" s="72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263</v>
      </c>
      <c r="AT284" s="217" t="s">
        <v>180</v>
      </c>
      <c r="AU284" s="217" t="s">
        <v>185</v>
      </c>
      <c r="AY284" s="18" t="s">
        <v>177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185</v>
      </c>
      <c r="BK284" s="218">
        <f>ROUND(I284*H284,2)</f>
        <v>0</v>
      </c>
      <c r="BL284" s="18" t="s">
        <v>263</v>
      </c>
      <c r="BM284" s="217" t="s">
        <v>427</v>
      </c>
    </row>
    <row r="285" spans="1:65" s="12" customFormat="1" ht="22.8" customHeight="1">
      <c r="B285" s="189"/>
      <c r="C285" s="190"/>
      <c r="D285" s="191" t="s">
        <v>79</v>
      </c>
      <c r="E285" s="203" t="s">
        <v>428</v>
      </c>
      <c r="F285" s="203" t="s">
        <v>429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SUM(P286:P295)</f>
        <v>0</v>
      </c>
      <c r="Q285" s="197"/>
      <c r="R285" s="198">
        <f>SUM(R286:R295)</f>
        <v>1.3594E-2</v>
      </c>
      <c r="S285" s="197"/>
      <c r="T285" s="199">
        <f>SUM(T286:T295)</f>
        <v>0</v>
      </c>
      <c r="AR285" s="200" t="s">
        <v>185</v>
      </c>
      <c r="AT285" s="201" t="s">
        <v>79</v>
      </c>
      <c r="AU285" s="201" t="s">
        <v>88</v>
      </c>
      <c r="AY285" s="200" t="s">
        <v>177</v>
      </c>
      <c r="BK285" s="202">
        <f>SUM(BK286:BK295)</f>
        <v>0</v>
      </c>
    </row>
    <row r="286" spans="1:65" s="2" customFormat="1" ht="21.75" customHeight="1">
      <c r="A286" s="35"/>
      <c r="B286" s="36"/>
      <c r="C286" s="205" t="s">
        <v>430</v>
      </c>
      <c r="D286" s="205" t="s">
        <v>180</v>
      </c>
      <c r="E286" s="206" t="s">
        <v>431</v>
      </c>
      <c r="F286" s="207" t="s">
        <v>432</v>
      </c>
      <c r="G286" s="208" t="s">
        <v>210</v>
      </c>
      <c r="H286" s="209">
        <v>5.0999999999999996</v>
      </c>
      <c r="I286" s="210"/>
      <c r="J286" s="211">
        <f>ROUND(I286*H286,2)</f>
        <v>0</v>
      </c>
      <c r="K286" s="212"/>
      <c r="L286" s="40"/>
      <c r="M286" s="213" t="s">
        <v>1</v>
      </c>
      <c r="N286" s="214" t="s">
        <v>46</v>
      </c>
      <c r="O286" s="72"/>
      <c r="P286" s="215">
        <f>O286*H286</f>
        <v>0</v>
      </c>
      <c r="Q286" s="215">
        <v>2.9999999999999997E-4</v>
      </c>
      <c r="R286" s="215">
        <f>Q286*H286</f>
        <v>1.5299999999999997E-3</v>
      </c>
      <c r="S286" s="215">
        <v>0</v>
      </c>
      <c r="T286" s="21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263</v>
      </c>
      <c r="AT286" s="217" t="s">
        <v>180</v>
      </c>
      <c r="AU286" s="217" t="s">
        <v>185</v>
      </c>
      <c r="AY286" s="18" t="s">
        <v>177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185</v>
      </c>
      <c r="BK286" s="218">
        <f>ROUND(I286*H286,2)</f>
        <v>0</v>
      </c>
      <c r="BL286" s="18" t="s">
        <v>263</v>
      </c>
      <c r="BM286" s="217" t="s">
        <v>433</v>
      </c>
    </row>
    <row r="287" spans="1:65" s="2" customFormat="1" ht="21.75" customHeight="1">
      <c r="A287" s="35"/>
      <c r="B287" s="36"/>
      <c r="C287" s="263" t="s">
        <v>434</v>
      </c>
      <c r="D287" s="263" t="s">
        <v>339</v>
      </c>
      <c r="E287" s="264" t="s">
        <v>435</v>
      </c>
      <c r="F287" s="265" t="s">
        <v>436</v>
      </c>
      <c r="G287" s="266" t="s">
        <v>210</v>
      </c>
      <c r="H287" s="267">
        <v>6</v>
      </c>
      <c r="I287" s="268"/>
      <c r="J287" s="269">
        <f>ROUND(I287*H287,2)</f>
        <v>0</v>
      </c>
      <c r="K287" s="270"/>
      <c r="L287" s="271"/>
      <c r="M287" s="272" t="s">
        <v>1</v>
      </c>
      <c r="N287" s="273" t="s">
        <v>46</v>
      </c>
      <c r="O287" s="72"/>
      <c r="P287" s="215">
        <f>O287*H287</f>
        <v>0</v>
      </c>
      <c r="Q287" s="215">
        <v>1.6800000000000001E-3</v>
      </c>
      <c r="R287" s="215">
        <f>Q287*H287</f>
        <v>1.008E-2</v>
      </c>
      <c r="S287" s="215">
        <v>0</v>
      </c>
      <c r="T287" s="21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360</v>
      </c>
      <c r="AT287" s="217" t="s">
        <v>339</v>
      </c>
      <c r="AU287" s="217" t="s">
        <v>185</v>
      </c>
      <c r="AY287" s="18" t="s">
        <v>177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185</v>
      </c>
      <c r="BK287" s="218">
        <f>ROUND(I287*H287,2)</f>
        <v>0</v>
      </c>
      <c r="BL287" s="18" t="s">
        <v>263</v>
      </c>
      <c r="BM287" s="217" t="s">
        <v>437</v>
      </c>
    </row>
    <row r="288" spans="1:65" s="14" customFormat="1" ht="20.399999999999999">
      <c r="B288" s="230"/>
      <c r="C288" s="231"/>
      <c r="D288" s="221" t="s">
        <v>187</v>
      </c>
      <c r="E288" s="231"/>
      <c r="F288" s="233" t="s">
        <v>438</v>
      </c>
      <c r="G288" s="231"/>
      <c r="H288" s="234">
        <v>6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187</v>
      </c>
      <c r="AU288" s="240" t="s">
        <v>185</v>
      </c>
      <c r="AV288" s="14" t="s">
        <v>185</v>
      </c>
      <c r="AW288" s="14" t="s">
        <v>4</v>
      </c>
      <c r="AX288" s="14" t="s">
        <v>88</v>
      </c>
      <c r="AY288" s="240" t="s">
        <v>177</v>
      </c>
    </row>
    <row r="289" spans="1:65" s="2" customFormat="1" ht="21.75" customHeight="1">
      <c r="A289" s="35"/>
      <c r="B289" s="36"/>
      <c r="C289" s="205" t="s">
        <v>439</v>
      </c>
      <c r="D289" s="205" t="s">
        <v>180</v>
      </c>
      <c r="E289" s="206" t="s">
        <v>440</v>
      </c>
      <c r="F289" s="207" t="s">
        <v>441</v>
      </c>
      <c r="G289" s="208" t="s">
        <v>203</v>
      </c>
      <c r="H289" s="209">
        <v>38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46</v>
      </c>
      <c r="O289" s="72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263</v>
      </c>
      <c r="AT289" s="217" t="s">
        <v>180</v>
      </c>
      <c r="AU289" s="217" t="s">
        <v>185</v>
      </c>
      <c r="AY289" s="18" t="s">
        <v>177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185</v>
      </c>
      <c r="BK289" s="218">
        <f>ROUND(I289*H289,2)</f>
        <v>0</v>
      </c>
      <c r="BL289" s="18" t="s">
        <v>263</v>
      </c>
      <c r="BM289" s="217" t="s">
        <v>442</v>
      </c>
    </row>
    <row r="290" spans="1:65" s="2" customFormat="1" ht="16.5" customHeight="1">
      <c r="A290" s="35"/>
      <c r="B290" s="36"/>
      <c r="C290" s="263" t="s">
        <v>443</v>
      </c>
      <c r="D290" s="263" t="s">
        <v>339</v>
      </c>
      <c r="E290" s="264" t="s">
        <v>444</v>
      </c>
      <c r="F290" s="265" t="s">
        <v>445</v>
      </c>
      <c r="G290" s="266" t="s">
        <v>203</v>
      </c>
      <c r="H290" s="267">
        <v>38</v>
      </c>
      <c r="I290" s="268"/>
      <c r="J290" s="269">
        <f>ROUND(I290*H290,2)</f>
        <v>0</v>
      </c>
      <c r="K290" s="270"/>
      <c r="L290" s="271"/>
      <c r="M290" s="272" t="s">
        <v>1</v>
      </c>
      <c r="N290" s="273" t="s">
        <v>46</v>
      </c>
      <c r="O290" s="72"/>
      <c r="P290" s="215">
        <f>O290*H290</f>
        <v>0</v>
      </c>
      <c r="Q290" s="215">
        <v>2.0000000000000002E-5</v>
      </c>
      <c r="R290" s="215">
        <f>Q290*H290</f>
        <v>7.6000000000000004E-4</v>
      </c>
      <c r="S290" s="215">
        <v>0</v>
      </c>
      <c r="T290" s="21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360</v>
      </c>
      <c r="AT290" s="217" t="s">
        <v>339</v>
      </c>
      <c r="AU290" s="217" t="s">
        <v>185</v>
      </c>
      <c r="AY290" s="18" t="s">
        <v>177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185</v>
      </c>
      <c r="BK290" s="218">
        <f>ROUND(I290*H290,2)</f>
        <v>0</v>
      </c>
      <c r="BL290" s="18" t="s">
        <v>263</v>
      </c>
      <c r="BM290" s="217" t="s">
        <v>446</v>
      </c>
    </row>
    <row r="291" spans="1:65" s="2" customFormat="1" ht="21.75" customHeight="1">
      <c r="A291" s="35"/>
      <c r="B291" s="36"/>
      <c r="C291" s="205" t="s">
        <v>447</v>
      </c>
      <c r="D291" s="205" t="s">
        <v>180</v>
      </c>
      <c r="E291" s="206" t="s">
        <v>448</v>
      </c>
      <c r="F291" s="207" t="s">
        <v>449</v>
      </c>
      <c r="G291" s="208" t="s">
        <v>203</v>
      </c>
      <c r="H291" s="209">
        <v>4</v>
      </c>
      <c r="I291" s="210"/>
      <c r="J291" s="211">
        <f>ROUND(I291*H291,2)</f>
        <v>0</v>
      </c>
      <c r="K291" s="212"/>
      <c r="L291" s="40"/>
      <c r="M291" s="213" t="s">
        <v>1</v>
      </c>
      <c r="N291" s="214" t="s">
        <v>46</v>
      </c>
      <c r="O291" s="72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263</v>
      </c>
      <c r="AT291" s="217" t="s">
        <v>180</v>
      </c>
      <c r="AU291" s="217" t="s">
        <v>185</v>
      </c>
      <c r="AY291" s="18" t="s">
        <v>177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185</v>
      </c>
      <c r="BK291" s="218">
        <f>ROUND(I291*H291,2)</f>
        <v>0</v>
      </c>
      <c r="BL291" s="18" t="s">
        <v>263</v>
      </c>
      <c r="BM291" s="217" t="s">
        <v>450</v>
      </c>
    </row>
    <row r="292" spans="1:65" s="2" customFormat="1" ht="21.75" customHeight="1">
      <c r="A292" s="35"/>
      <c r="B292" s="36"/>
      <c r="C292" s="205" t="s">
        <v>451</v>
      </c>
      <c r="D292" s="205" t="s">
        <v>180</v>
      </c>
      <c r="E292" s="206" t="s">
        <v>452</v>
      </c>
      <c r="F292" s="207" t="s">
        <v>453</v>
      </c>
      <c r="G292" s="208" t="s">
        <v>210</v>
      </c>
      <c r="H292" s="209">
        <v>5.0999999999999996</v>
      </c>
      <c r="I292" s="210"/>
      <c r="J292" s="211">
        <f>ROUND(I292*H292,2)</f>
        <v>0</v>
      </c>
      <c r="K292" s="212"/>
      <c r="L292" s="40"/>
      <c r="M292" s="213" t="s">
        <v>1</v>
      </c>
      <c r="N292" s="214" t="s">
        <v>46</v>
      </c>
      <c r="O292" s="72"/>
      <c r="P292" s="215">
        <f>O292*H292</f>
        <v>0</v>
      </c>
      <c r="Q292" s="215">
        <v>4.0000000000000003E-5</v>
      </c>
      <c r="R292" s="215">
        <f>Q292*H292</f>
        <v>2.04E-4</v>
      </c>
      <c r="S292" s="215">
        <v>0</v>
      </c>
      <c r="T292" s="21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263</v>
      </c>
      <c r="AT292" s="217" t="s">
        <v>180</v>
      </c>
      <c r="AU292" s="217" t="s">
        <v>185</v>
      </c>
      <c r="AY292" s="18" t="s">
        <v>177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185</v>
      </c>
      <c r="BK292" s="218">
        <f>ROUND(I292*H292,2)</f>
        <v>0</v>
      </c>
      <c r="BL292" s="18" t="s">
        <v>263</v>
      </c>
      <c r="BM292" s="217" t="s">
        <v>454</v>
      </c>
    </row>
    <row r="293" spans="1:65" s="2" customFormat="1" ht="16.5" customHeight="1">
      <c r="A293" s="35"/>
      <c r="B293" s="36"/>
      <c r="C293" s="263" t="s">
        <v>455</v>
      </c>
      <c r="D293" s="263" t="s">
        <v>339</v>
      </c>
      <c r="E293" s="264" t="s">
        <v>456</v>
      </c>
      <c r="F293" s="265" t="s">
        <v>457</v>
      </c>
      <c r="G293" s="266" t="s">
        <v>210</v>
      </c>
      <c r="H293" s="267">
        <v>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46</v>
      </c>
      <c r="O293" s="72"/>
      <c r="P293" s="215">
        <f>O293*H293</f>
        <v>0</v>
      </c>
      <c r="Q293" s="215">
        <v>1.7000000000000001E-4</v>
      </c>
      <c r="R293" s="215">
        <f>Q293*H293</f>
        <v>1.0200000000000001E-3</v>
      </c>
      <c r="S293" s="215">
        <v>0</v>
      </c>
      <c r="T293" s="21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360</v>
      </c>
      <c r="AT293" s="217" t="s">
        <v>339</v>
      </c>
      <c r="AU293" s="217" t="s">
        <v>185</v>
      </c>
      <c r="AY293" s="18" t="s">
        <v>177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185</v>
      </c>
      <c r="BK293" s="218">
        <f>ROUND(I293*H293,2)</f>
        <v>0</v>
      </c>
      <c r="BL293" s="18" t="s">
        <v>263</v>
      </c>
      <c r="BM293" s="217" t="s">
        <v>458</v>
      </c>
    </row>
    <row r="294" spans="1:65" s="14" customFormat="1" ht="10.199999999999999">
      <c r="B294" s="230"/>
      <c r="C294" s="231"/>
      <c r="D294" s="221" t="s">
        <v>187</v>
      </c>
      <c r="E294" s="231"/>
      <c r="F294" s="233" t="s">
        <v>459</v>
      </c>
      <c r="G294" s="231"/>
      <c r="H294" s="234">
        <v>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187</v>
      </c>
      <c r="AU294" s="240" t="s">
        <v>185</v>
      </c>
      <c r="AV294" s="14" t="s">
        <v>185</v>
      </c>
      <c r="AW294" s="14" t="s">
        <v>4</v>
      </c>
      <c r="AX294" s="14" t="s">
        <v>88</v>
      </c>
      <c r="AY294" s="240" t="s">
        <v>177</v>
      </c>
    </row>
    <row r="295" spans="1:65" s="2" customFormat="1" ht="21.75" customHeight="1">
      <c r="A295" s="35"/>
      <c r="B295" s="36"/>
      <c r="C295" s="205" t="s">
        <v>460</v>
      </c>
      <c r="D295" s="205" t="s">
        <v>180</v>
      </c>
      <c r="E295" s="206" t="s">
        <v>461</v>
      </c>
      <c r="F295" s="207" t="s">
        <v>462</v>
      </c>
      <c r="G295" s="208" t="s">
        <v>426</v>
      </c>
      <c r="H295" s="274"/>
      <c r="I295" s="210"/>
      <c r="J295" s="211">
        <f>ROUND(I295*H295,2)</f>
        <v>0</v>
      </c>
      <c r="K295" s="212"/>
      <c r="L295" s="40"/>
      <c r="M295" s="213" t="s">
        <v>1</v>
      </c>
      <c r="N295" s="214" t="s">
        <v>46</v>
      </c>
      <c r="O295" s="72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263</v>
      </c>
      <c r="AT295" s="217" t="s">
        <v>180</v>
      </c>
      <c r="AU295" s="217" t="s">
        <v>185</v>
      </c>
      <c r="AY295" s="18" t="s">
        <v>177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185</v>
      </c>
      <c r="BK295" s="218">
        <f>ROUND(I295*H295,2)</f>
        <v>0</v>
      </c>
      <c r="BL295" s="18" t="s">
        <v>263</v>
      </c>
      <c r="BM295" s="217" t="s">
        <v>463</v>
      </c>
    </row>
    <row r="296" spans="1:65" s="12" customFormat="1" ht="22.8" customHeight="1">
      <c r="B296" s="189"/>
      <c r="C296" s="190"/>
      <c r="D296" s="191" t="s">
        <v>79</v>
      </c>
      <c r="E296" s="203" t="s">
        <v>464</v>
      </c>
      <c r="F296" s="203" t="s">
        <v>465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SUM(P297:P303)</f>
        <v>0</v>
      </c>
      <c r="Q296" s="197"/>
      <c r="R296" s="198">
        <f>SUM(R297:R303)</f>
        <v>1.1384999999999999E-2</v>
      </c>
      <c r="S296" s="197"/>
      <c r="T296" s="199">
        <f>SUM(T297:T303)</f>
        <v>0</v>
      </c>
      <c r="AR296" s="200" t="s">
        <v>185</v>
      </c>
      <c r="AT296" s="201" t="s">
        <v>79</v>
      </c>
      <c r="AU296" s="201" t="s">
        <v>88</v>
      </c>
      <c r="AY296" s="200" t="s">
        <v>177</v>
      </c>
      <c r="BK296" s="202">
        <f>SUM(BK297:BK303)</f>
        <v>0</v>
      </c>
    </row>
    <row r="297" spans="1:65" s="2" customFormat="1" ht="21.75" customHeight="1">
      <c r="A297" s="35"/>
      <c r="B297" s="36"/>
      <c r="C297" s="205" t="s">
        <v>466</v>
      </c>
      <c r="D297" s="205" t="s">
        <v>180</v>
      </c>
      <c r="E297" s="206" t="s">
        <v>467</v>
      </c>
      <c r="F297" s="207" t="s">
        <v>468</v>
      </c>
      <c r="G297" s="208" t="s">
        <v>203</v>
      </c>
      <c r="H297" s="209">
        <v>2.5</v>
      </c>
      <c r="I297" s="210"/>
      <c r="J297" s="211">
        <f t="shared" ref="J297:J303" si="0">ROUND(I297*H297,2)</f>
        <v>0</v>
      </c>
      <c r="K297" s="212"/>
      <c r="L297" s="40"/>
      <c r="M297" s="213" t="s">
        <v>1</v>
      </c>
      <c r="N297" s="214" t="s">
        <v>46</v>
      </c>
      <c r="O297" s="72"/>
      <c r="P297" s="215">
        <f t="shared" ref="P297:P303" si="1">O297*H297</f>
        <v>0</v>
      </c>
      <c r="Q297" s="215">
        <v>1.2600000000000001E-3</v>
      </c>
      <c r="R297" s="215">
        <f t="shared" ref="R297:R303" si="2">Q297*H297</f>
        <v>3.15E-3</v>
      </c>
      <c r="S297" s="215">
        <v>0</v>
      </c>
      <c r="T297" s="216">
        <f t="shared" ref="T297:T303" si="3"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263</v>
      </c>
      <c r="AT297" s="217" t="s">
        <v>180</v>
      </c>
      <c r="AU297" s="217" t="s">
        <v>185</v>
      </c>
      <c r="AY297" s="18" t="s">
        <v>177</v>
      </c>
      <c r="BE297" s="218">
        <f t="shared" ref="BE297:BE303" si="4">IF(N297="základní",J297,0)</f>
        <v>0</v>
      </c>
      <c r="BF297" s="218">
        <f t="shared" ref="BF297:BF303" si="5">IF(N297="snížená",J297,0)</f>
        <v>0</v>
      </c>
      <c r="BG297" s="218">
        <f t="shared" ref="BG297:BG303" si="6">IF(N297="zákl. přenesená",J297,0)</f>
        <v>0</v>
      </c>
      <c r="BH297" s="218">
        <f t="shared" ref="BH297:BH303" si="7">IF(N297="sníž. přenesená",J297,0)</f>
        <v>0</v>
      </c>
      <c r="BI297" s="218">
        <f t="shared" ref="BI297:BI303" si="8">IF(N297="nulová",J297,0)</f>
        <v>0</v>
      </c>
      <c r="BJ297" s="18" t="s">
        <v>185</v>
      </c>
      <c r="BK297" s="218">
        <f t="shared" ref="BK297:BK303" si="9">ROUND(I297*H297,2)</f>
        <v>0</v>
      </c>
      <c r="BL297" s="18" t="s">
        <v>263</v>
      </c>
      <c r="BM297" s="217" t="s">
        <v>469</v>
      </c>
    </row>
    <row r="298" spans="1:65" s="2" customFormat="1" ht="16.5" customHeight="1">
      <c r="A298" s="35"/>
      <c r="B298" s="36"/>
      <c r="C298" s="205" t="s">
        <v>470</v>
      </c>
      <c r="D298" s="205" t="s">
        <v>180</v>
      </c>
      <c r="E298" s="206" t="s">
        <v>471</v>
      </c>
      <c r="F298" s="207" t="s">
        <v>472</v>
      </c>
      <c r="G298" s="208" t="s">
        <v>203</v>
      </c>
      <c r="H298" s="209">
        <v>2</v>
      </c>
      <c r="I298" s="210"/>
      <c r="J298" s="211">
        <f t="shared" si="0"/>
        <v>0</v>
      </c>
      <c r="K298" s="212"/>
      <c r="L298" s="40"/>
      <c r="M298" s="213" t="s">
        <v>1</v>
      </c>
      <c r="N298" s="214" t="s">
        <v>46</v>
      </c>
      <c r="O298" s="72"/>
      <c r="P298" s="215">
        <f t="shared" si="1"/>
        <v>0</v>
      </c>
      <c r="Q298" s="215">
        <v>5.1999999999999995E-4</v>
      </c>
      <c r="R298" s="215">
        <f t="shared" si="2"/>
        <v>1.0399999999999999E-3</v>
      </c>
      <c r="S298" s="215">
        <v>0</v>
      </c>
      <c r="T298" s="216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263</v>
      </c>
      <c r="AT298" s="217" t="s">
        <v>180</v>
      </c>
      <c r="AU298" s="217" t="s">
        <v>185</v>
      </c>
      <c r="AY298" s="18" t="s">
        <v>177</v>
      </c>
      <c r="BE298" s="218">
        <f t="shared" si="4"/>
        <v>0</v>
      </c>
      <c r="BF298" s="218">
        <f t="shared" si="5"/>
        <v>0</v>
      </c>
      <c r="BG298" s="218">
        <f t="shared" si="6"/>
        <v>0</v>
      </c>
      <c r="BH298" s="218">
        <f t="shared" si="7"/>
        <v>0</v>
      </c>
      <c r="BI298" s="218">
        <f t="shared" si="8"/>
        <v>0</v>
      </c>
      <c r="BJ298" s="18" t="s">
        <v>185</v>
      </c>
      <c r="BK298" s="218">
        <f t="shared" si="9"/>
        <v>0</v>
      </c>
      <c r="BL298" s="18" t="s">
        <v>263</v>
      </c>
      <c r="BM298" s="217" t="s">
        <v>473</v>
      </c>
    </row>
    <row r="299" spans="1:65" s="2" customFormat="1" ht="21.75" customHeight="1">
      <c r="A299" s="35"/>
      <c r="B299" s="36"/>
      <c r="C299" s="205" t="s">
        <v>474</v>
      </c>
      <c r="D299" s="205" t="s">
        <v>180</v>
      </c>
      <c r="E299" s="206" t="s">
        <v>475</v>
      </c>
      <c r="F299" s="207" t="s">
        <v>476</v>
      </c>
      <c r="G299" s="208" t="s">
        <v>203</v>
      </c>
      <c r="H299" s="209">
        <v>2.5</v>
      </c>
      <c r="I299" s="210"/>
      <c r="J299" s="211">
        <f t="shared" si="0"/>
        <v>0</v>
      </c>
      <c r="K299" s="212"/>
      <c r="L299" s="40"/>
      <c r="M299" s="213" t="s">
        <v>1</v>
      </c>
      <c r="N299" s="214" t="s">
        <v>46</v>
      </c>
      <c r="O299" s="72"/>
      <c r="P299" s="215">
        <f t="shared" si="1"/>
        <v>0</v>
      </c>
      <c r="Q299" s="215">
        <v>8.7000000000000001E-4</v>
      </c>
      <c r="R299" s="215">
        <f t="shared" si="2"/>
        <v>2.1749999999999999E-3</v>
      </c>
      <c r="S299" s="215">
        <v>0</v>
      </c>
      <c r="T299" s="216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263</v>
      </c>
      <c r="AT299" s="217" t="s">
        <v>180</v>
      </c>
      <c r="AU299" s="217" t="s">
        <v>185</v>
      </c>
      <c r="AY299" s="18" t="s">
        <v>177</v>
      </c>
      <c r="BE299" s="218">
        <f t="shared" si="4"/>
        <v>0</v>
      </c>
      <c r="BF299" s="218">
        <f t="shared" si="5"/>
        <v>0</v>
      </c>
      <c r="BG299" s="218">
        <f t="shared" si="6"/>
        <v>0</v>
      </c>
      <c r="BH299" s="218">
        <f t="shared" si="7"/>
        <v>0</v>
      </c>
      <c r="BI299" s="218">
        <f t="shared" si="8"/>
        <v>0</v>
      </c>
      <c r="BJ299" s="18" t="s">
        <v>185</v>
      </c>
      <c r="BK299" s="218">
        <f t="shared" si="9"/>
        <v>0</v>
      </c>
      <c r="BL299" s="18" t="s">
        <v>263</v>
      </c>
      <c r="BM299" s="217" t="s">
        <v>477</v>
      </c>
    </row>
    <row r="300" spans="1:65" s="2" customFormat="1" ht="21.75" customHeight="1">
      <c r="A300" s="35"/>
      <c r="B300" s="36"/>
      <c r="C300" s="205" t="s">
        <v>478</v>
      </c>
      <c r="D300" s="205" t="s">
        <v>180</v>
      </c>
      <c r="E300" s="206" t="s">
        <v>479</v>
      </c>
      <c r="F300" s="207" t="s">
        <v>480</v>
      </c>
      <c r="G300" s="208" t="s">
        <v>371</v>
      </c>
      <c r="H300" s="209">
        <v>1</v>
      </c>
      <c r="I300" s="210"/>
      <c r="J300" s="211">
        <f t="shared" si="0"/>
        <v>0</v>
      </c>
      <c r="K300" s="212"/>
      <c r="L300" s="40"/>
      <c r="M300" s="213" t="s">
        <v>1</v>
      </c>
      <c r="N300" s="214" t="s">
        <v>46</v>
      </c>
      <c r="O300" s="72"/>
      <c r="P300" s="215">
        <f t="shared" si="1"/>
        <v>0</v>
      </c>
      <c r="Q300" s="215">
        <v>0</v>
      </c>
      <c r="R300" s="215">
        <f t="shared" si="2"/>
        <v>0</v>
      </c>
      <c r="S300" s="215">
        <v>0</v>
      </c>
      <c r="T300" s="216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263</v>
      </c>
      <c r="AT300" s="217" t="s">
        <v>180</v>
      </c>
      <c r="AU300" s="217" t="s">
        <v>185</v>
      </c>
      <c r="AY300" s="18" t="s">
        <v>177</v>
      </c>
      <c r="BE300" s="218">
        <f t="shared" si="4"/>
        <v>0</v>
      </c>
      <c r="BF300" s="218">
        <f t="shared" si="5"/>
        <v>0</v>
      </c>
      <c r="BG300" s="218">
        <f t="shared" si="6"/>
        <v>0</v>
      </c>
      <c r="BH300" s="218">
        <f t="shared" si="7"/>
        <v>0</v>
      </c>
      <c r="BI300" s="218">
        <f t="shared" si="8"/>
        <v>0</v>
      </c>
      <c r="BJ300" s="18" t="s">
        <v>185</v>
      </c>
      <c r="BK300" s="218">
        <f t="shared" si="9"/>
        <v>0</v>
      </c>
      <c r="BL300" s="18" t="s">
        <v>263</v>
      </c>
      <c r="BM300" s="217" t="s">
        <v>481</v>
      </c>
    </row>
    <row r="301" spans="1:65" s="2" customFormat="1" ht="21.75" customHeight="1">
      <c r="A301" s="35"/>
      <c r="B301" s="36"/>
      <c r="C301" s="205" t="s">
        <v>482</v>
      </c>
      <c r="D301" s="205" t="s">
        <v>180</v>
      </c>
      <c r="E301" s="206" t="s">
        <v>483</v>
      </c>
      <c r="F301" s="207" t="s">
        <v>484</v>
      </c>
      <c r="G301" s="208" t="s">
        <v>192</v>
      </c>
      <c r="H301" s="209">
        <v>1</v>
      </c>
      <c r="I301" s="210"/>
      <c r="J301" s="211">
        <f t="shared" si="0"/>
        <v>0</v>
      </c>
      <c r="K301" s="212"/>
      <c r="L301" s="40"/>
      <c r="M301" s="213" t="s">
        <v>1</v>
      </c>
      <c r="N301" s="214" t="s">
        <v>46</v>
      </c>
      <c r="O301" s="72"/>
      <c r="P301" s="215">
        <f t="shared" si="1"/>
        <v>0</v>
      </c>
      <c r="Q301" s="215">
        <v>6.2E-4</v>
      </c>
      <c r="R301" s="215">
        <f t="shared" si="2"/>
        <v>6.2E-4</v>
      </c>
      <c r="S301" s="215">
        <v>0</v>
      </c>
      <c r="T301" s="216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263</v>
      </c>
      <c r="AT301" s="217" t="s">
        <v>180</v>
      </c>
      <c r="AU301" s="217" t="s">
        <v>185</v>
      </c>
      <c r="AY301" s="18" t="s">
        <v>177</v>
      </c>
      <c r="BE301" s="218">
        <f t="shared" si="4"/>
        <v>0</v>
      </c>
      <c r="BF301" s="218">
        <f t="shared" si="5"/>
        <v>0</v>
      </c>
      <c r="BG301" s="218">
        <f t="shared" si="6"/>
        <v>0</v>
      </c>
      <c r="BH301" s="218">
        <f t="shared" si="7"/>
        <v>0</v>
      </c>
      <c r="BI301" s="218">
        <f t="shared" si="8"/>
        <v>0</v>
      </c>
      <c r="BJ301" s="18" t="s">
        <v>185</v>
      </c>
      <c r="BK301" s="218">
        <f t="shared" si="9"/>
        <v>0</v>
      </c>
      <c r="BL301" s="18" t="s">
        <v>263</v>
      </c>
      <c r="BM301" s="217" t="s">
        <v>485</v>
      </c>
    </row>
    <row r="302" spans="1:65" s="2" customFormat="1" ht="21.75" customHeight="1">
      <c r="A302" s="35"/>
      <c r="B302" s="36"/>
      <c r="C302" s="263" t="s">
        <v>486</v>
      </c>
      <c r="D302" s="263" t="s">
        <v>339</v>
      </c>
      <c r="E302" s="264" t="s">
        <v>487</v>
      </c>
      <c r="F302" s="265" t="s">
        <v>488</v>
      </c>
      <c r="G302" s="266" t="s">
        <v>192</v>
      </c>
      <c r="H302" s="267">
        <v>1</v>
      </c>
      <c r="I302" s="268"/>
      <c r="J302" s="269">
        <f t="shared" si="0"/>
        <v>0</v>
      </c>
      <c r="K302" s="270"/>
      <c r="L302" s="271"/>
      <c r="M302" s="272" t="s">
        <v>1</v>
      </c>
      <c r="N302" s="273" t="s">
        <v>46</v>
      </c>
      <c r="O302" s="72"/>
      <c r="P302" s="215">
        <f t="shared" si="1"/>
        <v>0</v>
      </c>
      <c r="Q302" s="215">
        <v>4.4000000000000003E-3</v>
      </c>
      <c r="R302" s="215">
        <f t="shared" si="2"/>
        <v>4.4000000000000003E-3</v>
      </c>
      <c r="S302" s="215">
        <v>0</v>
      </c>
      <c r="T302" s="216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360</v>
      </c>
      <c r="AT302" s="217" t="s">
        <v>339</v>
      </c>
      <c r="AU302" s="217" t="s">
        <v>185</v>
      </c>
      <c r="AY302" s="18" t="s">
        <v>177</v>
      </c>
      <c r="BE302" s="218">
        <f t="shared" si="4"/>
        <v>0</v>
      </c>
      <c r="BF302" s="218">
        <f t="shared" si="5"/>
        <v>0</v>
      </c>
      <c r="BG302" s="218">
        <f t="shared" si="6"/>
        <v>0</v>
      </c>
      <c r="BH302" s="218">
        <f t="shared" si="7"/>
        <v>0</v>
      </c>
      <c r="BI302" s="218">
        <f t="shared" si="8"/>
        <v>0</v>
      </c>
      <c r="BJ302" s="18" t="s">
        <v>185</v>
      </c>
      <c r="BK302" s="218">
        <f t="shared" si="9"/>
        <v>0</v>
      </c>
      <c r="BL302" s="18" t="s">
        <v>263</v>
      </c>
      <c r="BM302" s="217" t="s">
        <v>489</v>
      </c>
    </row>
    <row r="303" spans="1:65" s="2" customFormat="1" ht="21.75" customHeight="1">
      <c r="A303" s="35"/>
      <c r="B303" s="36"/>
      <c r="C303" s="205" t="s">
        <v>490</v>
      </c>
      <c r="D303" s="205" t="s">
        <v>180</v>
      </c>
      <c r="E303" s="206" t="s">
        <v>491</v>
      </c>
      <c r="F303" s="207" t="s">
        <v>492</v>
      </c>
      <c r="G303" s="208" t="s">
        <v>426</v>
      </c>
      <c r="H303" s="274"/>
      <c r="I303" s="210"/>
      <c r="J303" s="211">
        <f t="shared" si="0"/>
        <v>0</v>
      </c>
      <c r="K303" s="212"/>
      <c r="L303" s="40"/>
      <c r="M303" s="213" t="s">
        <v>1</v>
      </c>
      <c r="N303" s="214" t="s">
        <v>46</v>
      </c>
      <c r="O303" s="72"/>
      <c r="P303" s="215">
        <f t="shared" si="1"/>
        <v>0</v>
      </c>
      <c r="Q303" s="215">
        <v>0</v>
      </c>
      <c r="R303" s="215">
        <f t="shared" si="2"/>
        <v>0</v>
      </c>
      <c r="S303" s="215">
        <v>0</v>
      </c>
      <c r="T303" s="216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263</v>
      </c>
      <c r="AT303" s="217" t="s">
        <v>180</v>
      </c>
      <c r="AU303" s="217" t="s">
        <v>185</v>
      </c>
      <c r="AY303" s="18" t="s">
        <v>177</v>
      </c>
      <c r="BE303" s="218">
        <f t="shared" si="4"/>
        <v>0</v>
      </c>
      <c r="BF303" s="218">
        <f t="shared" si="5"/>
        <v>0</v>
      </c>
      <c r="BG303" s="218">
        <f t="shared" si="6"/>
        <v>0</v>
      </c>
      <c r="BH303" s="218">
        <f t="shared" si="7"/>
        <v>0</v>
      </c>
      <c r="BI303" s="218">
        <f t="shared" si="8"/>
        <v>0</v>
      </c>
      <c r="BJ303" s="18" t="s">
        <v>185</v>
      </c>
      <c r="BK303" s="218">
        <f t="shared" si="9"/>
        <v>0</v>
      </c>
      <c r="BL303" s="18" t="s">
        <v>263</v>
      </c>
      <c r="BM303" s="217" t="s">
        <v>493</v>
      </c>
    </row>
    <row r="304" spans="1:65" s="12" customFormat="1" ht="22.8" customHeight="1">
      <c r="B304" s="189"/>
      <c r="C304" s="190"/>
      <c r="D304" s="191" t="s">
        <v>79</v>
      </c>
      <c r="E304" s="203" t="s">
        <v>494</v>
      </c>
      <c r="F304" s="203" t="s">
        <v>495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SUM(P305:P313)</f>
        <v>0</v>
      </c>
      <c r="Q304" s="197"/>
      <c r="R304" s="198">
        <f>SUM(R305:R313)</f>
        <v>9.6000000000000009E-3</v>
      </c>
      <c r="S304" s="197"/>
      <c r="T304" s="199">
        <f>SUM(T305:T313)</f>
        <v>0</v>
      </c>
      <c r="AR304" s="200" t="s">
        <v>185</v>
      </c>
      <c r="AT304" s="201" t="s">
        <v>79</v>
      </c>
      <c r="AU304" s="201" t="s">
        <v>88</v>
      </c>
      <c r="AY304" s="200" t="s">
        <v>177</v>
      </c>
      <c r="BK304" s="202">
        <f>SUM(BK305:BK313)</f>
        <v>0</v>
      </c>
    </row>
    <row r="305" spans="1:65" s="2" customFormat="1" ht="33" customHeight="1">
      <c r="A305" s="35"/>
      <c r="B305" s="36"/>
      <c r="C305" s="205" t="s">
        <v>496</v>
      </c>
      <c r="D305" s="205" t="s">
        <v>180</v>
      </c>
      <c r="E305" s="206" t="s">
        <v>497</v>
      </c>
      <c r="F305" s="207" t="s">
        <v>498</v>
      </c>
      <c r="G305" s="208" t="s">
        <v>203</v>
      </c>
      <c r="H305" s="209">
        <v>12</v>
      </c>
      <c r="I305" s="210"/>
      <c r="J305" s="211">
        <f>ROUND(I305*H305,2)</f>
        <v>0</v>
      </c>
      <c r="K305" s="212"/>
      <c r="L305" s="40"/>
      <c r="M305" s="213" t="s">
        <v>1</v>
      </c>
      <c r="N305" s="214" t="s">
        <v>46</v>
      </c>
      <c r="O305" s="72"/>
      <c r="P305" s="215">
        <f>O305*H305</f>
        <v>0</v>
      </c>
      <c r="Q305" s="215">
        <v>2.7E-4</v>
      </c>
      <c r="R305" s="215">
        <f>Q305*H305</f>
        <v>3.2399999999999998E-3</v>
      </c>
      <c r="S305" s="215">
        <v>0</v>
      </c>
      <c r="T305" s="21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263</v>
      </c>
      <c r="AT305" s="217" t="s">
        <v>180</v>
      </c>
      <c r="AU305" s="217" t="s">
        <v>185</v>
      </c>
      <c r="AY305" s="18" t="s">
        <v>177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185</v>
      </c>
      <c r="BK305" s="218">
        <f>ROUND(I305*H305,2)</f>
        <v>0</v>
      </c>
      <c r="BL305" s="18" t="s">
        <v>263</v>
      </c>
      <c r="BM305" s="217" t="s">
        <v>499</v>
      </c>
    </row>
    <row r="306" spans="1:65" s="14" customFormat="1" ht="10.199999999999999">
      <c r="B306" s="230"/>
      <c r="C306" s="231"/>
      <c r="D306" s="221" t="s">
        <v>187</v>
      </c>
      <c r="E306" s="232" t="s">
        <v>1</v>
      </c>
      <c r="F306" s="233" t="s">
        <v>120</v>
      </c>
      <c r="G306" s="231"/>
      <c r="H306" s="234">
        <v>12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187</v>
      </c>
      <c r="AU306" s="240" t="s">
        <v>185</v>
      </c>
      <c r="AV306" s="14" t="s">
        <v>185</v>
      </c>
      <c r="AW306" s="14" t="s">
        <v>36</v>
      </c>
      <c r="AX306" s="14" t="s">
        <v>88</v>
      </c>
      <c r="AY306" s="240" t="s">
        <v>177</v>
      </c>
    </row>
    <row r="307" spans="1:65" s="2" customFormat="1" ht="16.5" customHeight="1">
      <c r="A307" s="35"/>
      <c r="B307" s="36"/>
      <c r="C307" s="263" t="s">
        <v>500</v>
      </c>
      <c r="D307" s="263" t="s">
        <v>339</v>
      </c>
      <c r="E307" s="264" t="s">
        <v>501</v>
      </c>
      <c r="F307" s="265" t="s">
        <v>502</v>
      </c>
      <c r="G307" s="266" t="s">
        <v>203</v>
      </c>
      <c r="H307" s="267">
        <v>12</v>
      </c>
      <c r="I307" s="268"/>
      <c r="J307" s="269">
        <f>ROUND(I307*H307,2)</f>
        <v>0</v>
      </c>
      <c r="K307" s="270"/>
      <c r="L307" s="271"/>
      <c r="M307" s="272" t="s">
        <v>1</v>
      </c>
      <c r="N307" s="273" t="s">
        <v>46</v>
      </c>
      <c r="O307" s="72"/>
      <c r="P307" s="215">
        <f>O307*H307</f>
        <v>0</v>
      </c>
      <c r="Q307" s="215">
        <v>1.2999999999999999E-4</v>
      </c>
      <c r="R307" s="215">
        <f>Q307*H307</f>
        <v>1.5599999999999998E-3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360</v>
      </c>
      <c r="AT307" s="217" t="s">
        <v>339</v>
      </c>
      <c r="AU307" s="217" t="s">
        <v>185</v>
      </c>
      <c r="AY307" s="18" t="s">
        <v>177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185</v>
      </c>
      <c r="BK307" s="218">
        <f>ROUND(I307*H307,2)</f>
        <v>0</v>
      </c>
      <c r="BL307" s="18" t="s">
        <v>263</v>
      </c>
      <c r="BM307" s="217" t="s">
        <v>503</v>
      </c>
    </row>
    <row r="308" spans="1:65" s="2" customFormat="1" ht="16.5" customHeight="1">
      <c r="A308" s="35"/>
      <c r="B308" s="36"/>
      <c r="C308" s="205" t="s">
        <v>504</v>
      </c>
      <c r="D308" s="205" t="s">
        <v>180</v>
      </c>
      <c r="E308" s="206" t="s">
        <v>505</v>
      </c>
      <c r="F308" s="207" t="s">
        <v>506</v>
      </c>
      <c r="G308" s="208" t="s">
        <v>192</v>
      </c>
      <c r="H308" s="209">
        <v>4</v>
      </c>
      <c r="I308" s="210"/>
      <c r="J308" s="211">
        <f>ROUND(I308*H308,2)</f>
        <v>0</v>
      </c>
      <c r="K308" s="212"/>
      <c r="L308" s="40"/>
      <c r="M308" s="213" t="s">
        <v>1</v>
      </c>
      <c r="N308" s="214" t="s">
        <v>46</v>
      </c>
      <c r="O308" s="72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263</v>
      </c>
      <c r="AT308" s="217" t="s">
        <v>180</v>
      </c>
      <c r="AU308" s="217" t="s">
        <v>185</v>
      </c>
      <c r="AY308" s="18" t="s">
        <v>177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185</v>
      </c>
      <c r="BK308" s="218">
        <f>ROUND(I308*H308,2)</f>
        <v>0</v>
      </c>
      <c r="BL308" s="18" t="s">
        <v>263</v>
      </c>
      <c r="BM308" s="217" t="s">
        <v>507</v>
      </c>
    </row>
    <row r="309" spans="1:65" s="14" customFormat="1" ht="10.199999999999999">
      <c r="B309" s="230"/>
      <c r="C309" s="231"/>
      <c r="D309" s="221" t="s">
        <v>187</v>
      </c>
      <c r="E309" s="232" t="s">
        <v>1</v>
      </c>
      <c r="F309" s="233" t="s">
        <v>184</v>
      </c>
      <c r="G309" s="231"/>
      <c r="H309" s="234">
        <v>4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187</v>
      </c>
      <c r="AU309" s="240" t="s">
        <v>185</v>
      </c>
      <c r="AV309" s="14" t="s">
        <v>185</v>
      </c>
      <c r="AW309" s="14" t="s">
        <v>36</v>
      </c>
      <c r="AX309" s="14" t="s">
        <v>88</v>
      </c>
      <c r="AY309" s="240" t="s">
        <v>177</v>
      </c>
    </row>
    <row r="310" spans="1:65" s="2" customFormat="1" ht="21.75" customHeight="1">
      <c r="A310" s="35"/>
      <c r="B310" s="36"/>
      <c r="C310" s="205" t="s">
        <v>508</v>
      </c>
      <c r="D310" s="205" t="s">
        <v>180</v>
      </c>
      <c r="E310" s="206" t="s">
        <v>509</v>
      </c>
      <c r="F310" s="207" t="s">
        <v>510</v>
      </c>
      <c r="G310" s="208" t="s">
        <v>203</v>
      </c>
      <c r="H310" s="209">
        <v>12</v>
      </c>
      <c r="I310" s="210"/>
      <c r="J310" s="211">
        <f>ROUND(I310*H310,2)</f>
        <v>0</v>
      </c>
      <c r="K310" s="212"/>
      <c r="L310" s="40"/>
      <c r="M310" s="213" t="s">
        <v>1</v>
      </c>
      <c r="N310" s="214" t="s">
        <v>46</v>
      </c>
      <c r="O310" s="72"/>
      <c r="P310" s="215">
        <f>O310*H310</f>
        <v>0</v>
      </c>
      <c r="Q310" s="215">
        <v>4.0000000000000002E-4</v>
      </c>
      <c r="R310" s="215">
        <f>Q310*H310</f>
        <v>4.8000000000000004E-3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263</v>
      </c>
      <c r="AT310" s="217" t="s">
        <v>180</v>
      </c>
      <c r="AU310" s="217" t="s">
        <v>185</v>
      </c>
      <c r="AY310" s="18" t="s">
        <v>177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185</v>
      </c>
      <c r="BK310" s="218">
        <f>ROUND(I310*H310,2)</f>
        <v>0</v>
      </c>
      <c r="BL310" s="18" t="s">
        <v>263</v>
      </c>
      <c r="BM310" s="217" t="s">
        <v>511</v>
      </c>
    </row>
    <row r="311" spans="1:65" s="14" customFormat="1" ht="10.199999999999999">
      <c r="B311" s="230"/>
      <c r="C311" s="231"/>
      <c r="D311" s="221" t="s">
        <v>187</v>
      </c>
      <c r="E311" s="232" t="s">
        <v>1</v>
      </c>
      <c r="F311" s="233" t="s">
        <v>120</v>
      </c>
      <c r="G311" s="231"/>
      <c r="H311" s="234">
        <v>12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187</v>
      </c>
      <c r="AU311" s="240" t="s">
        <v>185</v>
      </c>
      <c r="AV311" s="14" t="s">
        <v>185</v>
      </c>
      <c r="AW311" s="14" t="s">
        <v>36</v>
      </c>
      <c r="AX311" s="14" t="s">
        <v>88</v>
      </c>
      <c r="AY311" s="240" t="s">
        <v>177</v>
      </c>
    </row>
    <row r="312" spans="1:65" s="2" customFormat="1" ht="21.75" customHeight="1">
      <c r="A312" s="35"/>
      <c r="B312" s="36"/>
      <c r="C312" s="205" t="s">
        <v>512</v>
      </c>
      <c r="D312" s="205" t="s">
        <v>180</v>
      </c>
      <c r="E312" s="206" t="s">
        <v>513</v>
      </c>
      <c r="F312" s="207" t="s">
        <v>514</v>
      </c>
      <c r="G312" s="208" t="s">
        <v>371</v>
      </c>
      <c r="H312" s="209">
        <v>1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46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263</v>
      </c>
      <c r="AT312" s="217" t="s">
        <v>180</v>
      </c>
      <c r="AU312" s="217" t="s">
        <v>185</v>
      </c>
      <c r="AY312" s="18" t="s">
        <v>177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185</v>
      </c>
      <c r="BK312" s="218">
        <f>ROUND(I312*H312,2)</f>
        <v>0</v>
      </c>
      <c r="BL312" s="18" t="s">
        <v>263</v>
      </c>
      <c r="BM312" s="217" t="s">
        <v>515</v>
      </c>
    </row>
    <row r="313" spans="1:65" s="2" customFormat="1" ht="21.75" customHeight="1">
      <c r="A313" s="35"/>
      <c r="B313" s="36"/>
      <c r="C313" s="205" t="s">
        <v>516</v>
      </c>
      <c r="D313" s="205" t="s">
        <v>180</v>
      </c>
      <c r="E313" s="206" t="s">
        <v>517</v>
      </c>
      <c r="F313" s="207" t="s">
        <v>518</v>
      </c>
      <c r="G313" s="208" t="s">
        <v>426</v>
      </c>
      <c r="H313" s="274"/>
      <c r="I313" s="210"/>
      <c r="J313" s="211">
        <f>ROUND(I313*H313,2)</f>
        <v>0</v>
      </c>
      <c r="K313" s="212"/>
      <c r="L313" s="40"/>
      <c r="M313" s="213" t="s">
        <v>1</v>
      </c>
      <c r="N313" s="214" t="s">
        <v>46</v>
      </c>
      <c r="O313" s="72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263</v>
      </c>
      <c r="AT313" s="217" t="s">
        <v>180</v>
      </c>
      <c r="AU313" s="217" t="s">
        <v>185</v>
      </c>
      <c r="AY313" s="18" t="s">
        <v>177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185</v>
      </c>
      <c r="BK313" s="218">
        <f>ROUND(I313*H313,2)</f>
        <v>0</v>
      </c>
      <c r="BL313" s="18" t="s">
        <v>263</v>
      </c>
      <c r="BM313" s="217" t="s">
        <v>519</v>
      </c>
    </row>
    <row r="314" spans="1:65" s="12" customFormat="1" ht="22.8" customHeight="1">
      <c r="B314" s="189"/>
      <c r="C314" s="190"/>
      <c r="D314" s="191" t="s">
        <v>79</v>
      </c>
      <c r="E314" s="203" t="s">
        <v>520</v>
      </c>
      <c r="F314" s="203" t="s">
        <v>521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SUM(P315:P331)</f>
        <v>0</v>
      </c>
      <c r="Q314" s="197"/>
      <c r="R314" s="198">
        <f>SUM(R315:R331)</f>
        <v>7.0089999999999986E-2</v>
      </c>
      <c r="S314" s="197"/>
      <c r="T314" s="199">
        <f>SUM(T315:T331)</f>
        <v>7.1690000000000004E-2</v>
      </c>
      <c r="AR314" s="200" t="s">
        <v>185</v>
      </c>
      <c r="AT314" s="201" t="s">
        <v>79</v>
      </c>
      <c r="AU314" s="201" t="s">
        <v>88</v>
      </c>
      <c r="AY314" s="200" t="s">
        <v>177</v>
      </c>
      <c r="BK314" s="202">
        <f>SUM(BK315:BK331)</f>
        <v>0</v>
      </c>
    </row>
    <row r="315" spans="1:65" s="2" customFormat="1" ht="16.5" customHeight="1">
      <c r="A315" s="35"/>
      <c r="B315" s="36"/>
      <c r="C315" s="205" t="s">
        <v>522</v>
      </c>
      <c r="D315" s="205" t="s">
        <v>180</v>
      </c>
      <c r="E315" s="206" t="s">
        <v>523</v>
      </c>
      <c r="F315" s="207" t="s">
        <v>524</v>
      </c>
      <c r="G315" s="208" t="s">
        <v>525</v>
      </c>
      <c r="H315" s="209">
        <v>1</v>
      </c>
      <c r="I315" s="210"/>
      <c r="J315" s="211">
        <f t="shared" ref="J315:J331" si="10">ROUND(I315*H315,2)</f>
        <v>0</v>
      </c>
      <c r="K315" s="212"/>
      <c r="L315" s="40"/>
      <c r="M315" s="213" t="s">
        <v>1</v>
      </c>
      <c r="N315" s="214" t="s">
        <v>46</v>
      </c>
      <c r="O315" s="72"/>
      <c r="P315" s="215">
        <f t="shared" ref="P315:P331" si="11">O315*H315</f>
        <v>0</v>
      </c>
      <c r="Q315" s="215">
        <v>0</v>
      </c>
      <c r="R315" s="215">
        <f t="shared" ref="R315:R331" si="12">Q315*H315</f>
        <v>0</v>
      </c>
      <c r="S315" s="215">
        <v>1.933E-2</v>
      </c>
      <c r="T315" s="216">
        <f t="shared" ref="T315:T331" si="13">S315*H315</f>
        <v>1.933E-2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263</v>
      </c>
      <c r="AT315" s="217" t="s">
        <v>180</v>
      </c>
      <c r="AU315" s="217" t="s">
        <v>185</v>
      </c>
      <c r="AY315" s="18" t="s">
        <v>177</v>
      </c>
      <c r="BE315" s="218">
        <f t="shared" ref="BE315:BE331" si="14">IF(N315="základní",J315,0)</f>
        <v>0</v>
      </c>
      <c r="BF315" s="218">
        <f t="shared" ref="BF315:BF331" si="15">IF(N315="snížená",J315,0)</f>
        <v>0</v>
      </c>
      <c r="BG315" s="218">
        <f t="shared" ref="BG315:BG331" si="16">IF(N315="zákl. přenesená",J315,0)</f>
        <v>0</v>
      </c>
      <c r="BH315" s="218">
        <f t="shared" ref="BH315:BH331" si="17">IF(N315="sníž. přenesená",J315,0)</f>
        <v>0</v>
      </c>
      <c r="BI315" s="218">
        <f t="shared" ref="BI315:BI331" si="18">IF(N315="nulová",J315,0)</f>
        <v>0</v>
      </c>
      <c r="BJ315" s="18" t="s">
        <v>185</v>
      </c>
      <c r="BK315" s="218">
        <f t="shared" ref="BK315:BK331" si="19">ROUND(I315*H315,2)</f>
        <v>0</v>
      </c>
      <c r="BL315" s="18" t="s">
        <v>263</v>
      </c>
      <c r="BM315" s="217" t="s">
        <v>526</v>
      </c>
    </row>
    <row r="316" spans="1:65" s="2" customFormat="1" ht="16.5" customHeight="1">
      <c r="A316" s="35"/>
      <c r="B316" s="36"/>
      <c r="C316" s="205" t="s">
        <v>527</v>
      </c>
      <c r="D316" s="205" t="s">
        <v>180</v>
      </c>
      <c r="E316" s="206" t="s">
        <v>528</v>
      </c>
      <c r="F316" s="207" t="s">
        <v>529</v>
      </c>
      <c r="G316" s="208" t="s">
        <v>192</v>
      </c>
      <c r="H316" s="209">
        <v>1</v>
      </c>
      <c r="I316" s="210"/>
      <c r="J316" s="211">
        <f t="shared" si="10"/>
        <v>0</v>
      </c>
      <c r="K316" s="212"/>
      <c r="L316" s="40"/>
      <c r="M316" s="213" t="s">
        <v>1</v>
      </c>
      <c r="N316" s="214" t="s">
        <v>46</v>
      </c>
      <c r="O316" s="72"/>
      <c r="P316" s="215">
        <f t="shared" si="11"/>
        <v>0</v>
      </c>
      <c r="Q316" s="215">
        <v>2.4199999999999998E-3</v>
      </c>
      <c r="R316" s="215">
        <f t="shared" si="12"/>
        <v>2.4199999999999998E-3</v>
      </c>
      <c r="S316" s="215">
        <v>0</v>
      </c>
      <c r="T316" s="216">
        <f t="shared" si="1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263</v>
      </c>
      <c r="AT316" s="217" t="s">
        <v>180</v>
      </c>
      <c r="AU316" s="217" t="s">
        <v>185</v>
      </c>
      <c r="AY316" s="18" t="s">
        <v>177</v>
      </c>
      <c r="BE316" s="218">
        <f t="shared" si="14"/>
        <v>0</v>
      </c>
      <c r="BF316" s="218">
        <f t="shared" si="15"/>
        <v>0</v>
      </c>
      <c r="BG316" s="218">
        <f t="shared" si="16"/>
        <v>0</v>
      </c>
      <c r="BH316" s="218">
        <f t="shared" si="17"/>
        <v>0</v>
      </c>
      <c r="BI316" s="218">
        <f t="shared" si="18"/>
        <v>0</v>
      </c>
      <c r="BJ316" s="18" t="s">
        <v>185</v>
      </c>
      <c r="BK316" s="218">
        <f t="shared" si="19"/>
        <v>0</v>
      </c>
      <c r="BL316" s="18" t="s">
        <v>263</v>
      </c>
      <c r="BM316" s="217" t="s">
        <v>530</v>
      </c>
    </row>
    <row r="317" spans="1:65" s="2" customFormat="1" ht="21.75" customHeight="1">
      <c r="A317" s="35"/>
      <c r="B317" s="36"/>
      <c r="C317" s="263" t="s">
        <v>531</v>
      </c>
      <c r="D317" s="263" t="s">
        <v>339</v>
      </c>
      <c r="E317" s="264" t="s">
        <v>532</v>
      </c>
      <c r="F317" s="265" t="s">
        <v>533</v>
      </c>
      <c r="G317" s="266" t="s">
        <v>192</v>
      </c>
      <c r="H317" s="267">
        <v>1</v>
      </c>
      <c r="I317" s="268"/>
      <c r="J317" s="269">
        <f t="shared" si="10"/>
        <v>0</v>
      </c>
      <c r="K317" s="270"/>
      <c r="L317" s="271"/>
      <c r="M317" s="272" t="s">
        <v>1</v>
      </c>
      <c r="N317" s="273" t="s">
        <v>46</v>
      </c>
      <c r="O317" s="72"/>
      <c r="P317" s="215">
        <f t="shared" si="11"/>
        <v>0</v>
      </c>
      <c r="Q317" s="215">
        <v>1.4500000000000001E-2</v>
      </c>
      <c r="R317" s="215">
        <f t="shared" si="12"/>
        <v>1.4500000000000001E-2</v>
      </c>
      <c r="S317" s="215">
        <v>0</v>
      </c>
      <c r="T317" s="216">
        <f t="shared" si="1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360</v>
      </c>
      <c r="AT317" s="217" t="s">
        <v>339</v>
      </c>
      <c r="AU317" s="217" t="s">
        <v>185</v>
      </c>
      <c r="AY317" s="18" t="s">
        <v>177</v>
      </c>
      <c r="BE317" s="218">
        <f t="shared" si="14"/>
        <v>0</v>
      </c>
      <c r="BF317" s="218">
        <f t="shared" si="15"/>
        <v>0</v>
      </c>
      <c r="BG317" s="218">
        <f t="shared" si="16"/>
        <v>0</v>
      </c>
      <c r="BH317" s="218">
        <f t="shared" si="17"/>
        <v>0</v>
      </c>
      <c r="BI317" s="218">
        <f t="shared" si="18"/>
        <v>0</v>
      </c>
      <c r="BJ317" s="18" t="s">
        <v>185</v>
      </c>
      <c r="BK317" s="218">
        <f t="shared" si="19"/>
        <v>0</v>
      </c>
      <c r="BL317" s="18" t="s">
        <v>263</v>
      </c>
      <c r="BM317" s="217" t="s">
        <v>534</v>
      </c>
    </row>
    <row r="318" spans="1:65" s="2" customFormat="1" ht="21.75" customHeight="1">
      <c r="A318" s="35"/>
      <c r="B318" s="36"/>
      <c r="C318" s="263" t="s">
        <v>535</v>
      </c>
      <c r="D318" s="263" t="s">
        <v>339</v>
      </c>
      <c r="E318" s="264" t="s">
        <v>536</v>
      </c>
      <c r="F318" s="265" t="s">
        <v>537</v>
      </c>
      <c r="G318" s="266" t="s">
        <v>192</v>
      </c>
      <c r="H318" s="267">
        <v>1</v>
      </c>
      <c r="I318" s="268"/>
      <c r="J318" s="269">
        <f t="shared" si="10"/>
        <v>0</v>
      </c>
      <c r="K318" s="270"/>
      <c r="L318" s="271"/>
      <c r="M318" s="272" t="s">
        <v>1</v>
      </c>
      <c r="N318" s="273" t="s">
        <v>46</v>
      </c>
      <c r="O318" s="72"/>
      <c r="P318" s="215">
        <f t="shared" si="11"/>
        <v>0</v>
      </c>
      <c r="Q318" s="215">
        <v>1.2999999999999999E-3</v>
      </c>
      <c r="R318" s="215">
        <f t="shared" si="12"/>
        <v>1.2999999999999999E-3</v>
      </c>
      <c r="S318" s="215">
        <v>0</v>
      </c>
      <c r="T318" s="216">
        <f t="shared" si="1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360</v>
      </c>
      <c r="AT318" s="217" t="s">
        <v>339</v>
      </c>
      <c r="AU318" s="217" t="s">
        <v>185</v>
      </c>
      <c r="AY318" s="18" t="s">
        <v>177</v>
      </c>
      <c r="BE318" s="218">
        <f t="shared" si="14"/>
        <v>0</v>
      </c>
      <c r="BF318" s="218">
        <f t="shared" si="15"/>
        <v>0</v>
      </c>
      <c r="BG318" s="218">
        <f t="shared" si="16"/>
        <v>0</v>
      </c>
      <c r="BH318" s="218">
        <f t="shared" si="17"/>
        <v>0</v>
      </c>
      <c r="BI318" s="218">
        <f t="shared" si="18"/>
        <v>0</v>
      </c>
      <c r="BJ318" s="18" t="s">
        <v>185</v>
      </c>
      <c r="BK318" s="218">
        <f t="shared" si="19"/>
        <v>0</v>
      </c>
      <c r="BL318" s="18" t="s">
        <v>263</v>
      </c>
      <c r="BM318" s="217" t="s">
        <v>538</v>
      </c>
    </row>
    <row r="319" spans="1:65" s="2" customFormat="1" ht="16.5" customHeight="1">
      <c r="A319" s="35"/>
      <c r="B319" s="36"/>
      <c r="C319" s="263" t="s">
        <v>539</v>
      </c>
      <c r="D319" s="263" t="s">
        <v>339</v>
      </c>
      <c r="E319" s="264" t="s">
        <v>540</v>
      </c>
      <c r="F319" s="265" t="s">
        <v>541</v>
      </c>
      <c r="G319" s="266" t="s">
        <v>192</v>
      </c>
      <c r="H319" s="267">
        <v>1</v>
      </c>
      <c r="I319" s="268"/>
      <c r="J319" s="269">
        <f t="shared" si="10"/>
        <v>0</v>
      </c>
      <c r="K319" s="270"/>
      <c r="L319" s="271"/>
      <c r="M319" s="272" t="s">
        <v>1</v>
      </c>
      <c r="N319" s="273" t="s">
        <v>46</v>
      </c>
      <c r="O319" s="72"/>
      <c r="P319" s="215">
        <f t="shared" si="11"/>
        <v>0</v>
      </c>
      <c r="Q319" s="215">
        <v>1.2999999999999999E-3</v>
      </c>
      <c r="R319" s="215">
        <f t="shared" si="12"/>
        <v>1.2999999999999999E-3</v>
      </c>
      <c r="S319" s="215">
        <v>0</v>
      </c>
      <c r="T319" s="216">
        <f t="shared" si="1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360</v>
      </c>
      <c r="AT319" s="217" t="s">
        <v>339</v>
      </c>
      <c r="AU319" s="217" t="s">
        <v>185</v>
      </c>
      <c r="AY319" s="18" t="s">
        <v>177</v>
      </c>
      <c r="BE319" s="218">
        <f t="shared" si="14"/>
        <v>0</v>
      </c>
      <c r="BF319" s="218">
        <f t="shared" si="15"/>
        <v>0</v>
      </c>
      <c r="BG319" s="218">
        <f t="shared" si="16"/>
        <v>0</v>
      </c>
      <c r="BH319" s="218">
        <f t="shared" si="17"/>
        <v>0</v>
      </c>
      <c r="BI319" s="218">
        <f t="shared" si="18"/>
        <v>0</v>
      </c>
      <c r="BJ319" s="18" t="s">
        <v>185</v>
      </c>
      <c r="BK319" s="218">
        <f t="shared" si="19"/>
        <v>0</v>
      </c>
      <c r="BL319" s="18" t="s">
        <v>263</v>
      </c>
      <c r="BM319" s="217" t="s">
        <v>542</v>
      </c>
    </row>
    <row r="320" spans="1:65" s="2" customFormat="1" ht="16.5" customHeight="1">
      <c r="A320" s="35"/>
      <c r="B320" s="36"/>
      <c r="C320" s="205" t="s">
        <v>543</v>
      </c>
      <c r="D320" s="205" t="s">
        <v>180</v>
      </c>
      <c r="E320" s="206" t="s">
        <v>544</v>
      </c>
      <c r="F320" s="207" t="s">
        <v>545</v>
      </c>
      <c r="G320" s="208" t="s">
        <v>525</v>
      </c>
      <c r="H320" s="209">
        <v>1</v>
      </c>
      <c r="I320" s="210"/>
      <c r="J320" s="211">
        <f t="shared" si="10"/>
        <v>0</v>
      </c>
      <c r="K320" s="212"/>
      <c r="L320" s="40"/>
      <c r="M320" s="213" t="s">
        <v>1</v>
      </c>
      <c r="N320" s="214" t="s">
        <v>46</v>
      </c>
      <c r="O320" s="72"/>
      <c r="P320" s="215">
        <f t="shared" si="11"/>
        <v>0</v>
      </c>
      <c r="Q320" s="215">
        <v>0</v>
      </c>
      <c r="R320" s="215">
        <f t="shared" si="12"/>
        <v>0</v>
      </c>
      <c r="S320" s="215">
        <v>1.9460000000000002E-2</v>
      </c>
      <c r="T320" s="216">
        <f t="shared" si="13"/>
        <v>1.9460000000000002E-2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263</v>
      </c>
      <c r="AT320" s="217" t="s">
        <v>180</v>
      </c>
      <c r="AU320" s="217" t="s">
        <v>185</v>
      </c>
      <c r="AY320" s="18" t="s">
        <v>177</v>
      </c>
      <c r="BE320" s="218">
        <f t="shared" si="14"/>
        <v>0</v>
      </c>
      <c r="BF320" s="218">
        <f t="shared" si="15"/>
        <v>0</v>
      </c>
      <c r="BG320" s="218">
        <f t="shared" si="16"/>
        <v>0</v>
      </c>
      <c r="BH320" s="218">
        <f t="shared" si="17"/>
        <v>0</v>
      </c>
      <c r="BI320" s="218">
        <f t="shared" si="18"/>
        <v>0</v>
      </c>
      <c r="BJ320" s="18" t="s">
        <v>185</v>
      </c>
      <c r="BK320" s="218">
        <f t="shared" si="19"/>
        <v>0</v>
      </c>
      <c r="BL320" s="18" t="s">
        <v>263</v>
      </c>
      <c r="BM320" s="217" t="s">
        <v>546</v>
      </c>
    </row>
    <row r="321" spans="1:65" s="2" customFormat="1" ht="21.75" customHeight="1">
      <c r="A321" s="35"/>
      <c r="B321" s="36"/>
      <c r="C321" s="205" t="s">
        <v>547</v>
      </c>
      <c r="D321" s="205" t="s">
        <v>180</v>
      </c>
      <c r="E321" s="206" t="s">
        <v>548</v>
      </c>
      <c r="F321" s="207" t="s">
        <v>549</v>
      </c>
      <c r="G321" s="208" t="s">
        <v>525</v>
      </c>
      <c r="H321" s="209">
        <v>1</v>
      </c>
      <c r="I321" s="210"/>
      <c r="J321" s="211">
        <f t="shared" si="10"/>
        <v>0</v>
      </c>
      <c r="K321" s="212"/>
      <c r="L321" s="40"/>
      <c r="M321" s="213" t="s">
        <v>1</v>
      </c>
      <c r="N321" s="214" t="s">
        <v>46</v>
      </c>
      <c r="O321" s="72"/>
      <c r="P321" s="215">
        <f t="shared" si="11"/>
        <v>0</v>
      </c>
      <c r="Q321" s="215">
        <v>1.0749999999999999E-2</v>
      </c>
      <c r="R321" s="215">
        <f t="shared" si="12"/>
        <v>1.0749999999999999E-2</v>
      </c>
      <c r="S321" s="215">
        <v>0</v>
      </c>
      <c r="T321" s="216">
        <f t="shared" si="1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263</v>
      </c>
      <c r="AT321" s="217" t="s">
        <v>180</v>
      </c>
      <c r="AU321" s="217" t="s">
        <v>185</v>
      </c>
      <c r="AY321" s="18" t="s">
        <v>177</v>
      </c>
      <c r="BE321" s="218">
        <f t="shared" si="14"/>
        <v>0</v>
      </c>
      <c r="BF321" s="218">
        <f t="shared" si="15"/>
        <v>0</v>
      </c>
      <c r="BG321" s="218">
        <f t="shared" si="16"/>
        <v>0</v>
      </c>
      <c r="BH321" s="218">
        <f t="shared" si="17"/>
        <v>0</v>
      </c>
      <c r="BI321" s="218">
        <f t="shared" si="18"/>
        <v>0</v>
      </c>
      <c r="BJ321" s="18" t="s">
        <v>185</v>
      </c>
      <c r="BK321" s="218">
        <f t="shared" si="19"/>
        <v>0</v>
      </c>
      <c r="BL321" s="18" t="s">
        <v>263</v>
      </c>
      <c r="BM321" s="217" t="s">
        <v>550</v>
      </c>
    </row>
    <row r="322" spans="1:65" s="2" customFormat="1" ht="21.75" customHeight="1">
      <c r="A322" s="35"/>
      <c r="B322" s="36"/>
      <c r="C322" s="205" t="s">
        <v>551</v>
      </c>
      <c r="D322" s="205" t="s">
        <v>180</v>
      </c>
      <c r="E322" s="206" t="s">
        <v>552</v>
      </c>
      <c r="F322" s="207" t="s">
        <v>553</v>
      </c>
      <c r="G322" s="208" t="s">
        <v>525</v>
      </c>
      <c r="H322" s="209">
        <v>1</v>
      </c>
      <c r="I322" s="210"/>
      <c r="J322" s="211">
        <f t="shared" si="10"/>
        <v>0</v>
      </c>
      <c r="K322" s="212"/>
      <c r="L322" s="40"/>
      <c r="M322" s="213" t="s">
        <v>1</v>
      </c>
      <c r="N322" s="214" t="s">
        <v>46</v>
      </c>
      <c r="O322" s="72"/>
      <c r="P322" s="215">
        <f t="shared" si="11"/>
        <v>0</v>
      </c>
      <c r="Q322" s="215">
        <v>1.8790000000000001E-2</v>
      </c>
      <c r="R322" s="215">
        <f t="shared" si="12"/>
        <v>1.8790000000000001E-2</v>
      </c>
      <c r="S322" s="215">
        <v>0</v>
      </c>
      <c r="T322" s="216">
        <f t="shared" si="1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263</v>
      </c>
      <c r="AT322" s="217" t="s">
        <v>180</v>
      </c>
      <c r="AU322" s="217" t="s">
        <v>185</v>
      </c>
      <c r="AY322" s="18" t="s">
        <v>177</v>
      </c>
      <c r="BE322" s="218">
        <f t="shared" si="14"/>
        <v>0</v>
      </c>
      <c r="BF322" s="218">
        <f t="shared" si="15"/>
        <v>0</v>
      </c>
      <c r="BG322" s="218">
        <f t="shared" si="16"/>
        <v>0</v>
      </c>
      <c r="BH322" s="218">
        <f t="shared" si="17"/>
        <v>0</v>
      </c>
      <c r="BI322" s="218">
        <f t="shared" si="18"/>
        <v>0</v>
      </c>
      <c r="BJ322" s="18" t="s">
        <v>185</v>
      </c>
      <c r="BK322" s="218">
        <f t="shared" si="19"/>
        <v>0</v>
      </c>
      <c r="BL322" s="18" t="s">
        <v>263</v>
      </c>
      <c r="BM322" s="217" t="s">
        <v>554</v>
      </c>
    </row>
    <row r="323" spans="1:65" s="2" customFormat="1" ht="21.75" customHeight="1">
      <c r="A323" s="35"/>
      <c r="B323" s="36"/>
      <c r="C323" s="263" t="s">
        <v>555</v>
      </c>
      <c r="D323" s="263" t="s">
        <v>339</v>
      </c>
      <c r="E323" s="264" t="s">
        <v>556</v>
      </c>
      <c r="F323" s="265" t="s">
        <v>557</v>
      </c>
      <c r="G323" s="266" t="s">
        <v>192</v>
      </c>
      <c r="H323" s="267">
        <v>1</v>
      </c>
      <c r="I323" s="268"/>
      <c r="J323" s="269">
        <f t="shared" si="10"/>
        <v>0</v>
      </c>
      <c r="K323" s="270"/>
      <c r="L323" s="271"/>
      <c r="M323" s="272" t="s">
        <v>1</v>
      </c>
      <c r="N323" s="273" t="s">
        <v>46</v>
      </c>
      <c r="O323" s="72"/>
      <c r="P323" s="215">
        <f t="shared" si="11"/>
        <v>0</v>
      </c>
      <c r="Q323" s="215">
        <v>1.2999999999999999E-2</v>
      </c>
      <c r="R323" s="215">
        <f t="shared" si="12"/>
        <v>1.2999999999999999E-2</v>
      </c>
      <c r="S323" s="215">
        <v>0</v>
      </c>
      <c r="T323" s="216">
        <f t="shared" si="1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360</v>
      </c>
      <c r="AT323" s="217" t="s">
        <v>339</v>
      </c>
      <c r="AU323" s="217" t="s">
        <v>185</v>
      </c>
      <c r="AY323" s="18" t="s">
        <v>177</v>
      </c>
      <c r="BE323" s="218">
        <f t="shared" si="14"/>
        <v>0</v>
      </c>
      <c r="BF323" s="218">
        <f t="shared" si="15"/>
        <v>0</v>
      </c>
      <c r="BG323" s="218">
        <f t="shared" si="16"/>
        <v>0</v>
      </c>
      <c r="BH323" s="218">
        <f t="shared" si="17"/>
        <v>0</v>
      </c>
      <c r="BI323" s="218">
        <f t="shared" si="18"/>
        <v>0</v>
      </c>
      <c r="BJ323" s="18" t="s">
        <v>185</v>
      </c>
      <c r="BK323" s="218">
        <f t="shared" si="19"/>
        <v>0</v>
      </c>
      <c r="BL323" s="18" t="s">
        <v>263</v>
      </c>
      <c r="BM323" s="217" t="s">
        <v>558</v>
      </c>
    </row>
    <row r="324" spans="1:65" s="2" customFormat="1" ht="16.5" customHeight="1">
      <c r="A324" s="35"/>
      <c r="B324" s="36"/>
      <c r="C324" s="205" t="s">
        <v>559</v>
      </c>
      <c r="D324" s="205" t="s">
        <v>180</v>
      </c>
      <c r="E324" s="206" t="s">
        <v>560</v>
      </c>
      <c r="F324" s="207" t="s">
        <v>561</v>
      </c>
      <c r="G324" s="208" t="s">
        <v>525</v>
      </c>
      <c r="H324" s="209">
        <v>1</v>
      </c>
      <c r="I324" s="210"/>
      <c r="J324" s="211">
        <f t="shared" si="10"/>
        <v>0</v>
      </c>
      <c r="K324" s="212"/>
      <c r="L324" s="40"/>
      <c r="M324" s="213" t="s">
        <v>1</v>
      </c>
      <c r="N324" s="214" t="s">
        <v>46</v>
      </c>
      <c r="O324" s="72"/>
      <c r="P324" s="215">
        <f t="shared" si="11"/>
        <v>0</v>
      </c>
      <c r="Q324" s="215">
        <v>0</v>
      </c>
      <c r="R324" s="215">
        <f t="shared" si="12"/>
        <v>0</v>
      </c>
      <c r="S324" s="215">
        <v>3.2899999999999999E-2</v>
      </c>
      <c r="T324" s="216">
        <f t="shared" si="13"/>
        <v>3.2899999999999999E-2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263</v>
      </c>
      <c r="AT324" s="217" t="s">
        <v>180</v>
      </c>
      <c r="AU324" s="217" t="s">
        <v>185</v>
      </c>
      <c r="AY324" s="18" t="s">
        <v>177</v>
      </c>
      <c r="BE324" s="218">
        <f t="shared" si="14"/>
        <v>0</v>
      </c>
      <c r="BF324" s="218">
        <f t="shared" si="15"/>
        <v>0</v>
      </c>
      <c r="BG324" s="218">
        <f t="shared" si="16"/>
        <v>0</v>
      </c>
      <c r="BH324" s="218">
        <f t="shared" si="17"/>
        <v>0</v>
      </c>
      <c r="BI324" s="218">
        <f t="shared" si="18"/>
        <v>0</v>
      </c>
      <c r="BJ324" s="18" t="s">
        <v>185</v>
      </c>
      <c r="BK324" s="218">
        <f t="shared" si="19"/>
        <v>0</v>
      </c>
      <c r="BL324" s="18" t="s">
        <v>263</v>
      </c>
      <c r="BM324" s="217" t="s">
        <v>562</v>
      </c>
    </row>
    <row r="325" spans="1:65" s="2" customFormat="1" ht="21.75" customHeight="1">
      <c r="A325" s="35"/>
      <c r="B325" s="36"/>
      <c r="C325" s="205" t="s">
        <v>563</v>
      </c>
      <c r="D325" s="205" t="s">
        <v>180</v>
      </c>
      <c r="E325" s="206" t="s">
        <v>564</v>
      </c>
      <c r="F325" s="207" t="s">
        <v>565</v>
      </c>
      <c r="G325" s="208" t="s">
        <v>525</v>
      </c>
      <c r="H325" s="209">
        <v>1</v>
      </c>
      <c r="I325" s="210"/>
      <c r="J325" s="211">
        <f t="shared" si="10"/>
        <v>0</v>
      </c>
      <c r="K325" s="212"/>
      <c r="L325" s="40"/>
      <c r="M325" s="213" t="s">
        <v>1</v>
      </c>
      <c r="N325" s="214" t="s">
        <v>46</v>
      </c>
      <c r="O325" s="72"/>
      <c r="P325" s="215">
        <f t="shared" si="11"/>
        <v>0</v>
      </c>
      <c r="Q325" s="215">
        <v>1.1000000000000001E-3</v>
      </c>
      <c r="R325" s="215">
        <f t="shared" si="12"/>
        <v>1.1000000000000001E-3</v>
      </c>
      <c r="S325" s="215">
        <v>0</v>
      </c>
      <c r="T325" s="216">
        <f t="shared" si="1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263</v>
      </c>
      <c r="AT325" s="217" t="s">
        <v>180</v>
      </c>
      <c r="AU325" s="217" t="s">
        <v>185</v>
      </c>
      <c r="AY325" s="18" t="s">
        <v>177</v>
      </c>
      <c r="BE325" s="218">
        <f t="shared" si="14"/>
        <v>0</v>
      </c>
      <c r="BF325" s="218">
        <f t="shared" si="15"/>
        <v>0</v>
      </c>
      <c r="BG325" s="218">
        <f t="shared" si="16"/>
        <v>0</v>
      </c>
      <c r="BH325" s="218">
        <f t="shared" si="17"/>
        <v>0</v>
      </c>
      <c r="BI325" s="218">
        <f t="shared" si="18"/>
        <v>0</v>
      </c>
      <c r="BJ325" s="18" t="s">
        <v>185</v>
      </c>
      <c r="BK325" s="218">
        <f t="shared" si="19"/>
        <v>0</v>
      </c>
      <c r="BL325" s="18" t="s">
        <v>263</v>
      </c>
      <c r="BM325" s="217" t="s">
        <v>566</v>
      </c>
    </row>
    <row r="326" spans="1:65" s="2" customFormat="1" ht="21.75" customHeight="1">
      <c r="A326" s="35"/>
      <c r="B326" s="36"/>
      <c r="C326" s="205" t="s">
        <v>567</v>
      </c>
      <c r="D326" s="205" t="s">
        <v>180</v>
      </c>
      <c r="E326" s="206" t="s">
        <v>568</v>
      </c>
      <c r="F326" s="207" t="s">
        <v>569</v>
      </c>
      <c r="G326" s="208" t="s">
        <v>525</v>
      </c>
      <c r="H326" s="209">
        <v>3</v>
      </c>
      <c r="I326" s="210"/>
      <c r="J326" s="211">
        <f t="shared" si="10"/>
        <v>0</v>
      </c>
      <c r="K326" s="212"/>
      <c r="L326" s="40"/>
      <c r="M326" s="213" t="s">
        <v>1</v>
      </c>
      <c r="N326" s="214" t="s">
        <v>46</v>
      </c>
      <c r="O326" s="72"/>
      <c r="P326" s="215">
        <f t="shared" si="11"/>
        <v>0</v>
      </c>
      <c r="Q326" s="215">
        <v>8.0000000000000004E-4</v>
      </c>
      <c r="R326" s="215">
        <f t="shared" si="12"/>
        <v>2.4000000000000002E-3</v>
      </c>
      <c r="S326" s="215">
        <v>0</v>
      </c>
      <c r="T326" s="216">
        <f t="shared" si="1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263</v>
      </c>
      <c r="AT326" s="217" t="s">
        <v>180</v>
      </c>
      <c r="AU326" s="217" t="s">
        <v>185</v>
      </c>
      <c r="AY326" s="18" t="s">
        <v>177</v>
      </c>
      <c r="BE326" s="218">
        <f t="shared" si="14"/>
        <v>0</v>
      </c>
      <c r="BF326" s="218">
        <f t="shared" si="15"/>
        <v>0</v>
      </c>
      <c r="BG326" s="218">
        <f t="shared" si="16"/>
        <v>0</v>
      </c>
      <c r="BH326" s="218">
        <f t="shared" si="17"/>
        <v>0</v>
      </c>
      <c r="BI326" s="218">
        <f t="shared" si="18"/>
        <v>0</v>
      </c>
      <c r="BJ326" s="18" t="s">
        <v>185</v>
      </c>
      <c r="BK326" s="218">
        <f t="shared" si="19"/>
        <v>0</v>
      </c>
      <c r="BL326" s="18" t="s">
        <v>263</v>
      </c>
      <c r="BM326" s="217" t="s">
        <v>570</v>
      </c>
    </row>
    <row r="327" spans="1:65" s="2" customFormat="1" ht="21.75" customHeight="1">
      <c r="A327" s="35"/>
      <c r="B327" s="36"/>
      <c r="C327" s="205" t="s">
        <v>571</v>
      </c>
      <c r="D327" s="205" t="s">
        <v>180</v>
      </c>
      <c r="E327" s="206" t="s">
        <v>572</v>
      </c>
      <c r="F327" s="207" t="s">
        <v>573</v>
      </c>
      <c r="G327" s="208" t="s">
        <v>525</v>
      </c>
      <c r="H327" s="209">
        <v>1</v>
      </c>
      <c r="I327" s="210"/>
      <c r="J327" s="211">
        <f t="shared" si="10"/>
        <v>0</v>
      </c>
      <c r="K327" s="212"/>
      <c r="L327" s="40"/>
      <c r="M327" s="213" t="s">
        <v>1</v>
      </c>
      <c r="N327" s="214" t="s">
        <v>46</v>
      </c>
      <c r="O327" s="72"/>
      <c r="P327" s="215">
        <f t="shared" si="11"/>
        <v>0</v>
      </c>
      <c r="Q327" s="215">
        <v>8.4999999999999995E-4</v>
      </c>
      <c r="R327" s="215">
        <f t="shared" si="12"/>
        <v>8.4999999999999995E-4</v>
      </c>
      <c r="S327" s="215">
        <v>0</v>
      </c>
      <c r="T327" s="216">
        <f t="shared" si="1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263</v>
      </c>
      <c r="AT327" s="217" t="s">
        <v>180</v>
      </c>
      <c r="AU327" s="217" t="s">
        <v>185</v>
      </c>
      <c r="AY327" s="18" t="s">
        <v>177</v>
      </c>
      <c r="BE327" s="218">
        <f t="shared" si="14"/>
        <v>0</v>
      </c>
      <c r="BF327" s="218">
        <f t="shared" si="15"/>
        <v>0</v>
      </c>
      <c r="BG327" s="218">
        <f t="shared" si="16"/>
        <v>0</v>
      </c>
      <c r="BH327" s="218">
        <f t="shared" si="17"/>
        <v>0</v>
      </c>
      <c r="BI327" s="218">
        <f t="shared" si="18"/>
        <v>0</v>
      </c>
      <c r="BJ327" s="18" t="s">
        <v>185</v>
      </c>
      <c r="BK327" s="218">
        <f t="shared" si="19"/>
        <v>0</v>
      </c>
      <c r="BL327" s="18" t="s">
        <v>263</v>
      </c>
      <c r="BM327" s="217" t="s">
        <v>574</v>
      </c>
    </row>
    <row r="328" spans="1:65" s="2" customFormat="1" ht="16.5" customHeight="1">
      <c r="A328" s="35"/>
      <c r="B328" s="36"/>
      <c r="C328" s="205" t="s">
        <v>575</v>
      </c>
      <c r="D328" s="205" t="s">
        <v>180</v>
      </c>
      <c r="E328" s="206" t="s">
        <v>576</v>
      </c>
      <c r="F328" s="207" t="s">
        <v>577</v>
      </c>
      <c r="G328" s="208" t="s">
        <v>192</v>
      </c>
      <c r="H328" s="209">
        <v>1</v>
      </c>
      <c r="I328" s="210"/>
      <c r="J328" s="211">
        <f t="shared" si="10"/>
        <v>0</v>
      </c>
      <c r="K328" s="212"/>
      <c r="L328" s="40"/>
      <c r="M328" s="213" t="s">
        <v>1</v>
      </c>
      <c r="N328" s="214" t="s">
        <v>46</v>
      </c>
      <c r="O328" s="72"/>
      <c r="P328" s="215">
        <f t="shared" si="11"/>
        <v>0</v>
      </c>
      <c r="Q328" s="215">
        <v>0</v>
      </c>
      <c r="R328" s="215">
        <f t="shared" si="12"/>
        <v>0</v>
      </c>
      <c r="S328" s="215">
        <v>0</v>
      </c>
      <c r="T328" s="216">
        <f t="shared" si="1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263</v>
      </c>
      <c r="AT328" s="217" t="s">
        <v>180</v>
      </c>
      <c r="AU328" s="217" t="s">
        <v>185</v>
      </c>
      <c r="AY328" s="18" t="s">
        <v>177</v>
      </c>
      <c r="BE328" s="218">
        <f t="shared" si="14"/>
        <v>0</v>
      </c>
      <c r="BF328" s="218">
        <f t="shared" si="15"/>
        <v>0</v>
      </c>
      <c r="BG328" s="218">
        <f t="shared" si="16"/>
        <v>0</v>
      </c>
      <c r="BH328" s="218">
        <f t="shared" si="17"/>
        <v>0</v>
      </c>
      <c r="BI328" s="218">
        <f t="shared" si="18"/>
        <v>0</v>
      </c>
      <c r="BJ328" s="18" t="s">
        <v>185</v>
      </c>
      <c r="BK328" s="218">
        <f t="shared" si="19"/>
        <v>0</v>
      </c>
      <c r="BL328" s="18" t="s">
        <v>263</v>
      </c>
      <c r="BM328" s="217" t="s">
        <v>578</v>
      </c>
    </row>
    <row r="329" spans="1:65" s="2" customFormat="1" ht="16.5" customHeight="1">
      <c r="A329" s="35"/>
      <c r="B329" s="36"/>
      <c r="C329" s="205" t="s">
        <v>579</v>
      </c>
      <c r="D329" s="205" t="s">
        <v>180</v>
      </c>
      <c r="E329" s="206" t="s">
        <v>580</v>
      </c>
      <c r="F329" s="207" t="s">
        <v>581</v>
      </c>
      <c r="G329" s="208" t="s">
        <v>525</v>
      </c>
      <c r="H329" s="209">
        <v>1</v>
      </c>
      <c r="I329" s="210"/>
      <c r="J329" s="211">
        <f t="shared" si="10"/>
        <v>0</v>
      </c>
      <c r="K329" s="212"/>
      <c r="L329" s="40"/>
      <c r="M329" s="213" t="s">
        <v>1</v>
      </c>
      <c r="N329" s="214" t="s">
        <v>46</v>
      </c>
      <c r="O329" s="72"/>
      <c r="P329" s="215">
        <f t="shared" si="11"/>
        <v>0</v>
      </c>
      <c r="Q329" s="215">
        <v>1.8400000000000001E-3</v>
      </c>
      <c r="R329" s="215">
        <f t="shared" si="12"/>
        <v>1.8400000000000001E-3</v>
      </c>
      <c r="S329" s="215">
        <v>0</v>
      </c>
      <c r="T329" s="216">
        <f t="shared" si="1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263</v>
      </c>
      <c r="AT329" s="217" t="s">
        <v>180</v>
      </c>
      <c r="AU329" s="217" t="s">
        <v>185</v>
      </c>
      <c r="AY329" s="18" t="s">
        <v>177</v>
      </c>
      <c r="BE329" s="218">
        <f t="shared" si="14"/>
        <v>0</v>
      </c>
      <c r="BF329" s="218">
        <f t="shared" si="15"/>
        <v>0</v>
      </c>
      <c r="BG329" s="218">
        <f t="shared" si="16"/>
        <v>0</v>
      </c>
      <c r="BH329" s="218">
        <f t="shared" si="17"/>
        <v>0</v>
      </c>
      <c r="BI329" s="218">
        <f t="shared" si="18"/>
        <v>0</v>
      </c>
      <c r="BJ329" s="18" t="s">
        <v>185</v>
      </c>
      <c r="BK329" s="218">
        <f t="shared" si="19"/>
        <v>0</v>
      </c>
      <c r="BL329" s="18" t="s">
        <v>263</v>
      </c>
      <c r="BM329" s="217" t="s">
        <v>582</v>
      </c>
    </row>
    <row r="330" spans="1:65" s="2" customFormat="1" ht="21.75" customHeight="1">
      <c r="A330" s="35"/>
      <c r="B330" s="36"/>
      <c r="C330" s="205" t="s">
        <v>583</v>
      </c>
      <c r="D330" s="205" t="s">
        <v>180</v>
      </c>
      <c r="E330" s="206" t="s">
        <v>584</v>
      </c>
      <c r="F330" s="207" t="s">
        <v>585</v>
      </c>
      <c r="G330" s="208" t="s">
        <v>525</v>
      </c>
      <c r="H330" s="209">
        <v>1</v>
      </c>
      <c r="I330" s="210"/>
      <c r="J330" s="211">
        <f t="shared" si="10"/>
        <v>0</v>
      </c>
      <c r="K330" s="212"/>
      <c r="L330" s="40"/>
      <c r="M330" s="213" t="s">
        <v>1</v>
      </c>
      <c r="N330" s="214" t="s">
        <v>46</v>
      </c>
      <c r="O330" s="72"/>
      <c r="P330" s="215">
        <f t="shared" si="11"/>
        <v>0</v>
      </c>
      <c r="Q330" s="215">
        <v>1.8400000000000001E-3</v>
      </c>
      <c r="R330" s="215">
        <f t="shared" si="12"/>
        <v>1.8400000000000001E-3</v>
      </c>
      <c r="S330" s="215">
        <v>0</v>
      </c>
      <c r="T330" s="216">
        <f t="shared" si="1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263</v>
      </c>
      <c r="AT330" s="217" t="s">
        <v>180</v>
      </c>
      <c r="AU330" s="217" t="s">
        <v>185</v>
      </c>
      <c r="AY330" s="18" t="s">
        <v>177</v>
      </c>
      <c r="BE330" s="218">
        <f t="shared" si="14"/>
        <v>0</v>
      </c>
      <c r="BF330" s="218">
        <f t="shared" si="15"/>
        <v>0</v>
      </c>
      <c r="BG330" s="218">
        <f t="shared" si="16"/>
        <v>0</v>
      </c>
      <c r="BH330" s="218">
        <f t="shared" si="17"/>
        <v>0</v>
      </c>
      <c r="BI330" s="218">
        <f t="shared" si="18"/>
        <v>0</v>
      </c>
      <c r="BJ330" s="18" t="s">
        <v>185</v>
      </c>
      <c r="BK330" s="218">
        <f t="shared" si="19"/>
        <v>0</v>
      </c>
      <c r="BL330" s="18" t="s">
        <v>263</v>
      </c>
      <c r="BM330" s="217" t="s">
        <v>586</v>
      </c>
    </row>
    <row r="331" spans="1:65" s="2" customFormat="1" ht="21.75" customHeight="1">
      <c r="A331" s="35"/>
      <c r="B331" s="36"/>
      <c r="C331" s="205" t="s">
        <v>587</v>
      </c>
      <c r="D331" s="205" t="s">
        <v>180</v>
      </c>
      <c r="E331" s="206" t="s">
        <v>588</v>
      </c>
      <c r="F331" s="207" t="s">
        <v>589</v>
      </c>
      <c r="G331" s="208" t="s">
        <v>426</v>
      </c>
      <c r="H331" s="274"/>
      <c r="I331" s="210"/>
      <c r="J331" s="211">
        <f t="shared" si="10"/>
        <v>0</v>
      </c>
      <c r="K331" s="212"/>
      <c r="L331" s="40"/>
      <c r="M331" s="213" t="s">
        <v>1</v>
      </c>
      <c r="N331" s="214" t="s">
        <v>46</v>
      </c>
      <c r="O331" s="72"/>
      <c r="P331" s="215">
        <f t="shared" si="11"/>
        <v>0</v>
      </c>
      <c r="Q331" s="215">
        <v>0</v>
      </c>
      <c r="R331" s="215">
        <f t="shared" si="12"/>
        <v>0</v>
      </c>
      <c r="S331" s="215">
        <v>0</v>
      </c>
      <c r="T331" s="216">
        <f t="shared" si="1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263</v>
      </c>
      <c r="AT331" s="217" t="s">
        <v>180</v>
      </c>
      <c r="AU331" s="217" t="s">
        <v>185</v>
      </c>
      <c r="AY331" s="18" t="s">
        <v>177</v>
      </c>
      <c r="BE331" s="218">
        <f t="shared" si="14"/>
        <v>0</v>
      </c>
      <c r="BF331" s="218">
        <f t="shared" si="15"/>
        <v>0</v>
      </c>
      <c r="BG331" s="218">
        <f t="shared" si="16"/>
        <v>0</v>
      </c>
      <c r="BH331" s="218">
        <f t="shared" si="17"/>
        <v>0</v>
      </c>
      <c r="BI331" s="218">
        <f t="shared" si="18"/>
        <v>0</v>
      </c>
      <c r="BJ331" s="18" t="s">
        <v>185</v>
      </c>
      <c r="BK331" s="218">
        <f t="shared" si="19"/>
        <v>0</v>
      </c>
      <c r="BL331" s="18" t="s">
        <v>263</v>
      </c>
      <c r="BM331" s="217" t="s">
        <v>590</v>
      </c>
    </row>
    <row r="332" spans="1:65" s="12" customFormat="1" ht="22.8" customHeight="1">
      <c r="B332" s="189"/>
      <c r="C332" s="190"/>
      <c r="D332" s="191" t="s">
        <v>79</v>
      </c>
      <c r="E332" s="203" t="s">
        <v>591</v>
      </c>
      <c r="F332" s="203" t="s">
        <v>592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P333</f>
        <v>0</v>
      </c>
      <c r="Q332" s="197"/>
      <c r="R332" s="198">
        <f>R333</f>
        <v>1.0399999999999999E-3</v>
      </c>
      <c r="S332" s="197"/>
      <c r="T332" s="199">
        <f>T333</f>
        <v>0</v>
      </c>
      <c r="AR332" s="200" t="s">
        <v>185</v>
      </c>
      <c r="AT332" s="201" t="s">
        <v>79</v>
      </c>
      <c r="AU332" s="201" t="s">
        <v>88</v>
      </c>
      <c r="AY332" s="200" t="s">
        <v>177</v>
      </c>
      <c r="BK332" s="202">
        <f>BK333</f>
        <v>0</v>
      </c>
    </row>
    <row r="333" spans="1:65" s="2" customFormat="1" ht="21.75" customHeight="1">
      <c r="A333" s="35"/>
      <c r="B333" s="36"/>
      <c r="C333" s="205" t="s">
        <v>593</v>
      </c>
      <c r="D333" s="205" t="s">
        <v>180</v>
      </c>
      <c r="E333" s="206" t="s">
        <v>594</v>
      </c>
      <c r="F333" s="207" t="s">
        <v>595</v>
      </c>
      <c r="G333" s="208" t="s">
        <v>192</v>
      </c>
      <c r="H333" s="209">
        <v>1</v>
      </c>
      <c r="I333" s="210"/>
      <c r="J333" s="211">
        <f>ROUND(I333*H333,2)</f>
        <v>0</v>
      </c>
      <c r="K333" s="212"/>
      <c r="L333" s="40"/>
      <c r="M333" s="213" t="s">
        <v>1</v>
      </c>
      <c r="N333" s="214" t="s">
        <v>46</v>
      </c>
      <c r="O333" s="72"/>
      <c r="P333" s="215">
        <f>O333*H333</f>
        <v>0</v>
      </c>
      <c r="Q333" s="215">
        <v>1.0399999999999999E-3</v>
      </c>
      <c r="R333" s="215">
        <f>Q333*H333</f>
        <v>1.0399999999999999E-3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263</v>
      </c>
      <c r="AT333" s="217" t="s">
        <v>180</v>
      </c>
      <c r="AU333" s="217" t="s">
        <v>185</v>
      </c>
      <c r="AY333" s="18" t="s">
        <v>177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185</v>
      </c>
      <c r="BK333" s="218">
        <f>ROUND(I333*H333,2)</f>
        <v>0</v>
      </c>
      <c r="BL333" s="18" t="s">
        <v>263</v>
      </c>
      <c r="BM333" s="217" t="s">
        <v>596</v>
      </c>
    </row>
    <row r="334" spans="1:65" s="12" customFormat="1" ht="22.8" customHeight="1">
      <c r="B334" s="189"/>
      <c r="C334" s="190"/>
      <c r="D334" s="191" t="s">
        <v>79</v>
      </c>
      <c r="E334" s="203" t="s">
        <v>597</v>
      </c>
      <c r="F334" s="203" t="s">
        <v>598</v>
      </c>
      <c r="G334" s="190"/>
      <c r="H334" s="190"/>
      <c r="I334" s="193"/>
      <c r="J334" s="204">
        <f>BK334</f>
        <v>0</v>
      </c>
      <c r="K334" s="190"/>
      <c r="L334" s="195"/>
      <c r="M334" s="196"/>
      <c r="N334" s="197"/>
      <c r="O334" s="197"/>
      <c r="P334" s="198">
        <f>SUM(P335:P342)</f>
        <v>0</v>
      </c>
      <c r="Q334" s="197"/>
      <c r="R334" s="198">
        <f>SUM(R335:R342)</f>
        <v>7.5060000000000005E-3</v>
      </c>
      <c r="S334" s="197"/>
      <c r="T334" s="199">
        <f>SUM(T335:T342)</f>
        <v>0.12852000000000002</v>
      </c>
      <c r="AR334" s="200" t="s">
        <v>185</v>
      </c>
      <c r="AT334" s="201" t="s">
        <v>79</v>
      </c>
      <c r="AU334" s="201" t="s">
        <v>88</v>
      </c>
      <c r="AY334" s="200" t="s">
        <v>177</v>
      </c>
      <c r="BK334" s="202">
        <f>SUM(BK335:BK342)</f>
        <v>0</v>
      </c>
    </row>
    <row r="335" spans="1:65" s="2" customFormat="1" ht="16.5" customHeight="1">
      <c r="A335" s="35"/>
      <c r="B335" s="36"/>
      <c r="C335" s="205" t="s">
        <v>599</v>
      </c>
      <c r="D335" s="205" t="s">
        <v>180</v>
      </c>
      <c r="E335" s="206" t="s">
        <v>600</v>
      </c>
      <c r="F335" s="207" t="s">
        <v>601</v>
      </c>
      <c r="G335" s="208" t="s">
        <v>210</v>
      </c>
      <c r="H335" s="209">
        <v>5.4</v>
      </c>
      <c r="I335" s="210"/>
      <c r="J335" s="211">
        <f>ROUND(I335*H335,2)</f>
        <v>0</v>
      </c>
      <c r="K335" s="212"/>
      <c r="L335" s="40"/>
      <c r="M335" s="213" t="s">
        <v>1</v>
      </c>
      <c r="N335" s="214" t="s">
        <v>46</v>
      </c>
      <c r="O335" s="72"/>
      <c r="P335" s="215">
        <f>O335*H335</f>
        <v>0</v>
      </c>
      <c r="Q335" s="215">
        <v>0</v>
      </c>
      <c r="R335" s="215">
        <f>Q335*H335</f>
        <v>0</v>
      </c>
      <c r="S335" s="215">
        <v>2.3800000000000002E-2</v>
      </c>
      <c r="T335" s="216">
        <f>S335*H335</f>
        <v>0.12852000000000002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263</v>
      </c>
      <c r="AT335" s="217" t="s">
        <v>180</v>
      </c>
      <c r="AU335" s="217" t="s">
        <v>185</v>
      </c>
      <c r="AY335" s="18" t="s">
        <v>177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185</v>
      </c>
      <c r="BK335" s="218">
        <f>ROUND(I335*H335,2)</f>
        <v>0</v>
      </c>
      <c r="BL335" s="18" t="s">
        <v>263</v>
      </c>
      <c r="BM335" s="217" t="s">
        <v>602</v>
      </c>
    </row>
    <row r="336" spans="1:65" s="14" customFormat="1" ht="10.199999999999999">
      <c r="B336" s="230"/>
      <c r="C336" s="231"/>
      <c r="D336" s="221" t="s">
        <v>187</v>
      </c>
      <c r="E336" s="232" t="s">
        <v>1</v>
      </c>
      <c r="F336" s="233" t="s">
        <v>603</v>
      </c>
      <c r="G336" s="231"/>
      <c r="H336" s="234">
        <v>5.4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187</v>
      </c>
      <c r="AU336" s="240" t="s">
        <v>185</v>
      </c>
      <c r="AV336" s="14" t="s">
        <v>185</v>
      </c>
      <c r="AW336" s="14" t="s">
        <v>36</v>
      </c>
      <c r="AX336" s="14" t="s">
        <v>88</v>
      </c>
      <c r="AY336" s="240" t="s">
        <v>177</v>
      </c>
    </row>
    <row r="337" spans="1:65" s="2" customFormat="1" ht="16.5" customHeight="1">
      <c r="A337" s="35"/>
      <c r="B337" s="36"/>
      <c r="C337" s="205" t="s">
        <v>604</v>
      </c>
      <c r="D337" s="205" t="s">
        <v>180</v>
      </c>
      <c r="E337" s="206" t="s">
        <v>605</v>
      </c>
      <c r="F337" s="207" t="s">
        <v>606</v>
      </c>
      <c r="G337" s="208" t="s">
        <v>210</v>
      </c>
      <c r="H337" s="209">
        <v>5.4</v>
      </c>
      <c r="I337" s="210"/>
      <c r="J337" s="211">
        <f>ROUND(I337*H337,2)</f>
        <v>0</v>
      </c>
      <c r="K337" s="212"/>
      <c r="L337" s="40"/>
      <c r="M337" s="213" t="s">
        <v>1</v>
      </c>
      <c r="N337" s="214" t="s">
        <v>46</v>
      </c>
      <c r="O337" s="72"/>
      <c r="P337" s="215">
        <f>O337*H337</f>
        <v>0</v>
      </c>
      <c r="Q337" s="215">
        <v>1.39E-3</v>
      </c>
      <c r="R337" s="215">
        <f>Q337*H337</f>
        <v>7.5060000000000005E-3</v>
      </c>
      <c r="S337" s="215">
        <v>0</v>
      </c>
      <c r="T337" s="21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263</v>
      </c>
      <c r="AT337" s="217" t="s">
        <v>180</v>
      </c>
      <c r="AU337" s="217" t="s">
        <v>185</v>
      </c>
      <c r="AY337" s="18" t="s">
        <v>177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185</v>
      </c>
      <c r="BK337" s="218">
        <f>ROUND(I337*H337,2)</f>
        <v>0</v>
      </c>
      <c r="BL337" s="18" t="s">
        <v>263</v>
      </c>
      <c r="BM337" s="217" t="s">
        <v>607</v>
      </c>
    </row>
    <row r="338" spans="1:65" s="14" customFormat="1" ht="10.199999999999999">
      <c r="B338" s="230"/>
      <c r="C338" s="231"/>
      <c r="D338" s="221" t="s">
        <v>187</v>
      </c>
      <c r="E338" s="232" t="s">
        <v>1</v>
      </c>
      <c r="F338" s="233" t="s">
        <v>608</v>
      </c>
      <c r="G338" s="231"/>
      <c r="H338" s="234">
        <v>5.4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187</v>
      </c>
      <c r="AU338" s="240" t="s">
        <v>185</v>
      </c>
      <c r="AV338" s="14" t="s">
        <v>185</v>
      </c>
      <c r="AW338" s="14" t="s">
        <v>36</v>
      </c>
      <c r="AX338" s="14" t="s">
        <v>88</v>
      </c>
      <c r="AY338" s="240" t="s">
        <v>177</v>
      </c>
    </row>
    <row r="339" spans="1:65" s="2" customFormat="1" ht="16.5" customHeight="1">
      <c r="A339" s="35"/>
      <c r="B339" s="36"/>
      <c r="C339" s="205" t="s">
        <v>609</v>
      </c>
      <c r="D339" s="205" t="s">
        <v>180</v>
      </c>
      <c r="E339" s="206" t="s">
        <v>610</v>
      </c>
      <c r="F339" s="207" t="s">
        <v>611</v>
      </c>
      <c r="G339" s="208" t="s">
        <v>210</v>
      </c>
      <c r="H339" s="209">
        <v>5.4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46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263</v>
      </c>
      <c r="AT339" s="217" t="s">
        <v>180</v>
      </c>
      <c r="AU339" s="217" t="s">
        <v>185</v>
      </c>
      <c r="AY339" s="18" t="s">
        <v>177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185</v>
      </c>
      <c r="BK339" s="218">
        <f>ROUND(I339*H339,2)</f>
        <v>0</v>
      </c>
      <c r="BL339" s="18" t="s">
        <v>263</v>
      </c>
      <c r="BM339" s="217" t="s">
        <v>612</v>
      </c>
    </row>
    <row r="340" spans="1:65" s="14" customFormat="1" ht="10.199999999999999">
      <c r="B340" s="230"/>
      <c r="C340" s="231"/>
      <c r="D340" s="221" t="s">
        <v>187</v>
      </c>
      <c r="E340" s="232" t="s">
        <v>1</v>
      </c>
      <c r="F340" s="233" t="s">
        <v>608</v>
      </c>
      <c r="G340" s="231"/>
      <c r="H340" s="234">
        <v>5.4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187</v>
      </c>
      <c r="AU340" s="240" t="s">
        <v>185</v>
      </c>
      <c r="AV340" s="14" t="s">
        <v>185</v>
      </c>
      <c r="AW340" s="14" t="s">
        <v>36</v>
      </c>
      <c r="AX340" s="14" t="s">
        <v>88</v>
      </c>
      <c r="AY340" s="240" t="s">
        <v>177</v>
      </c>
    </row>
    <row r="341" spans="1:65" s="2" customFormat="1" ht="21.75" customHeight="1">
      <c r="A341" s="35"/>
      <c r="B341" s="36"/>
      <c r="C341" s="205" t="s">
        <v>613</v>
      </c>
      <c r="D341" s="205" t="s">
        <v>180</v>
      </c>
      <c r="E341" s="206" t="s">
        <v>614</v>
      </c>
      <c r="F341" s="207" t="s">
        <v>615</v>
      </c>
      <c r="G341" s="208" t="s">
        <v>371</v>
      </c>
      <c r="H341" s="209">
        <v>1</v>
      </c>
      <c r="I341" s="210"/>
      <c r="J341" s="211">
        <f>ROUND(I341*H341,2)</f>
        <v>0</v>
      </c>
      <c r="K341" s="212"/>
      <c r="L341" s="40"/>
      <c r="M341" s="213" t="s">
        <v>1</v>
      </c>
      <c r="N341" s="214" t="s">
        <v>46</v>
      </c>
      <c r="O341" s="72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263</v>
      </c>
      <c r="AT341" s="217" t="s">
        <v>180</v>
      </c>
      <c r="AU341" s="217" t="s">
        <v>185</v>
      </c>
      <c r="AY341" s="18" t="s">
        <v>177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185</v>
      </c>
      <c r="BK341" s="218">
        <f>ROUND(I341*H341,2)</f>
        <v>0</v>
      </c>
      <c r="BL341" s="18" t="s">
        <v>263</v>
      </c>
      <c r="BM341" s="217" t="s">
        <v>616</v>
      </c>
    </row>
    <row r="342" spans="1:65" s="2" customFormat="1" ht="21.75" customHeight="1">
      <c r="A342" s="35"/>
      <c r="B342" s="36"/>
      <c r="C342" s="205" t="s">
        <v>617</v>
      </c>
      <c r="D342" s="205" t="s">
        <v>180</v>
      </c>
      <c r="E342" s="206" t="s">
        <v>618</v>
      </c>
      <c r="F342" s="207" t="s">
        <v>619</v>
      </c>
      <c r="G342" s="208" t="s">
        <v>426</v>
      </c>
      <c r="H342" s="274"/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46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263</v>
      </c>
      <c r="AT342" s="217" t="s">
        <v>180</v>
      </c>
      <c r="AU342" s="217" t="s">
        <v>185</v>
      </c>
      <c r="AY342" s="18" t="s">
        <v>177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185</v>
      </c>
      <c r="BK342" s="218">
        <f>ROUND(I342*H342,2)</f>
        <v>0</v>
      </c>
      <c r="BL342" s="18" t="s">
        <v>263</v>
      </c>
      <c r="BM342" s="217" t="s">
        <v>620</v>
      </c>
    </row>
    <row r="343" spans="1:65" s="12" customFormat="1" ht="22.8" customHeight="1">
      <c r="B343" s="189"/>
      <c r="C343" s="190"/>
      <c r="D343" s="191" t="s">
        <v>79</v>
      </c>
      <c r="E343" s="203" t="s">
        <v>621</v>
      </c>
      <c r="F343" s="203" t="s">
        <v>622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SUM(P344:P374)</f>
        <v>0</v>
      </c>
      <c r="Q343" s="197"/>
      <c r="R343" s="198">
        <f>SUM(R344:R374)</f>
        <v>2.4219999999999998E-2</v>
      </c>
      <c r="S343" s="197"/>
      <c r="T343" s="199">
        <f>SUM(T344:T374)</f>
        <v>0</v>
      </c>
      <c r="AR343" s="200" t="s">
        <v>185</v>
      </c>
      <c r="AT343" s="201" t="s">
        <v>79</v>
      </c>
      <c r="AU343" s="201" t="s">
        <v>88</v>
      </c>
      <c r="AY343" s="200" t="s">
        <v>177</v>
      </c>
      <c r="BK343" s="202">
        <f>SUM(BK344:BK374)</f>
        <v>0</v>
      </c>
    </row>
    <row r="344" spans="1:65" s="2" customFormat="1" ht="21.75" customHeight="1">
      <c r="A344" s="35"/>
      <c r="B344" s="36"/>
      <c r="C344" s="205" t="s">
        <v>623</v>
      </c>
      <c r="D344" s="205" t="s">
        <v>180</v>
      </c>
      <c r="E344" s="206" t="s">
        <v>624</v>
      </c>
      <c r="F344" s="207" t="s">
        <v>625</v>
      </c>
      <c r="G344" s="208" t="s">
        <v>203</v>
      </c>
      <c r="H344" s="209">
        <v>28</v>
      </c>
      <c r="I344" s="210"/>
      <c r="J344" s="211">
        <f t="shared" ref="J344:J374" si="20">ROUND(I344*H344,2)</f>
        <v>0</v>
      </c>
      <c r="K344" s="212"/>
      <c r="L344" s="40"/>
      <c r="M344" s="213" t="s">
        <v>1</v>
      </c>
      <c r="N344" s="214" t="s">
        <v>46</v>
      </c>
      <c r="O344" s="72"/>
      <c r="P344" s="215">
        <f t="shared" ref="P344:P374" si="21">O344*H344</f>
        <v>0</v>
      </c>
      <c r="Q344" s="215">
        <v>0</v>
      </c>
      <c r="R344" s="215">
        <f t="shared" ref="R344:R374" si="22">Q344*H344</f>
        <v>0</v>
      </c>
      <c r="S344" s="215">
        <v>0</v>
      </c>
      <c r="T344" s="216">
        <f t="shared" ref="T344:T374" si="23"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263</v>
      </c>
      <c r="AT344" s="217" t="s">
        <v>180</v>
      </c>
      <c r="AU344" s="217" t="s">
        <v>185</v>
      </c>
      <c r="AY344" s="18" t="s">
        <v>177</v>
      </c>
      <c r="BE344" s="218">
        <f t="shared" ref="BE344:BE374" si="24">IF(N344="základní",J344,0)</f>
        <v>0</v>
      </c>
      <c r="BF344" s="218">
        <f t="shared" ref="BF344:BF374" si="25">IF(N344="snížená",J344,0)</f>
        <v>0</v>
      </c>
      <c r="BG344" s="218">
        <f t="shared" ref="BG344:BG374" si="26">IF(N344="zákl. přenesená",J344,0)</f>
        <v>0</v>
      </c>
      <c r="BH344" s="218">
        <f t="shared" ref="BH344:BH374" si="27">IF(N344="sníž. přenesená",J344,0)</f>
        <v>0</v>
      </c>
      <c r="BI344" s="218">
        <f t="shared" ref="BI344:BI374" si="28">IF(N344="nulová",J344,0)</f>
        <v>0</v>
      </c>
      <c r="BJ344" s="18" t="s">
        <v>185</v>
      </c>
      <c r="BK344" s="218">
        <f t="shared" ref="BK344:BK374" si="29">ROUND(I344*H344,2)</f>
        <v>0</v>
      </c>
      <c r="BL344" s="18" t="s">
        <v>263</v>
      </c>
      <c r="BM344" s="217" t="s">
        <v>626</v>
      </c>
    </row>
    <row r="345" spans="1:65" s="2" customFormat="1" ht="16.5" customHeight="1">
      <c r="A345" s="35"/>
      <c r="B345" s="36"/>
      <c r="C345" s="263" t="s">
        <v>627</v>
      </c>
      <c r="D345" s="263" t="s">
        <v>339</v>
      </c>
      <c r="E345" s="264" t="s">
        <v>628</v>
      </c>
      <c r="F345" s="265" t="s">
        <v>629</v>
      </c>
      <c r="G345" s="266" t="s">
        <v>203</v>
      </c>
      <c r="H345" s="267">
        <v>28</v>
      </c>
      <c r="I345" s="268"/>
      <c r="J345" s="269">
        <f t="shared" si="20"/>
        <v>0</v>
      </c>
      <c r="K345" s="270"/>
      <c r="L345" s="271"/>
      <c r="M345" s="272" t="s">
        <v>1</v>
      </c>
      <c r="N345" s="273" t="s">
        <v>46</v>
      </c>
      <c r="O345" s="72"/>
      <c r="P345" s="215">
        <f t="shared" si="21"/>
        <v>0</v>
      </c>
      <c r="Q345" s="215">
        <v>6.9999999999999994E-5</v>
      </c>
      <c r="R345" s="215">
        <f t="shared" si="22"/>
        <v>1.9599999999999999E-3</v>
      </c>
      <c r="S345" s="215">
        <v>0</v>
      </c>
      <c r="T345" s="216">
        <f t="shared" si="2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360</v>
      </c>
      <c r="AT345" s="217" t="s">
        <v>339</v>
      </c>
      <c r="AU345" s="217" t="s">
        <v>185</v>
      </c>
      <c r="AY345" s="18" t="s">
        <v>177</v>
      </c>
      <c r="BE345" s="218">
        <f t="shared" si="24"/>
        <v>0</v>
      </c>
      <c r="BF345" s="218">
        <f t="shared" si="25"/>
        <v>0</v>
      </c>
      <c r="BG345" s="218">
        <f t="shared" si="26"/>
        <v>0</v>
      </c>
      <c r="BH345" s="218">
        <f t="shared" si="27"/>
        <v>0</v>
      </c>
      <c r="BI345" s="218">
        <f t="shared" si="28"/>
        <v>0</v>
      </c>
      <c r="BJ345" s="18" t="s">
        <v>185</v>
      </c>
      <c r="BK345" s="218">
        <f t="shared" si="29"/>
        <v>0</v>
      </c>
      <c r="BL345" s="18" t="s">
        <v>263</v>
      </c>
      <c r="BM345" s="217" t="s">
        <v>630</v>
      </c>
    </row>
    <row r="346" spans="1:65" s="2" customFormat="1" ht="16.5" customHeight="1">
      <c r="A346" s="35"/>
      <c r="B346" s="36"/>
      <c r="C346" s="205" t="s">
        <v>631</v>
      </c>
      <c r="D346" s="205" t="s">
        <v>180</v>
      </c>
      <c r="E346" s="206" t="s">
        <v>632</v>
      </c>
      <c r="F346" s="207" t="s">
        <v>633</v>
      </c>
      <c r="G346" s="208" t="s">
        <v>192</v>
      </c>
      <c r="H346" s="209">
        <v>26</v>
      </c>
      <c r="I346" s="210"/>
      <c r="J346" s="211">
        <f t="shared" si="20"/>
        <v>0</v>
      </c>
      <c r="K346" s="212"/>
      <c r="L346" s="40"/>
      <c r="M346" s="213" t="s">
        <v>1</v>
      </c>
      <c r="N346" s="214" t="s">
        <v>46</v>
      </c>
      <c r="O346" s="72"/>
      <c r="P346" s="215">
        <f t="shared" si="21"/>
        <v>0</v>
      </c>
      <c r="Q346" s="215">
        <v>0</v>
      </c>
      <c r="R346" s="215">
        <f t="shared" si="22"/>
        <v>0</v>
      </c>
      <c r="S346" s="215">
        <v>0</v>
      </c>
      <c r="T346" s="216">
        <f t="shared" si="2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263</v>
      </c>
      <c r="AT346" s="217" t="s">
        <v>180</v>
      </c>
      <c r="AU346" s="217" t="s">
        <v>185</v>
      </c>
      <c r="AY346" s="18" t="s">
        <v>177</v>
      </c>
      <c r="BE346" s="218">
        <f t="shared" si="24"/>
        <v>0</v>
      </c>
      <c r="BF346" s="218">
        <f t="shared" si="25"/>
        <v>0</v>
      </c>
      <c r="BG346" s="218">
        <f t="shared" si="26"/>
        <v>0</v>
      </c>
      <c r="BH346" s="218">
        <f t="shared" si="27"/>
        <v>0</v>
      </c>
      <c r="BI346" s="218">
        <f t="shared" si="28"/>
        <v>0</v>
      </c>
      <c r="BJ346" s="18" t="s">
        <v>185</v>
      </c>
      <c r="BK346" s="218">
        <f t="shared" si="29"/>
        <v>0</v>
      </c>
      <c r="BL346" s="18" t="s">
        <v>263</v>
      </c>
      <c r="BM346" s="217" t="s">
        <v>634</v>
      </c>
    </row>
    <row r="347" spans="1:65" s="2" customFormat="1" ht="16.5" customHeight="1">
      <c r="A347" s="35"/>
      <c r="B347" s="36"/>
      <c r="C347" s="263" t="s">
        <v>635</v>
      </c>
      <c r="D347" s="263" t="s">
        <v>339</v>
      </c>
      <c r="E347" s="264" t="s">
        <v>636</v>
      </c>
      <c r="F347" s="265" t="s">
        <v>637</v>
      </c>
      <c r="G347" s="266" t="s">
        <v>192</v>
      </c>
      <c r="H347" s="267">
        <v>26</v>
      </c>
      <c r="I347" s="268"/>
      <c r="J347" s="269">
        <f t="shared" si="20"/>
        <v>0</v>
      </c>
      <c r="K347" s="270"/>
      <c r="L347" s="271"/>
      <c r="M347" s="272" t="s">
        <v>1</v>
      </c>
      <c r="N347" s="273" t="s">
        <v>46</v>
      </c>
      <c r="O347" s="72"/>
      <c r="P347" s="215">
        <f t="shared" si="21"/>
        <v>0</v>
      </c>
      <c r="Q347" s="215">
        <v>5.0000000000000002E-5</v>
      </c>
      <c r="R347" s="215">
        <f t="shared" si="22"/>
        <v>1.3000000000000002E-3</v>
      </c>
      <c r="S347" s="215">
        <v>0</v>
      </c>
      <c r="T347" s="216">
        <f t="shared" si="2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360</v>
      </c>
      <c r="AT347" s="217" t="s">
        <v>339</v>
      </c>
      <c r="AU347" s="217" t="s">
        <v>185</v>
      </c>
      <c r="AY347" s="18" t="s">
        <v>177</v>
      </c>
      <c r="BE347" s="218">
        <f t="shared" si="24"/>
        <v>0</v>
      </c>
      <c r="BF347" s="218">
        <f t="shared" si="25"/>
        <v>0</v>
      </c>
      <c r="BG347" s="218">
        <f t="shared" si="26"/>
        <v>0</v>
      </c>
      <c r="BH347" s="218">
        <f t="shared" si="27"/>
        <v>0</v>
      </c>
      <c r="BI347" s="218">
        <f t="shared" si="28"/>
        <v>0</v>
      </c>
      <c r="BJ347" s="18" t="s">
        <v>185</v>
      </c>
      <c r="BK347" s="218">
        <f t="shared" si="29"/>
        <v>0</v>
      </c>
      <c r="BL347" s="18" t="s">
        <v>263</v>
      </c>
      <c r="BM347" s="217" t="s">
        <v>638</v>
      </c>
    </row>
    <row r="348" spans="1:65" s="2" customFormat="1" ht="21.75" customHeight="1">
      <c r="A348" s="35"/>
      <c r="B348" s="36"/>
      <c r="C348" s="205" t="s">
        <v>639</v>
      </c>
      <c r="D348" s="205" t="s">
        <v>180</v>
      </c>
      <c r="E348" s="206" t="s">
        <v>640</v>
      </c>
      <c r="F348" s="207" t="s">
        <v>641</v>
      </c>
      <c r="G348" s="208" t="s">
        <v>203</v>
      </c>
      <c r="H348" s="209">
        <v>70</v>
      </c>
      <c r="I348" s="210"/>
      <c r="J348" s="211">
        <f t="shared" si="20"/>
        <v>0</v>
      </c>
      <c r="K348" s="212"/>
      <c r="L348" s="40"/>
      <c r="M348" s="213" t="s">
        <v>1</v>
      </c>
      <c r="N348" s="214" t="s">
        <v>46</v>
      </c>
      <c r="O348" s="72"/>
      <c r="P348" s="215">
        <f t="shared" si="21"/>
        <v>0</v>
      </c>
      <c r="Q348" s="215">
        <v>0</v>
      </c>
      <c r="R348" s="215">
        <f t="shared" si="22"/>
        <v>0</v>
      </c>
      <c r="S348" s="215">
        <v>0</v>
      </c>
      <c r="T348" s="216">
        <f t="shared" si="2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263</v>
      </c>
      <c r="AT348" s="217" t="s">
        <v>180</v>
      </c>
      <c r="AU348" s="217" t="s">
        <v>185</v>
      </c>
      <c r="AY348" s="18" t="s">
        <v>177</v>
      </c>
      <c r="BE348" s="218">
        <f t="shared" si="24"/>
        <v>0</v>
      </c>
      <c r="BF348" s="218">
        <f t="shared" si="25"/>
        <v>0</v>
      </c>
      <c r="BG348" s="218">
        <f t="shared" si="26"/>
        <v>0</v>
      </c>
      <c r="BH348" s="218">
        <f t="shared" si="27"/>
        <v>0</v>
      </c>
      <c r="BI348" s="218">
        <f t="shared" si="28"/>
        <v>0</v>
      </c>
      <c r="BJ348" s="18" t="s">
        <v>185</v>
      </c>
      <c r="BK348" s="218">
        <f t="shared" si="29"/>
        <v>0</v>
      </c>
      <c r="BL348" s="18" t="s">
        <v>263</v>
      </c>
      <c r="BM348" s="217" t="s">
        <v>642</v>
      </c>
    </row>
    <row r="349" spans="1:65" s="2" customFormat="1" ht="16.5" customHeight="1">
      <c r="A349" s="35"/>
      <c r="B349" s="36"/>
      <c r="C349" s="263" t="s">
        <v>643</v>
      </c>
      <c r="D349" s="263" t="s">
        <v>339</v>
      </c>
      <c r="E349" s="264" t="s">
        <v>644</v>
      </c>
      <c r="F349" s="265" t="s">
        <v>645</v>
      </c>
      <c r="G349" s="266" t="s">
        <v>203</v>
      </c>
      <c r="H349" s="267">
        <v>70</v>
      </c>
      <c r="I349" s="268"/>
      <c r="J349" s="269">
        <f t="shared" si="20"/>
        <v>0</v>
      </c>
      <c r="K349" s="270"/>
      <c r="L349" s="271"/>
      <c r="M349" s="272" t="s">
        <v>1</v>
      </c>
      <c r="N349" s="273" t="s">
        <v>46</v>
      </c>
      <c r="O349" s="72"/>
      <c r="P349" s="215">
        <f t="shared" si="21"/>
        <v>0</v>
      </c>
      <c r="Q349" s="215">
        <v>1.2E-4</v>
      </c>
      <c r="R349" s="215">
        <f t="shared" si="22"/>
        <v>8.3999999999999995E-3</v>
      </c>
      <c r="S349" s="215">
        <v>0</v>
      </c>
      <c r="T349" s="216">
        <f t="shared" si="2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360</v>
      </c>
      <c r="AT349" s="217" t="s">
        <v>339</v>
      </c>
      <c r="AU349" s="217" t="s">
        <v>185</v>
      </c>
      <c r="AY349" s="18" t="s">
        <v>177</v>
      </c>
      <c r="BE349" s="218">
        <f t="shared" si="24"/>
        <v>0</v>
      </c>
      <c r="BF349" s="218">
        <f t="shared" si="25"/>
        <v>0</v>
      </c>
      <c r="BG349" s="218">
        <f t="shared" si="26"/>
        <v>0</v>
      </c>
      <c r="BH349" s="218">
        <f t="shared" si="27"/>
        <v>0</v>
      </c>
      <c r="BI349" s="218">
        <f t="shared" si="28"/>
        <v>0</v>
      </c>
      <c r="BJ349" s="18" t="s">
        <v>185</v>
      </c>
      <c r="BK349" s="218">
        <f t="shared" si="29"/>
        <v>0</v>
      </c>
      <c r="BL349" s="18" t="s">
        <v>263</v>
      </c>
      <c r="BM349" s="217" t="s">
        <v>646</v>
      </c>
    </row>
    <row r="350" spans="1:65" s="2" customFormat="1" ht="21.75" customHeight="1">
      <c r="A350" s="35"/>
      <c r="B350" s="36"/>
      <c r="C350" s="205" t="s">
        <v>647</v>
      </c>
      <c r="D350" s="205" t="s">
        <v>180</v>
      </c>
      <c r="E350" s="206" t="s">
        <v>648</v>
      </c>
      <c r="F350" s="207" t="s">
        <v>649</v>
      </c>
      <c r="G350" s="208" t="s">
        <v>203</v>
      </c>
      <c r="H350" s="209">
        <v>45</v>
      </c>
      <c r="I350" s="210"/>
      <c r="J350" s="211">
        <f t="shared" si="20"/>
        <v>0</v>
      </c>
      <c r="K350" s="212"/>
      <c r="L350" s="40"/>
      <c r="M350" s="213" t="s">
        <v>1</v>
      </c>
      <c r="N350" s="214" t="s">
        <v>46</v>
      </c>
      <c r="O350" s="72"/>
      <c r="P350" s="215">
        <f t="shared" si="21"/>
        <v>0</v>
      </c>
      <c r="Q350" s="215">
        <v>0</v>
      </c>
      <c r="R350" s="215">
        <f t="shared" si="22"/>
        <v>0</v>
      </c>
      <c r="S350" s="215">
        <v>0</v>
      </c>
      <c r="T350" s="216">
        <f t="shared" si="2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263</v>
      </c>
      <c r="AT350" s="217" t="s">
        <v>180</v>
      </c>
      <c r="AU350" s="217" t="s">
        <v>185</v>
      </c>
      <c r="AY350" s="18" t="s">
        <v>177</v>
      </c>
      <c r="BE350" s="218">
        <f t="shared" si="24"/>
        <v>0</v>
      </c>
      <c r="BF350" s="218">
        <f t="shared" si="25"/>
        <v>0</v>
      </c>
      <c r="BG350" s="218">
        <f t="shared" si="26"/>
        <v>0</v>
      </c>
      <c r="BH350" s="218">
        <f t="shared" si="27"/>
        <v>0</v>
      </c>
      <c r="BI350" s="218">
        <f t="shared" si="28"/>
        <v>0</v>
      </c>
      <c r="BJ350" s="18" t="s">
        <v>185</v>
      </c>
      <c r="BK350" s="218">
        <f t="shared" si="29"/>
        <v>0</v>
      </c>
      <c r="BL350" s="18" t="s">
        <v>263</v>
      </c>
      <c r="BM350" s="217" t="s">
        <v>650</v>
      </c>
    </row>
    <row r="351" spans="1:65" s="2" customFormat="1" ht="16.5" customHeight="1">
      <c r="A351" s="35"/>
      <c r="B351" s="36"/>
      <c r="C351" s="263" t="s">
        <v>651</v>
      </c>
      <c r="D351" s="263" t="s">
        <v>339</v>
      </c>
      <c r="E351" s="264" t="s">
        <v>652</v>
      </c>
      <c r="F351" s="265" t="s">
        <v>653</v>
      </c>
      <c r="G351" s="266" t="s">
        <v>203</v>
      </c>
      <c r="H351" s="267">
        <v>45</v>
      </c>
      <c r="I351" s="268"/>
      <c r="J351" s="269">
        <f t="shared" si="20"/>
        <v>0</v>
      </c>
      <c r="K351" s="270"/>
      <c r="L351" s="271"/>
      <c r="M351" s="272" t="s">
        <v>1</v>
      </c>
      <c r="N351" s="273" t="s">
        <v>46</v>
      </c>
      <c r="O351" s="72"/>
      <c r="P351" s="215">
        <f t="shared" si="21"/>
        <v>0</v>
      </c>
      <c r="Q351" s="215">
        <v>1.7000000000000001E-4</v>
      </c>
      <c r="R351" s="215">
        <f t="shared" si="22"/>
        <v>7.6500000000000005E-3</v>
      </c>
      <c r="S351" s="215">
        <v>0</v>
      </c>
      <c r="T351" s="216">
        <f t="shared" si="2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360</v>
      </c>
      <c r="AT351" s="217" t="s">
        <v>339</v>
      </c>
      <c r="AU351" s="217" t="s">
        <v>185</v>
      </c>
      <c r="AY351" s="18" t="s">
        <v>177</v>
      </c>
      <c r="BE351" s="218">
        <f t="shared" si="24"/>
        <v>0</v>
      </c>
      <c r="BF351" s="218">
        <f t="shared" si="25"/>
        <v>0</v>
      </c>
      <c r="BG351" s="218">
        <f t="shared" si="26"/>
        <v>0</v>
      </c>
      <c r="BH351" s="218">
        <f t="shared" si="27"/>
        <v>0</v>
      </c>
      <c r="BI351" s="218">
        <f t="shared" si="28"/>
        <v>0</v>
      </c>
      <c r="BJ351" s="18" t="s">
        <v>185</v>
      </c>
      <c r="BK351" s="218">
        <f t="shared" si="29"/>
        <v>0</v>
      </c>
      <c r="BL351" s="18" t="s">
        <v>263</v>
      </c>
      <c r="BM351" s="217" t="s">
        <v>654</v>
      </c>
    </row>
    <row r="352" spans="1:65" s="2" customFormat="1" ht="21.75" customHeight="1">
      <c r="A352" s="35"/>
      <c r="B352" s="36"/>
      <c r="C352" s="205" t="s">
        <v>655</v>
      </c>
      <c r="D352" s="205" t="s">
        <v>180</v>
      </c>
      <c r="E352" s="206" t="s">
        <v>656</v>
      </c>
      <c r="F352" s="207" t="s">
        <v>657</v>
      </c>
      <c r="G352" s="208" t="s">
        <v>203</v>
      </c>
      <c r="H352" s="209">
        <v>1</v>
      </c>
      <c r="I352" s="210"/>
      <c r="J352" s="211">
        <f t="shared" si="20"/>
        <v>0</v>
      </c>
      <c r="K352" s="212"/>
      <c r="L352" s="40"/>
      <c r="M352" s="213" t="s">
        <v>1</v>
      </c>
      <c r="N352" s="214" t="s">
        <v>46</v>
      </c>
      <c r="O352" s="72"/>
      <c r="P352" s="215">
        <f t="shared" si="21"/>
        <v>0</v>
      </c>
      <c r="Q352" s="215">
        <v>0</v>
      </c>
      <c r="R352" s="215">
        <f t="shared" si="22"/>
        <v>0</v>
      </c>
      <c r="S352" s="215">
        <v>0</v>
      </c>
      <c r="T352" s="216">
        <f t="shared" si="2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263</v>
      </c>
      <c r="AT352" s="217" t="s">
        <v>180</v>
      </c>
      <c r="AU352" s="217" t="s">
        <v>185</v>
      </c>
      <c r="AY352" s="18" t="s">
        <v>177</v>
      </c>
      <c r="BE352" s="218">
        <f t="shared" si="24"/>
        <v>0</v>
      </c>
      <c r="BF352" s="218">
        <f t="shared" si="25"/>
        <v>0</v>
      </c>
      <c r="BG352" s="218">
        <f t="shared" si="26"/>
        <v>0</v>
      </c>
      <c r="BH352" s="218">
        <f t="shared" si="27"/>
        <v>0</v>
      </c>
      <c r="BI352" s="218">
        <f t="shared" si="28"/>
        <v>0</v>
      </c>
      <c r="BJ352" s="18" t="s">
        <v>185</v>
      </c>
      <c r="BK352" s="218">
        <f t="shared" si="29"/>
        <v>0</v>
      </c>
      <c r="BL352" s="18" t="s">
        <v>263</v>
      </c>
      <c r="BM352" s="217" t="s">
        <v>658</v>
      </c>
    </row>
    <row r="353" spans="1:65" s="2" customFormat="1" ht="16.5" customHeight="1">
      <c r="A353" s="35"/>
      <c r="B353" s="36"/>
      <c r="C353" s="263" t="s">
        <v>659</v>
      </c>
      <c r="D353" s="263" t="s">
        <v>339</v>
      </c>
      <c r="E353" s="264" t="s">
        <v>660</v>
      </c>
      <c r="F353" s="265" t="s">
        <v>661</v>
      </c>
      <c r="G353" s="266" t="s">
        <v>203</v>
      </c>
      <c r="H353" s="267">
        <v>1</v>
      </c>
      <c r="I353" s="268"/>
      <c r="J353" s="269">
        <f t="shared" si="20"/>
        <v>0</v>
      </c>
      <c r="K353" s="270"/>
      <c r="L353" s="271"/>
      <c r="M353" s="272" t="s">
        <v>1</v>
      </c>
      <c r="N353" s="273" t="s">
        <v>46</v>
      </c>
      <c r="O353" s="72"/>
      <c r="P353" s="215">
        <f t="shared" si="21"/>
        <v>0</v>
      </c>
      <c r="Q353" s="215">
        <v>3.4000000000000002E-4</v>
      </c>
      <c r="R353" s="215">
        <f t="shared" si="22"/>
        <v>3.4000000000000002E-4</v>
      </c>
      <c r="S353" s="215">
        <v>0</v>
      </c>
      <c r="T353" s="216">
        <f t="shared" si="2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360</v>
      </c>
      <c r="AT353" s="217" t="s">
        <v>339</v>
      </c>
      <c r="AU353" s="217" t="s">
        <v>185</v>
      </c>
      <c r="AY353" s="18" t="s">
        <v>177</v>
      </c>
      <c r="BE353" s="218">
        <f t="shared" si="24"/>
        <v>0</v>
      </c>
      <c r="BF353" s="218">
        <f t="shared" si="25"/>
        <v>0</v>
      </c>
      <c r="BG353" s="218">
        <f t="shared" si="26"/>
        <v>0</v>
      </c>
      <c r="BH353" s="218">
        <f t="shared" si="27"/>
        <v>0</v>
      </c>
      <c r="BI353" s="218">
        <f t="shared" si="28"/>
        <v>0</v>
      </c>
      <c r="BJ353" s="18" t="s">
        <v>185</v>
      </c>
      <c r="BK353" s="218">
        <f t="shared" si="29"/>
        <v>0</v>
      </c>
      <c r="BL353" s="18" t="s">
        <v>263</v>
      </c>
      <c r="BM353" s="217" t="s">
        <v>662</v>
      </c>
    </row>
    <row r="354" spans="1:65" s="2" customFormat="1" ht="21.75" customHeight="1">
      <c r="A354" s="35"/>
      <c r="B354" s="36"/>
      <c r="C354" s="205" t="s">
        <v>663</v>
      </c>
      <c r="D354" s="205" t="s">
        <v>180</v>
      </c>
      <c r="E354" s="206" t="s">
        <v>664</v>
      </c>
      <c r="F354" s="207" t="s">
        <v>665</v>
      </c>
      <c r="G354" s="208" t="s">
        <v>203</v>
      </c>
      <c r="H354" s="209">
        <v>28</v>
      </c>
      <c r="I354" s="210"/>
      <c r="J354" s="211">
        <f t="shared" si="20"/>
        <v>0</v>
      </c>
      <c r="K354" s="212"/>
      <c r="L354" s="40"/>
      <c r="M354" s="213" t="s">
        <v>1</v>
      </c>
      <c r="N354" s="214" t="s">
        <v>46</v>
      </c>
      <c r="O354" s="72"/>
      <c r="P354" s="215">
        <f t="shared" si="21"/>
        <v>0</v>
      </c>
      <c r="Q354" s="215">
        <v>0</v>
      </c>
      <c r="R354" s="215">
        <f t="shared" si="22"/>
        <v>0</v>
      </c>
      <c r="S354" s="215">
        <v>0</v>
      </c>
      <c r="T354" s="216">
        <f t="shared" si="2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263</v>
      </c>
      <c r="AT354" s="217" t="s">
        <v>180</v>
      </c>
      <c r="AU354" s="217" t="s">
        <v>185</v>
      </c>
      <c r="AY354" s="18" t="s">
        <v>177</v>
      </c>
      <c r="BE354" s="218">
        <f t="shared" si="24"/>
        <v>0</v>
      </c>
      <c r="BF354" s="218">
        <f t="shared" si="25"/>
        <v>0</v>
      </c>
      <c r="BG354" s="218">
        <f t="shared" si="26"/>
        <v>0</v>
      </c>
      <c r="BH354" s="218">
        <f t="shared" si="27"/>
        <v>0</v>
      </c>
      <c r="BI354" s="218">
        <f t="shared" si="28"/>
        <v>0</v>
      </c>
      <c r="BJ354" s="18" t="s">
        <v>185</v>
      </c>
      <c r="BK354" s="218">
        <f t="shared" si="29"/>
        <v>0</v>
      </c>
      <c r="BL354" s="18" t="s">
        <v>263</v>
      </c>
      <c r="BM354" s="217" t="s">
        <v>666</v>
      </c>
    </row>
    <row r="355" spans="1:65" s="2" customFormat="1" ht="21.75" customHeight="1">
      <c r="A355" s="35"/>
      <c r="B355" s="36"/>
      <c r="C355" s="205" t="s">
        <v>667</v>
      </c>
      <c r="D355" s="205" t="s">
        <v>180</v>
      </c>
      <c r="E355" s="206" t="s">
        <v>668</v>
      </c>
      <c r="F355" s="207" t="s">
        <v>669</v>
      </c>
      <c r="G355" s="208" t="s">
        <v>192</v>
      </c>
      <c r="H355" s="209">
        <v>30</v>
      </c>
      <c r="I355" s="210"/>
      <c r="J355" s="211">
        <f t="shared" si="20"/>
        <v>0</v>
      </c>
      <c r="K355" s="212"/>
      <c r="L355" s="40"/>
      <c r="M355" s="213" t="s">
        <v>1</v>
      </c>
      <c r="N355" s="214" t="s">
        <v>46</v>
      </c>
      <c r="O355" s="72"/>
      <c r="P355" s="215">
        <f t="shared" si="21"/>
        <v>0</v>
      </c>
      <c r="Q355" s="215">
        <v>0</v>
      </c>
      <c r="R355" s="215">
        <f t="shared" si="22"/>
        <v>0</v>
      </c>
      <c r="S355" s="215">
        <v>0</v>
      </c>
      <c r="T355" s="216">
        <f t="shared" si="2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263</v>
      </c>
      <c r="AT355" s="217" t="s">
        <v>180</v>
      </c>
      <c r="AU355" s="217" t="s">
        <v>185</v>
      </c>
      <c r="AY355" s="18" t="s">
        <v>177</v>
      </c>
      <c r="BE355" s="218">
        <f t="shared" si="24"/>
        <v>0</v>
      </c>
      <c r="BF355" s="218">
        <f t="shared" si="25"/>
        <v>0</v>
      </c>
      <c r="BG355" s="218">
        <f t="shared" si="26"/>
        <v>0</v>
      </c>
      <c r="BH355" s="218">
        <f t="shared" si="27"/>
        <v>0</v>
      </c>
      <c r="BI355" s="218">
        <f t="shared" si="28"/>
        <v>0</v>
      </c>
      <c r="BJ355" s="18" t="s">
        <v>185</v>
      </c>
      <c r="BK355" s="218">
        <f t="shared" si="29"/>
        <v>0</v>
      </c>
      <c r="BL355" s="18" t="s">
        <v>263</v>
      </c>
      <c r="BM355" s="217" t="s">
        <v>670</v>
      </c>
    </row>
    <row r="356" spans="1:65" s="2" customFormat="1" ht="21.75" customHeight="1">
      <c r="A356" s="35"/>
      <c r="B356" s="36"/>
      <c r="C356" s="205" t="s">
        <v>671</v>
      </c>
      <c r="D356" s="205" t="s">
        <v>180</v>
      </c>
      <c r="E356" s="206" t="s">
        <v>672</v>
      </c>
      <c r="F356" s="207" t="s">
        <v>673</v>
      </c>
      <c r="G356" s="208" t="s">
        <v>192</v>
      </c>
      <c r="H356" s="209">
        <v>5</v>
      </c>
      <c r="I356" s="210"/>
      <c r="J356" s="211">
        <f t="shared" si="20"/>
        <v>0</v>
      </c>
      <c r="K356" s="212"/>
      <c r="L356" s="40"/>
      <c r="M356" s="213" t="s">
        <v>1</v>
      </c>
      <c r="N356" s="214" t="s">
        <v>46</v>
      </c>
      <c r="O356" s="72"/>
      <c r="P356" s="215">
        <f t="shared" si="21"/>
        <v>0</v>
      </c>
      <c r="Q356" s="215">
        <v>0</v>
      </c>
      <c r="R356" s="215">
        <f t="shared" si="22"/>
        <v>0</v>
      </c>
      <c r="S356" s="215">
        <v>0</v>
      </c>
      <c r="T356" s="216">
        <f t="shared" si="2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263</v>
      </c>
      <c r="AT356" s="217" t="s">
        <v>180</v>
      </c>
      <c r="AU356" s="217" t="s">
        <v>185</v>
      </c>
      <c r="AY356" s="18" t="s">
        <v>177</v>
      </c>
      <c r="BE356" s="218">
        <f t="shared" si="24"/>
        <v>0</v>
      </c>
      <c r="BF356" s="218">
        <f t="shared" si="25"/>
        <v>0</v>
      </c>
      <c r="BG356" s="218">
        <f t="shared" si="26"/>
        <v>0</v>
      </c>
      <c r="BH356" s="218">
        <f t="shared" si="27"/>
        <v>0</v>
      </c>
      <c r="BI356" s="218">
        <f t="shared" si="28"/>
        <v>0</v>
      </c>
      <c r="BJ356" s="18" t="s">
        <v>185</v>
      </c>
      <c r="BK356" s="218">
        <f t="shared" si="29"/>
        <v>0</v>
      </c>
      <c r="BL356" s="18" t="s">
        <v>263</v>
      </c>
      <c r="BM356" s="217" t="s">
        <v>674</v>
      </c>
    </row>
    <row r="357" spans="1:65" s="2" customFormat="1" ht="21.75" customHeight="1">
      <c r="A357" s="35"/>
      <c r="B357" s="36"/>
      <c r="C357" s="205" t="s">
        <v>675</v>
      </c>
      <c r="D357" s="205" t="s">
        <v>180</v>
      </c>
      <c r="E357" s="206" t="s">
        <v>676</v>
      </c>
      <c r="F357" s="207" t="s">
        <v>677</v>
      </c>
      <c r="G357" s="208" t="s">
        <v>192</v>
      </c>
      <c r="H357" s="209">
        <v>5</v>
      </c>
      <c r="I357" s="210"/>
      <c r="J357" s="211">
        <f t="shared" si="20"/>
        <v>0</v>
      </c>
      <c r="K357" s="212"/>
      <c r="L357" s="40"/>
      <c r="M357" s="213" t="s">
        <v>1</v>
      </c>
      <c r="N357" s="214" t="s">
        <v>46</v>
      </c>
      <c r="O357" s="72"/>
      <c r="P357" s="215">
        <f t="shared" si="21"/>
        <v>0</v>
      </c>
      <c r="Q357" s="215">
        <v>0</v>
      </c>
      <c r="R357" s="215">
        <f t="shared" si="22"/>
        <v>0</v>
      </c>
      <c r="S357" s="215">
        <v>0</v>
      </c>
      <c r="T357" s="216">
        <f t="shared" si="2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263</v>
      </c>
      <c r="AT357" s="217" t="s">
        <v>180</v>
      </c>
      <c r="AU357" s="217" t="s">
        <v>185</v>
      </c>
      <c r="AY357" s="18" t="s">
        <v>177</v>
      </c>
      <c r="BE357" s="218">
        <f t="shared" si="24"/>
        <v>0</v>
      </c>
      <c r="BF357" s="218">
        <f t="shared" si="25"/>
        <v>0</v>
      </c>
      <c r="BG357" s="218">
        <f t="shared" si="26"/>
        <v>0</v>
      </c>
      <c r="BH357" s="218">
        <f t="shared" si="27"/>
        <v>0</v>
      </c>
      <c r="BI357" s="218">
        <f t="shared" si="28"/>
        <v>0</v>
      </c>
      <c r="BJ357" s="18" t="s">
        <v>185</v>
      </c>
      <c r="BK357" s="218">
        <f t="shared" si="29"/>
        <v>0</v>
      </c>
      <c r="BL357" s="18" t="s">
        <v>263</v>
      </c>
      <c r="BM357" s="217" t="s">
        <v>678</v>
      </c>
    </row>
    <row r="358" spans="1:65" s="2" customFormat="1" ht="16.5" customHeight="1">
      <c r="A358" s="35"/>
      <c r="B358" s="36"/>
      <c r="C358" s="263" t="s">
        <v>679</v>
      </c>
      <c r="D358" s="263" t="s">
        <v>339</v>
      </c>
      <c r="E358" s="264" t="s">
        <v>680</v>
      </c>
      <c r="F358" s="265" t="s">
        <v>681</v>
      </c>
      <c r="G358" s="266" t="s">
        <v>192</v>
      </c>
      <c r="H358" s="267">
        <v>5</v>
      </c>
      <c r="I358" s="268"/>
      <c r="J358" s="269">
        <f t="shared" si="20"/>
        <v>0</v>
      </c>
      <c r="K358" s="270"/>
      <c r="L358" s="271"/>
      <c r="M358" s="272" t="s">
        <v>1</v>
      </c>
      <c r="N358" s="273" t="s">
        <v>46</v>
      </c>
      <c r="O358" s="72"/>
      <c r="P358" s="215">
        <f t="shared" si="21"/>
        <v>0</v>
      </c>
      <c r="Q358" s="215">
        <v>5.0000000000000002E-5</v>
      </c>
      <c r="R358" s="215">
        <f t="shared" si="22"/>
        <v>2.5000000000000001E-4</v>
      </c>
      <c r="S358" s="215">
        <v>0</v>
      </c>
      <c r="T358" s="216">
        <f t="shared" si="2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360</v>
      </c>
      <c r="AT358" s="217" t="s">
        <v>339</v>
      </c>
      <c r="AU358" s="217" t="s">
        <v>185</v>
      </c>
      <c r="AY358" s="18" t="s">
        <v>177</v>
      </c>
      <c r="BE358" s="218">
        <f t="shared" si="24"/>
        <v>0</v>
      </c>
      <c r="BF358" s="218">
        <f t="shared" si="25"/>
        <v>0</v>
      </c>
      <c r="BG358" s="218">
        <f t="shared" si="26"/>
        <v>0</v>
      </c>
      <c r="BH358" s="218">
        <f t="shared" si="27"/>
        <v>0</v>
      </c>
      <c r="BI358" s="218">
        <f t="shared" si="28"/>
        <v>0</v>
      </c>
      <c r="BJ358" s="18" t="s">
        <v>185</v>
      </c>
      <c r="BK358" s="218">
        <f t="shared" si="29"/>
        <v>0</v>
      </c>
      <c r="BL358" s="18" t="s">
        <v>263</v>
      </c>
      <c r="BM358" s="217" t="s">
        <v>682</v>
      </c>
    </row>
    <row r="359" spans="1:65" s="2" customFormat="1" ht="16.5" customHeight="1">
      <c r="A359" s="35"/>
      <c r="B359" s="36"/>
      <c r="C359" s="205" t="s">
        <v>683</v>
      </c>
      <c r="D359" s="205" t="s">
        <v>180</v>
      </c>
      <c r="E359" s="206" t="s">
        <v>684</v>
      </c>
      <c r="F359" s="207" t="s">
        <v>685</v>
      </c>
      <c r="G359" s="208" t="s">
        <v>192</v>
      </c>
      <c r="H359" s="209">
        <v>2</v>
      </c>
      <c r="I359" s="210"/>
      <c r="J359" s="211">
        <f t="shared" si="20"/>
        <v>0</v>
      </c>
      <c r="K359" s="212"/>
      <c r="L359" s="40"/>
      <c r="M359" s="213" t="s">
        <v>1</v>
      </c>
      <c r="N359" s="214" t="s">
        <v>46</v>
      </c>
      <c r="O359" s="72"/>
      <c r="P359" s="215">
        <f t="shared" si="21"/>
        <v>0</v>
      </c>
      <c r="Q359" s="215">
        <v>0</v>
      </c>
      <c r="R359" s="215">
        <f t="shared" si="22"/>
        <v>0</v>
      </c>
      <c r="S359" s="215">
        <v>0</v>
      </c>
      <c r="T359" s="216">
        <f t="shared" si="2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263</v>
      </c>
      <c r="AT359" s="217" t="s">
        <v>180</v>
      </c>
      <c r="AU359" s="217" t="s">
        <v>185</v>
      </c>
      <c r="AY359" s="18" t="s">
        <v>177</v>
      </c>
      <c r="BE359" s="218">
        <f t="shared" si="24"/>
        <v>0</v>
      </c>
      <c r="BF359" s="218">
        <f t="shared" si="25"/>
        <v>0</v>
      </c>
      <c r="BG359" s="218">
        <f t="shared" si="26"/>
        <v>0</v>
      </c>
      <c r="BH359" s="218">
        <f t="shared" si="27"/>
        <v>0</v>
      </c>
      <c r="BI359" s="218">
        <f t="shared" si="28"/>
        <v>0</v>
      </c>
      <c r="BJ359" s="18" t="s">
        <v>185</v>
      </c>
      <c r="BK359" s="218">
        <f t="shared" si="29"/>
        <v>0</v>
      </c>
      <c r="BL359" s="18" t="s">
        <v>263</v>
      </c>
      <c r="BM359" s="217" t="s">
        <v>686</v>
      </c>
    </row>
    <row r="360" spans="1:65" s="2" customFormat="1" ht="16.5" customHeight="1">
      <c r="A360" s="35"/>
      <c r="B360" s="36"/>
      <c r="C360" s="263" t="s">
        <v>687</v>
      </c>
      <c r="D360" s="263" t="s">
        <v>339</v>
      </c>
      <c r="E360" s="264" t="s">
        <v>688</v>
      </c>
      <c r="F360" s="265" t="s">
        <v>689</v>
      </c>
      <c r="G360" s="266" t="s">
        <v>192</v>
      </c>
      <c r="H360" s="267">
        <v>2</v>
      </c>
      <c r="I360" s="268"/>
      <c r="J360" s="269">
        <f t="shared" si="20"/>
        <v>0</v>
      </c>
      <c r="K360" s="270"/>
      <c r="L360" s="271"/>
      <c r="M360" s="272" t="s">
        <v>1</v>
      </c>
      <c r="N360" s="273" t="s">
        <v>46</v>
      </c>
      <c r="O360" s="72"/>
      <c r="P360" s="215">
        <f t="shared" si="21"/>
        <v>0</v>
      </c>
      <c r="Q360" s="215">
        <v>5.0000000000000002E-5</v>
      </c>
      <c r="R360" s="215">
        <f t="shared" si="22"/>
        <v>1E-4</v>
      </c>
      <c r="S360" s="215">
        <v>0</v>
      </c>
      <c r="T360" s="216">
        <f t="shared" si="2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7" t="s">
        <v>360</v>
      </c>
      <c r="AT360" s="217" t="s">
        <v>339</v>
      </c>
      <c r="AU360" s="217" t="s">
        <v>185</v>
      </c>
      <c r="AY360" s="18" t="s">
        <v>177</v>
      </c>
      <c r="BE360" s="218">
        <f t="shared" si="24"/>
        <v>0</v>
      </c>
      <c r="BF360" s="218">
        <f t="shared" si="25"/>
        <v>0</v>
      </c>
      <c r="BG360" s="218">
        <f t="shared" si="26"/>
        <v>0</v>
      </c>
      <c r="BH360" s="218">
        <f t="shared" si="27"/>
        <v>0</v>
      </c>
      <c r="BI360" s="218">
        <f t="shared" si="28"/>
        <v>0</v>
      </c>
      <c r="BJ360" s="18" t="s">
        <v>185</v>
      </c>
      <c r="BK360" s="218">
        <f t="shared" si="29"/>
        <v>0</v>
      </c>
      <c r="BL360" s="18" t="s">
        <v>263</v>
      </c>
      <c r="BM360" s="217" t="s">
        <v>690</v>
      </c>
    </row>
    <row r="361" spans="1:65" s="2" customFormat="1" ht="21.75" customHeight="1">
      <c r="A361" s="35"/>
      <c r="B361" s="36"/>
      <c r="C361" s="205" t="s">
        <v>691</v>
      </c>
      <c r="D361" s="205" t="s">
        <v>180</v>
      </c>
      <c r="E361" s="206" t="s">
        <v>692</v>
      </c>
      <c r="F361" s="207" t="s">
        <v>693</v>
      </c>
      <c r="G361" s="208" t="s">
        <v>192</v>
      </c>
      <c r="H361" s="209">
        <v>3</v>
      </c>
      <c r="I361" s="210"/>
      <c r="J361" s="211">
        <f t="shared" si="20"/>
        <v>0</v>
      </c>
      <c r="K361" s="212"/>
      <c r="L361" s="40"/>
      <c r="M361" s="213" t="s">
        <v>1</v>
      </c>
      <c r="N361" s="214" t="s">
        <v>46</v>
      </c>
      <c r="O361" s="72"/>
      <c r="P361" s="215">
        <f t="shared" si="21"/>
        <v>0</v>
      </c>
      <c r="Q361" s="215">
        <v>0</v>
      </c>
      <c r="R361" s="215">
        <f t="shared" si="22"/>
        <v>0</v>
      </c>
      <c r="S361" s="215">
        <v>0</v>
      </c>
      <c r="T361" s="216">
        <f t="shared" si="2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263</v>
      </c>
      <c r="AT361" s="217" t="s">
        <v>180</v>
      </c>
      <c r="AU361" s="217" t="s">
        <v>185</v>
      </c>
      <c r="AY361" s="18" t="s">
        <v>177</v>
      </c>
      <c r="BE361" s="218">
        <f t="shared" si="24"/>
        <v>0</v>
      </c>
      <c r="BF361" s="218">
        <f t="shared" si="25"/>
        <v>0</v>
      </c>
      <c r="BG361" s="218">
        <f t="shared" si="26"/>
        <v>0</v>
      </c>
      <c r="BH361" s="218">
        <f t="shared" si="27"/>
        <v>0</v>
      </c>
      <c r="BI361" s="218">
        <f t="shared" si="28"/>
        <v>0</v>
      </c>
      <c r="BJ361" s="18" t="s">
        <v>185</v>
      </c>
      <c r="BK361" s="218">
        <f t="shared" si="29"/>
        <v>0</v>
      </c>
      <c r="BL361" s="18" t="s">
        <v>263</v>
      </c>
      <c r="BM361" s="217" t="s">
        <v>694</v>
      </c>
    </row>
    <row r="362" spans="1:65" s="2" customFormat="1" ht="16.5" customHeight="1">
      <c r="A362" s="35"/>
      <c r="B362" s="36"/>
      <c r="C362" s="263" t="s">
        <v>695</v>
      </c>
      <c r="D362" s="263" t="s">
        <v>339</v>
      </c>
      <c r="E362" s="264" t="s">
        <v>696</v>
      </c>
      <c r="F362" s="265" t="s">
        <v>697</v>
      </c>
      <c r="G362" s="266" t="s">
        <v>192</v>
      </c>
      <c r="H362" s="267">
        <v>3</v>
      </c>
      <c r="I362" s="268"/>
      <c r="J362" s="269">
        <f t="shared" si="20"/>
        <v>0</v>
      </c>
      <c r="K362" s="270"/>
      <c r="L362" s="271"/>
      <c r="M362" s="272" t="s">
        <v>1</v>
      </c>
      <c r="N362" s="273" t="s">
        <v>46</v>
      </c>
      <c r="O362" s="72"/>
      <c r="P362" s="215">
        <f t="shared" si="21"/>
        <v>0</v>
      </c>
      <c r="Q362" s="215">
        <v>6.0000000000000002E-5</v>
      </c>
      <c r="R362" s="215">
        <f t="shared" si="22"/>
        <v>1.8000000000000001E-4</v>
      </c>
      <c r="S362" s="215">
        <v>0</v>
      </c>
      <c r="T362" s="216">
        <f t="shared" si="2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360</v>
      </c>
      <c r="AT362" s="217" t="s">
        <v>339</v>
      </c>
      <c r="AU362" s="217" t="s">
        <v>185</v>
      </c>
      <c r="AY362" s="18" t="s">
        <v>177</v>
      </c>
      <c r="BE362" s="218">
        <f t="shared" si="24"/>
        <v>0</v>
      </c>
      <c r="BF362" s="218">
        <f t="shared" si="25"/>
        <v>0</v>
      </c>
      <c r="BG362" s="218">
        <f t="shared" si="26"/>
        <v>0</v>
      </c>
      <c r="BH362" s="218">
        <f t="shared" si="27"/>
        <v>0</v>
      </c>
      <c r="BI362" s="218">
        <f t="shared" si="28"/>
        <v>0</v>
      </c>
      <c r="BJ362" s="18" t="s">
        <v>185</v>
      </c>
      <c r="BK362" s="218">
        <f t="shared" si="29"/>
        <v>0</v>
      </c>
      <c r="BL362" s="18" t="s">
        <v>263</v>
      </c>
      <c r="BM362" s="217" t="s">
        <v>698</v>
      </c>
    </row>
    <row r="363" spans="1:65" s="2" customFormat="1" ht="21.75" customHeight="1">
      <c r="A363" s="35"/>
      <c r="B363" s="36"/>
      <c r="C363" s="205" t="s">
        <v>699</v>
      </c>
      <c r="D363" s="205" t="s">
        <v>180</v>
      </c>
      <c r="E363" s="206" t="s">
        <v>700</v>
      </c>
      <c r="F363" s="207" t="s">
        <v>701</v>
      </c>
      <c r="G363" s="208" t="s">
        <v>192</v>
      </c>
      <c r="H363" s="209">
        <v>11</v>
      </c>
      <c r="I363" s="210"/>
      <c r="J363" s="211">
        <f t="shared" si="20"/>
        <v>0</v>
      </c>
      <c r="K363" s="212"/>
      <c r="L363" s="40"/>
      <c r="M363" s="213" t="s">
        <v>1</v>
      </c>
      <c r="N363" s="214" t="s">
        <v>46</v>
      </c>
      <c r="O363" s="72"/>
      <c r="P363" s="215">
        <f t="shared" si="21"/>
        <v>0</v>
      </c>
      <c r="Q363" s="215">
        <v>0</v>
      </c>
      <c r="R363" s="215">
        <f t="shared" si="22"/>
        <v>0</v>
      </c>
      <c r="S363" s="215">
        <v>0</v>
      </c>
      <c r="T363" s="216">
        <f t="shared" si="2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263</v>
      </c>
      <c r="AT363" s="217" t="s">
        <v>180</v>
      </c>
      <c r="AU363" s="217" t="s">
        <v>185</v>
      </c>
      <c r="AY363" s="18" t="s">
        <v>177</v>
      </c>
      <c r="BE363" s="218">
        <f t="shared" si="24"/>
        <v>0</v>
      </c>
      <c r="BF363" s="218">
        <f t="shared" si="25"/>
        <v>0</v>
      </c>
      <c r="BG363" s="218">
        <f t="shared" si="26"/>
        <v>0</v>
      </c>
      <c r="BH363" s="218">
        <f t="shared" si="27"/>
        <v>0</v>
      </c>
      <c r="BI363" s="218">
        <f t="shared" si="28"/>
        <v>0</v>
      </c>
      <c r="BJ363" s="18" t="s">
        <v>185</v>
      </c>
      <c r="BK363" s="218">
        <f t="shared" si="29"/>
        <v>0</v>
      </c>
      <c r="BL363" s="18" t="s">
        <v>263</v>
      </c>
      <c r="BM363" s="217" t="s">
        <v>702</v>
      </c>
    </row>
    <row r="364" spans="1:65" s="2" customFormat="1" ht="16.5" customHeight="1">
      <c r="A364" s="35"/>
      <c r="B364" s="36"/>
      <c r="C364" s="263" t="s">
        <v>703</v>
      </c>
      <c r="D364" s="263" t="s">
        <v>339</v>
      </c>
      <c r="E364" s="264" t="s">
        <v>704</v>
      </c>
      <c r="F364" s="265" t="s">
        <v>705</v>
      </c>
      <c r="G364" s="266" t="s">
        <v>192</v>
      </c>
      <c r="H364" s="267">
        <v>11</v>
      </c>
      <c r="I364" s="268"/>
      <c r="J364" s="269">
        <f t="shared" si="20"/>
        <v>0</v>
      </c>
      <c r="K364" s="270"/>
      <c r="L364" s="271"/>
      <c r="M364" s="272" t="s">
        <v>1</v>
      </c>
      <c r="N364" s="273" t="s">
        <v>46</v>
      </c>
      <c r="O364" s="72"/>
      <c r="P364" s="215">
        <f t="shared" si="21"/>
        <v>0</v>
      </c>
      <c r="Q364" s="215">
        <v>6.0000000000000002E-5</v>
      </c>
      <c r="R364" s="215">
        <f t="shared" si="22"/>
        <v>6.6E-4</v>
      </c>
      <c r="S364" s="215">
        <v>0</v>
      </c>
      <c r="T364" s="216">
        <f t="shared" si="2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360</v>
      </c>
      <c r="AT364" s="217" t="s">
        <v>339</v>
      </c>
      <c r="AU364" s="217" t="s">
        <v>185</v>
      </c>
      <c r="AY364" s="18" t="s">
        <v>177</v>
      </c>
      <c r="BE364" s="218">
        <f t="shared" si="24"/>
        <v>0</v>
      </c>
      <c r="BF364" s="218">
        <f t="shared" si="25"/>
        <v>0</v>
      </c>
      <c r="BG364" s="218">
        <f t="shared" si="26"/>
        <v>0</v>
      </c>
      <c r="BH364" s="218">
        <f t="shared" si="27"/>
        <v>0</v>
      </c>
      <c r="BI364" s="218">
        <f t="shared" si="28"/>
        <v>0</v>
      </c>
      <c r="BJ364" s="18" t="s">
        <v>185</v>
      </c>
      <c r="BK364" s="218">
        <f t="shared" si="29"/>
        <v>0</v>
      </c>
      <c r="BL364" s="18" t="s">
        <v>263</v>
      </c>
      <c r="BM364" s="217" t="s">
        <v>706</v>
      </c>
    </row>
    <row r="365" spans="1:65" s="2" customFormat="1" ht="16.5" customHeight="1">
      <c r="A365" s="35"/>
      <c r="B365" s="36"/>
      <c r="C365" s="205" t="s">
        <v>707</v>
      </c>
      <c r="D365" s="205" t="s">
        <v>180</v>
      </c>
      <c r="E365" s="206" t="s">
        <v>708</v>
      </c>
      <c r="F365" s="207" t="s">
        <v>709</v>
      </c>
      <c r="G365" s="208" t="s">
        <v>203</v>
      </c>
      <c r="H365" s="209">
        <v>4</v>
      </c>
      <c r="I365" s="210"/>
      <c r="J365" s="211">
        <f t="shared" si="20"/>
        <v>0</v>
      </c>
      <c r="K365" s="212"/>
      <c r="L365" s="40"/>
      <c r="M365" s="213" t="s">
        <v>1</v>
      </c>
      <c r="N365" s="214" t="s">
        <v>46</v>
      </c>
      <c r="O365" s="72"/>
      <c r="P365" s="215">
        <f t="shared" si="21"/>
        <v>0</v>
      </c>
      <c r="Q365" s="215">
        <v>0</v>
      </c>
      <c r="R365" s="215">
        <f t="shared" si="22"/>
        <v>0</v>
      </c>
      <c r="S365" s="215">
        <v>0</v>
      </c>
      <c r="T365" s="216">
        <f t="shared" si="2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263</v>
      </c>
      <c r="AT365" s="217" t="s">
        <v>180</v>
      </c>
      <c r="AU365" s="217" t="s">
        <v>185</v>
      </c>
      <c r="AY365" s="18" t="s">
        <v>177</v>
      </c>
      <c r="BE365" s="218">
        <f t="shared" si="24"/>
        <v>0</v>
      </c>
      <c r="BF365" s="218">
        <f t="shared" si="25"/>
        <v>0</v>
      </c>
      <c r="BG365" s="218">
        <f t="shared" si="26"/>
        <v>0</v>
      </c>
      <c r="BH365" s="218">
        <f t="shared" si="27"/>
        <v>0</v>
      </c>
      <c r="BI365" s="218">
        <f t="shared" si="28"/>
        <v>0</v>
      </c>
      <c r="BJ365" s="18" t="s">
        <v>185</v>
      </c>
      <c r="BK365" s="218">
        <f t="shared" si="29"/>
        <v>0</v>
      </c>
      <c r="BL365" s="18" t="s">
        <v>263</v>
      </c>
      <c r="BM365" s="217" t="s">
        <v>710</v>
      </c>
    </row>
    <row r="366" spans="1:65" s="2" customFormat="1" ht="21.75" customHeight="1">
      <c r="A366" s="35"/>
      <c r="B366" s="36"/>
      <c r="C366" s="205" t="s">
        <v>711</v>
      </c>
      <c r="D366" s="205" t="s">
        <v>180</v>
      </c>
      <c r="E366" s="206" t="s">
        <v>712</v>
      </c>
      <c r="F366" s="207" t="s">
        <v>713</v>
      </c>
      <c r="G366" s="208" t="s">
        <v>203</v>
      </c>
      <c r="H366" s="209">
        <v>1</v>
      </c>
      <c r="I366" s="210"/>
      <c r="J366" s="211">
        <f t="shared" si="20"/>
        <v>0</v>
      </c>
      <c r="K366" s="212"/>
      <c r="L366" s="40"/>
      <c r="M366" s="213" t="s">
        <v>1</v>
      </c>
      <c r="N366" s="214" t="s">
        <v>46</v>
      </c>
      <c r="O366" s="72"/>
      <c r="P366" s="215">
        <f t="shared" si="21"/>
        <v>0</v>
      </c>
      <c r="Q366" s="215">
        <v>0</v>
      </c>
      <c r="R366" s="215">
        <f t="shared" si="22"/>
        <v>0</v>
      </c>
      <c r="S366" s="215">
        <v>0</v>
      </c>
      <c r="T366" s="216">
        <f t="shared" si="2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263</v>
      </c>
      <c r="AT366" s="217" t="s">
        <v>180</v>
      </c>
      <c r="AU366" s="217" t="s">
        <v>185</v>
      </c>
      <c r="AY366" s="18" t="s">
        <v>177</v>
      </c>
      <c r="BE366" s="218">
        <f t="shared" si="24"/>
        <v>0</v>
      </c>
      <c r="BF366" s="218">
        <f t="shared" si="25"/>
        <v>0</v>
      </c>
      <c r="BG366" s="218">
        <f t="shared" si="26"/>
        <v>0</v>
      </c>
      <c r="BH366" s="218">
        <f t="shared" si="27"/>
        <v>0</v>
      </c>
      <c r="BI366" s="218">
        <f t="shared" si="28"/>
        <v>0</v>
      </c>
      <c r="BJ366" s="18" t="s">
        <v>185</v>
      </c>
      <c r="BK366" s="218">
        <f t="shared" si="29"/>
        <v>0</v>
      </c>
      <c r="BL366" s="18" t="s">
        <v>263</v>
      </c>
      <c r="BM366" s="217" t="s">
        <v>714</v>
      </c>
    </row>
    <row r="367" spans="1:65" s="2" customFormat="1" ht="16.5" customHeight="1">
      <c r="A367" s="35"/>
      <c r="B367" s="36"/>
      <c r="C367" s="205" t="s">
        <v>715</v>
      </c>
      <c r="D367" s="205" t="s">
        <v>180</v>
      </c>
      <c r="E367" s="206" t="s">
        <v>716</v>
      </c>
      <c r="F367" s="207" t="s">
        <v>717</v>
      </c>
      <c r="G367" s="208" t="s">
        <v>203</v>
      </c>
      <c r="H367" s="209">
        <v>4</v>
      </c>
      <c r="I367" s="210"/>
      <c r="J367" s="211">
        <f t="shared" si="20"/>
        <v>0</v>
      </c>
      <c r="K367" s="212"/>
      <c r="L367" s="40"/>
      <c r="M367" s="213" t="s">
        <v>1</v>
      </c>
      <c r="N367" s="214" t="s">
        <v>46</v>
      </c>
      <c r="O367" s="72"/>
      <c r="P367" s="215">
        <f t="shared" si="21"/>
        <v>0</v>
      </c>
      <c r="Q367" s="215">
        <v>0</v>
      </c>
      <c r="R367" s="215">
        <f t="shared" si="22"/>
        <v>0</v>
      </c>
      <c r="S367" s="215">
        <v>0</v>
      </c>
      <c r="T367" s="216">
        <f t="shared" si="2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263</v>
      </c>
      <c r="AT367" s="217" t="s">
        <v>180</v>
      </c>
      <c r="AU367" s="217" t="s">
        <v>185</v>
      </c>
      <c r="AY367" s="18" t="s">
        <v>177</v>
      </c>
      <c r="BE367" s="218">
        <f t="shared" si="24"/>
        <v>0</v>
      </c>
      <c r="BF367" s="218">
        <f t="shared" si="25"/>
        <v>0</v>
      </c>
      <c r="BG367" s="218">
        <f t="shared" si="26"/>
        <v>0</v>
      </c>
      <c r="BH367" s="218">
        <f t="shared" si="27"/>
        <v>0</v>
      </c>
      <c r="BI367" s="218">
        <f t="shared" si="28"/>
        <v>0</v>
      </c>
      <c r="BJ367" s="18" t="s">
        <v>185</v>
      </c>
      <c r="BK367" s="218">
        <f t="shared" si="29"/>
        <v>0</v>
      </c>
      <c r="BL367" s="18" t="s">
        <v>263</v>
      </c>
      <c r="BM367" s="217" t="s">
        <v>718</v>
      </c>
    </row>
    <row r="368" spans="1:65" s="2" customFormat="1" ht="16.5" customHeight="1">
      <c r="A368" s="35"/>
      <c r="B368" s="36"/>
      <c r="C368" s="205" t="s">
        <v>719</v>
      </c>
      <c r="D368" s="205" t="s">
        <v>180</v>
      </c>
      <c r="E368" s="206" t="s">
        <v>720</v>
      </c>
      <c r="F368" s="207" t="s">
        <v>721</v>
      </c>
      <c r="G368" s="208" t="s">
        <v>371</v>
      </c>
      <c r="H368" s="209">
        <v>1</v>
      </c>
      <c r="I368" s="210"/>
      <c r="J368" s="211">
        <f t="shared" si="20"/>
        <v>0</v>
      </c>
      <c r="K368" s="212"/>
      <c r="L368" s="40"/>
      <c r="M368" s="213" t="s">
        <v>1</v>
      </c>
      <c r="N368" s="214" t="s">
        <v>46</v>
      </c>
      <c r="O368" s="72"/>
      <c r="P368" s="215">
        <f t="shared" si="21"/>
        <v>0</v>
      </c>
      <c r="Q368" s="215">
        <v>0</v>
      </c>
      <c r="R368" s="215">
        <f t="shared" si="22"/>
        <v>0</v>
      </c>
      <c r="S368" s="215">
        <v>0</v>
      </c>
      <c r="T368" s="216">
        <f t="shared" si="2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263</v>
      </c>
      <c r="AT368" s="217" t="s">
        <v>180</v>
      </c>
      <c r="AU368" s="217" t="s">
        <v>185</v>
      </c>
      <c r="AY368" s="18" t="s">
        <v>177</v>
      </c>
      <c r="BE368" s="218">
        <f t="shared" si="24"/>
        <v>0</v>
      </c>
      <c r="BF368" s="218">
        <f t="shared" si="25"/>
        <v>0</v>
      </c>
      <c r="BG368" s="218">
        <f t="shared" si="26"/>
        <v>0</v>
      </c>
      <c r="BH368" s="218">
        <f t="shared" si="27"/>
        <v>0</v>
      </c>
      <c r="BI368" s="218">
        <f t="shared" si="28"/>
        <v>0</v>
      </c>
      <c r="BJ368" s="18" t="s">
        <v>185</v>
      </c>
      <c r="BK368" s="218">
        <f t="shared" si="29"/>
        <v>0</v>
      </c>
      <c r="BL368" s="18" t="s">
        <v>263</v>
      </c>
      <c r="BM368" s="217" t="s">
        <v>722</v>
      </c>
    </row>
    <row r="369" spans="1:65" s="2" customFormat="1" ht="21.75" customHeight="1">
      <c r="A369" s="35"/>
      <c r="B369" s="36"/>
      <c r="C369" s="205" t="s">
        <v>723</v>
      </c>
      <c r="D369" s="205" t="s">
        <v>180</v>
      </c>
      <c r="E369" s="206" t="s">
        <v>724</v>
      </c>
      <c r="F369" s="207" t="s">
        <v>725</v>
      </c>
      <c r="G369" s="208" t="s">
        <v>192</v>
      </c>
      <c r="H369" s="209">
        <v>1</v>
      </c>
      <c r="I369" s="210"/>
      <c r="J369" s="211">
        <f t="shared" si="20"/>
        <v>0</v>
      </c>
      <c r="K369" s="212"/>
      <c r="L369" s="40"/>
      <c r="M369" s="213" t="s">
        <v>1</v>
      </c>
      <c r="N369" s="214" t="s">
        <v>46</v>
      </c>
      <c r="O369" s="72"/>
      <c r="P369" s="215">
        <f t="shared" si="21"/>
        <v>0</v>
      </c>
      <c r="Q369" s="215">
        <v>0</v>
      </c>
      <c r="R369" s="215">
        <f t="shared" si="22"/>
        <v>0</v>
      </c>
      <c r="S369" s="215">
        <v>0</v>
      </c>
      <c r="T369" s="216">
        <f t="shared" si="2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263</v>
      </c>
      <c r="AT369" s="217" t="s">
        <v>180</v>
      </c>
      <c r="AU369" s="217" t="s">
        <v>185</v>
      </c>
      <c r="AY369" s="18" t="s">
        <v>177</v>
      </c>
      <c r="BE369" s="218">
        <f t="shared" si="24"/>
        <v>0</v>
      </c>
      <c r="BF369" s="218">
        <f t="shared" si="25"/>
        <v>0</v>
      </c>
      <c r="BG369" s="218">
        <f t="shared" si="26"/>
        <v>0</v>
      </c>
      <c r="BH369" s="218">
        <f t="shared" si="27"/>
        <v>0</v>
      </c>
      <c r="BI369" s="218">
        <f t="shared" si="28"/>
        <v>0</v>
      </c>
      <c r="BJ369" s="18" t="s">
        <v>185</v>
      </c>
      <c r="BK369" s="218">
        <f t="shared" si="29"/>
        <v>0</v>
      </c>
      <c r="BL369" s="18" t="s">
        <v>263</v>
      </c>
      <c r="BM369" s="217" t="s">
        <v>726</v>
      </c>
    </row>
    <row r="370" spans="1:65" s="2" customFormat="1" ht="21.75" customHeight="1">
      <c r="A370" s="35"/>
      <c r="B370" s="36"/>
      <c r="C370" s="263" t="s">
        <v>727</v>
      </c>
      <c r="D370" s="263" t="s">
        <v>339</v>
      </c>
      <c r="E370" s="264" t="s">
        <v>728</v>
      </c>
      <c r="F370" s="265" t="s">
        <v>729</v>
      </c>
      <c r="G370" s="266" t="s">
        <v>192</v>
      </c>
      <c r="H370" s="267">
        <v>1</v>
      </c>
      <c r="I370" s="268"/>
      <c r="J370" s="269">
        <f t="shared" si="20"/>
        <v>0</v>
      </c>
      <c r="K370" s="270"/>
      <c r="L370" s="271"/>
      <c r="M370" s="272" t="s">
        <v>1</v>
      </c>
      <c r="N370" s="273" t="s">
        <v>46</v>
      </c>
      <c r="O370" s="72"/>
      <c r="P370" s="215">
        <f t="shared" si="21"/>
        <v>0</v>
      </c>
      <c r="Q370" s="215">
        <v>1.3799999999999999E-3</v>
      </c>
      <c r="R370" s="215">
        <f t="shared" si="22"/>
        <v>1.3799999999999999E-3</v>
      </c>
      <c r="S370" s="215">
        <v>0</v>
      </c>
      <c r="T370" s="216">
        <f t="shared" si="2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360</v>
      </c>
      <c r="AT370" s="217" t="s">
        <v>339</v>
      </c>
      <c r="AU370" s="217" t="s">
        <v>185</v>
      </c>
      <c r="AY370" s="18" t="s">
        <v>177</v>
      </c>
      <c r="BE370" s="218">
        <f t="shared" si="24"/>
        <v>0</v>
      </c>
      <c r="BF370" s="218">
        <f t="shared" si="25"/>
        <v>0</v>
      </c>
      <c r="BG370" s="218">
        <f t="shared" si="26"/>
        <v>0</v>
      </c>
      <c r="BH370" s="218">
        <f t="shared" si="27"/>
        <v>0</v>
      </c>
      <c r="BI370" s="218">
        <f t="shared" si="28"/>
        <v>0</v>
      </c>
      <c r="BJ370" s="18" t="s">
        <v>185</v>
      </c>
      <c r="BK370" s="218">
        <f t="shared" si="29"/>
        <v>0</v>
      </c>
      <c r="BL370" s="18" t="s">
        <v>263</v>
      </c>
      <c r="BM370" s="217" t="s">
        <v>730</v>
      </c>
    </row>
    <row r="371" spans="1:65" s="2" customFormat="1" ht="16.5" customHeight="1">
      <c r="A371" s="35"/>
      <c r="B371" s="36"/>
      <c r="C371" s="263" t="s">
        <v>731</v>
      </c>
      <c r="D371" s="263" t="s">
        <v>339</v>
      </c>
      <c r="E371" s="264" t="s">
        <v>732</v>
      </c>
      <c r="F371" s="265" t="s">
        <v>733</v>
      </c>
      <c r="G371" s="266" t="s">
        <v>192</v>
      </c>
      <c r="H371" s="267">
        <v>6</v>
      </c>
      <c r="I371" s="268"/>
      <c r="J371" s="269">
        <f t="shared" si="20"/>
        <v>0</v>
      </c>
      <c r="K371" s="270"/>
      <c r="L371" s="271"/>
      <c r="M371" s="272" t="s">
        <v>1</v>
      </c>
      <c r="N371" s="273" t="s">
        <v>46</v>
      </c>
      <c r="O371" s="72"/>
      <c r="P371" s="215">
        <f t="shared" si="21"/>
        <v>0</v>
      </c>
      <c r="Q371" s="215">
        <v>2.0000000000000001E-4</v>
      </c>
      <c r="R371" s="215">
        <f t="shared" si="22"/>
        <v>1.2000000000000001E-3</v>
      </c>
      <c r="S371" s="215">
        <v>0</v>
      </c>
      <c r="T371" s="216">
        <f t="shared" si="2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360</v>
      </c>
      <c r="AT371" s="217" t="s">
        <v>339</v>
      </c>
      <c r="AU371" s="217" t="s">
        <v>185</v>
      </c>
      <c r="AY371" s="18" t="s">
        <v>177</v>
      </c>
      <c r="BE371" s="218">
        <f t="shared" si="24"/>
        <v>0</v>
      </c>
      <c r="BF371" s="218">
        <f t="shared" si="25"/>
        <v>0</v>
      </c>
      <c r="BG371" s="218">
        <f t="shared" si="26"/>
        <v>0</v>
      </c>
      <c r="BH371" s="218">
        <f t="shared" si="27"/>
        <v>0</v>
      </c>
      <c r="BI371" s="218">
        <f t="shared" si="28"/>
        <v>0</v>
      </c>
      <c r="BJ371" s="18" t="s">
        <v>185</v>
      </c>
      <c r="BK371" s="218">
        <f t="shared" si="29"/>
        <v>0</v>
      </c>
      <c r="BL371" s="18" t="s">
        <v>263</v>
      </c>
      <c r="BM371" s="217" t="s">
        <v>734</v>
      </c>
    </row>
    <row r="372" spans="1:65" s="2" customFormat="1" ht="16.5" customHeight="1">
      <c r="A372" s="35"/>
      <c r="B372" s="36"/>
      <c r="C372" s="263" t="s">
        <v>735</v>
      </c>
      <c r="D372" s="263" t="s">
        <v>339</v>
      </c>
      <c r="E372" s="264" t="s">
        <v>736</v>
      </c>
      <c r="F372" s="265" t="s">
        <v>737</v>
      </c>
      <c r="G372" s="266" t="s">
        <v>192</v>
      </c>
      <c r="H372" s="267">
        <v>4</v>
      </c>
      <c r="I372" s="268"/>
      <c r="J372" s="269">
        <f t="shared" si="20"/>
        <v>0</v>
      </c>
      <c r="K372" s="270"/>
      <c r="L372" s="271"/>
      <c r="M372" s="272" t="s">
        <v>1</v>
      </c>
      <c r="N372" s="273" t="s">
        <v>46</v>
      </c>
      <c r="O372" s="72"/>
      <c r="P372" s="215">
        <f t="shared" si="21"/>
        <v>0</v>
      </c>
      <c r="Q372" s="215">
        <v>2.0000000000000001E-4</v>
      </c>
      <c r="R372" s="215">
        <f t="shared" si="22"/>
        <v>8.0000000000000004E-4</v>
      </c>
      <c r="S372" s="215">
        <v>0</v>
      </c>
      <c r="T372" s="216">
        <f t="shared" si="2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360</v>
      </c>
      <c r="AT372" s="217" t="s">
        <v>339</v>
      </c>
      <c r="AU372" s="217" t="s">
        <v>185</v>
      </c>
      <c r="AY372" s="18" t="s">
        <v>177</v>
      </c>
      <c r="BE372" s="218">
        <f t="shared" si="24"/>
        <v>0</v>
      </c>
      <c r="BF372" s="218">
        <f t="shared" si="25"/>
        <v>0</v>
      </c>
      <c r="BG372" s="218">
        <f t="shared" si="26"/>
        <v>0</v>
      </c>
      <c r="BH372" s="218">
        <f t="shared" si="27"/>
        <v>0</v>
      </c>
      <c r="BI372" s="218">
        <f t="shared" si="28"/>
        <v>0</v>
      </c>
      <c r="BJ372" s="18" t="s">
        <v>185</v>
      </c>
      <c r="BK372" s="218">
        <f t="shared" si="29"/>
        <v>0</v>
      </c>
      <c r="BL372" s="18" t="s">
        <v>263</v>
      </c>
      <c r="BM372" s="217" t="s">
        <v>738</v>
      </c>
    </row>
    <row r="373" spans="1:65" s="2" customFormat="1" ht="21.75" customHeight="1">
      <c r="A373" s="35"/>
      <c r="B373" s="36"/>
      <c r="C373" s="205" t="s">
        <v>739</v>
      </c>
      <c r="D373" s="205" t="s">
        <v>180</v>
      </c>
      <c r="E373" s="206" t="s">
        <v>740</v>
      </c>
      <c r="F373" s="207" t="s">
        <v>741</v>
      </c>
      <c r="G373" s="208" t="s">
        <v>742</v>
      </c>
      <c r="H373" s="209">
        <v>8</v>
      </c>
      <c r="I373" s="210"/>
      <c r="J373" s="211">
        <f t="shared" si="20"/>
        <v>0</v>
      </c>
      <c r="K373" s="212"/>
      <c r="L373" s="40"/>
      <c r="M373" s="213" t="s">
        <v>1</v>
      </c>
      <c r="N373" s="214" t="s">
        <v>46</v>
      </c>
      <c r="O373" s="72"/>
      <c r="P373" s="215">
        <f t="shared" si="21"/>
        <v>0</v>
      </c>
      <c r="Q373" s="215">
        <v>0</v>
      </c>
      <c r="R373" s="215">
        <f t="shared" si="22"/>
        <v>0</v>
      </c>
      <c r="S373" s="215">
        <v>0</v>
      </c>
      <c r="T373" s="216">
        <f t="shared" si="2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263</v>
      </c>
      <c r="AT373" s="217" t="s">
        <v>180</v>
      </c>
      <c r="AU373" s="217" t="s">
        <v>185</v>
      </c>
      <c r="AY373" s="18" t="s">
        <v>177</v>
      </c>
      <c r="BE373" s="218">
        <f t="shared" si="24"/>
        <v>0</v>
      </c>
      <c r="BF373" s="218">
        <f t="shared" si="25"/>
        <v>0</v>
      </c>
      <c r="BG373" s="218">
        <f t="shared" si="26"/>
        <v>0</v>
      </c>
      <c r="BH373" s="218">
        <f t="shared" si="27"/>
        <v>0</v>
      </c>
      <c r="BI373" s="218">
        <f t="shared" si="28"/>
        <v>0</v>
      </c>
      <c r="BJ373" s="18" t="s">
        <v>185</v>
      </c>
      <c r="BK373" s="218">
        <f t="shared" si="29"/>
        <v>0</v>
      </c>
      <c r="BL373" s="18" t="s">
        <v>263</v>
      </c>
      <c r="BM373" s="217" t="s">
        <v>743</v>
      </c>
    </row>
    <row r="374" spans="1:65" s="2" customFormat="1" ht="21.75" customHeight="1">
      <c r="A374" s="35"/>
      <c r="B374" s="36"/>
      <c r="C374" s="205" t="s">
        <v>744</v>
      </c>
      <c r="D374" s="205" t="s">
        <v>180</v>
      </c>
      <c r="E374" s="206" t="s">
        <v>745</v>
      </c>
      <c r="F374" s="207" t="s">
        <v>746</v>
      </c>
      <c r="G374" s="208" t="s">
        <v>426</v>
      </c>
      <c r="H374" s="274"/>
      <c r="I374" s="210"/>
      <c r="J374" s="211">
        <f t="shared" si="20"/>
        <v>0</v>
      </c>
      <c r="K374" s="212"/>
      <c r="L374" s="40"/>
      <c r="M374" s="213" t="s">
        <v>1</v>
      </c>
      <c r="N374" s="214" t="s">
        <v>46</v>
      </c>
      <c r="O374" s="72"/>
      <c r="P374" s="215">
        <f t="shared" si="21"/>
        <v>0</v>
      </c>
      <c r="Q374" s="215">
        <v>0</v>
      </c>
      <c r="R374" s="215">
        <f t="shared" si="22"/>
        <v>0</v>
      </c>
      <c r="S374" s="215">
        <v>0</v>
      </c>
      <c r="T374" s="216">
        <f t="shared" si="2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263</v>
      </c>
      <c r="AT374" s="217" t="s">
        <v>180</v>
      </c>
      <c r="AU374" s="217" t="s">
        <v>185</v>
      </c>
      <c r="AY374" s="18" t="s">
        <v>177</v>
      </c>
      <c r="BE374" s="218">
        <f t="shared" si="24"/>
        <v>0</v>
      </c>
      <c r="BF374" s="218">
        <f t="shared" si="25"/>
        <v>0</v>
      </c>
      <c r="BG374" s="218">
        <f t="shared" si="26"/>
        <v>0</v>
      </c>
      <c r="BH374" s="218">
        <f t="shared" si="27"/>
        <v>0</v>
      </c>
      <c r="BI374" s="218">
        <f t="shared" si="28"/>
        <v>0</v>
      </c>
      <c r="BJ374" s="18" t="s">
        <v>185</v>
      </c>
      <c r="BK374" s="218">
        <f t="shared" si="29"/>
        <v>0</v>
      </c>
      <c r="BL374" s="18" t="s">
        <v>263</v>
      </c>
      <c r="BM374" s="217" t="s">
        <v>747</v>
      </c>
    </row>
    <row r="375" spans="1:65" s="12" customFormat="1" ht="22.8" customHeight="1">
      <c r="B375" s="189"/>
      <c r="C375" s="190"/>
      <c r="D375" s="191" t="s">
        <v>79</v>
      </c>
      <c r="E375" s="203" t="s">
        <v>748</v>
      </c>
      <c r="F375" s="203" t="s">
        <v>749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SUM(P376:P382)</f>
        <v>0</v>
      </c>
      <c r="Q375" s="197"/>
      <c r="R375" s="198">
        <f>SUM(R376:R382)</f>
        <v>3.7100000000000002E-3</v>
      </c>
      <c r="S375" s="197"/>
      <c r="T375" s="199">
        <f>SUM(T376:T382)</f>
        <v>0</v>
      </c>
      <c r="AR375" s="200" t="s">
        <v>185</v>
      </c>
      <c r="AT375" s="201" t="s">
        <v>79</v>
      </c>
      <c r="AU375" s="201" t="s">
        <v>88</v>
      </c>
      <c r="AY375" s="200" t="s">
        <v>177</v>
      </c>
      <c r="BK375" s="202">
        <f>SUM(BK376:BK382)</f>
        <v>0</v>
      </c>
    </row>
    <row r="376" spans="1:65" s="2" customFormat="1" ht="21.75" customHeight="1">
      <c r="A376" s="35"/>
      <c r="B376" s="36"/>
      <c r="C376" s="205" t="s">
        <v>750</v>
      </c>
      <c r="D376" s="205" t="s">
        <v>180</v>
      </c>
      <c r="E376" s="206" t="s">
        <v>751</v>
      </c>
      <c r="F376" s="207" t="s">
        <v>752</v>
      </c>
      <c r="G376" s="208" t="s">
        <v>203</v>
      </c>
      <c r="H376" s="209">
        <v>20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46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263</v>
      </c>
      <c r="AT376" s="217" t="s">
        <v>180</v>
      </c>
      <c r="AU376" s="217" t="s">
        <v>185</v>
      </c>
      <c r="AY376" s="18" t="s">
        <v>177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185</v>
      </c>
      <c r="BK376" s="218">
        <f>ROUND(I376*H376,2)</f>
        <v>0</v>
      </c>
      <c r="BL376" s="18" t="s">
        <v>263</v>
      </c>
      <c r="BM376" s="217" t="s">
        <v>753</v>
      </c>
    </row>
    <row r="377" spans="1:65" s="2" customFormat="1" ht="21.75" customHeight="1">
      <c r="A377" s="35"/>
      <c r="B377" s="36"/>
      <c r="C377" s="263" t="s">
        <v>754</v>
      </c>
      <c r="D377" s="263" t="s">
        <v>339</v>
      </c>
      <c r="E377" s="264" t="s">
        <v>755</v>
      </c>
      <c r="F377" s="265" t="s">
        <v>756</v>
      </c>
      <c r="G377" s="266" t="s">
        <v>203</v>
      </c>
      <c r="H377" s="267">
        <v>21</v>
      </c>
      <c r="I377" s="268"/>
      <c r="J377" s="269">
        <f>ROUND(I377*H377,2)</f>
        <v>0</v>
      </c>
      <c r="K377" s="270"/>
      <c r="L377" s="271"/>
      <c r="M377" s="272" t="s">
        <v>1</v>
      </c>
      <c r="N377" s="273" t="s">
        <v>46</v>
      </c>
      <c r="O377" s="72"/>
      <c r="P377" s="215">
        <f>O377*H377</f>
        <v>0</v>
      </c>
      <c r="Q377" s="215">
        <v>6.9999999999999994E-5</v>
      </c>
      <c r="R377" s="215">
        <f>Q377*H377</f>
        <v>1.47E-3</v>
      </c>
      <c r="S377" s="215">
        <v>0</v>
      </c>
      <c r="T377" s="21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360</v>
      </c>
      <c r="AT377" s="217" t="s">
        <v>339</v>
      </c>
      <c r="AU377" s="217" t="s">
        <v>185</v>
      </c>
      <c r="AY377" s="18" t="s">
        <v>177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185</v>
      </c>
      <c r="BK377" s="218">
        <f>ROUND(I377*H377,2)</f>
        <v>0</v>
      </c>
      <c r="BL377" s="18" t="s">
        <v>263</v>
      </c>
      <c r="BM377" s="217" t="s">
        <v>757</v>
      </c>
    </row>
    <row r="378" spans="1:65" s="14" customFormat="1" ht="10.199999999999999">
      <c r="B378" s="230"/>
      <c r="C378" s="231"/>
      <c r="D378" s="221" t="s">
        <v>187</v>
      </c>
      <c r="E378" s="231"/>
      <c r="F378" s="233" t="s">
        <v>758</v>
      </c>
      <c r="G378" s="231"/>
      <c r="H378" s="234">
        <v>21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187</v>
      </c>
      <c r="AU378" s="240" t="s">
        <v>185</v>
      </c>
      <c r="AV378" s="14" t="s">
        <v>185</v>
      </c>
      <c r="AW378" s="14" t="s">
        <v>4</v>
      </c>
      <c r="AX378" s="14" t="s">
        <v>88</v>
      </c>
      <c r="AY378" s="240" t="s">
        <v>177</v>
      </c>
    </row>
    <row r="379" spans="1:65" s="2" customFormat="1" ht="16.5" customHeight="1">
      <c r="A379" s="35"/>
      <c r="B379" s="36"/>
      <c r="C379" s="205" t="s">
        <v>759</v>
      </c>
      <c r="D379" s="205" t="s">
        <v>180</v>
      </c>
      <c r="E379" s="206" t="s">
        <v>760</v>
      </c>
      <c r="F379" s="207" t="s">
        <v>761</v>
      </c>
      <c r="G379" s="208" t="s">
        <v>203</v>
      </c>
      <c r="H379" s="209">
        <v>28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46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263</v>
      </c>
      <c r="AT379" s="217" t="s">
        <v>180</v>
      </c>
      <c r="AU379" s="217" t="s">
        <v>185</v>
      </c>
      <c r="AY379" s="18" t="s">
        <v>177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185</v>
      </c>
      <c r="BK379" s="218">
        <f>ROUND(I379*H379,2)</f>
        <v>0</v>
      </c>
      <c r="BL379" s="18" t="s">
        <v>263</v>
      </c>
      <c r="BM379" s="217" t="s">
        <v>762</v>
      </c>
    </row>
    <row r="380" spans="1:65" s="2" customFormat="1" ht="16.5" customHeight="1">
      <c r="A380" s="35"/>
      <c r="B380" s="36"/>
      <c r="C380" s="263" t="s">
        <v>763</v>
      </c>
      <c r="D380" s="263" t="s">
        <v>339</v>
      </c>
      <c r="E380" s="264" t="s">
        <v>764</v>
      </c>
      <c r="F380" s="265" t="s">
        <v>765</v>
      </c>
      <c r="G380" s="266" t="s">
        <v>203</v>
      </c>
      <c r="H380" s="267">
        <v>28</v>
      </c>
      <c r="I380" s="268"/>
      <c r="J380" s="269">
        <f>ROUND(I380*H380,2)</f>
        <v>0</v>
      </c>
      <c r="K380" s="270"/>
      <c r="L380" s="271"/>
      <c r="M380" s="272" t="s">
        <v>1</v>
      </c>
      <c r="N380" s="273" t="s">
        <v>46</v>
      </c>
      <c r="O380" s="72"/>
      <c r="P380" s="215">
        <f>O380*H380</f>
        <v>0</v>
      </c>
      <c r="Q380" s="215">
        <v>8.0000000000000007E-5</v>
      </c>
      <c r="R380" s="215">
        <f>Q380*H380</f>
        <v>2.2400000000000002E-3</v>
      </c>
      <c r="S380" s="215">
        <v>0</v>
      </c>
      <c r="T380" s="21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360</v>
      </c>
      <c r="AT380" s="217" t="s">
        <v>339</v>
      </c>
      <c r="AU380" s="217" t="s">
        <v>185</v>
      </c>
      <c r="AY380" s="18" t="s">
        <v>177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185</v>
      </c>
      <c r="BK380" s="218">
        <f>ROUND(I380*H380,2)</f>
        <v>0</v>
      </c>
      <c r="BL380" s="18" t="s">
        <v>263</v>
      </c>
      <c r="BM380" s="217" t="s">
        <v>766</v>
      </c>
    </row>
    <row r="381" spans="1:65" s="2" customFormat="1" ht="16.5" customHeight="1">
      <c r="A381" s="35"/>
      <c r="B381" s="36"/>
      <c r="C381" s="205" t="s">
        <v>767</v>
      </c>
      <c r="D381" s="205" t="s">
        <v>180</v>
      </c>
      <c r="E381" s="206" t="s">
        <v>768</v>
      </c>
      <c r="F381" s="207" t="s">
        <v>769</v>
      </c>
      <c r="G381" s="208" t="s">
        <v>192</v>
      </c>
      <c r="H381" s="209">
        <v>4</v>
      </c>
      <c r="I381" s="210"/>
      <c r="J381" s="211">
        <f>ROUND(I381*H381,2)</f>
        <v>0</v>
      </c>
      <c r="K381" s="212"/>
      <c r="L381" s="40"/>
      <c r="M381" s="213" t="s">
        <v>1</v>
      </c>
      <c r="N381" s="214" t="s">
        <v>46</v>
      </c>
      <c r="O381" s="72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263</v>
      </c>
      <c r="AT381" s="217" t="s">
        <v>180</v>
      </c>
      <c r="AU381" s="217" t="s">
        <v>185</v>
      </c>
      <c r="AY381" s="18" t="s">
        <v>177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185</v>
      </c>
      <c r="BK381" s="218">
        <f>ROUND(I381*H381,2)</f>
        <v>0</v>
      </c>
      <c r="BL381" s="18" t="s">
        <v>263</v>
      </c>
      <c r="BM381" s="217" t="s">
        <v>770</v>
      </c>
    </row>
    <row r="382" spans="1:65" s="2" customFormat="1" ht="21.75" customHeight="1">
      <c r="A382" s="35"/>
      <c r="B382" s="36"/>
      <c r="C382" s="205" t="s">
        <v>771</v>
      </c>
      <c r="D382" s="205" t="s">
        <v>180</v>
      </c>
      <c r="E382" s="206" t="s">
        <v>772</v>
      </c>
      <c r="F382" s="207" t="s">
        <v>773</v>
      </c>
      <c r="G382" s="208" t="s">
        <v>426</v>
      </c>
      <c r="H382" s="274"/>
      <c r="I382" s="210"/>
      <c r="J382" s="211">
        <f>ROUND(I382*H382,2)</f>
        <v>0</v>
      </c>
      <c r="K382" s="212"/>
      <c r="L382" s="40"/>
      <c r="M382" s="213" t="s">
        <v>1</v>
      </c>
      <c r="N382" s="214" t="s">
        <v>46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263</v>
      </c>
      <c r="AT382" s="217" t="s">
        <v>180</v>
      </c>
      <c r="AU382" s="217" t="s">
        <v>185</v>
      </c>
      <c r="AY382" s="18" t="s">
        <v>177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185</v>
      </c>
      <c r="BK382" s="218">
        <f>ROUND(I382*H382,2)</f>
        <v>0</v>
      </c>
      <c r="BL382" s="18" t="s">
        <v>263</v>
      </c>
      <c r="BM382" s="217" t="s">
        <v>774</v>
      </c>
    </row>
    <row r="383" spans="1:65" s="12" customFormat="1" ht="22.8" customHeight="1">
      <c r="B383" s="189"/>
      <c r="C383" s="190"/>
      <c r="D383" s="191" t="s">
        <v>79</v>
      </c>
      <c r="E383" s="203" t="s">
        <v>775</v>
      </c>
      <c r="F383" s="203" t="s">
        <v>776</v>
      </c>
      <c r="G383" s="190"/>
      <c r="H383" s="190"/>
      <c r="I383" s="193"/>
      <c r="J383" s="204">
        <f>BK383</f>
        <v>0</v>
      </c>
      <c r="K383" s="190"/>
      <c r="L383" s="195"/>
      <c r="M383" s="196"/>
      <c r="N383" s="197"/>
      <c r="O383" s="197"/>
      <c r="P383" s="198">
        <f>SUM(P384:P385)</f>
        <v>0</v>
      </c>
      <c r="Q383" s="197"/>
      <c r="R383" s="198">
        <f>SUM(R384:R385)</f>
        <v>0</v>
      </c>
      <c r="S383" s="197"/>
      <c r="T383" s="199">
        <f>SUM(T384:T385)</f>
        <v>0</v>
      </c>
      <c r="AR383" s="200" t="s">
        <v>185</v>
      </c>
      <c r="AT383" s="201" t="s">
        <v>79</v>
      </c>
      <c r="AU383" s="201" t="s">
        <v>88</v>
      </c>
      <c r="AY383" s="200" t="s">
        <v>177</v>
      </c>
      <c r="BK383" s="202">
        <f>SUM(BK384:BK385)</f>
        <v>0</v>
      </c>
    </row>
    <row r="384" spans="1:65" s="2" customFormat="1" ht="21.75" customHeight="1">
      <c r="A384" s="35"/>
      <c r="B384" s="36"/>
      <c r="C384" s="205" t="s">
        <v>777</v>
      </c>
      <c r="D384" s="205" t="s">
        <v>180</v>
      </c>
      <c r="E384" s="206" t="s">
        <v>778</v>
      </c>
      <c r="F384" s="207" t="s">
        <v>779</v>
      </c>
      <c r="G384" s="208" t="s">
        <v>192</v>
      </c>
      <c r="H384" s="209">
        <v>1</v>
      </c>
      <c r="I384" s="210"/>
      <c r="J384" s="211">
        <f>ROUND(I384*H384,2)</f>
        <v>0</v>
      </c>
      <c r="K384" s="212"/>
      <c r="L384" s="40"/>
      <c r="M384" s="213" t="s">
        <v>1</v>
      </c>
      <c r="N384" s="214" t="s">
        <v>46</v>
      </c>
      <c r="O384" s="72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263</v>
      </c>
      <c r="AT384" s="217" t="s">
        <v>180</v>
      </c>
      <c r="AU384" s="217" t="s">
        <v>185</v>
      </c>
      <c r="AY384" s="18" t="s">
        <v>177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185</v>
      </c>
      <c r="BK384" s="218">
        <f>ROUND(I384*H384,2)</f>
        <v>0</v>
      </c>
      <c r="BL384" s="18" t="s">
        <v>263</v>
      </c>
      <c r="BM384" s="217" t="s">
        <v>780</v>
      </c>
    </row>
    <row r="385" spans="1:65" s="2" customFormat="1" ht="21.75" customHeight="1">
      <c r="A385" s="35"/>
      <c r="B385" s="36"/>
      <c r="C385" s="205" t="s">
        <v>781</v>
      </c>
      <c r="D385" s="205" t="s">
        <v>180</v>
      </c>
      <c r="E385" s="206" t="s">
        <v>782</v>
      </c>
      <c r="F385" s="207" t="s">
        <v>783</v>
      </c>
      <c r="G385" s="208" t="s">
        <v>371</v>
      </c>
      <c r="H385" s="209">
        <v>1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46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263</v>
      </c>
      <c r="AT385" s="217" t="s">
        <v>180</v>
      </c>
      <c r="AU385" s="217" t="s">
        <v>185</v>
      </c>
      <c r="AY385" s="18" t="s">
        <v>177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185</v>
      </c>
      <c r="BK385" s="218">
        <f>ROUND(I385*H385,2)</f>
        <v>0</v>
      </c>
      <c r="BL385" s="18" t="s">
        <v>263</v>
      </c>
      <c r="BM385" s="217" t="s">
        <v>784</v>
      </c>
    </row>
    <row r="386" spans="1:65" s="12" customFormat="1" ht="22.8" customHeight="1">
      <c r="B386" s="189"/>
      <c r="C386" s="190"/>
      <c r="D386" s="191" t="s">
        <v>79</v>
      </c>
      <c r="E386" s="203" t="s">
        <v>785</v>
      </c>
      <c r="F386" s="203" t="s">
        <v>786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SUM(P387:P395)</f>
        <v>0</v>
      </c>
      <c r="Q386" s="197"/>
      <c r="R386" s="198">
        <f>SUM(R387:R395)</f>
        <v>0.12497399999999999</v>
      </c>
      <c r="S386" s="197"/>
      <c r="T386" s="199">
        <f>SUM(T387:T395)</f>
        <v>0</v>
      </c>
      <c r="AR386" s="200" t="s">
        <v>185</v>
      </c>
      <c r="AT386" s="201" t="s">
        <v>79</v>
      </c>
      <c r="AU386" s="201" t="s">
        <v>88</v>
      </c>
      <c r="AY386" s="200" t="s">
        <v>177</v>
      </c>
      <c r="BK386" s="202">
        <f>SUM(BK387:BK395)</f>
        <v>0</v>
      </c>
    </row>
    <row r="387" spans="1:65" s="2" customFormat="1" ht="21.75" customHeight="1">
      <c r="A387" s="35"/>
      <c r="B387" s="36"/>
      <c r="C387" s="205" t="s">
        <v>787</v>
      </c>
      <c r="D387" s="205" t="s">
        <v>180</v>
      </c>
      <c r="E387" s="206" t="s">
        <v>788</v>
      </c>
      <c r="F387" s="207" t="s">
        <v>789</v>
      </c>
      <c r="G387" s="208" t="s">
        <v>210</v>
      </c>
      <c r="H387" s="209">
        <v>5.0999999999999996</v>
      </c>
      <c r="I387" s="210"/>
      <c r="J387" s="211">
        <f>ROUND(I387*H387,2)</f>
        <v>0</v>
      </c>
      <c r="K387" s="212"/>
      <c r="L387" s="40"/>
      <c r="M387" s="213" t="s">
        <v>1</v>
      </c>
      <c r="N387" s="214" t="s">
        <v>46</v>
      </c>
      <c r="O387" s="72"/>
      <c r="P387" s="215">
        <f>O387*H387</f>
        <v>0</v>
      </c>
      <c r="Q387" s="215">
        <v>1.2540000000000001E-2</v>
      </c>
      <c r="R387" s="215">
        <f>Q387*H387</f>
        <v>6.3953999999999997E-2</v>
      </c>
      <c r="S387" s="215">
        <v>0</v>
      </c>
      <c r="T387" s="21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263</v>
      </c>
      <c r="AT387" s="217" t="s">
        <v>180</v>
      </c>
      <c r="AU387" s="217" t="s">
        <v>185</v>
      </c>
      <c r="AY387" s="18" t="s">
        <v>177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8" t="s">
        <v>185</v>
      </c>
      <c r="BK387" s="218">
        <f>ROUND(I387*H387,2)</f>
        <v>0</v>
      </c>
      <c r="BL387" s="18" t="s">
        <v>263</v>
      </c>
      <c r="BM387" s="217" t="s">
        <v>790</v>
      </c>
    </row>
    <row r="388" spans="1:65" s="14" customFormat="1" ht="10.199999999999999">
      <c r="B388" s="230"/>
      <c r="C388" s="231"/>
      <c r="D388" s="221" t="s">
        <v>187</v>
      </c>
      <c r="E388" s="232" t="s">
        <v>1</v>
      </c>
      <c r="F388" s="233" t="s">
        <v>791</v>
      </c>
      <c r="G388" s="231"/>
      <c r="H388" s="234">
        <v>5.0999999999999996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187</v>
      </c>
      <c r="AU388" s="240" t="s">
        <v>185</v>
      </c>
      <c r="AV388" s="14" t="s">
        <v>185</v>
      </c>
      <c r="AW388" s="14" t="s">
        <v>36</v>
      </c>
      <c r="AX388" s="14" t="s">
        <v>88</v>
      </c>
      <c r="AY388" s="240" t="s">
        <v>177</v>
      </c>
    </row>
    <row r="389" spans="1:65" s="2" customFormat="1" ht="16.5" customHeight="1">
      <c r="A389" s="35"/>
      <c r="B389" s="36"/>
      <c r="C389" s="205" t="s">
        <v>792</v>
      </c>
      <c r="D389" s="205" t="s">
        <v>180</v>
      </c>
      <c r="E389" s="206" t="s">
        <v>793</v>
      </c>
      <c r="F389" s="207" t="s">
        <v>794</v>
      </c>
      <c r="G389" s="208" t="s">
        <v>210</v>
      </c>
      <c r="H389" s="209">
        <v>5.0999999999999996</v>
      </c>
      <c r="I389" s="210"/>
      <c r="J389" s="211">
        <f>ROUND(I389*H389,2)</f>
        <v>0</v>
      </c>
      <c r="K389" s="212"/>
      <c r="L389" s="40"/>
      <c r="M389" s="213" t="s">
        <v>1</v>
      </c>
      <c r="N389" s="214" t="s">
        <v>46</v>
      </c>
      <c r="O389" s="72"/>
      <c r="P389" s="215">
        <f>O389*H389</f>
        <v>0</v>
      </c>
      <c r="Q389" s="215">
        <v>1E-4</v>
      </c>
      <c r="R389" s="215">
        <f>Q389*H389</f>
        <v>5.1000000000000004E-4</v>
      </c>
      <c r="S389" s="215">
        <v>0</v>
      </c>
      <c r="T389" s="21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263</v>
      </c>
      <c r="AT389" s="217" t="s">
        <v>180</v>
      </c>
      <c r="AU389" s="217" t="s">
        <v>185</v>
      </c>
      <c r="AY389" s="18" t="s">
        <v>177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185</v>
      </c>
      <c r="BK389" s="218">
        <f>ROUND(I389*H389,2)</f>
        <v>0</v>
      </c>
      <c r="BL389" s="18" t="s">
        <v>263</v>
      </c>
      <c r="BM389" s="217" t="s">
        <v>795</v>
      </c>
    </row>
    <row r="390" spans="1:65" s="2" customFormat="1" ht="21.75" customHeight="1">
      <c r="A390" s="35"/>
      <c r="B390" s="36"/>
      <c r="C390" s="205" t="s">
        <v>796</v>
      </c>
      <c r="D390" s="205" t="s">
        <v>180</v>
      </c>
      <c r="E390" s="206" t="s">
        <v>797</v>
      </c>
      <c r="F390" s="207" t="s">
        <v>798</v>
      </c>
      <c r="G390" s="208" t="s">
        <v>203</v>
      </c>
      <c r="H390" s="209">
        <v>3.5</v>
      </c>
      <c r="I390" s="210"/>
      <c r="J390" s="211">
        <f>ROUND(I390*H390,2)</f>
        <v>0</v>
      </c>
      <c r="K390" s="212"/>
      <c r="L390" s="40"/>
      <c r="M390" s="213" t="s">
        <v>1</v>
      </c>
      <c r="N390" s="214" t="s">
        <v>46</v>
      </c>
      <c r="O390" s="72"/>
      <c r="P390" s="215">
        <f>O390*H390</f>
        <v>0</v>
      </c>
      <c r="Q390" s="215">
        <v>1.7059999999999999E-2</v>
      </c>
      <c r="R390" s="215">
        <f>Q390*H390</f>
        <v>5.9709999999999999E-2</v>
      </c>
      <c r="S390" s="215">
        <v>0</v>
      </c>
      <c r="T390" s="21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7" t="s">
        <v>263</v>
      </c>
      <c r="AT390" s="217" t="s">
        <v>180</v>
      </c>
      <c r="AU390" s="217" t="s">
        <v>185</v>
      </c>
      <c r="AY390" s="18" t="s">
        <v>177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185</v>
      </c>
      <c r="BK390" s="218">
        <f>ROUND(I390*H390,2)</f>
        <v>0</v>
      </c>
      <c r="BL390" s="18" t="s">
        <v>263</v>
      </c>
      <c r="BM390" s="217" t="s">
        <v>799</v>
      </c>
    </row>
    <row r="391" spans="1:65" s="13" customFormat="1" ht="10.199999999999999">
      <c r="B391" s="219"/>
      <c r="C391" s="220"/>
      <c r="D391" s="221" t="s">
        <v>187</v>
      </c>
      <c r="E391" s="222" t="s">
        <v>1</v>
      </c>
      <c r="F391" s="223" t="s">
        <v>800</v>
      </c>
      <c r="G391" s="220"/>
      <c r="H391" s="222" t="s">
        <v>1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187</v>
      </c>
      <c r="AU391" s="229" t="s">
        <v>185</v>
      </c>
      <c r="AV391" s="13" t="s">
        <v>88</v>
      </c>
      <c r="AW391" s="13" t="s">
        <v>36</v>
      </c>
      <c r="AX391" s="13" t="s">
        <v>80</v>
      </c>
      <c r="AY391" s="229" t="s">
        <v>177</v>
      </c>
    </row>
    <row r="392" spans="1:65" s="14" customFormat="1" ht="10.199999999999999">
      <c r="B392" s="230"/>
      <c r="C392" s="231"/>
      <c r="D392" s="221" t="s">
        <v>187</v>
      </c>
      <c r="E392" s="232" t="s">
        <v>1</v>
      </c>
      <c r="F392" s="233" t="s">
        <v>801</v>
      </c>
      <c r="G392" s="231"/>
      <c r="H392" s="234">
        <v>3.5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187</v>
      </c>
      <c r="AU392" s="240" t="s">
        <v>185</v>
      </c>
      <c r="AV392" s="14" t="s">
        <v>185</v>
      </c>
      <c r="AW392" s="14" t="s">
        <v>36</v>
      </c>
      <c r="AX392" s="14" t="s">
        <v>88</v>
      </c>
      <c r="AY392" s="240" t="s">
        <v>177</v>
      </c>
    </row>
    <row r="393" spans="1:65" s="2" customFormat="1" ht="16.5" customHeight="1">
      <c r="A393" s="35"/>
      <c r="B393" s="36"/>
      <c r="C393" s="205" t="s">
        <v>802</v>
      </c>
      <c r="D393" s="205" t="s">
        <v>180</v>
      </c>
      <c r="E393" s="206" t="s">
        <v>803</v>
      </c>
      <c r="F393" s="207" t="s">
        <v>804</v>
      </c>
      <c r="G393" s="208" t="s">
        <v>192</v>
      </c>
      <c r="H393" s="209">
        <v>1</v>
      </c>
      <c r="I393" s="210"/>
      <c r="J393" s="211">
        <f>ROUND(I393*H393,2)</f>
        <v>0</v>
      </c>
      <c r="K393" s="212"/>
      <c r="L393" s="40"/>
      <c r="M393" s="213" t="s">
        <v>1</v>
      </c>
      <c r="N393" s="214" t="s">
        <v>46</v>
      </c>
      <c r="O393" s="72"/>
      <c r="P393" s="215">
        <f>O393*H393</f>
        <v>0</v>
      </c>
      <c r="Q393" s="215">
        <v>6.9999999999999994E-5</v>
      </c>
      <c r="R393" s="215">
        <f>Q393*H393</f>
        <v>6.9999999999999994E-5</v>
      </c>
      <c r="S393" s="215">
        <v>0</v>
      </c>
      <c r="T393" s="21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263</v>
      </c>
      <c r="AT393" s="217" t="s">
        <v>180</v>
      </c>
      <c r="AU393" s="217" t="s">
        <v>185</v>
      </c>
      <c r="AY393" s="18" t="s">
        <v>177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185</v>
      </c>
      <c r="BK393" s="218">
        <f>ROUND(I393*H393,2)</f>
        <v>0</v>
      </c>
      <c r="BL393" s="18" t="s">
        <v>263</v>
      </c>
      <c r="BM393" s="217" t="s">
        <v>805</v>
      </c>
    </row>
    <row r="394" spans="1:65" s="2" customFormat="1" ht="16.5" customHeight="1">
      <c r="A394" s="35"/>
      <c r="B394" s="36"/>
      <c r="C394" s="263" t="s">
        <v>806</v>
      </c>
      <c r="D394" s="263" t="s">
        <v>339</v>
      </c>
      <c r="E394" s="264" t="s">
        <v>807</v>
      </c>
      <c r="F394" s="265" t="s">
        <v>808</v>
      </c>
      <c r="G394" s="266" t="s">
        <v>192</v>
      </c>
      <c r="H394" s="267">
        <v>1</v>
      </c>
      <c r="I394" s="268"/>
      <c r="J394" s="269">
        <f>ROUND(I394*H394,2)</f>
        <v>0</v>
      </c>
      <c r="K394" s="270"/>
      <c r="L394" s="271"/>
      <c r="M394" s="272" t="s">
        <v>1</v>
      </c>
      <c r="N394" s="273" t="s">
        <v>46</v>
      </c>
      <c r="O394" s="72"/>
      <c r="P394" s="215">
        <f>O394*H394</f>
        <v>0</v>
      </c>
      <c r="Q394" s="215">
        <v>7.2999999999999996E-4</v>
      </c>
      <c r="R394" s="215">
        <f>Q394*H394</f>
        <v>7.2999999999999996E-4</v>
      </c>
      <c r="S394" s="215">
        <v>0</v>
      </c>
      <c r="T394" s="216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7" t="s">
        <v>360</v>
      </c>
      <c r="AT394" s="217" t="s">
        <v>339</v>
      </c>
      <c r="AU394" s="217" t="s">
        <v>185</v>
      </c>
      <c r="AY394" s="18" t="s">
        <v>177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8" t="s">
        <v>185</v>
      </c>
      <c r="BK394" s="218">
        <f>ROUND(I394*H394,2)</f>
        <v>0</v>
      </c>
      <c r="BL394" s="18" t="s">
        <v>263</v>
      </c>
      <c r="BM394" s="217" t="s">
        <v>809</v>
      </c>
    </row>
    <row r="395" spans="1:65" s="2" customFormat="1" ht="21.75" customHeight="1">
      <c r="A395" s="35"/>
      <c r="B395" s="36"/>
      <c r="C395" s="205" t="s">
        <v>810</v>
      </c>
      <c r="D395" s="205" t="s">
        <v>180</v>
      </c>
      <c r="E395" s="206" t="s">
        <v>811</v>
      </c>
      <c r="F395" s="207" t="s">
        <v>812</v>
      </c>
      <c r="G395" s="208" t="s">
        <v>426</v>
      </c>
      <c r="H395" s="274"/>
      <c r="I395" s="210"/>
      <c r="J395" s="211">
        <f>ROUND(I395*H395,2)</f>
        <v>0</v>
      </c>
      <c r="K395" s="212"/>
      <c r="L395" s="40"/>
      <c r="M395" s="213" t="s">
        <v>1</v>
      </c>
      <c r="N395" s="214" t="s">
        <v>46</v>
      </c>
      <c r="O395" s="72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263</v>
      </c>
      <c r="AT395" s="217" t="s">
        <v>180</v>
      </c>
      <c r="AU395" s="217" t="s">
        <v>185</v>
      </c>
      <c r="AY395" s="18" t="s">
        <v>177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185</v>
      </c>
      <c r="BK395" s="218">
        <f>ROUND(I395*H395,2)</f>
        <v>0</v>
      </c>
      <c r="BL395" s="18" t="s">
        <v>263</v>
      </c>
      <c r="BM395" s="217" t="s">
        <v>813</v>
      </c>
    </row>
    <row r="396" spans="1:65" s="12" customFormat="1" ht="22.8" customHeight="1">
      <c r="B396" s="189"/>
      <c r="C396" s="190"/>
      <c r="D396" s="191" t="s">
        <v>79</v>
      </c>
      <c r="E396" s="203" t="s">
        <v>814</v>
      </c>
      <c r="F396" s="203" t="s">
        <v>815</v>
      </c>
      <c r="G396" s="190"/>
      <c r="H396" s="190"/>
      <c r="I396" s="193"/>
      <c r="J396" s="204">
        <f>BK396</f>
        <v>0</v>
      </c>
      <c r="K396" s="190"/>
      <c r="L396" s="195"/>
      <c r="M396" s="196"/>
      <c r="N396" s="197"/>
      <c r="O396" s="197"/>
      <c r="P396" s="198">
        <f>SUM(P397:P413)</f>
        <v>0</v>
      </c>
      <c r="Q396" s="197"/>
      <c r="R396" s="198">
        <f>SUM(R397:R413)</f>
        <v>0.13735</v>
      </c>
      <c r="S396" s="197"/>
      <c r="T396" s="199">
        <f>SUM(T397:T413)</f>
        <v>0.69858025000000001</v>
      </c>
      <c r="AR396" s="200" t="s">
        <v>185</v>
      </c>
      <c r="AT396" s="201" t="s">
        <v>79</v>
      </c>
      <c r="AU396" s="201" t="s">
        <v>88</v>
      </c>
      <c r="AY396" s="200" t="s">
        <v>177</v>
      </c>
      <c r="BK396" s="202">
        <f>SUM(BK397:BK413)</f>
        <v>0</v>
      </c>
    </row>
    <row r="397" spans="1:65" s="2" customFormat="1" ht="16.5" customHeight="1">
      <c r="A397" s="35"/>
      <c r="B397" s="36"/>
      <c r="C397" s="205" t="s">
        <v>816</v>
      </c>
      <c r="D397" s="205" t="s">
        <v>180</v>
      </c>
      <c r="E397" s="206" t="s">
        <v>817</v>
      </c>
      <c r="F397" s="207" t="s">
        <v>818</v>
      </c>
      <c r="G397" s="208" t="s">
        <v>210</v>
      </c>
      <c r="H397" s="209">
        <v>24.695</v>
      </c>
      <c r="I397" s="210"/>
      <c r="J397" s="211">
        <f>ROUND(I397*H397,2)</f>
        <v>0</v>
      </c>
      <c r="K397" s="212"/>
      <c r="L397" s="40"/>
      <c r="M397" s="213" t="s">
        <v>1</v>
      </c>
      <c r="N397" s="214" t="s">
        <v>46</v>
      </c>
      <c r="O397" s="72"/>
      <c r="P397" s="215">
        <f>O397*H397</f>
        <v>0</v>
      </c>
      <c r="Q397" s="215">
        <v>0</v>
      </c>
      <c r="R397" s="215">
        <f>Q397*H397</f>
        <v>0</v>
      </c>
      <c r="S397" s="215">
        <v>1.695E-2</v>
      </c>
      <c r="T397" s="216">
        <f>S397*H397</f>
        <v>0.41858024999999999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7" t="s">
        <v>263</v>
      </c>
      <c r="AT397" s="217" t="s">
        <v>180</v>
      </c>
      <c r="AU397" s="217" t="s">
        <v>185</v>
      </c>
      <c r="AY397" s="18" t="s">
        <v>177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8" t="s">
        <v>185</v>
      </c>
      <c r="BK397" s="218">
        <f>ROUND(I397*H397,2)</f>
        <v>0</v>
      </c>
      <c r="BL397" s="18" t="s">
        <v>263</v>
      </c>
      <c r="BM397" s="217" t="s">
        <v>819</v>
      </c>
    </row>
    <row r="398" spans="1:65" s="14" customFormat="1" ht="10.199999999999999">
      <c r="B398" s="230"/>
      <c r="C398" s="231"/>
      <c r="D398" s="221" t="s">
        <v>187</v>
      </c>
      <c r="E398" s="232" t="s">
        <v>1</v>
      </c>
      <c r="F398" s="233" t="s">
        <v>820</v>
      </c>
      <c r="G398" s="231"/>
      <c r="H398" s="234">
        <v>24.695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187</v>
      </c>
      <c r="AU398" s="240" t="s">
        <v>185</v>
      </c>
      <c r="AV398" s="14" t="s">
        <v>185</v>
      </c>
      <c r="AW398" s="14" t="s">
        <v>36</v>
      </c>
      <c r="AX398" s="14" t="s">
        <v>80</v>
      </c>
      <c r="AY398" s="240" t="s">
        <v>177</v>
      </c>
    </row>
    <row r="399" spans="1:65" s="15" customFormat="1" ht="10.199999999999999">
      <c r="B399" s="241"/>
      <c r="C399" s="242"/>
      <c r="D399" s="221" t="s">
        <v>187</v>
      </c>
      <c r="E399" s="243" t="s">
        <v>1</v>
      </c>
      <c r="F399" s="244" t="s">
        <v>217</v>
      </c>
      <c r="G399" s="242"/>
      <c r="H399" s="245">
        <v>24.695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AT399" s="251" t="s">
        <v>187</v>
      </c>
      <c r="AU399" s="251" t="s">
        <v>185</v>
      </c>
      <c r="AV399" s="15" t="s">
        <v>184</v>
      </c>
      <c r="AW399" s="15" t="s">
        <v>36</v>
      </c>
      <c r="AX399" s="15" t="s">
        <v>88</v>
      </c>
      <c r="AY399" s="251" t="s">
        <v>177</v>
      </c>
    </row>
    <row r="400" spans="1:65" s="2" customFormat="1" ht="21.75" customHeight="1">
      <c r="A400" s="35"/>
      <c r="B400" s="36"/>
      <c r="C400" s="205" t="s">
        <v>821</v>
      </c>
      <c r="D400" s="205" t="s">
        <v>180</v>
      </c>
      <c r="E400" s="206" t="s">
        <v>822</v>
      </c>
      <c r="F400" s="207" t="s">
        <v>823</v>
      </c>
      <c r="G400" s="208" t="s">
        <v>192</v>
      </c>
      <c r="H400" s="209">
        <v>3</v>
      </c>
      <c r="I400" s="210"/>
      <c r="J400" s="211">
        <f t="shared" ref="J400:J407" si="30">ROUND(I400*H400,2)</f>
        <v>0</v>
      </c>
      <c r="K400" s="212"/>
      <c r="L400" s="40"/>
      <c r="M400" s="213" t="s">
        <v>1</v>
      </c>
      <c r="N400" s="214" t="s">
        <v>46</v>
      </c>
      <c r="O400" s="72"/>
      <c r="P400" s="215">
        <f t="shared" ref="P400:P407" si="31">O400*H400</f>
        <v>0</v>
      </c>
      <c r="Q400" s="215">
        <v>4.4999999999999999E-4</v>
      </c>
      <c r="R400" s="215">
        <f t="shared" ref="R400:R407" si="32">Q400*H400</f>
        <v>1.3500000000000001E-3</v>
      </c>
      <c r="S400" s="215">
        <v>0</v>
      </c>
      <c r="T400" s="216">
        <f t="shared" ref="T400:T407" si="33"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263</v>
      </c>
      <c r="AT400" s="217" t="s">
        <v>180</v>
      </c>
      <c r="AU400" s="217" t="s">
        <v>185</v>
      </c>
      <c r="AY400" s="18" t="s">
        <v>177</v>
      </c>
      <c r="BE400" s="218">
        <f t="shared" ref="BE400:BE407" si="34">IF(N400="základní",J400,0)</f>
        <v>0</v>
      </c>
      <c r="BF400" s="218">
        <f t="shared" ref="BF400:BF407" si="35">IF(N400="snížená",J400,0)</f>
        <v>0</v>
      </c>
      <c r="BG400" s="218">
        <f t="shared" ref="BG400:BG407" si="36">IF(N400="zákl. přenesená",J400,0)</f>
        <v>0</v>
      </c>
      <c r="BH400" s="218">
        <f t="shared" ref="BH400:BH407" si="37">IF(N400="sníž. přenesená",J400,0)</f>
        <v>0</v>
      </c>
      <c r="BI400" s="218">
        <f t="shared" ref="BI400:BI407" si="38">IF(N400="nulová",J400,0)</f>
        <v>0</v>
      </c>
      <c r="BJ400" s="18" t="s">
        <v>185</v>
      </c>
      <c r="BK400" s="218">
        <f t="shared" ref="BK400:BK407" si="39">ROUND(I400*H400,2)</f>
        <v>0</v>
      </c>
      <c r="BL400" s="18" t="s">
        <v>263</v>
      </c>
      <c r="BM400" s="217" t="s">
        <v>824</v>
      </c>
    </row>
    <row r="401" spans="1:65" s="2" customFormat="1" ht="21.75" customHeight="1">
      <c r="A401" s="35"/>
      <c r="B401" s="36"/>
      <c r="C401" s="263" t="s">
        <v>825</v>
      </c>
      <c r="D401" s="263" t="s">
        <v>339</v>
      </c>
      <c r="E401" s="264" t="s">
        <v>826</v>
      </c>
      <c r="F401" s="265" t="s">
        <v>827</v>
      </c>
      <c r="G401" s="266" t="s">
        <v>192</v>
      </c>
      <c r="H401" s="267">
        <v>3</v>
      </c>
      <c r="I401" s="268"/>
      <c r="J401" s="269">
        <f t="shared" si="30"/>
        <v>0</v>
      </c>
      <c r="K401" s="270"/>
      <c r="L401" s="271"/>
      <c r="M401" s="272" t="s">
        <v>1</v>
      </c>
      <c r="N401" s="273" t="s">
        <v>46</v>
      </c>
      <c r="O401" s="72"/>
      <c r="P401" s="215">
        <f t="shared" si="31"/>
        <v>0</v>
      </c>
      <c r="Q401" s="215">
        <v>8.5000000000000006E-3</v>
      </c>
      <c r="R401" s="215">
        <f t="shared" si="32"/>
        <v>2.5500000000000002E-2</v>
      </c>
      <c r="S401" s="215">
        <v>0</v>
      </c>
      <c r="T401" s="216">
        <f t="shared" si="3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360</v>
      </c>
      <c r="AT401" s="217" t="s">
        <v>339</v>
      </c>
      <c r="AU401" s="217" t="s">
        <v>185</v>
      </c>
      <c r="AY401" s="18" t="s">
        <v>177</v>
      </c>
      <c r="BE401" s="218">
        <f t="shared" si="34"/>
        <v>0</v>
      </c>
      <c r="BF401" s="218">
        <f t="shared" si="35"/>
        <v>0</v>
      </c>
      <c r="BG401" s="218">
        <f t="shared" si="36"/>
        <v>0</v>
      </c>
      <c r="BH401" s="218">
        <f t="shared" si="37"/>
        <v>0</v>
      </c>
      <c r="BI401" s="218">
        <f t="shared" si="38"/>
        <v>0</v>
      </c>
      <c r="BJ401" s="18" t="s">
        <v>185</v>
      </c>
      <c r="BK401" s="218">
        <f t="shared" si="39"/>
        <v>0</v>
      </c>
      <c r="BL401" s="18" t="s">
        <v>263</v>
      </c>
      <c r="BM401" s="217" t="s">
        <v>828</v>
      </c>
    </row>
    <row r="402" spans="1:65" s="2" customFormat="1" ht="21.75" customHeight="1">
      <c r="A402" s="35"/>
      <c r="B402" s="36"/>
      <c r="C402" s="205" t="s">
        <v>829</v>
      </c>
      <c r="D402" s="205" t="s">
        <v>180</v>
      </c>
      <c r="E402" s="206" t="s">
        <v>830</v>
      </c>
      <c r="F402" s="207" t="s">
        <v>831</v>
      </c>
      <c r="G402" s="208" t="s">
        <v>192</v>
      </c>
      <c r="H402" s="209">
        <v>3</v>
      </c>
      <c r="I402" s="210"/>
      <c r="J402" s="211">
        <f t="shared" si="30"/>
        <v>0</v>
      </c>
      <c r="K402" s="212"/>
      <c r="L402" s="40"/>
      <c r="M402" s="213" t="s">
        <v>1</v>
      </c>
      <c r="N402" s="214" t="s">
        <v>46</v>
      </c>
      <c r="O402" s="72"/>
      <c r="P402" s="215">
        <f t="shared" si="31"/>
        <v>0</v>
      </c>
      <c r="Q402" s="215">
        <v>0</v>
      </c>
      <c r="R402" s="215">
        <f t="shared" si="32"/>
        <v>0</v>
      </c>
      <c r="S402" s="215">
        <v>0</v>
      </c>
      <c r="T402" s="216">
        <f t="shared" si="3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263</v>
      </c>
      <c r="AT402" s="217" t="s">
        <v>180</v>
      </c>
      <c r="AU402" s="217" t="s">
        <v>185</v>
      </c>
      <c r="AY402" s="18" t="s">
        <v>177</v>
      </c>
      <c r="BE402" s="218">
        <f t="shared" si="34"/>
        <v>0</v>
      </c>
      <c r="BF402" s="218">
        <f t="shared" si="35"/>
        <v>0</v>
      </c>
      <c r="BG402" s="218">
        <f t="shared" si="36"/>
        <v>0</v>
      </c>
      <c r="BH402" s="218">
        <f t="shared" si="37"/>
        <v>0</v>
      </c>
      <c r="BI402" s="218">
        <f t="shared" si="38"/>
        <v>0</v>
      </c>
      <c r="BJ402" s="18" t="s">
        <v>185</v>
      </c>
      <c r="BK402" s="218">
        <f t="shared" si="39"/>
        <v>0</v>
      </c>
      <c r="BL402" s="18" t="s">
        <v>263</v>
      </c>
      <c r="BM402" s="217" t="s">
        <v>832</v>
      </c>
    </row>
    <row r="403" spans="1:65" s="2" customFormat="1" ht="21.75" customHeight="1">
      <c r="A403" s="35"/>
      <c r="B403" s="36"/>
      <c r="C403" s="263" t="s">
        <v>833</v>
      </c>
      <c r="D403" s="263" t="s">
        <v>339</v>
      </c>
      <c r="E403" s="264" t="s">
        <v>834</v>
      </c>
      <c r="F403" s="265" t="s">
        <v>835</v>
      </c>
      <c r="G403" s="266" t="s">
        <v>192</v>
      </c>
      <c r="H403" s="267">
        <v>2</v>
      </c>
      <c r="I403" s="268"/>
      <c r="J403" s="269">
        <f t="shared" si="30"/>
        <v>0</v>
      </c>
      <c r="K403" s="270"/>
      <c r="L403" s="271"/>
      <c r="M403" s="272" t="s">
        <v>1</v>
      </c>
      <c r="N403" s="273" t="s">
        <v>46</v>
      </c>
      <c r="O403" s="72"/>
      <c r="P403" s="215">
        <f t="shared" si="31"/>
        <v>0</v>
      </c>
      <c r="Q403" s="215">
        <v>2.75E-2</v>
      </c>
      <c r="R403" s="215">
        <f t="shared" si="32"/>
        <v>5.5E-2</v>
      </c>
      <c r="S403" s="215">
        <v>0</v>
      </c>
      <c r="T403" s="216">
        <f t="shared" si="3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360</v>
      </c>
      <c r="AT403" s="217" t="s">
        <v>339</v>
      </c>
      <c r="AU403" s="217" t="s">
        <v>185</v>
      </c>
      <c r="AY403" s="18" t="s">
        <v>177</v>
      </c>
      <c r="BE403" s="218">
        <f t="shared" si="34"/>
        <v>0</v>
      </c>
      <c r="BF403" s="218">
        <f t="shared" si="35"/>
        <v>0</v>
      </c>
      <c r="BG403" s="218">
        <f t="shared" si="36"/>
        <v>0</v>
      </c>
      <c r="BH403" s="218">
        <f t="shared" si="37"/>
        <v>0</v>
      </c>
      <c r="BI403" s="218">
        <f t="shared" si="38"/>
        <v>0</v>
      </c>
      <c r="BJ403" s="18" t="s">
        <v>185</v>
      </c>
      <c r="BK403" s="218">
        <f t="shared" si="39"/>
        <v>0</v>
      </c>
      <c r="BL403" s="18" t="s">
        <v>263</v>
      </c>
      <c r="BM403" s="217" t="s">
        <v>836</v>
      </c>
    </row>
    <row r="404" spans="1:65" s="2" customFormat="1" ht="21.75" customHeight="1">
      <c r="A404" s="35"/>
      <c r="B404" s="36"/>
      <c r="C404" s="263" t="s">
        <v>837</v>
      </c>
      <c r="D404" s="263" t="s">
        <v>339</v>
      </c>
      <c r="E404" s="264" t="s">
        <v>838</v>
      </c>
      <c r="F404" s="265" t="s">
        <v>839</v>
      </c>
      <c r="G404" s="266" t="s">
        <v>192</v>
      </c>
      <c r="H404" s="267">
        <v>1</v>
      </c>
      <c r="I404" s="268"/>
      <c r="J404" s="269">
        <f t="shared" si="30"/>
        <v>0</v>
      </c>
      <c r="K404" s="270"/>
      <c r="L404" s="271"/>
      <c r="M404" s="272" t="s">
        <v>1</v>
      </c>
      <c r="N404" s="273" t="s">
        <v>46</v>
      </c>
      <c r="O404" s="72"/>
      <c r="P404" s="215">
        <f t="shared" si="31"/>
        <v>0</v>
      </c>
      <c r="Q404" s="215">
        <v>2.75E-2</v>
      </c>
      <c r="R404" s="215">
        <f t="shared" si="32"/>
        <v>2.75E-2</v>
      </c>
      <c r="S404" s="215">
        <v>0</v>
      </c>
      <c r="T404" s="216">
        <f t="shared" si="3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360</v>
      </c>
      <c r="AT404" s="217" t="s">
        <v>339</v>
      </c>
      <c r="AU404" s="217" t="s">
        <v>185</v>
      </c>
      <c r="AY404" s="18" t="s">
        <v>177</v>
      </c>
      <c r="BE404" s="218">
        <f t="shared" si="34"/>
        <v>0</v>
      </c>
      <c r="BF404" s="218">
        <f t="shared" si="35"/>
        <v>0</v>
      </c>
      <c r="BG404" s="218">
        <f t="shared" si="36"/>
        <v>0</v>
      </c>
      <c r="BH404" s="218">
        <f t="shared" si="37"/>
        <v>0</v>
      </c>
      <c r="BI404" s="218">
        <f t="shared" si="38"/>
        <v>0</v>
      </c>
      <c r="BJ404" s="18" t="s">
        <v>185</v>
      </c>
      <c r="BK404" s="218">
        <f t="shared" si="39"/>
        <v>0</v>
      </c>
      <c r="BL404" s="18" t="s">
        <v>263</v>
      </c>
      <c r="BM404" s="217" t="s">
        <v>840</v>
      </c>
    </row>
    <row r="405" spans="1:65" s="2" customFormat="1" ht="21.75" customHeight="1">
      <c r="A405" s="35"/>
      <c r="B405" s="36"/>
      <c r="C405" s="205" t="s">
        <v>841</v>
      </c>
      <c r="D405" s="205" t="s">
        <v>180</v>
      </c>
      <c r="E405" s="206" t="s">
        <v>842</v>
      </c>
      <c r="F405" s="207" t="s">
        <v>843</v>
      </c>
      <c r="G405" s="208" t="s">
        <v>192</v>
      </c>
      <c r="H405" s="209">
        <v>1</v>
      </c>
      <c r="I405" s="210"/>
      <c r="J405" s="211">
        <f t="shared" si="30"/>
        <v>0</v>
      </c>
      <c r="K405" s="212"/>
      <c r="L405" s="40"/>
      <c r="M405" s="213" t="s">
        <v>1</v>
      </c>
      <c r="N405" s="214" t="s">
        <v>46</v>
      </c>
      <c r="O405" s="72"/>
      <c r="P405" s="215">
        <f t="shared" si="31"/>
        <v>0</v>
      </c>
      <c r="Q405" s="215">
        <v>0</v>
      </c>
      <c r="R405" s="215">
        <f t="shared" si="32"/>
        <v>0</v>
      </c>
      <c r="S405" s="215">
        <v>0</v>
      </c>
      <c r="T405" s="216">
        <f t="shared" si="3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263</v>
      </c>
      <c r="AT405" s="217" t="s">
        <v>180</v>
      </c>
      <c r="AU405" s="217" t="s">
        <v>185</v>
      </c>
      <c r="AY405" s="18" t="s">
        <v>177</v>
      </c>
      <c r="BE405" s="218">
        <f t="shared" si="34"/>
        <v>0</v>
      </c>
      <c r="BF405" s="218">
        <f t="shared" si="35"/>
        <v>0</v>
      </c>
      <c r="BG405" s="218">
        <f t="shared" si="36"/>
        <v>0</v>
      </c>
      <c r="BH405" s="218">
        <f t="shared" si="37"/>
        <v>0</v>
      </c>
      <c r="BI405" s="218">
        <f t="shared" si="38"/>
        <v>0</v>
      </c>
      <c r="BJ405" s="18" t="s">
        <v>185</v>
      </c>
      <c r="BK405" s="218">
        <f t="shared" si="39"/>
        <v>0</v>
      </c>
      <c r="BL405" s="18" t="s">
        <v>263</v>
      </c>
      <c r="BM405" s="217" t="s">
        <v>844</v>
      </c>
    </row>
    <row r="406" spans="1:65" s="2" customFormat="1" ht="21.75" customHeight="1">
      <c r="A406" s="35"/>
      <c r="B406" s="36"/>
      <c r="C406" s="263" t="s">
        <v>845</v>
      </c>
      <c r="D406" s="263" t="s">
        <v>339</v>
      </c>
      <c r="E406" s="264" t="s">
        <v>846</v>
      </c>
      <c r="F406" s="265" t="s">
        <v>847</v>
      </c>
      <c r="G406" s="266" t="s">
        <v>192</v>
      </c>
      <c r="H406" s="267">
        <v>1</v>
      </c>
      <c r="I406" s="268"/>
      <c r="J406" s="269">
        <f t="shared" si="30"/>
        <v>0</v>
      </c>
      <c r="K406" s="270"/>
      <c r="L406" s="271"/>
      <c r="M406" s="272" t="s">
        <v>1</v>
      </c>
      <c r="N406" s="273" t="s">
        <v>46</v>
      </c>
      <c r="O406" s="72"/>
      <c r="P406" s="215">
        <f t="shared" si="31"/>
        <v>0</v>
      </c>
      <c r="Q406" s="215">
        <v>2.8000000000000001E-2</v>
      </c>
      <c r="R406" s="215">
        <f t="shared" si="32"/>
        <v>2.8000000000000001E-2</v>
      </c>
      <c r="S406" s="215">
        <v>0</v>
      </c>
      <c r="T406" s="216">
        <f t="shared" si="3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17" t="s">
        <v>360</v>
      </c>
      <c r="AT406" s="217" t="s">
        <v>339</v>
      </c>
      <c r="AU406" s="217" t="s">
        <v>185</v>
      </c>
      <c r="AY406" s="18" t="s">
        <v>177</v>
      </c>
      <c r="BE406" s="218">
        <f t="shared" si="34"/>
        <v>0</v>
      </c>
      <c r="BF406" s="218">
        <f t="shared" si="35"/>
        <v>0</v>
      </c>
      <c r="BG406" s="218">
        <f t="shared" si="36"/>
        <v>0</v>
      </c>
      <c r="BH406" s="218">
        <f t="shared" si="37"/>
        <v>0</v>
      </c>
      <c r="BI406" s="218">
        <f t="shared" si="38"/>
        <v>0</v>
      </c>
      <c r="BJ406" s="18" t="s">
        <v>185</v>
      </c>
      <c r="BK406" s="218">
        <f t="shared" si="39"/>
        <v>0</v>
      </c>
      <c r="BL406" s="18" t="s">
        <v>263</v>
      </c>
      <c r="BM406" s="217" t="s">
        <v>848</v>
      </c>
    </row>
    <row r="407" spans="1:65" s="2" customFormat="1" ht="21.75" customHeight="1">
      <c r="A407" s="35"/>
      <c r="B407" s="36"/>
      <c r="C407" s="205" t="s">
        <v>849</v>
      </c>
      <c r="D407" s="205" t="s">
        <v>180</v>
      </c>
      <c r="E407" s="206" t="s">
        <v>850</v>
      </c>
      <c r="F407" s="207" t="s">
        <v>851</v>
      </c>
      <c r="G407" s="208" t="s">
        <v>192</v>
      </c>
      <c r="H407" s="209">
        <v>10</v>
      </c>
      <c r="I407" s="210"/>
      <c r="J407" s="211">
        <f t="shared" si="30"/>
        <v>0</v>
      </c>
      <c r="K407" s="212"/>
      <c r="L407" s="40"/>
      <c r="M407" s="213" t="s">
        <v>1</v>
      </c>
      <c r="N407" s="214" t="s">
        <v>46</v>
      </c>
      <c r="O407" s="72"/>
      <c r="P407" s="215">
        <f t="shared" si="31"/>
        <v>0</v>
      </c>
      <c r="Q407" s="215">
        <v>0</v>
      </c>
      <c r="R407" s="215">
        <f t="shared" si="32"/>
        <v>0</v>
      </c>
      <c r="S407" s="215">
        <v>2.8000000000000001E-2</v>
      </c>
      <c r="T407" s="216">
        <f t="shared" si="33"/>
        <v>0.28000000000000003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263</v>
      </c>
      <c r="AT407" s="217" t="s">
        <v>180</v>
      </c>
      <c r="AU407" s="217" t="s">
        <v>185</v>
      </c>
      <c r="AY407" s="18" t="s">
        <v>177</v>
      </c>
      <c r="BE407" s="218">
        <f t="shared" si="34"/>
        <v>0</v>
      </c>
      <c r="BF407" s="218">
        <f t="shared" si="35"/>
        <v>0</v>
      </c>
      <c r="BG407" s="218">
        <f t="shared" si="36"/>
        <v>0</v>
      </c>
      <c r="BH407" s="218">
        <f t="shared" si="37"/>
        <v>0</v>
      </c>
      <c r="BI407" s="218">
        <f t="shared" si="38"/>
        <v>0</v>
      </c>
      <c r="BJ407" s="18" t="s">
        <v>185</v>
      </c>
      <c r="BK407" s="218">
        <f t="shared" si="39"/>
        <v>0</v>
      </c>
      <c r="BL407" s="18" t="s">
        <v>263</v>
      </c>
      <c r="BM407" s="217" t="s">
        <v>852</v>
      </c>
    </row>
    <row r="408" spans="1:65" s="13" customFormat="1" ht="10.199999999999999">
      <c r="B408" s="219"/>
      <c r="C408" s="220"/>
      <c r="D408" s="221" t="s">
        <v>187</v>
      </c>
      <c r="E408" s="222" t="s">
        <v>1</v>
      </c>
      <c r="F408" s="223" t="s">
        <v>853</v>
      </c>
      <c r="G408" s="220"/>
      <c r="H408" s="222" t="s">
        <v>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187</v>
      </c>
      <c r="AU408" s="229" t="s">
        <v>185</v>
      </c>
      <c r="AV408" s="13" t="s">
        <v>88</v>
      </c>
      <c r="AW408" s="13" t="s">
        <v>36</v>
      </c>
      <c r="AX408" s="13" t="s">
        <v>80</v>
      </c>
      <c r="AY408" s="229" t="s">
        <v>177</v>
      </c>
    </row>
    <row r="409" spans="1:65" s="14" customFormat="1" ht="10.199999999999999">
      <c r="B409" s="230"/>
      <c r="C409" s="231"/>
      <c r="D409" s="221" t="s">
        <v>187</v>
      </c>
      <c r="E409" s="232" t="s">
        <v>1</v>
      </c>
      <c r="F409" s="233" t="s">
        <v>207</v>
      </c>
      <c r="G409" s="231"/>
      <c r="H409" s="234">
        <v>6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187</v>
      </c>
      <c r="AU409" s="240" t="s">
        <v>185</v>
      </c>
      <c r="AV409" s="14" t="s">
        <v>185</v>
      </c>
      <c r="AW409" s="14" t="s">
        <v>36</v>
      </c>
      <c r="AX409" s="14" t="s">
        <v>80</v>
      </c>
      <c r="AY409" s="240" t="s">
        <v>177</v>
      </c>
    </row>
    <row r="410" spans="1:65" s="13" customFormat="1" ht="10.199999999999999">
      <c r="B410" s="219"/>
      <c r="C410" s="220"/>
      <c r="D410" s="221" t="s">
        <v>187</v>
      </c>
      <c r="E410" s="222" t="s">
        <v>1</v>
      </c>
      <c r="F410" s="223" t="s">
        <v>854</v>
      </c>
      <c r="G410" s="220"/>
      <c r="H410" s="222" t="s">
        <v>1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187</v>
      </c>
      <c r="AU410" s="229" t="s">
        <v>185</v>
      </c>
      <c r="AV410" s="13" t="s">
        <v>88</v>
      </c>
      <c r="AW410" s="13" t="s">
        <v>36</v>
      </c>
      <c r="AX410" s="13" t="s">
        <v>80</v>
      </c>
      <c r="AY410" s="229" t="s">
        <v>177</v>
      </c>
    </row>
    <row r="411" spans="1:65" s="14" customFormat="1" ht="10.199999999999999">
      <c r="B411" s="230"/>
      <c r="C411" s="231"/>
      <c r="D411" s="221" t="s">
        <v>187</v>
      </c>
      <c r="E411" s="232" t="s">
        <v>1</v>
      </c>
      <c r="F411" s="233" t="s">
        <v>184</v>
      </c>
      <c r="G411" s="231"/>
      <c r="H411" s="234">
        <v>4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187</v>
      </c>
      <c r="AU411" s="240" t="s">
        <v>185</v>
      </c>
      <c r="AV411" s="14" t="s">
        <v>185</v>
      </c>
      <c r="AW411" s="14" t="s">
        <v>36</v>
      </c>
      <c r="AX411" s="14" t="s">
        <v>80</v>
      </c>
      <c r="AY411" s="240" t="s">
        <v>177</v>
      </c>
    </row>
    <row r="412" spans="1:65" s="15" customFormat="1" ht="10.199999999999999">
      <c r="B412" s="241"/>
      <c r="C412" s="242"/>
      <c r="D412" s="221" t="s">
        <v>187</v>
      </c>
      <c r="E412" s="243" t="s">
        <v>1</v>
      </c>
      <c r="F412" s="244" t="s">
        <v>217</v>
      </c>
      <c r="G412" s="242"/>
      <c r="H412" s="245">
        <v>10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AT412" s="251" t="s">
        <v>187</v>
      </c>
      <c r="AU412" s="251" t="s">
        <v>185</v>
      </c>
      <c r="AV412" s="15" t="s">
        <v>184</v>
      </c>
      <c r="AW412" s="15" t="s">
        <v>36</v>
      </c>
      <c r="AX412" s="15" t="s">
        <v>88</v>
      </c>
      <c r="AY412" s="251" t="s">
        <v>177</v>
      </c>
    </row>
    <row r="413" spans="1:65" s="2" customFormat="1" ht="21.75" customHeight="1">
      <c r="A413" s="35"/>
      <c r="B413" s="36"/>
      <c r="C413" s="205" t="s">
        <v>855</v>
      </c>
      <c r="D413" s="205" t="s">
        <v>180</v>
      </c>
      <c r="E413" s="206" t="s">
        <v>856</v>
      </c>
      <c r="F413" s="207" t="s">
        <v>857</v>
      </c>
      <c r="G413" s="208" t="s">
        <v>426</v>
      </c>
      <c r="H413" s="274"/>
      <c r="I413" s="210"/>
      <c r="J413" s="211">
        <f>ROUND(I413*H413,2)</f>
        <v>0</v>
      </c>
      <c r="K413" s="212"/>
      <c r="L413" s="40"/>
      <c r="M413" s="213" t="s">
        <v>1</v>
      </c>
      <c r="N413" s="214" t="s">
        <v>46</v>
      </c>
      <c r="O413" s="72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263</v>
      </c>
      <c r="AT413" s="217" t="s">
        <v>180</v>
      </c>
      <c r="AU413" s="217" t="s">
        <v>185</v>
      </c>
      <c r="AY413" s="18" t="s">
        <v>177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185</v>
      </c>
      <c r="BK413" s="218">
        <f>ROUND(I413*H413,2)</f>
        <v>0</v>
      </c>
      <c r="BL413" s="18" t="s">
        <v>263</v>
      </c>
      <c r="BM413" s="217" t="s">
        <v>858</v>
      </c>
    </row>
    <row r="414" spans="1:65" s="12" customFormat="1" ht="22.8" customHeight="1">
      <c r="B414" s="189"/>
      <c r="C414" s="190"/>
      <c r="D414" s="191" t="s">
        <v>79</v>
      </c>
      <c r="E414" s="203" t="s">
        <v>859</v>
      </c>
      <c r="F414" s="203" t="s">
        <v>860</v>
      </c>
      <c r="G414" s="190"/>
      <c r="H414" s="190"/>
      <c r="I414" s="193"/>
      <c r="J414" s="204">
        <f>BK414</f>
        <v>0</v>
      </c>
      <c r="K414" s="190"/>
      <c r="L414" s="195"/>
      <c r="M414" s="196"/>
      <c r="N414" s="197"/>
      <c r="O414" s="197"/>
      <c r="P414" s="198">
        <f>SUM(P415:P426)</f>
        <v>0</v>
      </c>
      <c r="Q414" s="197"/>
      <c r="R414" s="198">
        <f>SUM(R415:R426)</f>
        <v>0.16834799999999997</v>
      </c>
      <c r="S414" s="197"/>
      <c r="T414" s="199">
        <f>SUM(T415:T426)</f>
        <v>0</v>
      </c>
      <c r="AR414" s="200" t="s">
        <v>185</v>
      </c>
      <c r="AT414" s="201" t="s">
        <v>79</v>
      </c>
      <c r="AU414" s="201" t="s">
        <v>88</v>
      </c>
      <c r="AY414" s="200" t="s">
        <v>177</v>
      </c>
      <c r="BK414" s="202">
        <f>SUM(BK415:BK426)</f>
        <v>0</v>
      </c>
    </row>
    <row r="415" spans="1:65" s="2" customFormat="1" ht="21.75" customHeight="1">
      <c r="A415" s="35"/>
      <c r="B415" s="36"/>
      <c r="C415" s="205" t="s">
        <v>861</v>
      </c>
      <c r="D415" s="205" t="s">
        <v>180</v>
      </c>
      <c r="E415" s="206" t="s">
        <v>862</v>
      </c>
      <c r="F415" s="207" t="s">
        <v>863</v>
      </c>
      <c r="G415" s="208" t="s">
        <v>203</v>
      </c>
      <c r="H415" s="209">
        <v>0.9</v>
      </c>
      <c r="I415" s="210"/>
      <c r="J415" s="211">
        <f>ROUND(I415*H415,2)</f>
        <v>0</v>
      </c>
      <c r="K415" s="212"/>
      <c r="L415" s="40"/>
      <c r="M415" s="213" t="s">
        <v>1</v>
      </c>
      <c r="N415" s="214" t="s">
        <v>46</v>
      </c>
      <c r="O415" s="72"/>
      <c r="P415" s="215">
        <f>O415*H415</f>
        <v>0</v>
      </c>
      <c r="Q415" s="215">
        <v>3.7399999999999998E-3</v>
      </c>
      <c r="R415" s="215">
        <f>Q415*H415</f>
        <v>3.3660000000000001E-3</v>
      </c>
      <c r="S415" s="215">
        <v>0</v>
      </c>
      <c r="T415" s="216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17" t="s">
        <v>263</v>
      </c>
      <c r="AT415" s="217" t="s">
        <v>180</v>
      </c>
      <c r="AU415" s="217" t="s">
        <v>185</v>
      </c>
      <c r="AY415" s="18" t="s">
        <v>177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8" t="s">
        <v>185</v>
      </c>
      <c r="BK415" s="218">
        <f>ROUND(I415*H415,2)</f>
        <v>0</v>
      </c>
      <c r="BL415" s="18" t="s">
        <v>263</v>
      </c>
      <c r="BM415" s="217" t="s">
        <v>864</v>
      </c>
    </row>
    <row r="416" spans="1:65" s="13" customFormat="1" ht="20.399999999999999">
      <c r="B416" s="219"/>
      <c r="C416" s="220"/>
      <c r="D416" s="221" t="s">
        <v>187</v>
      </c>
      <c r="E416" s="222" t="s">
        <v>1</v>
      </c>
      <c r="F416" s="223" t="s">
        <v>865</v>
      </c>
      <c r="G416" s="220"/>
      <c r="H416" s="222" t="s">
        <v>1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187</v>
      </c>
      <c r="AU416" s="229" t="s">
        <v>185</v>
      </c>
      <c r="AV416" s="13" t="s">
        <v>88</v>
      </c>
      <c r="AW416" s="13" t="s">
        <v>36</v>
      </c>
      <c r="AX416" s="13" t="s">
        <v>80</v>
      </c>
      <c r="AY416" s="229" t="s">
        <v>177</v>
      </c>
    </row>
    <row r="417" spans="1:65" s="14" customFormat="1" ht="10.199999999999999">
      <c r="B417" s="230"/>
      <c r="C417" s="231"/>
      <c r="D417" s="221" t="s">
        <v>187</v>
      </c>
      <c r="E417" s="232" t="s">
        <v>1</v>
      </c>
      <c r="F417" s="233" t="s">
        <v>866</v>
      </c>
      <c r="G417" s="231"/>
      <c r="H417" s="234">
        <v>0.9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187</v>
      </c>
      <c r="AU417" s="240" t="s">
        <v>185</v>
      </c>
      <c r="AV417" s="14" t="s">
        <v>185</v>
      </c>
      <c r="AW417" s="14" t="s">
        <v>36</v>
      </c>
      <c r="AX417" s="14" t="s">
        <v>88</v>
      </c>
      <c r="AY417" s="240" t="s">
        <v>177</v>
      </c>
    </row>
    <row r="418" spans="1:65" s="2" customFormat="1" ht="21.75" customHeight="1">
      <c r="A418" s="35"/>
      <c r="B418" s="36"/>
      <c r="C418" s="205" t="s">
        <v>867</v>
      </c>
      <c r="D418" s="205" t="s">
        <v>180</v>
      </c>
      <c r="E418" s="206" t="s">
        <v>868</v>
      </c>
      <c r="F418" s="207" t="s">
        <v>869</v>
      </c>
      <c r="G418" s="208" t="s">
        <v>210</v>
      </c>
      <c r="H418" s="209">
        <v>5.0999999999999996</v>
      </c>
      <c r="I418" s="210"/>
      <c r="J418" s="211">
        <f>ROUND(I418*H418,2)</f>
        <v>0</v>
      </c>
      <c r="K418" s="212"/>
      <c r="L418" s="40"/>
      <c r="M418" s="213" t="s">
        <v>1</v>
      </c>
      <c r="N418" s="214" t="s">
        <v>46</v>
      </c>
      <c r="O418" s="72"/>
      <c r="P418" s="215">
        <f>O418*H418</f>
        <v>0</v>
      </c>
      <c r="Q418" s="215">
        <v>3.6700000000000001E-3</v>
      </c>
      <c r="R418" s="215">
        <f>Q418*H418</f>
        <v>1.8716999999999998E-2</v>
      </c>
      <c r="S418" s="215">
        <v>0</v>
      </c>
      <c r="T418" s="216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17" t="s">
        <v>263</v>
      </c>
      <c r="AT418" s="217" t="s">
        <v>180</v>
      </c>
      <c r="AU418" s="217" t="s">
        <v>185</v>
      </c>
      <c r="AY418" s="18" t="s">
        <v>177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8" t="s">
        <v>185</v>
      </c>
      <c r="BK418" s="218">
        <f>ROUND(I418*H418,2)</f>
        <v>0</v>
      </c>
      <c r="BL418" s="18" t="s">
        <v>263</v>
      </c>
      <c r="BM418" s="217" t="s">
        <v>870</v>
      </c>
    </row>
    <row r="419" spans="1:65" s="14" customFormat="1" ht="10.199999999999999">
      <c r="B419" s="230"/>
      <c r="C419" s="231"/>
      <c r="D419" s="221" t="s">
        <v>187</v>
      </c>
      <c r="E419" s="232" t="s">
        <v>1</v>
      </c>
      <c r="F419" s="233" t="s">
        <v>871</v>
      </c>
      <c r="G419" s="231"/>
      <c r="H419" s="234">
        <v>5.0999999999999996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187</v>
      </c>
      <c r="AU419" s="240" t="s">
        <v>185</v>
      </c>
      <c r="AV419" s="14" t="s">
        <v>185</v>
      </c>
      <c r="AW419" s="14" t="s">
        <v>36</v>
      </c>
      <c r="AX419" s="14" t="s">
        <v>80</v>
      </c>
      <c r="AY419" s="240" t="s">
        <v>177</v>
      </c>
    </row>
    <row r="420" spans="1:65" s="15" customFormat="1" ht="10.199999999999999">
      <c r="B420" s="241"/>
      <c r="C420" s="242"/>
      <c r="D420" s="221" t="s">
        <v>187</v>
      </c>
      <c r="E420" s="243" t="s">
        <v>1</v>
      </c>
      <c r="F420" s="244" t="s">
        <v>217</v>
      </c>
      <c r="G420" s="242"/>
      <c r="H420" s="245">
        <v>5.0999999999999996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AT420" s="251" t="s">
        <v>187</v>
      </c>
      <c r="AU420" s="251" t="s">
        <v>185</v>
      </c>
      <c r="AV420" s="15" t="s">
        <v>184</v>
      </c>
      <c r="AW420" s="15" t="s">
        <v>36</v>
      </c>
      <c r="AX420" s="15" t="s">
        <v>88</v>
      </c>
      <c r="AY420" s="251" t="s">
        <v>177</v>
      </c>
    </row>
    <row r="421" spans="1:65" s="2" customFormat="1" ht="21.75" customHeight="1">
      <c r="A421" s="35"/>
      <c r="B421" s="36"/>
      <c r="C421" s="263" t="s">
        <v>872</v>
      </c>
      <c r="D421" s="263" t="s">
        <v>339</v>
      </c>
      <c r="E421" s="264" t="s">
        <v>873</v>
      </c>
      <c r="F421" s="265" t="s">
        <v>874</v>
      </c>
      <c r="G421" s="266" t="s">
        <v>210</v>
      </c>
      <c r="H421" s="267">
        <v>6</v>
      </c>
      <c r="I421" s="268"/>
      <c r="J421" s="269">
        <f>ROUND(I421*H421,2)</f>
        <v>0</v>
      </c>
      <c r="K421" s="270"/>
      <c r="L421" s="271"/>
      <c r="M421" s="272" t="s">
        <v>1</v>
      </c>
      <c r="N421" s="273" t="s">
        <v>46</v>
      </c>
      <c r="O421" s="72"/>
      <c r="P421" s="215">
        <f>O421*H421</f>
        <v>0</v>
      </c>
      <c r="Q421" s="215">
        <v>1.7999999999999999E-2</v>
      </c>
      <c r="R421" s="215">
        <f>Q421*H421</f>
        <v>0.10799999999999998</v>
      </c>
      <c r="S421" s="215">
        <v>0</v>
      </c>
      <c r="T421" s="216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7" t="s">
        <v>360</v>
      </c>
      <c r="AT421" s="217" t="s">
        <v>339</v>
      </c>
      <c r="AU421" s="217" t="s">
        <v>185</v>
      </c>
      <c r="AY421" s="18" t="s">
        <v>177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185</v>
      </c>
      <c r="BK421" s="218">
        <f>ROUND(I421*H421,2)</f>
        <v>0</v>
      </c>
      <c r="BL421" s="18" t="s">
        <v>263</v>
      </c>
      <c r="BM421" s="217" t="s">
        <v>875</v>
      </c>
    </row>
    <row r="422" spans="1:65" s="14" customFormat="1" ht="20.399999999999999">
      <c r="B422" s="230"/>
      <c r="C422" s="231"/>
      <c r="D422" s="221" t="s">
        <v>187</v>
      </c>
      <c r="E422" s="231"/>
      <c r="F422" s="233" t="s">
        <v>876</v>
      </c>
      <c r="G422" s="231"/>
      <c r="H422" s="234">
        <v>6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187</v>
      </c>
      <c r="AU422" s="240" t="s">
        <v>185</v>
      </c>
      <c r="AV422" s="14" t="s">
        <v>185</v>
      </c>
      <c r="AW422" s="14" t="s">
        <v>4</v>
      </c>
      <c r="AX422" s="14" t="s">
        <v>88</v>
      </c>
      <c r="AY422" s="240" t="s">
        <v>177</v>
      </c>
    </row>
    <row r="423" spans="1:65" s="2" customFormat="1" ht="16.5" customHeight="1">
      <c r="A423" s="35"/>
      <c r="B423" s="36"/>
      <c r="C423" s="205" t="s">
        <v>877</v>
      </c>
      <c r="D423" s="205" t="s">
        <v>180</v>
      </c>
      <c r="E423" s="206" t="s">
        <v>878</v>
      </c>
      <c r="F423" s="207" t="s">
        <v>879</v>
      </c>
      <c r="G423" s="208" t="s">
        <v>210</v>
      </c>
      <c r="H423" s="209">
        <v>5.0999999999999996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46</v>
      </c>
      <c r="O423" s="72"/>
      <c r="P423" s="215">
        <f>O423*H423</f>
        <v>0</v>
      </c>
      <c r="Q423" s="215">
        <v>2.9999999999999997E-4</v>
      </c>
      <c r="R423" s="215">
        <f>Q423*H423</f>
        <v>1.5299999999999997E-3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263</v>
      </c>
      <c r="AT423" s="217" t="s">
        <v>180</v>
      </c>
      <c r="AU423" s="217" t="s">
        <v>185</v>
      </c>
      <c r="AY423" s="18" t="s">
        <v>177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185</v>
      </c>
      <c r="BK423" s="218">
        <f>ROUND(I423*H423,2)</f>
        <v>0</v>
      </c>
      <c r="BL423" s="18" t="s">
        <v>263</v>
      </c>
      <c r="BM423" s="217" t="s">
        <v>880</v>
      </c>
    </row>
    <row r="424" spans="1:65" s="2" customFormat="1" ht="16.5" customHeight="1">
      <c r="A424" s="35"/>
      <c r="B424" s="36"/>
      <c r="C424" s="205" t="s">
        <v>881</v>
      </c>
      <c r="D424" s="205" t="s">
        <v>180</v>
      </c>
      <c r="E424" s="206" t="s">
        <v>882</v>
      </c>
      <c r="F424" s="207" t="s">
        <v>883</v>
      </c>
      <c r="G424" s="208" t="s">
        <v>203</v>
      </c>
      <c r="H424" s="209">
        <v>9</v>
      </c>
      <c r="I424" s="210"/>
      <c r="J424" s="211">
        <f>ROUND(I424*H424,2)</f>
        <v>0</v>
      </c>
      <c r="K424" s="212"/>
      <c r="L424" s="40"/>
      <c r="M424" s="213" t="s">
        <v>1</v>
      </c>
      <c r="N424" s="214" t="s">
        <v>46</v>
      </c>
      <c r="O424" s="72"/>
      <c r="P424" s="215">
        <f>O424*H424</f>
        <v>0</v>
      </c>
      <c r="Q424" s="215">
        <v>3.0000000000000001E-5</v>
      </c>
      <c r="R424" s="215">
        <f>Q424*H424</f>
        <v>2.7E-4</v>
      </c>
      <c r="S424" s="215">
        <v>0</v>
      </c>
      <c r="T424" s="21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7" t="s">
        <v>263</v>
      </c>
      <c r="AT424" s="217" t="s">
        <v>180</v>
      </c>
      <c r="AU424" s="217" t="s">
        <v>185</v>
      </c>
      <c r="AY424" s="18" t="s">
        <v>177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185</v>
      </c>
      <c r="BK424" s="218">
        <f>ROUND(I424*H424,2)</f>
        <v>0</v>
      </c>
      <c r="BL424" s="18" t="s">
        <v>263</v>
      </c>
      <c r="BM424" s="217" t="s">
        <v>884</v>
      </c>
    </row>
    <row r="425" spans="1:65" s="2" customFormat="1" ht="21.75" customHeight="1">
      <c r="A425" s="35"/>
      <c r="B425" s="36"/>
      <c r="C425" s="205" t="s">
        <v>885</v>
      </c>
      <c r="D425" s="205" t="s">
        <v>180</v>
      </c>
      <c r="E425" s="206" t="s">
        <v>886</v>
      </c>
      <c r="F425" s="207" t="s">
        <v>887</v>
      </c>
      <c r="G425" s="208" t="s">
        <v>210</v>
      </c>
      <c r="H425" s="209">
        <v>5.0999999999999996</v>
      </c>
      <c r="I425" s="210"/>
      <c r="J425" s="211">
        <f>ROUND(I425*H425,2)</f>
        <v>0</v>
      </c>
      <c r="K425" s="212"/>
      <c r="L425" s="40"/>
      <c r="M425" s="213" t="s">
        <v>1</v>
      </c>
      <c r="N425" s="214" t="s">
        <v>46</v>
      </c>
      <c r="O425" s="72"/>
      <c r="P425" s="215">
        <f>O425*H425</f>
        <v>0</v>
      </c>
      <c r="Q425" s="215">
        <v>7.1500000000000001E-3</v>
      </c>
      <c r="R425" s="215">
        <f>Q425*H425</f>
        <v>3.6464999999999997E-2</v>
      </c>
      <c r="S425" s="215">
        <v>0</v>
      </c>
      <c r="T425" s="216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17" t="s">
        <v>263</v>
      </c>
      <c r="AT425" s="217" t="s">
        <v>180</v>
      </c>
      <c r="AU425" s="217" t="s">
        <v>185</v>
      </c>
      <c r="AY425" s="18" t="s">
        <v>177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8" t="s">
        <v>185</v>
      </c>
      <c r="BK425" s="218">
        <f>ROUND(I425*H425,2)</f>
        <v>0</v>
      </c>
      <c r="BL425" s="18" t="s">
        <v>263</v>
      </c>
      <c r="BM425" s="217" t="s">
        <v>888</v>
      </c>
    </row>
    <row r="426" spans="1:65" s="2" customFormat="1" ht="21.75" customHeight="1">
      <c r="A426" s="35"/>
      <c r="B426" s="36"/>
      <c r="C426" s="205" t="s">
        <v>889</v>
      </c>
      <c r="D426" s="205" t="s">
        <v>180</v>
      </c>
      <c r="E426" s="206" t="s">
        <v>890</v>
      </c>
      <c r="F426" s="207" t="s">
        <v>891</v>
      </c>
      <c r="G426" s="208" t="s">
        <v>426</v>
      </c>
      <c r="H426" s="274"/>
      <c r="I426" s="210"/>
      <c r="J426" s="211">
        <f>ROUND(I426*H426,2)</f>
        <v>0</v>
      </c>
      <c r="K426" s="212"/>
      <c r="L426" s="40"/>
      <c r="M426" s="213" t="s">
        <v>1</v>
      </c>
      <c r="N426" s="214" t="s">
        <v>46</v>
      </c>
      <c r="O426" s="72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7" t="s">
        <v>263</v>
      </c>
      <c r="AT426" s="217" t="s">
        <v>180</v>
      </c>
      <c r="AU426" s="217" t="s">
        <v>185</v>
      </c>
      <c r="AY426" s="18" t="s">
        <v>177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185</v>
      </c>
      <c r="BK426" s="218">
        <f>ROUND(I426*H426,2)</f>
        <v>0</v>
      </c>
      <c r="BL426" s="18" t="s">
        <v>263</v>
      </c>
      <c r="BM426" s="217" t="s">
        <v>892</v>
      </c>
    </row>
    <row r="427" spans="1:65" s="12" customFormat="1" ht="22.8" customHeight="1">
      <c r="B427" s="189"/>
      <c r="C427" s="190"/>
      <c r="D427" s="191" t="s">
        <v>79</v>
      </c>
      <c r="E427" s="203" t="s">
        <v>893</v>
      </c>
      <c r="F427" s="203" t="s">
        <v>894</v>
      </c>
      <c r="G427" s="190"/>
      <c r="H427" s="190"/>
      <c r="I427" s="193"/>
      <c r="J427" s="204">
        <f>BK427</f>
        <v>0</v>
      </c>
      <c r="K427" s="190"/>
      <c r="L427" s="195"/>
      <c r="M427" s="196"/>
      <c r="N427" s="197"/>
      <c r="O427" s="197"/>
      <c r="P427" s="198">
        <f>SUM(P428:P441)</f>
        <v>0</v>
      </c>
      <c r="Q427" s="197"/>
      <c r="R427" s="198">
        <f>SUM(R428:R441)</f>
        <v>0.13406020000000002</v>
      </c>
      <c r="S427" s="197"/>
      <c r="T427" s="199">
        <f>SUM(T428:T441)</f>
        <v>0</v>
      </c>
      <c r="AR427" s="200" t="s">
        <v>185</v>
      </c>
      <c r="AT427" s="201" t="s">
        <v>79</v>
      </c>
      <c r="AU427" s="201" t="s">
        <v>88</v>
      </c>
      <c r="AY427" s="200" t="s">
        <v>177</v>
      </c>
      <c r="BK427" s="202">
        <f>SUM(BK428:BK441)</f>
        <v>0</v>
      </c>
    </row>
    <row r="428" spans="1:65" s="2" customFormat="1" ht="21.75" customHeight="1">
      <c r="A428" s="35"/>
      <c r="B428" s="36"/>
      <c r="C428" s="205" t="s">
        <v>895</v>
      </c>
      <c r="D428" s="205" t="s">
        <v>180</v>
      </c>
      <c r="E428" s="206" t="s">
        <v>896</v>
      </c>
      <c r="F428" s="207" t="s">
        <v>897</v>
      </c>
      <c r="G428" s="208" t="s">
        <v>210</v>
      </c>
      <c r="H428" s="209">
        <v>42.7</v>
      </c>
      <c r="I428" s="210"/>
      <c r="J428" s="211">
        <f>ROUND(I428*H428,2)</f>
        <v>0</v>
      </c>
      <c r="K428" s="212"/>
      <c r="L428" s="40"/>
      <c r="M428" s="213" t="s">
        <v>1</v>
      </c>
      <c r="N428" s="214" t="s">
        <v>46</v>
      </c>
      <c r="O428" s="72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7" t="s">
        <v>263</v>
      </c>
      <c r="AT428" s="217" t="s">
        <v>180</v>
      </c>
      <c r="AU428" s="217" t="s">
        <v>185</v>
      </c>
      <c r="AY428" s="18" t="s">
        <v>177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185</v>
      </c>
      <c r="BK428" s="218">
        <f>ROUND(I428*H428,2)</f>
        <v>0</v>
      </c>
      <c r="BL428" s="18" t="s">
        <v>263</v>
      </c>
      <c r="BM428" s="217" t="s">
        <v>898</v>
      </c>
    </row>
    <row r="429" spans="1:65" s="2" customFormat="1" ht="16.5" customHeight="1">
      <c r="A429" s="35"/>
      <c r="B429" s="36"/>
      <c r="C429" s="205" t="s">
        <v>899</v>
      </c>
      <c r="D429" s="205" t="s">
        <v>180</v>
      </c>
      <c r="E429" s="206" t="s">
        <v>900</v>
      </c>
      <c r="F429" s="207" t="s">
        <v>901</v>
      </c>
      <c r="G429" s="208" t="s">
        <v>210</v>
      </c>
      <c r="H429" s="209">
        <v>42.7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46</v>
      </c>
      <c r="O429" s="72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263</v>
      </c>
      <c r="AT429" s="217" t="s">
        <v>180</v>
      </c>
      <c r="AU429" s="217" t="s">
        <v>185</v>
      </c>
      <c r="AY429" s="18" t="s">
        <v>177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185</v>
      </c>
      <c r="BK429" s="218">
        <f>ROUND(I429*H429,2)</f>
        <v>0</v>
      </c>
      <c r="BL429" s="18" t="s">
        <v>263</v>
      </c>
      <c r="BM429" s="217" t="s">
        <v>902</v>
      </c>
    </row>
    <row r="430" spans="1:65" s="2" customFormat="1" ht="21.75" customHeight="1">
      <c r="A430" s="35"/>
      <c r="B430" s="36"/>
      <c r="C430" s="205" t="s">
        <v>903</v>
      </c>
      <c r="D430" s="205" t="s">
        <v>180</v>
      </c>
      <c r="E430" s="206" t="s">
        <v>904</v>
      </c>
      <c r="F430" s="207" t="s">
        <v>905</v>
      </c>
      <c r="G430" s="208" t="s">
        <v>210</v>
      </c>
      <c r="H430" s="209">
        <v>42.7</v>
      </c>
      <c r="I430" s="210"/>
      <c r="J430" s="211">
        <f>ROUND(I430*H430,2)</f>
        <v>0</v>
      </c>
      <c r="K430" s="212"/>
      <c r="L430" s="40"/>
      <c r="M430" s="213" t="s">
        <v>1</v>
      </c>
      <c r="N430" s="214" t="s">
        <v>46</v>
      </c>
      <c r="O430" s="72"/>
      <c r="P430" s="215">
        <f>O430*H430</f>
        <v>0</v>
      </c>
      <c r="Q430" s="215">
        <v>3.0000000000000001E-5</v>
      </c>
      <c r="R430" s="215">
        <f>Q430*H430</f>
        <v>1.281E-3</v>
      </c>
      <c r="S430" s="215">
        <v>0</v>
      </c>
      <c r="T430" s="216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17" t="s">
        <v>263</v>
      </c>
      <c r="AT430" s="217" t="s">
        <v>180</v>
      </c>
      <c r="AU430" s="217" t="s">
        <v>185</v>
      </c>
      <c r="AY430" s="18" t="s">
        <v>177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8" t="s">
        <v>185</v>
      </c>
      <c r="BK430" s="218">
        <f>ROUND(I430*H430,2)</f>
        <v>0</v>
      </c>
      <c r="BL430" s="18" t="s">
        <v>263</v>
      </c>
      <c r="BM430" s="217" t="s">
        <v>906</v>
      </c>
    </row>
    <row r="431" spans="1:65" s="2" customFormat="1" ht="16.5" customHeight="1">
      <c r="A431" s="35"/>
      <c r="B431" s="36"/>
      <c r="C431" s="205" t="s">
        <v>907</v>
      </c>
      <c r="D431" s="205" t="s">
        <v>180</v>
      </c>
      <c r="E431" s="206" t="s">
        <v>908</v>
      </c>
      <c r="F431" s="207" t="s">
        <v>909</v>
      </c>
      <c r="G431" s="208" t="s">
        <v>210</v>
      </c>
      <c r="H431" s="209">
        <v>35.700000000000003</v>
      </c>
      <c r="I431" s="210"/>
      <c r="J431" s="211">
        <f>ROUND(I431*H431,2)</f>
        <v>0</v>
      </c>
      <c r="K431" s="212"/>
      <c r="L431" s="40"/>
      <c r="M431" s="213" t="s">
        <v>1</v>
      </c>
      <c r="N431" s="214" t="s">
        <v>46</v>
      </c>
      <c r="O431" s="72"/>
      <c r="P431" s="215">
        <f>O431*H431</f>
        <v>0</v>
      </c>
      <c r="Q431" s="215">
        <v>2.9999999999999997E-4</v>
      </c>
      <c r="R431" s="215">
        <f>Q431*H431</f>
        <v>1.0710000000000001E-2</v>
      </c>
      <c r="S431" s="215">
        <v>0</v>
      </c>
      <c r="T431" s="21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7" t="s">
        <v>263</v>
      </c>
      <c r="AT431" s="217" t="s">
        <v>180</v>
      </c>
      <c r="AU431" s="217" t="s">
        <v>185</v>
      </c>
      <c r="AY431" s="18" t="s">
        <v>177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185</v>
      </c>
      <c r="BK431" s="218">
        <f>ROUND(I431*H431,2)</f>
        <v>0</v>
      </c>
      <c r="BL431" s="18" t="s">
        <v>263</v>
      </c>
      <c r="BM431" s="217" t="s">
        <v>910</v>
      </c>
    </row>
    <row r="432" spans="1:65" s="14" customFormat="1" ht="10.199999999999999">
      <c r="B432" s="230"/>
      <c r="C432" s="231"/>
      <c r="D432" s="221" t="s">
        <v>187</v>
      </c>
      <c r="E432" s="232" t="s">
        <v>1</v>
      </c>
      <c r="F432" s="233" t="s">
        <v>259</v>
      </c>
      <c r="G432" s="231"/>
      <c r="H432" s="234">
        <v>35.700000000000003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187</v>
      </c>
      <c r="AU432" s="240" t="s">
        <v>185</v>
      </c>
      <c r="AV432" s="14" t="s">
        <v>185</v>
      </c>
      <c r="AW432" s="14" t="s">
        <v>36</v>
      </c>
      <c r="AX432" s="14" t="s">
        <v>88</v>
      </c>
      <c r="AY432" s="240" t="s">
        <v>177</v>
      </c>
    </row>
    <row r="433" spans="1:65" s="2" customFormat="1" ht="33" customHeight="1">
      <c r="A433" s="35"/>
      <c r="B433" s="36"/>
      <c r="C433" s="263" t="s">
        <v>911</v>
      </c>
      <c r="D433" s="263" t="s">
        <v>339</v>
      </c>
      <c r="E433" s="264" t="s">
        <v>912</v>
      </c>
      <c r="F433" s="265" t="s">
        <v>913</v>
      </c>
      <c r="G433" s="266" t="s">
        <v>210</v>
      </c>
      <c r="H433" s="267">
        <v>39.270000000000003</v>
      </c>
      <c r="I433" s="268"/>
      <c r="J433" s="269">
        <f>ROUND(I433*H433,2)</f>
        <v>0</v>
      </c>
      <c r="K433" s="270"/>
      <c r="L433" s="271"/>
      <c r="M433" s="272" t="s">
        <v>1</v>
      </c>
      <c r="N433" s="273" t="s">
        <v>46</v>
      </c>
      <c r="O433" s="72"/>
      <c r="P433" s="215">
        <f>O433*H433</f>
        <v>0</v>
      </c>
      <c r="Q433" s="215">
        <v>2.8700000000000002E-3</v>
      </c>
      <c r="R433" s="215">
        <f>Q433*H433</f>
        <v>0.11270490000000001</v>
      </c>
      <c r="S433" s="215">
        <v>0</v>
      </c>
      <c r="T433" s="21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360</v>
      </c>
      <c r="AT433" s="217" t="s">
        <v>339</v>
      </c>
      <c r="AU433" s="217" t="s">
        <v>185</v>
      </c>
      <c r="AY433" s="18" t="s">
        <v>177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185</v>
      </c>
      <c r="BK433" s="218">
        <f>ROUND(I433*H433,2)</f>
        <v>0</v>
      </c>
      <c r="BL433" s="18" t="s">
        <v>263</v>
      </c>
      <c r="BM433" s="217" t="s">
        <v>914</v>
      </c>
    </row>
    <row r="434" spans="1:65" s="14" customFormat="1" ht="10.199999999999999">
      <c r="B434" s="230"/>
      <c r="C434" s="231"/>
      <c r="D434" s="221" t="s">
        <v>187</v>
      </c>
      <c r="E434" s="231"/>
      <c r="F434" s="233" t="s">
        <v>915</v>
      </c>
      <c r="G434" s="231"/>
      <c r="H434" s="234">
        <v>39.270000000000003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187</v>
      </c>
      <c r="AU434" s="240" t="s">
        <v>185</v>
      </c>
      <c r="AV434" s="14" t="s">
        <v>185</v>
      </c>
      <c r="AW434" s="14" t="s">
        <v>4</v>
      </c>
      <c r="AX434" s="14" t="s">
        <v>88</v>
      </c>
      <c r="AY434" s="240" t="s">
        <v>177</v>
      </c>
    </row>
    <row r="435" spans="1:65" s="2" customFormat="1" ht="16.5" customHeight="1">
      <c r="A435" s="35"/>
      <c r="B435" s="36"/>
      <c r="C435" s="205" t="s">
        <v>916</v>
      </c>
      <c r="D435" s="205" t="s">
        <v>180</v>
      </c>
      <c r="E435" s="206" t="s">
        <v>917</v>
      </c>
      <c r="F435" s="207" t="s">
        <v>918</v>
      </c>
      <c r="G435" s="208" t="s">
        <v>203</v>
      </c>
      <c r="H435" s="209">
        <v>48.5</v>
      </c>
      <c r="I435" s="210"/>
      <c r="J435" s="211">
        <f>ROUND(I435*H435,2)</f>
        <v>0</v>
      </c>
      <c r="K435" s="212"/>
      <c r="L435" s="40"/>
      <c r="M435" s="213" t="s">
        <v>1</v>
      </c>
      <c r="N435" s="214" t="s">
        <v>46</v>
      </c>
      <c r="O435" s="72"/>
      <c r="P435" s="215">
        <f>O435*H435</f>
        <v>0</v>
      </c>
      <c r="Q435" s="215">
        <v>2.0000000000000002E-5</v>
      </c>
      <c r="R435" s="215">
        <f>Q435*H435</f>
        <v>9.7000000000000005E-4</v>
      </c>
      <c r="S435" s="215">
        <v>0</v>
      </c>
      <c r="T435" s="21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7" t="s">
        <v>263</v>
      </c>
      <c r="AT435" s="217" t="s">
        <v>180</v>
      </c>
      <c r="AU435" s="217" t="s">
        <v>185</v>
      </c>
      <c r="AY435" s="18" t="s">
        <v>177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185</v>
      </c>
      <c r="BK435" s="218">
        <f>ROUND(I435*H435,2)</f>
        <v>0</v>
      </c>
      <c r="BL435" s="18" t="s">
        <v>263</v>
      </c>
      <c r="BM435" s="217" t="s">
        <v>919</v>
      </c>
    </row>
    <row r="436" spans="1:65" s="14" customFormat="1" ht="10.199999999999999">
      <c r="B436" s="230"/>
      <c r="C436" s="231"/>
      <c r="D436" s="221" t="s">
        <v>187</v>
      </c>
      <c r="E436" s="232" t="s">
        <v>1</v>
      </c>
      <c r="F436" s="233" t="s">
        <v>920</v>
      </c>
      <c r="G436" s="231"/>
      <c r="H436" s="234">
        <v>48.5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187</v>
      </c>
      <c r="AU436" s="240" t="s">
        <v>185</v>
      </c>
      <c r="AV436" s="14" t="s">
        <v>185</v>
      </c>
      <c r="AW436" s="14" t="s">
        <v>36</v>
      </c>
      <c r="AX436" s="14" t="s">
        <v>88</v>
      </c>
      <c r="AY436" s="240" t="s">
        <v>177</v>
      </c>
    </row>
    <row r="437" spans="1:65" s="2" customFormat="1" ht="16.5" customHeight="1">
      <c r="A437" s="35"/>
      <c r="B437" s="36"/>
      <c r="C437" s="263" t="s">
        <v>921</v>
      </c>
      <c r="D437" s="263" t="s">
        <v>339</v>
      </c>
      <c r="E437" s="264" t="s">
        <v>922</v>
      </c>
      <c r="F437" s="265" t="s">
        <v>923</v>
      </c>
      <c r="G437" s="266" t="s">
        <v>192</v>
      </c>
      <c r="H437" s="267">
        <v>55.962000000000003</v>
      </c>
      <c r="I437" s="268"/>
      <c r="J437" s="269">
        <f>ROUND(I437*H437,2)</f>
        <v>0</v>
      </c>
      <c r="K437" s="270"/>
      <c r="L437" s="271"/>
      <c r="M437" s="272" t="s">
        <v>1</v>
      </c>
      <c r="N437" s="273" t="s">
        <v>46</v>
      </c>
      <c r="O437" s="72"/>
      <c r="P437" s="215">
        <f>O437*H437</f>
        <v>0</v>
      </c>
      <c r="Q437" s="215">
        <v>1.4999999999999999E-4</v>
      </c>
      <c r="R437" s="215">
        <f>Q437*H437</f>
        <v>8.3943000000000004E-3</v>
      </c>
      <c r="S437" s="215">
        <v>0</v>
      </c>
      <c r="T437" s="216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17" t="s">
        <v>360</v>
      </c>
      <c r="AT437" s="217" t="s">
        <v>339</v>
      </c>
      <c r="AU437" s="217" t="s">
        <v>185</v>
      </c>
      <c r="AY437" s="18" t="s">
        <v>177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185</v>
      </c>
      <c r="BK437" s="218">
        <f>ROUND(I437*H437,2)</f>
        <v>0</v>
      </c>
      <c r="BL437" s="18" t="s">
        <v>263</v>
      </c>
      <c r="BM437" s="217" t="s">
        <v>924</v>
      </c>
    </row>
    <row r="438" spans="1:65" s="14" customFormat="1" ht="20.399999999999999">
      <c r="B438" s="230"/>
      <c r="C438" s="231"/>
      <c r="D438" s="221" t="s">
        <v>187</v>
      </c>
      <c r="E438" s="231"/>
      <c r="F438" s="233" t="s">
        <v>925</v>
      </c>
      <c r="G438" s="231"/>
      <c r="H438" s="234">
        <v>55.962000000000003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187</v>
      </c>
      <c r="AU438" s="240" t="s">
        <v>185</v>
      </c>
      <c r="AV438" s="14" t="s">
        <v>185</v>
      </c>
      <c r="AW438" s="14" t="s">
        <v>4</v>
      </c>
      <c r="AX438" s="14" t="s">
        <v>88</v>
      </c>
      <c r="AY438" s="240" t="s">
        <v>177</v>
      </c>
    </row>
    <row r="439" spans="1:65" s="2" customFormat="1" ht="16.5" customHeight="1">
      <c r="A439" s="35"/>
      <c r="B439" s="36"/>
      <c r="C439" s="205" t="s">
        <v>926</v>
      </c>
      <c r="D439" s="205" t="s">
        <v>180</v>
      </c>
      <c r="E439" s="206" t="s">
        <v>927</v>
      </c>
      <c r="F439" s="207" t="s">
        <v>928</v>
      </c>
      <c r="G439" s="208" t="s">
        <v>203</v>
      </c>
      <c r="H439" s="209">
        <v>4</v>
      </c>
      <c r="I439" s="210"/>
      <c r="J439" s="211">
        <f>ROUND(I439*H439,2)</f>
        <v>0</v>
      </c>
      <c r="K439" s="212"/>
      <c r="L439" s="40"/>
      <c r="M439" s="213" t="s">
        <v>1</v>
      </c>
      <c r="N439" s="214" t="s">
        <v>46</v>
      </c>
      <c r="O439" s="72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17" t="s">
        <v>263</v>
      </c>
      <c r="AT439" s="217" t="s">
        <v>180</v>
      </c>
      <c r="AU439" s="217" t="s">
        <v>185</v>
      </c>
      <c r="AY439" s="18" t="s">
        <v>177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8" t="s">
        <v>185</v>
      </c>
      <c r="BK439" s="218">
        <f>ROUND(I439*H439,2)</f>
        <v>0</v>
      </c>
      <c r="BL439" s="18" t="s">
        <v>263</v>
      </c>
      <c r="BM439" s="217" t="s">
        <v>929</v>
      </c>
    </row>
    <row r="440" spans="1:65" s="2" customFormat="1" ht="16.5" customHeight="1">
      <c r="A440" s="35"/>
      <c r="B440" s="36"/>
      <c r="C440" s="263" t="s">
        <v>930</v>
      </c>
      <c r="D440" s="263" t="s">
        <v>339</v>
      </c>
      <c r="E440" s="264" t="s">
        <v>931</v>
      </c>
      <c r="F440" s="265" t="s">
        <v>932</v>
      </c>
      <c r="G440" s="266" t="s">
        <v>203</v>
      </c>
      <c r="H440" s="267">
        <v>4</v>
      </c>
      <c r="I440" s="268"/>
      <c r="J440" s="269">
        <f>ROUND(I440*H440,2)</f>
        <v>0</v>
      </c>
      <c r="K440" s="270"/>
      <c r="L440" s="271"/>
      <c r="M440" s="272" t="s">
        <v>1</v>
      </c>
      <c r="N440" s="273" t="s">
        <v>46</v>
      </c>
      <c r="O440" s="72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17" t="s">
        <v>360</v>
      </c>
      <c r="AT440" s="217" t="s">
        <v>339</v>
      </c>
      <c r="AU440" s="217" t="s">
        <v>185</v>
      </c>
      <c r="AY440" s="18" t="s">
        <v>177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8" t="s">
        <v>185</v>
      </c>
      <c r="BK440" s="218">
        <f>ROUND(I440*H440,2)</f>
        <v>0</v>
      </c>
      <c r="BL440" s="18" t="s">
        <v>263</v>
      </c>
      <c r="BM440" s="217" t="s">
        <v>933</v>
      </c>
    </row>
    <row r="441" spans="1:65" s="2" customFormat="1" ht="21.75" customHeight="1">
      <c r="A441" s="35"/>
      <c r="B441" s="36"/>
      <c r="C441" s="205" t="s">
        <v>934</v>
      </c>
      <c r="D441" s="205" t="s">
        <v>180</v>
      </c>
      <c r="E441" s="206" t="s">
        <v>935</v>
      </c>
      <c r="F441" s="207" t="s">
        <v>936</v>
      </c>
      <c r="G441" s="208" t="s">
        <v>426</v>
      </c>
      <c r="H441" s="274"/>
      <c r="I441" s="210"/>
      <c r="J441" s="211">
        <f>ROUND(I441*H441,2)</f>
        <v>0</v>
      </c>
      <c r="K441" s="212"/>
      <c r="L441" s="40"/>
      <c r="M441" s="213" t="s">
        <v>1</v>
      </c>
      <c r="N441" s="214" t="s">
        <v>46</v>
      </c>
      <c r="O441" s="72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17" t="s">
        <v>263</v>
      </c>
      <c r="AT441" s="217" t="s">
        <v>180</v>
      </c>
      <c r="AU441" s="217" t="s">
        <v>185</v>
      </c>
      <c r="AY441" s="18" t="s">
        <v>177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185</v>
      </c>
      <c r="BK441" s="218">
        <f>ROUND(I441*H441,2)</f>
        <v>0</v>
      </c>
      <c r="BL441" s="18" t="s">
        <v>263</v>
      </c>
      <c r="BM441" s="217" t="s">
        <v>937</v>
      </c>
    </row>
    <row r="442" spans="1:65" s="12" customFormat="1" ht="22.8" customHeight="1">
      <c r="B442" s="189"/>
      <c r="C442" s="190"/>
      <c r="D442" s="191" t="s">
        <v>79</v>
      </c>
      <c r="E442" s="203" t="s">
        <v>938</v>
      </c>
      <c r="F442" s="203" t="s">
        <v>939</v>
      </c>
      <c r="G442" s="190"/>
      <c r="H442" s="190"/>
      <c r="I442" s="193"/>
      <c r="J442" s="204">
        <f>BK442</f>
        <v>0</v>
      </c>
      <c r="K442" s="190"/>
      <c r="L442" s="195"/>
      <c r="M442" s="196"/>
      <c r="N442" s="197"/>
      <c r="O442" s="197"/>
      <c r="P442" s="198">
        <f>SUM(P443:P452)</f>
        <v>0</v>
      </c>
      <c r="Q442" s="197"/>
      <c r="R442" s="198">
        <f>SUM(R443:R452)</f>
        <v>0.29879499999999992</v>
      </c>
      <c r="S442" s="197"/>
      <c r="T442" s="199">
        <f>SUM(T443:T452)</f>
        <v>0</v>
      </c>
      <c r="AR442" s="200" t="s">
        <v>185</v>
      </c>
      <c r="AT442" s="201" t="s">
        <v>79</v>
      </c>
      <c r="AU442" s="201" t="s">
        <v>88</v>
      </c>
      <c r="AY442" s="200" t="s">
        <v>177</v>
      </c>
      <c r="BK442" s="202">
        <f>SUM(BK443:BK452)</f>
        <v>0</v>
      </c>
    </row>
    <row r="443" spans="1:65" s="2" customFormat="1" ht="21.75" customHeight="1">
      <c r="A443" s="35"/>
      <c r="B443" s="36"/>
      <c r="C443" s="205" t="s">
        <v>940</v>
      </c>
      <c r="D443" s="205" t="s">
        <v>180</v>
      </c>
      <c r="E443" s="206" t="s">
        <v>941</v>
      </c>
      <c r="F443" s="207" t="s">
        <v>942</v>
      </c>
      <c r="G443" s="208" t="s">
        <v>210</v>
      </c>
      <c r="H443" s="209">
        <v>18.149999999999999</v>
      </c>
      <c r="I443" s="210"/>
      <c r="J443" s="211">
        <f>ROUND(I443*H443,2)</f>
        <v>0</v>
      </c>
      <c r="K443" s="212"/>
      <c r="L443" s="40"/>
      <c r="M443" s="213" t="s">
        <v>1</v>
      </c>
      <c r="N443" s="214" t="s">
        <v>46</v>
      </c>
      <c r="O443" s="72"/>
      <c r="P443" s="215">
        <f>O443*H443</f>
        <v>0</v>
      </c>
      <c r="Q443" s="215">
        <v>3.0000000000000001E-3</v>
      </c>
      <c r="R443" s="215">
        <f>Q443*H443</f>
        <v>5.4449999999999998E-2</v>
      </c>
      <c r="S443" s="215">
        <v>0</v>
      </c>
      <c r="T443" s="216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17" t="s">
        <v>263</v>
      </c>
      <c r="AT443" s="217" t="s">
        <v>180</v>
      </c>
      <c r="AU443" s="217" t="s">
        <v>185</v>
      </c>
      <c r="AY443" s="18" t="s">
        <v>177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8" t="s">
        <v>185</v>
      </c>
      <c r="BK443" s="218">
        <f>ROUND(I443*H443,2)</f>
        <v>0</v>
      </c>
      <c r="BL443" s="18" t="s">
        <v>263</v>
      </c>
      <c r="BM443" s="217" t="s">
        <v>943</v>
      </c>
    </row>
    <row r="444" spans="1:65" s="14" customFormat="1" ht="10.199999999999999">
      <c r="B444" s="230"/>
      <c r="C444" s="231"/>
      <c r="D444" s="221" t="s">
        <v>187</v>
      </c>
      <c r="E444" s="232" t="s">
        <v>1</v>
      </c>
      <c r="F444" s="233" t="s">
        <v>944</v>
      </c>
      <c r="G444" s="231"/>
      <c r="H444" s="234">
        <v>20.2</v>
      </c>
      <c r="I444" s="235"/>
      <c r="J444" s="231"/>
      <c r="K444" s="231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187</v>
      </c>
      <c r="AU444" s="240" t="s">
        <v>185</v>
      </c>
      <c r="AV444" s="14" t="s">
        <v>185</v>
      </c>
      <c r="AW444" s="14" t="s">
        <v>36</v>
      </c>
      <c r="AX444" s="14" t="s">
        <v>80</v>
      </c>
      <c r="AY444" s="240" t="s">
        <v>177</v>
      </c>
    </row>
    <row r="445" spans="1:65" s="14" customFormat="1" ht="10.199999999999999">
      <c r="B445" s="230"/>
      <c r="C445" s="231"/>
      <c r="D445" s="221" t="s">
        <v>187</v>
      </c>
      <c r="E445" s="232" t="s">
        <v>1</v>
      </c>
      <c r="F445" s="233" t="s">
        <v>945</v>
      </c>
      <c r="G445" s="231"/>
      <c r="H445" s="234">
        <v>-2.0499999999999998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187</v>
      </c>
      <c r="AU445" s="240" t="s">
        <v>185</v>
      </c>
      <c r="AV445" s="14" t="s">
        <v>185</v>
      </c>
      <c r="AW445" s="14" t="s">
        <v>36</v>
      </c>
      <c r="AX445" s="14" t="s">
        <v>80</v>
      </c>
      <c r="AY445" s="240" t="s">
        <v>177</v>
      </c>
    </row>
    <row r="446" spans="1:65" s="15" customFormat="1" ht="10.199999999999999">
      <c r="B446" s="241"/>
      <c r="C446" s="242"/>
      <c r="D446" s="221" t="s">
        <v>187</v>
      </c>
      <c r="E446" s="243" t="s">
        <v>1</v>
      </c>
      <c r="F446" s="244" t="s">
        <v>217</v>
      </c>
      <c r="G446" s="242"/>
      <c r="H446" s="245">
        <v>18.149999999999999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AT446" s="251" t="s">
        <v>187</v>
      </c>
      <c r="AU446" s="251" t="s">
        <v>185</v>
      </c>
      <c r="AV446" s="15" t="s">
        <v>184</v>
      </c>
      <c r="AW446" s="15" t="s">
        <v>36</v>
      </c>
      <c r="AX446" s="15" t="s">
        <v>88</v>
      </c>
      <c r="AY446" s="251" t="s">
        <v>177</v>
      </c>
    </row>
    <row r="447" spans="1:65" s="2" customFormat="1" ht="33" customHeight="1">
      <c r="A447" s="35"/>
      <c r="B447" s="36"/>
      <c r="C447" s="263" t="s">
        <v>946</v>
      </c>
      <c r="D447" s="263" t="s">
        <v>339</v>
      </c>
      <c r="E447" s="264" t="s">
        <v>947</v>
      </c>
      <c r="F447" s="265" t="s">
        <v>948</v>
      </c>
      <c r="G447" s="266" t="s">
        <v>210</v>
      </c>
      <c r="H447" s="267">
        <v>20</v>
      </c>
      <c r="I447" s="268"/>
      <c r="J447" s="269">
        <f>ROUND(I447*H447,2)</f>
        <v>0</v>
      </c>
      <c r="K447" s="270"/>
      <c r="L447" s="271"/>
      <c r="M447" s="272" t="s">
        <v>1</v>
      </c>
      <c r="N447" s="273" t="s">
        <v>46</v>
      </c>
      <c r="O447" s="72"/>
      <c r="P447" s="215">
        <f>O447*H447</f>
        <v>0</v>
      </c>
      <c r="Q447" s="215">
        <v>1.18E-2</v>
      </c>
      <c r="R447" s="215">
        <f>Q447*H447</f>
        <v>0.23599999999999999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360</v>
      </c>
      <c r="AT447" s="217" t="s">
        <v>339</v>
      </c>
      <c r="AU447" s="217" t="s">
        <v>185</v>
      </c>
      <c r="AY447" s="18" t="s">
        <v>177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185</v>
      </c>
      <c r="BK447" s="218">
        <f>ROUND(I447*H447,2)</f>
        <v>0</v>
      </c>
      <c r="BL447" s="18" t="s">
        <v>263</v>
      </c>
      <c r="BM447" s="217" t="s">
        <v>949</v>
      </c>
    </row>
    <row r="448" spans="1:65" s="14" customFormat="1" ht="10.199999999999999">
      <c r="B448" s="230"/>
      <c r="C448" s="231"/>
      <c r="D448" s="221" t="s">
        <v>187</v>
      </c>
      <c r="E448" s="231"/>
      <c r="F448" s="233" t="s">
        <v>950</v>
      </c>
      <c r="G448" s="231"/>
      <c r="H448" s="234">
        <v>20</v>
      </c>
      <c r="I448" s="235"/>
      <c r="J448" s="231"/>
      <c r="K448" s="231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187</v>
      </c>
      <c r="AU448" s="240" t="s">
        <v>185</v>
      </c>
      <c r="AV448" s="14" t="s">
        <v>185</v>
      </c>
      <c r="AW448" s="14" t="s">
        <v>4</v>
      </c>
      <c r="AX448" s="14" t="s">
        <v>88</v>
      </c>
      <c r="AY448" s="240" t="s">
        <v>177</v>
      </c>
    </row>
    <row r="449" spans="1:65" s="2" customFormat="1" ht="16.5" customHeight="1">
      <c r="A449" s="35"/>
      <c r="B449" s="36"/>
      <c r="C449" s="205" t="s">
        <v>951</v>
      </c>
      <c r="D449" s="205" t="s">
        <v>180</v>
      </c>
      <c r="E449" s="206" t="s">
        <v>952</v>
      </c>
      <c r="F449" s="207" t="s">
        <v>953</v>
      </c>
      <c r="G449" s="208" t="s">
        <v>203</v>
      </c>
      <c r="H449" s="209">
        <v>8</v>
      </c>
      <c r="I449" s="210"/>
      <c r="J449" s="211">
        <f>ROUND(I449*H449,2)</f>
        <v>0</v>
      </c>
      <c r="K449" s="212"/>
      <c r="L449" s="40"/>
      <c r="M449" s="213" t="s">
        <v>1</v>
      </c>
      <c r="N449" s="214" t="s">
        <v>46</v>
      </c>
      <c r="O449" s="72"/>
      <c r="P449" s="215">
        <f>O449*H449</f>
        <v>0</v>
      </c>
      <c r="Q449" s="215">
        <v>3.1E-4</v>
      </c>
      <c r="R449" s="215">
        <f>Q449*H449</f>
        <v>2.48E-3</v>
      </c>
      <c r="S449" s="215">
        <v>0</v>
      </c>
      <c r="T449" s="21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7" t="s">
        <v>263</v>
      </c>
      <c r="AT449" s="217" t="s">
        <v>180</v>
      </c>
      <c r="AU449" s="217" t="s">
        <v>185</v>
      </c>
      <c r="AY449" s="18" t="s">
        <v>177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185</v>
      </c>
      <c r="BK449" s="218">
        <f>ROUND(I449*H449,2)</f>
        <v>0</v>
      </c>
      <c r="BL449" s="18" t="s">
        <v>263</v>
      </c>
      <c r="BM449" s="217" t="s">
        <v>954</v>
      </c>
    </row>
    <row r="450" spans="1:65" s="2" customFormat="1" ht="16.5" customHeight="1">
      <c r="A450" s="35"/>
      <c r="B450" s="36"/>
      <c r="C450" s="205" t="s">
        <v>955</v>
      </c>
      <c r="D450" s="205" t="s">
        <v>180</v>
      </c>
      <c r="E450" s="206" t="s">
        <v>956</v>
      </c>
      <c r="F450" s="207" t="s">
        <v>957</v>
      </c>
      <c r="G450" s="208" t="s">
        <v>210</v>
      </c>
      <c r="H450" s="209">
        <v>18.149999999999999</v>
      </c>
      <c r="I450" s="210"/>
      <c r="J450" s="211">
        <f>ROUND(I450*H450,2)</f>
        <v>0</v>
      </c>
      <c r="K450" s="212"/>
      <c r="L450" s="40"/>
      <c r="M450" s="213" t="s">
        <v>1</v>
      </c>
      <c r="N450" s="214" t="s">
        <v>46</v>
      </c>
      <c r="O450" s="72"/>
      <c r="P450" s="215">
        <f>O450*H450</f>
        <v>0</v>
      </c>
      <c r="Q450" s="215">
        <v>2.9999999999999997E-4</v>
      </c>
      <c r="R450" s="215">
        <f>Q450*H450</f>
        <v>5.4449999999999993E-3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263</v>
      </c>
      <c r="AT450" s="217" t="s">
        <v>180</v>
      </c>
      <c r="AU450" s="217" t="s">
        <v>185</v>
      </c>
      <c r="AY450" s="18" t="s">
        <v>177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185</v>
      </c>
      <c r="BK450" s="218">
        <f>ROUND(I450*H450,2)</f>
        <v>0</v>
      </c>
      <c r="BL450" s="18" t="s">
        <v>263</v>
      </c>
      <c r="BM450" s="217" t="s">
        <v>958</v>
      </c>
    </row>
    <row r="451" spans="1:65" s="2" customFormat="1" ht="16.5" customHeight="1">
      <c r="A451" s="35"/>
      <c r="B451" s="36"/>
      <c r="C451" s="205" t="s">
        <v>959</v>
      </c>
      <c r="D451" s="205" t="s">
        <v>180</v>
      </c>
      <c r="E451" s="206" t="s">
        <v>960</v>
      </c>
      <c r="F451" s="207" t="s">
        <v>961</v>
      </c>
      <c r="G451" s="208" t="s">
        <v>203</v>
      </c>
      <c r="H451" s="209">
        <v>14</v>
      </c>
      <c r="I451" s="210"/>
      <c r="J451" s="211">
        <f>ROUND(I451*H451,2)</f>
        <v>0</v>
      </c>
      <c r="K451" s="212"/>
      <c r="L451" s="40"/>
      <c r="M451" s="213" t="s">
        <v>1</v>
      </c>
      <c r="N451" s="214" t="s">
        <v>46</v>
      </c>
      <c r="O451" s="72"/>
      <c r="P451" s="215">
        <f>O451*H451</f>
        <v>0</v>
      </c>
      <c r="Q451" s="215">
        <v>3.0000000000000001E-5</v>
      </c>
      <c r="R451" s="215">
        <f>Q451*H451</f>
        <v>4.2000000000000002E-4</v>
      </c>
      <c r="S451" s="215">
        <v>0</v>
      </c>
      <c r="T451" s="216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17" t="s">
        <v>263</v>
      </c>
      <c r="AT451" s="217" t="s">
        <v>180</v>
      </c>
      <c r="AU451" s="217" t="s">
        <v>185</v>
      </c>
      <c r="AY451" s="18" t="s">
        <v>177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8" t="s">
        <v>185</v>
      </c>
      <c r="BK451" s="218">
        <f>ROUND(I451*H451,2)</f>
        <v>0</v>
      </c>
      <c r="BL451" s="18" t="s">
        <v>263</v>
      </c>
      <c r="BM451" s="217" t="s">
        <v>962</v>
      </c>
    </row>
    <row r="452" spans="1:65" s="2" customFormat="1" ht="21.75" customHeight="1">
      <c r="A452" s="35"/>
      <c r="B452" s="36"/>
      <c r="C452" s="205" t="s">
        <v>963</v>
      </c>
      <c r="D452" s="205" t="s">
        <v>180</v>
      </c>
      <c r="E452" s="206" t="s">
        <v>964</v>
      </c>
      <c r="F452" s="207" t="s">
        <v>965</v>
      </c>
      <c r="G452" s="208" t="s">
        <v>426</v>
      </c>
      <c r="H452" s="274"/>
      <c r="I452" s="210"/>
      <c r="J452" s="211">
        <f>ROUND(I452*H452,2)</f>
        <v>0</v>
      </c>
      <c r="K452" s="212"/>
      <c r="L452" s="40"/>
      <c r="M452" s="213" t="s">
        <v>1</v>
      </c>
      <c r="N452" s="214" t="s">
        <v>46</v>
      </c>
      <c r="O452" s="72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7" t="s">
        <v>263</v>
      </c>
      <c r="AT452" s="217" t="s">
        <v>180</v>
      </c>
      <c r="AU452" s="217" t="s">
        <v>185</v>
      </c>
      <c r="AY452" s="18" t="s">
        <v>177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185</v>
      </c>
      <c r="BK452" s="218">
        <f>ROUND(I452*H452,2)</f>
        <v>0</v>
      </c>
      <c r="BL452" s="18" t="s">
        <v>263</v>
      </c>
      <c r="BM452" s="217" t="s">
        <v>966</v>
      </c>
    </row>
    <row r="453" spans="1:65" s="12" customFormat="1" ht="22.8" customHeight="1">
      <c r="B453" s="189"/>
      <c r="C453" s="190"/>
      <c r="D453" s="191" t="s">
        <v>79</v>
      </c>
      <c r="E453" s="203" t="s">
        <v>967</v>
      </c>
      <c r="F453" s="203" t="s">
        <v>968</v>
      </c>
      <c r="G453" s="190"/>
      <c r="H453" s="190"/>
      <c r="I453" s="193"/>
      <c r="J453" s="204">
        <f>BK453</f>
        <v>0</v>
      </c>
      <c r="K453" s="190"/>
      <c r="L453" s="195"/>
      <c r="M453" s="196"/>
      <c r="N453" s="197"/>
      <c r="O453" s="197"/>
      <c r="P453" s="198">
        <f>SUM(P454:P455)</f>
        <v>0</v>
      </c>
      <c r="Q453" s="197"/>
      <c r="R453" s="198">
        <f>SUM(R454:R455)</f>
        <v>2.8999999999999998E-3</v>
      </c>
      <c r="S453" s="197"/>
      <c r="T453" s="199">
        <f>SUM(T454:T455)</f>
        <v>0</v>
      </c>
      <c r="AR453" s="200" t="s">
        <v>185</v>
      </c>
      <c r="AT453" s="201" t="s">
        <v>79</v>
      </c>
      <c r="AU453" s="201" t="s">
        <v>88</v>
      </c>
      <c r="AY453" s="200" t="s">
        <v>177</v>
      </c>
      <c r="BK453" s="202">
        <f>SUM(BK454:BK455)</f>
        <v>0</v>
      </c>
    </row>
    <row r="454" spans="1:65" s="2" customFormat="1" ht="21.75" customHeight="1">
      <c r="A454" s="35"/>
      <c r="B454" s="36"/>
      <c r="C454" s="205" t="s">
        <v>969</v>
      </c>
      <c r="D454" s="205" t="s">
        <v>180</v>
      </c>
      <c r="E454" s="206" t="s">
        <v>970</v>
      </c>
      <c r="F454" s="207" t="s">
        <v>971</v>
      </c>
      <c r="G454" s="208" t="s">
        <v>210</v>
      </c>
      <c r="H454" s="209">
        <v>5.4</v>
      </c>
      <c r="I454" s="210"/>
      <c r="J454" s="211">
        <f>ROUND(I454*H454,2)</f>
        <v>0</v>
      </c>
      <c r="K454" s="212"/>
      <c r="L454" s="40"/>
      <c r="M454" s="213" t="s">
        <v>1</v>
      </c>
      <c r="N454" s="214" t="s">
        <v>46</v>
      </c>
      <c r="O454" s="72"/>
      <c r="P454" s="215">
        <f>O454*H454</f>
        <v>0</v>
      </c>
      <c r="Q454" s="215">
        <v>2.0000000000000001E-4</v>
      </c>
      <c r="R454" s="215">
        <f>Q454*H454</f>
        <v>1.0800000000000002E-3</v>
      </c>
      <c r="S454" s="215">
        <v>0</v>
      </c>
      <c r="T454" s="216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17" t="s">
        <v>263</v>
      </c>
      <c r="AT454" s="217" t="s">
        <v>180</v>
      </c>
      <c r="AU454" s="217" t="s">
        <v>185</v>
      </c>
      <c r="AY454" s="18" t="s">
        <v>177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8" t="s">
        <v>185</v>
      </c>
      <c r="BK454" s="218">
        <f>ROUND(I454*H454,2)</f>
        <v>0</v>
      </c>
      <c r="BL454" s="18" t="s">
        <v>263</v>
      </c>
      <c r="BM454" s="217" t="s">
        <v>972</v>
      </c>
    </row>
    <row r="455" spans="1:65" s="2" customFormat="1" ht="21.75" customHeight="1">
      <c r="A455" s="35"/>
      <c r="B455" s="36"/>
      <c r="C455" s="205" t="s">
        <v>973</v>
      </c>
      <c r="D455" s="205" t="s">
        <v>180</v>
      </c>
      <c r="E455" s="206" t="s">
        <v>974</v>
      </c>
      <c r="F455" s="207" t="s">
        <v>975</v>
      </c>
      <c r="G455" s="208" t="s">
        <v>976</v>
      </c>
      <c r="H455" s="209">
        <v>14</v>
      </c>
      <c r="I455" s="210"/>
      <c r="J455" s="211">
        <f>ROUND(I455*H455,2)</f>
        <v>0</v>
      </c>
      <c r="K455" s="212"/>
      <c r="L455" s="40"/>
      <c r="M455" s="213" t="s">
        <v>1</v>
      </c>
      <c r="N455" s="214" t="s">
        <v>46</v>
      </c>
      <c r="O455" s="72"/>
      <c r="P455" s="215">
        <f>O455*H455</f>
        <v>0</v>
      </c>
      <c r="Q455" s="215">
        <v>1.2999999999999999E-4</v>
      </c>
      <c r="R455" s="215">
        <f>Q455*H455</f>
        <v>1.8199999999999998E-3</v>
      </c>
      <c r="S455" s="215">
        <v>0</v>
      </c>
      <c r="T455" s="216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17" t="s">
        <v>263</v>
      </c>
      <c r="AT455" s="217" t="s">
        <v>180</v>
      </c>
      <c r="AU455" s="217" t="s">
        <v>185</v>
      </c>
      <c r="AY455" s="18" t="s">
        <v>177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8" t="s">
        <v>185</v>
      </c>
      <c r="BK455" s="218">
        <f>ROUND(I455*H455,2)</f>
        <v>0</v>
      </c>
      <c r="BL455" s="18" t="s">
        <v>263</v>
      </c>
      <c r="BM455" s="217" t="s">
        <v>977</v>
      </c>
    </row>
    <row r="456" spans="1:65" s="12" customFormat="1" ht="22.8" customHeight="1">
      <c r="B456" s="189"/>
      <c r="C456" s="190"/>
      <c r="D456" s="191" t="s">
        <v>79</v>
      </c>
      <c r="E456" s="203" t="s">
        <v>978</v>
      </c>
      <c r="F456" s="203" t="s">
        <v>979</v>
      </c>
      <c r="G456" s="190"/>
      <c r="H456" s="190"/>
      <c r="I456" s="193"/>
      <c r="J456" s="204">
        <f>BK456</f>
        <v>0</v>
      </c>
      <c r="K456" s="190"/>
      <c r="L456" s="195"/>
      <c r="M456" s="196"/>
      <c r="N456" s="197"/>
      <c r="O456" s="197"/>
      <c r="P456" s="198">
        <f>SUM(P457:P469)</f>
        <v>0</v>
      </c>
      <c r="Q456" s="197"/>
      <c r="R456" s="198">
        <f>SUM(R457:R469)</f>
        <v>0.19455871999999999</v>
      </c>
      <c r="S456" s="197"/>
      <c r="T456" s="199">
        <f>SUM(T457:T469)</f>
        <v>4.1491639999999996E-2</v>
      </c>
      <c r="AR456" s="200" t="s">
        <v>185</v>
      </c>
      <c r="AT456" s="201" t="s">
        <v>79</v>
      </c>
      <c r="AU456" s="201" t="s">
        <v>88</v>
      </c>
      <c r="AY456" s="200" t="s">
        <v>177</v>
      </c>
      <c r="BK456" s="202">
        <f>SUM(BK457:BK469)</f>
        <v>0</v>
      </c>
    </row>
    <row r="457" spans="1:65" s="2" customFormat="1" ht="16.5" customHeight="1">
      <c r="A457" s="35"/>
      <c r="B457" s="36"/>
      <c r="C457" s="205" t="s">
        <v>980</v>
      </c>
      <c r="D457" s="205" t="s">
        <v>180</v>
      </c>
      <c r="E457" s="206" t="s">
        <v>981</v>
      </c>
      <c r="F457" s="207" t="s">
        <v>982</v>
      </c>
      <c r="G457" s="208" t="s">
        <v>210</v>
      </c>
      <c r="H457" s="209">
        <v>133.84399999999999</v>
      </c>
      <c r="I457" s="210"/>
      <c r="J457" s="211">
        <f>ROUND(I457*H457,2)</f>
        <v>0</v>
      </c>
      <c r="K457" s="212"/>
      <c r="L457" s="40"/>
      <c r="M457" s="213" t="s">
        <v>1</v>
      </c>
      <c r="N457" s="214" t="s">
        <v>46</v>
      </c>
      <c r="O457" s="72"/>
      <c r="P457" s="215">
        <f>O457*H457</f>
        <v>0</v>
      </c>
      <c r="Q457" s="215">
        <v>1E-3</v>
      </c>
      <c r="R457" s="215">
        <f>Q457*H457</f>
        <v>0.13384399999999999</v>
      </c>
      <c r="S457" s="215">
        <v>3.1E-4</v>
      </c>
      <c r="T457" s="216">
        <f>S457*H457</f>
        <v>4.1491639999999996E-2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7" t="s">
        <v>263</v>
      </c>
      <c r="AT457" s="217" t="s">
        <v>180</v>
      </c>
      <c r="AU457" s="217" t="s">
        <v>185</v>
      </c>
      <c r="AY457" s="18" t="s">
        <v>177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185</v>
      </c>
      <c r="BK457" s="218">
        <f>ROUND(I457*H457,2)</f>
        <v>0</v>
      </c>
      <c r="BL457" s="18" t="s">
        <v>263</v>
      </c>
      <c r="BM457" s="217" t="s">
        <v>983</v>
      </c>
    </row>
    <row r="458" spans="1:65" s="14" customFormat="1" ht="10.199999999999999">
      <c r="B458" s="230"/>
      <c r="C458" s="231"/>
      <c r="D458" s="221" t="s">
        <v>187</v>
      </c>
      <c r="E458" s="232" t="s">
        <v>1</v>
      </c>
      <c r="F458" s="233" t="s">
        <v>984</v>
      </c>
      <c r="G458" s="231"/>
      <c r="H458" s="234">
        <v>133.84399999999999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187</v>
      </c>
      <c r="AU458" s="240" t="s">
        <v>185</v>
      </c>
      <c r="AV458" s="14" t="s">
        <v>185</v>
      </c>
      <c r="AW458" s="14" t="s">
        <v>36</v>
      </c>
      <c r="AX458" s="14" t="s">
        <v>88</v>
      </c>
      <c r="AY458" s="240" t="s">
        <v>177</v>
      </c>
    </row>
    <row r="459" spans="1:65" s="2" customFormat="1" ht="21.75" customHeight="1">
      <c r="A459" s="35"/>
      <c r="B459" s="36"/>
      <c r="C459" s="205" t="s">
        <v>985</v>
      </c>
      <c r="D459" s="205" t="s">
        <v>180</v>
      </c>
      <c r="E459" s="206" t="s">
        <v>986</v>
      </c>
      <c r="F459" s="207" t="s">
        <v>987</v>
      </c>
      <c r="G459" s="208" t="s">
        <v>210</v>
      </c>
      <c r="H459" s="209">
        <v>133.84399999999999</v>
      </c>
      <c r="I459" s="210"/>
      <c r="J459" s="211">
        <f>ROUND(I459*H459,2)</f>
        <v>0</v>
      </c>
      <c r="K459" s="212"/>
      <c r="L459" s="40"/>
      <c r="M459" s="213" t="s">
        <v>1</v>
      </c>
      <c r="N459" s="214" t="s">
        <v>46</v>
      </c>
      <c r="O459" s="72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7" t="s">
        <v>263</v>
      </c>
      <c r="AT459" s="217" t="s">
        <v>180</v>
      </c>
      <c r="AU459" s="217" t="s">
        <v>185</v>
      </c>
      <c r="AY459" s="18" t="s">
        <v>177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185</v>
      </c>
      <c r="BK459" s="218">
        <f>ROUND(I459*H459,2)</f>
        <v>0</v>
      </c>
      <c r="BL459" s="18" t="s">
        <v>263</v>
      </c>
      <c r="BM459" s="217" t="s">
        <v>988</v>
      </c>
    </row>
    <row r="460" spans="1:65" s="2" customFormat="1" ht="21.75" customHeight="1">
      <c r="A460" s="35"/>
      <c r="B460" s="36"/>
      <c r="C460" s="205" t="s">
        <v>989</v>
      </c>
      <c r="D460" s="205" t="s">
        <v>180</v>
      </c>
      <c r="E460" s="206" t="s">
        <v>990</v>
      </c>
      <c r="F460" s="207" t="s">
        <v>991</v>
      </c>
      <c r="G460" s="208" t="s">
        <v>210</v>
      </c>
      <c r="H460" s="209">
        <v>48.143999999999998</v>
      </c>
      <c r="I460" s="210"/>
      <c r="J460" s="211">
        <f>ROUND(I460*H460,2)</f>
        <v>0</v>
      </c>
      <c r="K460" s="212"/>
      <c r="L460" s="40"/>
      <c r="M460" s="213" t="s">
        <v>1</v>
      </c>
      <c r="N460" s="214" t="s">
        <v>46</v>
      </c>
      <c r="O460" s="72"/>
      <c r="P460" s="215">
        <f>O460*H460</f>
        <v>0</v>
      </c>
      <c r="Q460" s="215">
        <v>1.9000000000000001E-4</v>
      </c>
      <c r="R460" s="215">
        <f>Q460*H460</f>
        <v>9.1473600000000002E-3</v>
      </c>
      <c r="S460" s="215">
        <v>0</v>
      </c>
      <c r="T460" s="216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17" t="s">
        <v>263</v>
      </c>
      <c r="AT460" s="217" t="s">
        <v>180</v>
      </c>
      <c r="AU460" s="217" t="s">
        <v>185</v>
      </c>
      <c r="AY460" s="18" t="s">
        <v>177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8" t="s">
        <v>185</v>
      </c>
      <c r="BK460" s="218">
        <f>ROUND(I460*H460,2)</f>
        <v>0</v>
      </c>
      <c r="BL460" s="18" t="s">
        <v>263</v>
      </c>
      <c r="BM460" s="217" t="s">
        <v>992</v>
      </c>
    </row>
    <row r="461" spans="1:65" s="14" customFormat="1" ht="10.199999999999999">
      <c r="B461" s="230"/>
      <c r="C461" s="231"/>
      <c r="D461" s="221" t="s">
        <v>187</v>
      </c>
      <c r="E461" s="232" t="s">
        <v>1</v>
      </c>
      <c r="F461" s="233" t="s">
        <v>297</v>
      </c>
      <c r="G461" s="231"/>
      <c r="H461" s="234">
        <v>48.143999999999998</v>
      </c>
      <c r="I461" s="235"/>
      <c r="J461" s="231"/>
      <c r="K461" s="231"/>
      <c r="L461" s="236"/>
      <c r="M461" s="237"/>
      <c r="N461" s="238"/>
      <c r="O461" s="238"/>
      <c r="P461" s="238"/>
      <c r="Q461" s="238"/>
      <c r="R461" s="238"/>
      <c r="S461" s="238"/>
      <c r="T461" s="239"/>
      <c r="AT461" s="240" t="s">
        <v>187</v>
      </c>
      <c r="AU461" s="240" t="s">
        <v>185</v>
      </c>
      <c r="AV461" s="14" t="s">
        <v>185</v>
      </c>
      <c r="AW461" s="14" t="s">
        <v>36</v>
      </c>
      <c r="AX461" s="14" t="s">
        <v>88</v>
      </c>
      <c r="AY461" s="240" t="s">
        <v>177</v>
      </c>
    </row>
    <row r="462" spans="1:65" s="2" customFormat="1" ht="33" customHeight="1">
      <c r="A462" s="35"/>
      <c r="B462" s="36"/>
      <c r="C462" s="205" t="s">
        <v>993</v>
      </c>
      <c r="D462" s="205" t="s">
        <v>180</v>
      </c>
      <c r="E462" s="206" t="s">
        <v>994</v>
      </c>
      <c r="F462" s="207" t="s">
        <v>995</v>
      </c>
      <c r="G462" s="208" t="s">
        <v>210</v>
      </c>
      <c r="H462" s="209">
        <v>198.33600000000001</v>
      </c>
      <c r="I462" s="210"/>
      <c r="J462" s="211">
        <f>ROUND(I462*H462,2)</f>
        <v>0</v>
      </c>
      <c r="K462" s="212"/>
      <c r="L462" s="40"/>
      <c r="M462" s="213" t="s">
        <v>1</v>
      </c>
      <c r="N462" s="214" t="s">
        <v>46</v>
      </c>
      <c r="O462" s="72"/>
      <c r="P462" s="215">
        <f>O462*H462</f>
        <v>0</v>
      </c>
      <c r="Q462" s="215">
        <v>2.5999999999999998E-4</v>
      </c>
      <c r="R462" s="215">
        <f>Q462*H462</f>
        <v>5.156736E-2</v>
      </c>
      <c r="S462" s="215">
        <v>0</v>
      </c>
      <c r="T462" s="216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17" t="s">
        <v>263</v>
      </c>
      <c r="AT462" s="217" t="s">
        <v>180</v>
      </c>
      <c r="AU462" s="217" t="s">
        <v>185</v>
      </c>
      <c r="AY462" s="18" t="s">
        <v>177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8" t="s">
        <v>185</v>
      </c>
      <c r="BK462" s="218">
        <f>ROUND(I462*H462,2)</f>
        <v>0</v>
      </c>
      <c r="BL462" s="18" t="s">
        <v>263</v>
      </c>
      <c r="BM462" s="217" t="s">
        <v>996</v>
      </c>
    </row>
    <row r="463" spans="1:65" s="13" customFormat="1" ht="10.199999999999999">
      <c r="B463" s="219"/>
      <c r="C463" s="220"/>
      <c r="D463" s="221" t="s">
        <v>187</v>
      </c>
      <c r="E463" s="222" t="s">
        <v>1</v>
      </c>
      <c r="F463" s="223" t="s">
        <v>997</v>
      </c>
      <c r="G463" s="220"/>
      <c r="H463" s="222" t="s">
        <v>1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187</v>
      </c>
      <c r="AU463" s="229" t="s">
        <v>185</v>
      </c>
      <c r="AV463" s="13" t="s">
        <v>88</v>
      </c>
      <c r="AW463" s="13" t="s">
        <v>36</v>
      </c>
      <c r="AX463" s="13" t="s">
        <v>80</v>
      </c>
      <c r="AY463" s="229" t="s">
        <v>177</v>
      </c>
    </row>
    <row r="464" spans="1:65" s="14" customFormat="1" ht="10.199999999999999">
      <c r="B464" s="230"/>
      <c r="C464" s="231"/>
      <c r="D464" s="221" t="s">
        <v>187</v>
      </c>
      <c r="E464" s="232" t="s">
        <v>1</v>
      </c>
      <c r="F464" s="233" t="s">
        <v>998</v>
      </c>
      <c r="G464" s="231"/>
      <c r="H464" s="234">
        <v>40.799999999999997</v>
      </c>
      <c r="I464" s="235"/>
      <c r="J464" s="231"/>
      <c r="K464" s="231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187</v>
      </c>
      <c r="AU464" s="240" t="s">
        <v>185</v>
      </c>
      <c r="AV464" s="14" t="s">
        <v>185</v>
      </c>
      <c r="AW464" s="14" t="s">
        <v>36</v>
      </c>
      <c r="AX464" s="14" t="s">
        <v>80</v>
      </c>
      <c r="AY464" s="240" t="s">
        <v>177</v>
      </c>
    </row>
    <row r="465" spans="1:65" s="13" customFormat="1" ht="10.199999999999999">
      <c r="B465" s="219"/>
      <c r="C465" s="220"/>
      <c r="D465" s="221" t="s">
        <v>187</v>
      </c>
      <c r="E465" s="222" t="s">
        <v>1</v>
      </c>
      <c r="F465" s="223" t="s">
        <v>999</v>
      </c>
      <c r="G465" s="220"/>
      <c r="H465" s="222" t="s">
        <v>1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187</v>
      </c>
      <c r="AU465" s="229" t="s">
        <v>185</v>
      </c>
      <c r="AV465" s="13" t="s">
        <v>88</v>
      </c>
      <c r="AW465" s="13" t="s">
        <v>36</v>
      </c>
      <c r="AX465" s="13" t="s">
        <v>80</v>
      </c>
      <c r="AY465" s="229" t="s">
        <v>177</v>
      </c>
    </row>
    <row r="466" spans="1:65" s="14" customFormat="1" ht="10.199999999999999">
      <c r="B466" s="230"/>
      <c r="C466" s="231"/>
      <c r="D466" s="221" t="s">
        <v>187</v>
      </c>
      <c r="E466" s="232" t="s">
        <v>1</v>
      </c>
      <c r="F466" s="233" t="s">
        <v>1000</v>
      </c>
      <c r="G466" s="231"/>
      <c r="H466" s="234">
        <v>81.536000000000001</v>
      </c>
      <c r="I466" s="235"/>
      <c r="J466" s="231"/>
      <c r="K466" s="231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187</v>
      </c>
      <c r="AU466" s="240" t="s">
        <v>185</v>
      </c>
      <c r="AV466" s="14" t="s">
        <v>185</v>
      </c>
      <c r="AW466" s="14" t="s">
        <v>36</v>
      </c>
      <c r="AX466" s="14" t="s">
        <v>80</v>
      </c>
      <c r="AY466" s="240" t="s">
        <v>177</v>
      </c>
    </row>
    <row r="467" spans="1:65" s="13" customFormat="1" ht="10.199999999999999">
      <c r="B467" s="219"/>
      <c r="C467" s="220"/>
      <c r="D467" s="221" t="s">
        <v>187</v>
      </c>
      <c r="E467" s="222" t="s">
        <v>1</v>
      </c>
      <c r="F467" s="223" t="s">
        <v>1001</v>
      </c>
      <c r="G467" s="220"/>
      <c r="H467" s="222" t="s">
        <v>1</v>
      </c>
      <c r="I467" s="224"/>
      <c r="J467" s="220"/>
      <c r="K467" s="220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187</v>
      </c>
      <c r="AU467" s="229" t="s">
        <v>185</v>
      </c>
      <c r="AV467" s="13" t="s">
        <v>88</v>
      </c>
      <c r="AW467" s="13" t="s">
        <v>36</v>
      </c>
      <c r="AX467" s="13" t="s">
        <v>80</v>
      </c>
      <c r="AY467" s="229" t="s">
        <v>177</v>
      </c>
    </row>
    <row r="468" spans="1:65" s="14" customFormat="1" ht="10.199999999999999">
      <c r="B468" s="230"/>
      <c r="C468" s="231"/>
      <c r="D468" s="221" t="s">
        <v>187</v>
      </c>
      <c r="E468" s="232" t="s">
        <v>1</v>
      </c>
      <c r="F468" s="233" t="s">
        <v>1002</v>
      </c>
      <c r="G468" s="231"/>
      <c r="H468" s="234">
        <v>76</v>
      </c>
      <c r="I468" s="235"/>
      <c r="J468" s="231"/>
      <c r="K468" s="231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187</v>
      </c>
      <c r="AU468" s="240" t="s">
        <v>185</v>
      </c>
      <c r="AV468" s="14" t="s">
        <v>185</v>
      </c>
      <c r="AW468" s="14" t="s">
        <v>36</v>
      </c>
      <c r="AX468" s="14" t="s">
        <v>80</v>
      </c>
      <c r="AY468" s="240" t="s">
        <v>177</v>
      </c>
    </row>
    <row r="469" spans="1:65" s="15" customFormat="1" ht="10.199999999999999">
      <c r="B469" s="241"/>
      <c r="C469" s="242"/>
      <c r="D469" s="221" t="s">
        <v>187</v>
      </c>
      <c r="E469" s="243" t="s">
        <v>1</v>
      </c>
      <c r="F469" s="244" t="s">
        <v>217</v>
      </c>
      <c r="G469" s="242"/>
      <c r="H469" s="245">
        <v>198.33600000000001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AT469" s="251" t="s">
        <v>187</v>
      </c>
      <c r="AU469" s="251" t="s">
        <v>185</v>
      </c>
      <c r="AV469" s="15" t="s">
        <v>184</v>
      </c>
      <c r="AW469" s="15" t="s">
        <v>36</v>
      </c>
      <c r="AX469" s="15" t="s">
        <v>88</v>
      </c>
      <c r="AY469" s="251" t="s">
        <v>177</v>
      </c>
    </row>
    <row r="470" spans="1:65" s="12" customFormat="1" ht="25.95" customHeight="1">
      <c r="B470" s="189"/>
      <c r="C470" s="190"/>
      <c r="D470" s="191" t="s">
        <v>79</v>
      </c>
      <c r="E470" s="192" t="s">
        <v>1003</v>
      </c>
      <c r="F470" s="192" t="s">
        <v>1004</v>
      </c>
      <c r="G470" s="190"/>
      <c r="H470" s="190"/>
      <c r="I470" s="193"/>
      <c r="J470" s="194">
        <f>BK470</f>
        <v>0</v>
      </c>
      <c r="K470" s="190"/>
      <c r="L470" s="195"/>
      <c r="M470" s="196"/>
      <c r="N470" s="197"/>
      <c r="O470" s="197"/>
      <c r="P470" s="198">
        <f>P471+P473+P475</f>
        <v>0</v>
      </c>
      <c r="Q470" s="197"/>
      <c r="R470" s="198">
        <f>R471+R473+R475</f>
        <v>0</v>
      </c>
      <c r="S470" s="197"/>
      <c r="T470" s="199">
        <f>T471+T473+T475</f>
        <v>0</v>
      </c>
      <c r="AR470" s="200" t="s">
        <v>200</v>
      </c>
      <c r="AT470" s="201" t="s">
        <v>79</v>
      </c>
      <c r="AU470" s="201" t="s">
        <v>80</v>
      </c>
      <c r="AY470" s="200" t="s">
        <v>177</v>
      </c>
      <c r="BK470" s="202">
        <f>BK471+BK473+BK475</f>
        <v>0</v>
      </c>
    </row>
    <row r="471" spans="1:65" s="12" customFormat="1" ht="22.8" customHeight="1">
      <c r="B471" s="189"/>
      <c r="C471" s="190"/>
      <c r="D471" s="191" t="s">
        <v>79</v>
      </c>
      <c r="E471" s="203" t="s">
        <v>1005</v>
      </c>
      <c r="F471" s="203" t="s">
        <v>1006</v>
      </c>
      <c r="G471" s="190"/>
      <c r="H471" s="190"/>
      <c r="I471" s="193"/>
      <c r="J471" s="204">
        <f>BK471</f>
        <v>0</v>
      </c>
      <c r="K471" s="190"/>
      <c r="L471" s="195"/>
      <c r="M471" s="196"/>
      <c r="N471" s="197"/>
      <c r="O471" s="197"/>
      <c r="P471" s="198">
        <f>P472</f>
        <v>0</v>
      </c>
      <c r="Q471" s="197"/>
      <c r="R471" s="198">
        <f>R472</f>
        <v>0</v>
      </c>
      <c r="S471" s="197"/>
      <c r="T471" s="199">
        <f>T472</f>
        <v>0</v>
      </c>
      <c r="AR471" s="200" t="s">
        <v>200</v>
      </c>
      <c r="AT471" s="201" t="s">
        <v>79</v>
      </c>
      <c r="AU471" s="201" t="s">
        <v>88</v>
      </c>
      <c r="AY471" s="200" t="s">
        <v>177</v>
      </c>
      <c r="BK471" s="202">
        <f>BK472</f>
        <v>0</v>
      </c>
    </row>
    <row r="472" spans="1:65" s="2" customFormat="1" ht="16.5" customHeight="1">
      <c r="A472" s="35"/>
      <c r="B472" s="36"/>
      <c r="C472" s="205" t="s">
        <v>1007</v>
      </c>
      <c r="D472" s="205" t="s">
        <v>180</v>
      </c>
      <c r="E472" s="206" t="s">
        <v>1008</v>
      </c>
      <c r="F472" s="207" t="s">
        <v>1006</v>
      </c>
      <c r="G472" s="208" t="s">
        <v>426</v>
      </c>
      <c r="H472" s="274"/>
      <c r="I472" s="210"/>
      <c r="J472" s="211">
        <f>ROUND(I472*H472,2)</f>
        <v>0</v>
      </c>
      <c r="K472" s="212"/>
      <c r="L472" s="40"/>
      <c r="M472" s="213" t="s">
        <v>1</v>
      </c>
      <c r="N472" s="214" t="s">
        <v>46</v>
      </c>
      <c r="O472" s="72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7" t="s">
        <v>1009</v>
      </c>
      <c r="AT472" s="217" t="s">
        <v>180</v>
      </c>
      <c r="AU472" s="217" t="s">
        <v>185</v>
      </c>
      <c r="AY472" s="18" t="s">
        <v>177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8" t="s">
        <v>185</v>
      </c>
      <c r="BK472" s="218">
        <f>ROUND(I472*H472,2)</f>
        <v>0</v>
      </c>
      <c r="BL472" s="18" t="s">
        <v>1009</v>
      </c>
      <c r="BM472" s="217" t="s">
        <v>1010</v>
      </c>
    </row>
    <row r="473" spans="1:65" s="12" customFormat="1" ht="22.8" customHeight="1">
      <c r="B473" s="189"/>
      <c r="C473" s="190"/>
      <c r="D473" s="191" t="s">
        <v>79</v>
      </c>
      <c r="E473" s="203" t="s">
        <v>1011</v>
      </c>
      <c r="F473" s="203" t="s">
        <v>1012</v>
      </c>
      <c r="G473" s="190"/>
      <c r="H473" s="190"/>
      <c r="I473" s="193"/>
      <c r="J473" s="204">
        <f>BK473</f>
        <v>0</v>
      </c>
      <c r="K473" s="190"/>
      <c r="L473" s="195"/>
      <c r="M473" s="196"/>
      <c r="N473" s="197"/>
      <c r="O473" s="197"/>
      <c r="P473" s="198">
        <f>P474</f>
        <v>0</v>
      </c>
      <c r="Q473" s="197"/>
      <c r="R473" s="198">
        <f>R474</f>
        <v>0</v>
      </c>
      <c r="S473" s="197"/>
      <c r="T473" s="199">
        <f>T474</f>
        <v>0</v>
      </c>
      <c r="AR473" s="200" t="s">
        <v>200</v>
      </c>
      <c r="AT473" s="201" t="s">
        <v>79</v>
      </c>
      <c r="AU473" s="201" t="s">
        <v>88</v>
      </c>
      <c r="AY473" s="200" t="s">
        <v>177</v>
      </c>
      <c r="BK473" s="202">
        <f>BK474</f>
        <v>0</v>
      </c>
    </row>
    <row r="474" spans="1:65" s="2" customFormat="1" ht="16.5" customHeight="1">
      <c r="A474" s="35"/>
      <c r="B474" s="36"/>
      <c r="C474" s="205" t="s">
        <v>1013</v>
      </c>
      <c r="D474" s="205" t="s">
        <v>180</v>
      </c>
      <c r="E474" s="206" t="s">
        <v>1014</v>
      </c>
      <c r="F474" s="207" t="s">
        <v>1015</v>
      </c>
      <c r="G474" s="208" t="s">
        <v>426</v>
      </c>
      <c r="H474" s="274"/>
      <c r="I474" s="210"/>
      <c r="J474" s="211">
        <f>ROUND(I474*H474,2)</f>
        <v>0</v>
      </c>
      <c r="K474" s="212"/>
      <c r="L474" s="40"/>
      <c r="M474" s="213" t="s">
        <v>1</v>
      </c>
      <c r="N474" s="214" t="s">
        <v>46</v>
      </c>
      <c r="O474" s="72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17" t="s">
        <v>1009</v>
      </c>
      <c r="AT474" s="217" t="s">
        <v>180</v>
      </c>
      <c r="AU474" s="217" t="s">
        <v>185</v>
      </c>
      <c r="AY474" s="18" t="s">
        <v>177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8" t="s">
        <v>185</v>
      </c>
      <c r="BK474" s="218">
        <f>ROUND(I474*H474,2)</f>
        <v>0</v>
      </c>
      <c r="BL474" s="18" t="s">
        <v>1009</v>
      </c>
      <c r="BM474" s="217" t="s">
        <v>1016</v>
      </c>
    </row>
    <row r="475" spans="1:65" s="12" customFormat="1" ht="22.8" customHeight="1">
      <c r="B475" s="189"/>
      <c r="C475" s="190"/>
      <c r="D475" s="191" t="s">
        <v>79</v>
      </c>
      <c r="E475" s="203" t="s">
        <v>1017</v>
      </c>
      <c r="F475" s="203" t="s">
        <v>1018</v>
      </c>
      <c r="G475" s="190"/>
      <c r="H475" s="190"/>
      <c r="I475" s="193"/>
      <c r="J475" s="204">
        <f>BK475</f>
        <v>0</v>
      </c>
      <c r="K475" s="190"/>
      <c r="L475" s="195"/>
      <c r="M475" s="196"/>
      <c r="N475" s="197"/>
      <c r="O475" s="197"/>
      <c r="P475" s="198">
        <f>P476</f>
        <v>0</v>
      </c>
      <c r="Q475" s="197"/>
      <c r="R475" s="198">
        <f>R476</f>
        <v>0</v>
      </c>
      <c r="S475" s="197"/>
      <c r="T475" s="199">
        <f>T476</f>
        <v>0</v>
      </c>
      <c r="AR475" s="200" t="s">
        <v>200</v>
      </c>
      <c r="AT475" s="201" t="s">
        <v>79</v>
      </c>
      <c r="AU475" s="201" t="s">
        <v>88</v>
      </c>
      <c r="AY475" s="200" t="s">
        <v>177</v>
      </c>
      <c r="BK475" s="202">
        <f>BK476</f>
        <v>0</v>
      </c>
    </row>
    <row r="476" spans="1:65" s="2" customFormat="1" ht="16.5" customHeight="1">
      <c r="A476" s="35"/>
      <c r="B476" s="36"/>
      <c r="C476" s="205" t="s">
        <v>1019</v>
      </c>
      <c r="D476" s="205" t="s">
        <v>180</v>
      </c>
      <c r="E476" s="206" t="s">
        <v>1020</v>
      </c>
      <c r="F476" s="207" t="s">
        <v>1021</v>
      </c>
      <c r="G476" s="208" t="s">
        <v>426</v>
      </c>
      <c r="H476" s="274"/>
      <c r="I476" s="210"/>
      <c r="J476" s="211">
        <f>ROUND(I476*H476,2)</f>
        <v>0</v>
      </c>
      <c r="K476" s="212"/>
      <c r="L476" s="40"/>
      <c r="M476" s="275" t="s">
        <v>1</v>
      </c>
      <c r="N476" s="276" t="s">
        <v>46</v>
      </c>
      <c r="O476" s="277"/>
      <c r="P476" s="278">
        <f>O476*H476</f>
        <v>0</v>
      </c>
      <c r="Q476" s="278">
        <v>0</v>
      </c>
      <c r="R476" s="278">
        <f>Q476*H476</f>
        <v>0</v>
      </c>
      <c r="S476" s="278">
        <v>0</v>
      </c>
      <c r="T476" s="279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7" t="s">
        <v>1009</v>
      </c>
      <c r="AT476" s="217" t="s">
        <v>180</v>
      </c>
      <c r="AU476" s="217" t="s">
        <v>185</v>
      </c>
      <c r="AY476" s="18" t="s">
        <v>177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8" t="s">
        <v>185</v>
      </c>
      <c r="BK476" s="218">
        <f>ROUND(I476*H476,2)</f>
        <v>0</v>
      </c>
      <c r="BL476" s="18" t="s">
        <v>1009</v>
      </c>
      <c r="BM476" s="217" t="s">
        <v>1022</v>
      </c>
    </row>
    <row r="477" spans="1:65" s="2" customFormat="1" ht="6.9" customHeight="1">
      <c r="A477" s="35"/>
      <c r="B477" s="55"/>
      <c r="C477" s="56"/>
      <c r="D477" s="56"/>
      <c r="E477" s="56"/>
      <c r="F477" s="56"/>
      <c r="G477" s="56"/>
      <c r="H477" s="56"/>
      <c r="I477" s="153"/>
      <c r="J477" s="56"/>
      <c r="K477" s="56"/>
      <c r="L477" s="40"/>
      <c r="M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</row>
  </sheetData>
  <sheetProtection algorithmName="SHA-512" hashValue="cm+YjSJh2nZOsyW2411UBKXdErrIg+/KDGnYNFkMGMY1fkuygCWjs1ISxffgfEiXmGdM7FxvSCKuK9A2om0QFA==" saltValue="XdF23Qs1SJiy9IFIqaLzElbLq2SY1+aL8dHg8LxSbC4e8MR0XW/qZjPgZnTd/RUISjvgcQwEwzob65zm1ODoqw==" spinCount="100000" sheet="1" objects="1" scenarios="1" formatColumns="0" formatRows="0" autoFilter="0"/>
  <autoFilter ref="C143:K476" xr:uid="{00000000-0009-0000-0000-000001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76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92</v>
      </c>
    </row>
    <row r="3" spans="1:46" s="1" customFormat="1" ht="6.9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" hidden="1" customHeight="1">
      <c r="B4" s="21"/>
      <c r="D4" s="113" t="s">
        <v>126</v>
      </c>
      <c r="I4" s="109"/>
      <c r="L4" s="21"/>
      <c r="M4" s="114" t="s">
        <v>10</v>
      </c>
      <c r="AT4" s="18" t="s">
        <v>4</v>
      </c>
    </row>
    <row r="5" spans="1:46" s="1" customFormat="1" ht="6.9" hidden="1" customHeight="1">
      <c r="B5" s="21"/>
      <c r="I5" s="109"/>
      <c r="L5" s="21"/>
    </row>
    <row r="6" spans="1:46" s="1" customFormat="1" ht="12" hidden="1" customHeight="1">
      <c r="B6" s="21"/>
      <c r="D6" s="115" t="s">
        <v>16</v>
      </c>
      <c r="I6" s="109"/>
      <c r="L6" s="21"/>
    </row>
    <row r="7" spans="1:46" s="1" customFormat="1" ht="16.5" hidden="1" customHeight="1">
      <c r="B7" s="21"/>
      <c r="E7" s="321" t="str">
        <f>'Rekapitulace stavby'!K6</f>
        <v>Reko pokojů II.ETAPA 21 pokojů - PD- - -</v>
      </c>
      <c r="F7" s="322"/>
      <c r="G7" s="322"/>
      <c r="H7" s="322"/>
      <c r="I7" s="109"/>
      <c r="L7" s="21"/>
    </row>
    <row r="8" spans="1:46" s="2" customFormat="1" ht="12" hidden="1" customHeight="1">
      <c r="A8" s="35"/>
      <c r="B8" s="40"/>
      <c r="C8" s="35"/>
      <c r="D8" s="115" t="s">
        <v>127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23" t="s">
        <v>1023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15. 4. 2020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5" t="s">
        <v>30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5" t="s">
        <v>32</v>
      </c>
      <c r="E20" s="35"/>
      <c r="F20" s="35"/>
      <c r="G20" s="35"/>
      <c r="H20" s="35"/>
      <c r="I20" s="118" t="s">
        <v>25</v>
      </c>
      <c r="J20" s="117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7" t="s">
        <v>34</v>
      </c>
      <c r="F21" s="35"/>
      <c r="G21" s="35"/>
      <c r="H21" s="35"/>
      <c r="I21" s="118" t="s">
        <v>28</v>
      </c>
      <c r="J21" s="117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5" t="s">
        <v>37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5" t="s">
        <v>39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116"/>
      <c r="J30" s="127">
        <f>ROUND(J144,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9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30" t="s">
        <v>44</v>
      </c>
      <c r="E33" s="115" t="s">
        <v>45</v>
      </c>
      <c r="F33" s="131">
        <f>ROUND((SUM(BE144:BE475)),  2)</f>
        <v>0</v>
      </c>
      <c r="G33" s="35"/>
      <c r="H33" s="35"/>
      <c r="I33" s="132">
        <v>0.21</v>
      </c>
      <c r="J33" s="131">
        <f>ROUND(((SUM(BE144:BE475))*I33),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15" t="s">
        <v>46</v>
      </c>
      <c r="F34" s="131">
        <f>ROUND((SUM(BF144:BF475)),  2)</f>
        <v>0</v>
      </c>
      <c r="G34" s="35"/>
      <c r="H34" s="35"/>
      <c r="I34" s="132">
        <v>0.15</v>
      </c>
      <c r="J34" s="131">
        <f>ROUND(((SUM(BF144:BF475))*I34),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47</v>
      </c>
      <c r="F35" s="131">
        <f>ROUND((SUM(BG144:BG475)),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48</v>
      </c>
      <c r="F36" s="131">
        <f>ROUND((SUM(BH144:BH475)),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49</v>
      </c>
      <c r="F37" s="131">
        <f>ROUND((SUM(BI144:BI475)),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33"/>
      <c r="D39" s="134" t="s">
        <v>50</v>
      </c>
      <c r="E39" s="135"/>
      <c r="F39" s="135"/>
      <c r="G39" s="136" t="s">
        <v>51</v>
      </c>
      <c r="H39" s="137" t="s">
        <v>52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>
      <c r="B41" s="21"/>
      <c r="I41" s="109"/>
      <c r="L41" s="21"/>
    </row>
    <row r="42" spans="1:31" s="1" customFormat="1" ht="14.4" hidden="1" customHeight="1">
      <c r="B42" s="21"/>
      <c r="I42" s="109"/>
      <c r="L42" s="21"/>
    </row>
    <row r="43" spans="1:31" s="1" customFormat="1" ht="14.4" hidden="1" customHeight="1">
      <c r="B43" s="21"/>
      <c r="I43" s="109"/>
      <c r="L43" s="21"/>
    </row>
    <row r="44" spans="1:31" s="1" customFormat="1" ht="14.4" hidden="1" customHeight="1">
      <c r="B44" s="21"/>
      <c r="I44" s="109"/>
      <c r="L44" s="21"/>
    </row>
    <row r="45" spans="1:31" s="1" customFormat="1" ht="14.4" hidden="1" customHeight="1">
      <c r="B45" s="21"/>
      <c r="I45" s="109"/>
      <c r="L45" s="21"/>
    </row>
    <row r="46" spans="1:31" s="1" customFormat="1" ht="14.4" hidden="1" customHeight="1">
      <c r="B46" s="21"/>
      <c r="I46" s="109"/>
      <c r="L46" s="21"/>
    </row>
    <row r="47" spans="1:31" s="1" customFormat="1" ht="14.4" hidden="1" customHeight="1">
      <c r="B47" s="21"/>
      <c r="I47" s="109"/>
      <c r="L47" s="21"/>
    </row>
    <row r="48" spans="1:31" s="1" customFormat="1" ht="14.4" hidden="1" customHeight="1">
      <c r="B48" s="21"/>
      <c r="I48" s="109"/>
      <c r="L48" s="21"/>
    </row>
    <row r="49" spans="1:31" s="1" customFormat="1" ht="14.4" hidden="1" customHeight="1">
      <c r="B49" s="21"/>
      <c r="I49" s="109"/>
      <c r="L49" s="21"/>
    </row>
    <row r="50" spans="1:31" s="2" customFormat="1" ht="14.4" hidden="1" customHeight="1">
      <c r="B50" s="52"/>
      <c r="D50" s="141" t="s">
        <v>53</v>
      </c>
      <c r="E50" s="142"/>
      <c r="F50" s="142"/>
      <c r="G50" s="141" t="s">
        <v>54</v>
      </c>
      <c r="H50" s="142"/>
      <c r="I50" s="143"/>
      <c r="J50" s="142"/>
      <c r="K50" s="142"/>
      <c r="L50" s="52"/>
    </row>
    <row r="51" spans="1:31" ht="10.199999999999999" hidden="1">
      <c r="B51" s="21"/>
      <c r="L51" s="21"/>
    </row>
    <row r="52" spans="1:31" ht="10.199999999999999" hidden="1">
      <c r="B52" s="21"/>
      <c r="L52" s="21"/>
    </row>
    <row r="53" spans="1:31" ht="10.199999999999999" hidden="1">
      <c r="B53" s="21"/>
      <c r="L53" s="21"/>
    </row>
    <row r="54" spans="1:31" ht="10.199999999999999" hidden="1">
      <c r="B54" s="21"/>
      <c r="L54" s="21"/>
    </row>
    <row r="55" spans="1:31" ht="10.199999999999999" hidden="1">
      <c r="B55" s="21"/>
      <c r="L55" s="21"/>
    </row>
    <row r="56" spans="1:31" ht="10.199999999999999" hidden="1">
      <c r="B56" s="21"/>
      <c r="L56" s="21"/>
    </row>
    <row r="57" spans="1:31" ht="10.199999999999999" hidden="1">
      <c r="B57" s="21"/>
      <c r="L57" s="21"/>
    </row>
    <row r="58" spans="1:31" ht="10.199999999999999" hidden="1">
      <c r="B58" s="21"/>
      <c r="L58" s="21"/>
    </row>
    <row r="59" spans="1:31" ht="10.199999999999999" hidden="1">
      <c r="B59" s="21"/>
      <c r="L59" s="21"/>
    </row>
    <row r="60" spans="1:31" ht="10.199999999999999" hidden="1">
      <c r="B60" s="21"/>
      <c r="L60" s="21"/>
    </row>
    <row r="61" spans="1:31" s="2" customFormat="1" ht="13.2" hidden="1">
      <c r="A61" s="35"/>
      <c r="B61" s="40"/>
      <c r="C61" s="35"/>
      <c r="D61" s="144" t="s">
        <v>55</v>
      </c>
      <c r="E61" s="145"/>
      <c r="F61" s="146" t="s">
        <v>56</v>
      </c>
      <c r="G61" s="144" t="s">
        <v>55</v>
      </c>
      <c r="H61" s="145"/>
      <c r="I61" s="147"/>
      <c r="J61" s="148" t="s">
        <v>56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hidden="1">
      <c r="B62" s="21"/>
      <c r="L62" s="21"/>
    </row>
    <row r="63" spans="1:31" ht="10.199999999999999" hidden="1">
      <c r="B63" s="21"/>
      <c r="L63" s="21"/>
    </row>
    <row r="64" spans="1:31" ht="10.199999999999999" hidden="1">
      <c r="B64" s="21"/>
      <c r="L64" s="21"/>
    </row>
    <row r="65" spans="1:31" s="2" customFormat="1" ht="13.2" hidden="1">
      <c r="A65" s="35"/>
      <c r="B65" s="40"/>
      <c r="C65" s="35"/>
      <c r="D65" s="141" t="s">
        <v>57</v>
      </c>
      <c r="E65" s="149"/>
      <c r="F65" s="149"/>
      <c r="G65" s="141" t="s">
        <v>58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hidden="1">
      <c r="B66" s="21"/>
      <c r="L66" s="21"/>
    </row>
    <row r="67" spans="1:31" ht="10.199999999999999" hidden="1">
      <c r="B67" s="21"/>
      <c r="L67" s="21"/>
    </row>
    <row r="68" spans="1:31" ht="10.199999999999999" hidden="1">
      <c r="B68" s="21"/>
      <c r="L68" s="21"/>
    </row>
    <row r="69" spans="1:31" ht="10.199999999999999" hidden="1">
      <c r="B69" s="21"/>
      <c r="L69" s="21"/>
    </row>
    <row r="70" spans="1:31" ht="10.199999999999999" hidden="1">
      <c r="B70" s="21"/>
      <c r="L70" s="21"/>
    </row>
    <row r="71" spans="1:31" ht="10.199999999999999" hidden="1">
      <c r="B71" s="21"/>
      <c r="L71" s="21"/>
    </row>
    <row r="72" spans="1:31" ht="10.199999999999999" hidden="1">
      <c r="B72" s="21"/>
      <c r="L72" s="21"/>
    </row>
    <row r="73" spans="1:31" ht="10.199999999999999" hidden="1">
      <c r="B73" s="21"/>
      <c r="L73" s="21"/>
    </row>
    <row r="74" spans="1:31" ht="10.199999999999999" hidden="1">
      <c r="B74" s="21"/>
      <c r="L74" s="21"/>
    </row>
    <row r="75" spans="1:31" ht="10.199999999999999" hidden="1">
      <c r="B75" s="21"/>
      <c r="L75" s="21"/>
    </row>
    <row r="76" spans="1:31" s="2" customFormat="1" ht="13.2" hidden="1">
      <c r="A76" s="35"/>
      <c r="B76" s="40"/>
      <c r="C76" s="35"/>
      <c r="D76" s="144" t="s">
        <v>55</v>
      </c>
      <c r="E76" s="145"/>
      <c r="F76" s="146" t="s">
        <v>56</v>
      </c>
      <c r="G76" s="144" t="s">
        <v>55</v>
      </c>
      <c r="H76" s="145"/>
      <c r="I76" s="147"/>
      <c r="J76" s="148" t="s">
        <v>56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28" t="str">
        <f>E7</f>
        <v>Reko pokojů II.ETAPA 21 pokojů - PD- - -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127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02 - Stavební úpravy pokoje 233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Sedlčany</v>
      </c>
      <c r="G89" s="37"/>
      <c r="H89" s="37"/>
      <c r="I89" s="118" t="s">
        <v>22</v>
      </c>
      <c r="J89" s="67" t="str">
        <f>IF(J12="","",J12)</f>
        <v>15. 4. 2020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24</v>
      </c>
      <c r="D91" s="37"/>
      <c r="E91" s="37"/>
      <c r="F91" s="28" t="str">
        <f>E15</f>
        <v>Domov Sedlčany - poskytovatel soc. služeb</v>
      </c>
      <c r="G91" s="37"/>
      <c r="H91" s="37"/>
      <c r="I91" s="118" t="s">
        <v>32</v>
      </c>
      <c r="J91" s="33" t="str">
        <f>E21</f>
        <v>Ing. Michal Strnad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8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57" t="s">
        <v>130</v>
      </c>
      <c r="D94" s="158"/>
      <c r="E94" s="158"/>
      <c r="F94" s="158"/>
      <c r="G94" s="158"/>
      <c r="H94" s="158"/>
      <c r="I94" s="159"/>
      <c r="J94" s="160" t="s">
        <v>131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hidden="1" customHeight="1">
      <c r="A96" s="35"/>
      <c r="B96" s="36"/>
      <c r="C96" s="161" t="s">
        <v>132</v>
      </c>
      <c r="D96" s="37"/>
      <c r="E96" s="37"/>
      <c r="F96" s="37"/>
      <c r="G96" s="37"/>
      <c r="H96" s="37"/>
      <c r="I96" s="116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133</v>
      </c>
    </row>
    <row r="97" spans="2:12" s="9" customFormat="1" ht="24.9" hidden="1" customHeight="1">
      <c r="B97" s="162"/>
      <c r="C97" s="163"/>
      <c r="D97" s="164" t="s">
        <v>134</v>
      </c>
      <c r="E97" s="165"/>
      <c r="F97" s="165"/>
      <c r="G97" s="165"/>
      <c r="H97" s="165"/>
      <c r="I97" s="166"/>
      <c r="J97" s="167">
        <f>J145</f>
        <v>0</v>
      </c>
      <c r="K97" s="163"/>
      <c r="L97" s="168"/>
    </row>
    <row r="98" spans="2:12" s="10" customFormat="1" ht="19.95" hidden="1" customHeight="1">
      <c r="B98" s="169"/>
      <c r="C98" s="170"/>
      <c r="D98" s="171" t="s">
        <v>135</v>
      </c>
      <c r="E98" s="172"/>
      <c r="F98" s="172"/>
      <c r="G98" s="172"/>
      <c r="H98" s="172"/>
      <c r="I98" s="173"/>
      <c r="J98" s="174">
        <f>J146</f>
        <v>0</v>
      </c>
      <c r="K98" s="170"/>
      <c r="L98" s="175"/>
    </row>
    <row r="99" spans="2:12" s="10" customFormat="1" ht="19.95" hidden="1" customHeight="1">
      <c r="B99" s="169"/>
      <c r="C99" s="170"/>
      <c r="D99" s="171" t="s">
        <v>136</v>
      </c>
      <c r="E99" s="172"/>
      <c r="F99" s="172"/>
      <c r="G99" s="172"/>
      <c r="H99" s="172"/>
      <c r="I99" s="173"/>
      <c r="J99" s="174">
        <f>J177</f>
        <v>0</v>
      </c>
      <c r="K99" s="170"/>
      <c r="L99" s="175"/>
    </row>
    <row r="100" spans="2:12" s="10" customFormat="1" ht="19.95" hidden="1" customHeight="1">
      <c r="B100" s="169"/>
      <c r="C100" s="170"/>
      <c r="D100" s="171" t="s">
        <v>137</v>
      </c>
      <c r="E100" s="172"/>
      <c r="F100" s="172"/>
      <c r="G100" s="172"/>
      <c r="H100" s="172"/>
      <c r="I100" s="173"/>
      <c r="J100" s="174">
        <f>J252</f>
        <v>0</v>
      </c>
      <c r="K100" s="170"/>
      <c r="L100" s="175"/>
    </row>
    <row r="101" spans="2:12" s="10" customFormat="1" ht="19.95" hidden="1" customHeight="1">
      <c r="B101" s="169"/>
      <c r="C101" s="170"/>
      <c r="D101" s="171" t="s">
        <v>138</v>
      </c>
      <c r="E101" s="172"/>
      <c r="F101" s="172"/>
      <c r="G101" s="172"/>
      <c r="H101" s="172"/>
      <c r="I101" s="173"/>
      <c r="J101" s="174">
        <f>J268</f>
        <v>0</v>
      </c>
      <c r="K101" s="170"/>
      <c r="L101" s="175"/>
    </row>
    <row r="102" spans="2:12" s="10" customFormat="1" ht="19.95" hidden="1" customHeight="1">
      <c r="B102" s="169"/>
      <c r="C102" s="170"/>
      <c r="D102" s="171" t="s">
        <v>139</v>
      </c>
      <c r="E102" s="172"/>
      <c r="F102" s="172"/>
      <c r="G102" s="172"/>
      <c r="H102" s="172"/>
      <c r="I102" s="173"/>
      <c r="J102" s="174">
        <f>J274</f>
        <v>0</v>
      </c>
      <c r="K102" s="170"/>
      <c r="L102" s="175"/>
    </row>
    <row r="103" spans="2:12" s="9" customFormat="1" ht="24.9" hidden="1" customHeight="1">
      <c r="B103" s="162"/>
      <c r="C103" s="163"/>
      <c r="D103" s="164" t="s">
        <v>140</v>
      </c>
      <c r="E103" s="165"/>
      <c r="F103" s="165"/>
      <c r="G103" s="165"/>
      <c r="H103" s="165"/>
      <c r="I103" s="166"/>
      <c r="J103" s="167">
        <f>J276</f>
        <v>0</v>
      </c>
      <c r="K103" s="163"/>
      <c r="L103" s="168"/>
    </row>
    <row r="104" spans="2:12" s="10" customFormat="1" ht="19.95" hidden="1" customHeight="1">
      <c r="B104" s="169"/>
      <c r="C104" s="170"/>
      <c r="D104" s="171" t="s">
        <v>141</v>
      </c>
      <c r="E104" s="172"/>
      <c r="F104" s="172"/>
      <c r="G104" s="172"/>
      <c r="H104" s="172"/>
      <c r="I104" s="173"/>
      <c r="J104" s="174">
        <f>J277</f>
        <v>0</v>
      </c>
      <c r="K104" s="170"/>
      <c r="L104" s="175"/>
    </row>
    <row r="105" spans="2:12" s="10" customFormat="1" ht="19.95" hidden="1" customHeight="1">
      <c r="B105" s="169"/>
      <c r="C105" s="170"/>
      <c r="D105" s="171" t="s">
        <v>142</v>
      </c>
      <c r="E105" s="172"/>
      <c r="F105" s="172"/>
      <c r="G105" s="172"/>
      <c r="H105" s="172"/>
      <c r="I105" s="173"/>
      <c r="J105" s="174">
        <f>J285</f>
        <v>0</v>
      </c>
      <c r="K105" s="170"/>
      <c r="L105" s="175"/>
    </row>
    <row r="106" spans="2:12" s="10" customFormat="1" ht="19.95" hidden="1" customHeight="1">
      <c r="B106" s="169"/>
      <c r="C106" s="170"/>
      <c r="D106" s="171" t="s">
        <v>143</v>
      </c>
      <c r="E106" s="172"/>
      <c r="F106" s="172"/>
      <c r="G106" s="172"/>
      <c r="H106" s="172"/>
      <c r="I106" s="173"/>
      <c r="J106" s="174">
        <f>J296</f>
        <v>0</v>
      </c>
      <c r="K106" s="170"/>
      <c r="L106" s="175"/>
    </row>
    <row r="107" spans="2:12" s="10" customFormat="1" ht="19.95" hidden="1" customHeight="1">
      <c r="B107" s="169"/>
      <c r="C107" s="170"/>
      <c r="D107" s="171" t="s">
        <v>144</v>
      </c>
      <c r="E107" s="172"/>
      <c r="F107" s="172"/>
      <c r="G107" s="172"/>
      <c r="H107" s="172"/>
      <c r="I107" s="173"/>
      <c r="J107" s="174">
        <f>J304</f>
        <v>0</v>
      </c>
      <c r="K107" s="170"/>
      <c r="L107" s="175"/>
    </row>
    <row r="108" spans="2:12" s="10" customFormat="1" ht="19.95" hidden="1" customHeight="1">
      <c r="B108" s="169"/>
      <c r="C108" s="170"/>
      <c r="D108" s="171" t="s">
        <v>145</v>
      </c>
      <c r="E108" s="172"/>
      <c r="F108" s="172"/>
      <c r="G108" s="172"/>
      <c r="H108" s="172"/>
      <c r="I108" s="173"/>
      <c r="J108" s="174">
        <f>J314</f>
        <v>0</v>
      </c>
      <c r="K108" s="170"/>
      <c r="L108" s="175"/>
    </row>
    <row r="109" spans="2:12" s="10" customFormat="1" ht="19.95" hidden="1" customHeight="1">
      <c r="B109" s="169"/>
      <c r="C109" s="170"/>
      <c r="D109" s="171" t="s">
        <v>146</v>
      </c>
      <c r="E109" s="172"/>
      <c r="F109" s="172"/>
      <c r="G109" s="172"/>
      <c r="H109" s="172"/>
      <c r="I109" s="173"/>
      <c r="J109" s="174">
        <f>J332</f>
        <v>0</v>
      </c>
      <c r="K109" s="170"/>
      <c r="L109" s="175"/>
    </row>
    <row r="110" spans="2:12" s="10" customFormat="1" ht="19.95" hidden="1" customHeight="1">
      <c r="B110" s="169"/>
      <c r="C110" s="170"/>
      <c r="D110" s="171" t="s">
        <v>147</v>
      </c>
      <c r="E110" s="172"/>
      <c r="F110" s="172"/>
      <c r="G110" s="172"/>
      <c r="H110" s="172"/>
      <c r="I110" s="173"/>
      <c r="J110" s="174">
        <f>J334</f>
        <v>0</v>
      </c>
      <c r="K110" s="170"/>
      <c r="L110" s="175"/>
    </row>
    <row r="111" spans="2:12" s="10" customFormat="1" ht="19.95" hidden="1" customHeight="1">
      <c r="B111" s="169"/>
      <c r="C111" s="170"/>
      <c r="D111" s="171" t="s">
        <v>148</v>
      </c>
      <c r="E111" s="172"/>
      <c r="F111" s="172"/>
      <c r="G111" s="172"/>
      <c r="H111" s="172"/>
      <c r="I111" s="173"/>
      <c r="J111" s="174">
        <f>J343</f>
        <v>0</v>
      </c>
      <c r="K111" s="170"/>
      <c r="L111" s="175"/>
    </row>
    <row r="112" spans="2:12" s="10" customFormat="1" ht="19.95" hidden="1" customHeight="1">
      <c r="B112" s="169"/>
      <c r="C112" s="170"/>
      <c r="D112" s="171" t="s">
        <v>149</v>
      </c>
      <c r="E112" s="172"/>
      <c r="F112" s="172"/>
      <c r="G112" s="172"/>
      <c r="H112" s="172"/>
      <c r="I112" s="173"/>
      <c r="J112" s="174">
        <f>J375</f>
        <v>0</v>
      </c>
      <c r="K112" s="170"/>
      <c r="L112" s="175"/>
    </row>
    <row r="113" spans="1:31" s="10" customFormat="1" ht="19.95" hidden="1" customHeight="1">
      <c r="B113" s="169"/>
      <c r="C113" s="170"/>
      <c r="D113" s="171" t="s">
        <v>150</v>
      </c>
      <c r="E113" s="172"/>
      <c r="F113" s="172"/>
      <c r="G113" s="172"/>
      <c r="H113" s="172"/>
      <c r="I113" s="173"/>
      <c r="J113" s="174">
        <f>J383</f>
        <v>0</v>
      </c>
      <c r="K113" s="170"/>
      <c r="L113" s="175"/>
    </row>
    <row r="114" spans="1:31" s="10" customFormat="1" ht="19.95" hidden="1" customHeight="1">
      <c r="B114" s="169"/>
      <c r="C114" s="170"/>
      <c r="D114" s="171" t="s">
        <v>151</v>
      </c>
      <c r="E114" s="172"/>
      <c r="F114" s="172"/>
      <c r="G114" s="172"/>
      <c r="H114" s="172"/>
      <c r="I114" s="173"/>
      <c r="J114" s="174">
        <f>J386</f>
        <v>0</v>
      </c>
      <c r="K114" s="170"/>
      <c r="L114" s="175"/>
    </row>
    <row r="115" spans="1:31" s="10" customFormat="1" ht="19.95" hidden="1" customHeight="1">
      <c r="B115" s="169"/>
      <c r="C115" s="170"/>
      <c r="D115" s="171" t="s">
        <v>152</v>
      </c>
      <c r="E115" s="172"/>
      <c r="F115" s="172"/>
      <c r="G115" s="172"/>
      <c r="H115" s="172"/>
      <c r="I115" s="173"/>
      <c r="J115" s="174">
        <f>J396</f>
        <v>0</v>
      </c>
      <c r="K115" s="170"/>
      <c r="L115" s="175"/>
    </row>
    <row r="116" spans="1:31" s="10" customFormat="1" ht="19.95" hidden="1" customHeight="1">
      <c r="B116" s="169"/>
      <c r="C116" s="170"/>
      <c r="D116" s="171" t="s">
        <v>153</v>
      </c>
      <c r="E116" s="172"/>
      <c r="F116" s="172"/>
      <c r="G116" s="172"/>
      <c r="H116" s="172"/>
      <c r="I116" s="173"/>
      <c r="J116" s="174">
        <f>J414</f>
        <v>0</v>
      </c>
      <c r="K116" s="170"/>
      <c r="L116" s="175"/>
    </row>
    <row r="117" spans="1:31" s="10" customFormat="1" ht="19.95" hidden="1" customHeight="1">
      <c r="B117" s="169"/>
      <c r="C117" s="170"/>
      <c r="D117" s="171" t="s">
        <v>154</v>
      </c>
      <c r="E117" s="172"/>
      <c r="F117" s="172"/>
      <c r="G117" s="172"/>
      <c r="H117" s="172"/>
      <c r="I117" s="173"/>
      <c r="J117" s="174">
        <f>J427</f>
        <v>0</v>
      </c>
      <c r="K117" s="170"/>
      <c r="L117" s="175"/>
    </row>
    <row r="118" spans="1:31" s="10" customFormat="1" ht="19.95" hidden="1" customHeight="1">
      <c r="B118" s="169"/>
      <c r="C118" s="170"/>
      <c r="D118" s="171" t="s">
        <v>155</v>
      </c>
      <c r="E118" s="172"/>
      <c r="F118" s="172"/>
      <c r="G118" s="172"/>
      <c r="H118" s="172"/>
      <c r="I118" s="173"/>
      <c r="J118" s="174">
        <f>J441</f>
        <v>0</v>
      </c>
      <c r="K118" s="170"/>
      <c r="L118" s="175"/>
    </row>
    <row r="119" spans="1:31" s="10" customFormat="1" ht="19.95" hidden="1" customHeight="1">
      <c r="B119" s="169"/>
      <c r="C119" s="170"/>
      <c r="D119" s="171" t="s">
        <v>156</v>
      </c>
      <c r="E119" s="172"/>
      <c r="F119" s="172"/>
      <c r="G119" s="172"/>
      <c r="H119" s="172"/>
      <c r="I119" s="173"/>
      <c r="J119" s="174">
        <f>J452</f>
        <v>0</v>
      </c>
      <c r="K119" s="170"/>
      <c r="L119" s="175"/>
    </row>
    <row r="120" spans="1:31" s="10" customFormat="1" ht="19.95" hidden="1" customHeight="1">
      <c r="B120" s="169"/>
      <c r="C120" s="170"/>
      <c r="D120" s="171" t="s">
        <v>157</v>
      </c>
      <c r="E120" s="172"/>
      <c r="F120" s="172"/>
      <c r="G120" s="172"/>
      <c r="H120" s="172"/>
      <c r="I120" s="173"/>
      <c r="J120" s="174">
        <f>J455</f>
        <v>0</v>
      </c>
      <c r="K120" s="170"/>
      <c r="L120" s="175"/>
    </row>
    <row r="121" spans="1:31" s="9" customFormat="1" ht="24.9" hidden="1" customHeight="1">
      <c r="B121" s="162"/>
      <c r="C121" s="163"/>
      <c r="D121" s="164" t="s">
        <v>158</v>
      </c>
      <c r="E121" s="165"/>
      <c r="F121" s="165"/>
      <c r="G121" s="165"/>
      <c r="H121" s="165"/>
      <c r="I121" s="166"/>
      <c r="J121" s="167">
        <f>J469</f>
        <v>0</v>
      </c>
      <c r="K121" s="163"/>
      <c r="L121" s="168"/>
    </row>
    <row r="122" spans="1:31" s="10" customFormat="1" ht="19.95" hidden="1" customHeight="1">
      <c r="B122" s="169"/>
      <c r="C122" s="170"/>
      <c r="D122" s="171" t="s">
        <v>159</v>
      </c>
      <c r="E122" s="172"/>
      <c r="F122" s="172"/>
      <c r="G122" s="172"/>
      <c r="H122" s="172"/>
      <c r="I122" s="173"/>
      <c r="J122" s="174">
        <f>J470</f>
        <v>0</v>
      </c>
      <c r="K122" s="170"/>
      <c r="L122" s="175"/>
    </row>
    <row r="123" spans="1:31" s="10" customFormat="1" ht="19.95" hidden="1" customHeight="1">
      <c r="B123" s="169"/>
      <c r="C123" s="170"/>
      <c r="D123" s="171" t="s">
        <v>160</v>
      </c>
      <c r="E123" s="172"/>
      <c r="F123" s="172"/>
      <c r="G123" s="172"/>
      <c r="H123" s="172"/>
      <c r="I123" s="173"/>
      <c r="J123" s="174">
        <f>J472</f>
        <v>0</v>
      </c>
      <c r="K123" s="170"/>
      <c r="L123" s="175"/>
    </row>
    <row r="124" spans="1:31" s="10" customFormat="1" ht="19.95" hidden="1" customHeight="1">
      <c r="B124" s="169"/>
      <c r="C124" s="170"/>
      <c r="D124" s="171" t="s">
        <v>161</v>
      </c>
      <c r="E124" s="172"/>
      <c r="F124" s="172"/>
      <c r="G124" s="172"/>
      <c r="H124" s="172"/>
      <c r="I124" s="173"/>
      <c r="J124" s="174">
        <f>J474</f>
        <v>0</v>
      </c>
      <c r="K124" s="170"/>
      <c r="L124" s="175"/>
    </row>
    <row r="125" spans="1:31" s="2" customFormat="1" ht="21.75" hidden="1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hidden="1" customHeight="1">
      <c r="A126" s="35"/>
      <c r="B126" s="55"/>
      <c r="C126" s="56"/>
      <c r="D126" s="56"/>
      <c r="E126" s="56"/>
      <c r="F126" s="56"/>
      <c r="G126" s="56"/>
      <c r="H126" s="56"/>
      <c r="I126" s="153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ht="10.199999999999999" hidden="1"/>
    <row r="128" spans="1:31" ht="10.199999999999999" hidden="1"/>
    <row r="129" spans="1:63" ht="10.199999999999999" hidden="1"/>
    <row r="130" spans="1:63" s="2" customFormat="1" ht="6.9" customHeight="1">
      <c r="A130" s="35"/>
      <c r="B130" s="57"/>
      <c r="C130" s="58"/>
      <c r="D130" s="58"/>
      <c r="E130" s="58"/>
      <c r="F130" s="58"/>
      <c r="G130" s="58"/>
      <c r="H130" s="58"/>
      <c r="I130" s="156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" customHeight="1">
      <c r="A131" s="35"/>
      <c r="B131" s="36"/>
      <c r="C131" s="24" t="s">
        <v>162</v>
      </c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116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28" t="str">
        <f>E7</f>
        <v>Reko pokojů II.ETAPA 21 pokojů - PD- - -</v>
      </c>
      <c r="F134" s="329"/>
      <c r="G134" s="329"/>
      <c r="H134" s="329"/>
      <c r="I134" s="116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127</v>
      </c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84" t="str">
        <f>E9</f>
        <v>02 - Stavební úpravy pokoje 233</v>
      </c>
      <c r="F136" s="330"/>
      <c r="G136" s="330"/>
      <c r="H136" s="330"/>
      <c r="I136" s="116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" customHeight="1">
      <c r="A137" s="35"/>
      <c r="B137" s="36"/>
      <c r="C137" s="37"/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F12</f>
        <v>Sedlčany</v>
      </c>
      <c r="G138" s="37"/>
      <c r="H138" s="37"/>
      <c r="I138" s="118" t="s">
        <v>22</v>
      </c>
      <c r="J138" s="67" t="str">
        <f>IF(J12="","",J12)</f>
        <v>15. 4. 2020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" customHeight="1">
      <c r="A139" s="35"/>
      <c r="B139" s="36"/>
      <c r="C139" s="37"/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24</v>
      </c>
      <c r="D140" s="37"/>
      <c r="E140" s="37"/>
      <c r="F140" s="28" t="str">
        <f>E15</f>
        <v>Domov Sedlčany - poskytovatel soc. služeb</v>
      </c>
      <c r="G140" s="37"/>
      <c r="H140" s="37"/>
      <c r="I140" s="118" t="s">
        <v>32</v>
      </c>
      <c r="J140" s="33" t="str">
        <f>E21</f>
        <v>Ing. Michal Strnad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15" customHeight="1">
      <c r="A141" s="35"/>
      <c r="B141" s="36"/>
      <c r="C141" s="30" t="s">
        <v>30</v>
      </c>
      <c r="D141" s="37"/>
      <c r="E141" s="37"/>
      <c r="F141" s="28" t="str">
        <f>IF(E18="","",E18)</f>
        <v>Vyplň údaj</v>
      </c>
      <c r="G141" s="37"/>
      <c r="H141" s="37"/>
      <c r="I141" s="118" t="s">
        <v>37</v>
      </c>
      <c r="J141" s="33" t="str">
        <f>E24</f>
        <v xml:space="preserve"> 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76"/>
      <c r="B143" s="177"/>
      <c r="C143" s="178" t="s">
        <v>163</v>
      </c>
      <c r="D143" s="179" t="s">
        <v>65</v>
      </c>
      <c r="E143" s="179" t="s">
        <v>61</v>
      </c>
      <c r="F143" s="179" t="s">
        <v>62</v>
      </c>
      <c r="G143" s="179" t="s">
        <v>164</v>
      </c>
      <c r="H143" s="179" t="s">
        <v>165</v>
      </c>
      <c r="I143" s="180" t="s">
        <v>166</v>
      </c>
      <c r="J143" s="181" t="s">
        <v>131</v>
      </c>
      <c r="K143" s="182" t="s">
        <v>167</v>
      </c>
      <c r="L143" s="183"/>
      <c r="M143" s="76" t="s">
        <v>1</v>
      </c>
      <c r="N143" s="77" t="s">
        <v>44</v>
      </c>
      <c r="O143" s="77" t="s">
        <v>168</v>
      </c>
      <c r="P143" s="77" t="s">
        <v>169</v>
      </c>
      <c r="Q143" s="77" t="s">
        <v>170</v>
      </c>
      <c r="R143" s="77" t="s">
        <v>171</v>
      </c>
      <c r="S143" s="77" t="s">
        <v>172</v>
      </c>
      <c r="T143" s="78" t="s">
        <v>173</v>
      </c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</row>
    <row r="144" spans="1:63" s="2" customFormat="1" ht="22.8" customHeight="1">
      <c r="A144" s="35"/>
      <c r="B144" s="36"/>
      <c r="C144" s="83" t="s">
        <v>174</v>
      </c>
      <c r="D144" s="37"/>
      <c r="E144" s="37"/>
      <c r="F144" s="37"/>
      <c r="G144" s="37"/>
      <c r="H144" s="37"/>
      <c r="I144" s="116"/>
      <c r="J144" s="184">
        <f>BK144</f>
        <v>0</v>
      </c>
      <c r="K144" s="37"/>
      <c r="L144" s="40"/>
      <c r="M144" s="79"/>
      <c r="N144" s="185"/>
      <c r="O144" s="80"/>
      <c r="P144" s="186">
        <f>P145+P276+P469</f>
        <v>0</v>
      </c>
      <c r="Q144" s="80"/>
      <c r="R144" s="186">
        <f>R145+R276+R469</f>
        <v>9.5111804200000005</v>
      </c>
      <c r="S144" s="80"/>
      <c r="T144" s="187">
        <f>T145+T276+T469</f>
        <v>5.74284208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79</v>
      </c>
      <c r="AU144" s="18" t="s">
        <v>133</v>
      </c>
      <c r="BK144" s="188">
        <f>BK145+BK276+BK469</f>
        <v>0</v>
      </c>
    </row>
    <row r="145" spans="1:65" s="12" customFormat="1" ht="25.95" customHeight="1">
      <c r="B145" s="189"/>
      <c r="C145" s="190"/>
      <c r="D145" s="191" t="s">
        <v>79</v>
      </c>
      <c r="E145" s="192" t="s">
        <v>175</v>
      </c>
      <c r="F145" s="192" t="s">
        <v>176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P146+P177+P252+P268+P274</f>
        <v>0</v>
      </c>
      <c r="Q145" s="197"/>
      <c r="R145" s="198">
        <f>R146+R177+R252+R268+R274</f>
        <v>8.2795578900000013</v>
      </c>
      <c r="S145" s="197"/>
      <c r="T145" s="199">
        <f>T146+T177+T252+T268+T274</f>
        <v>4.8475950000000001</v>
      </c>
      <c r="AR145" s="200" t="s">
        <v>88</v>
      </c>
      <c r="AT145" s="201" t="s">
        <v>79</v>
      </c>
      <c r="AU145" s="201" t="s">
        <v>80</v>
      </c>
      <c r="AY145" s="200" t="s">
        <v>177</v>
      </c>
      <c r="BK145" s="202">
        <f>BK146+BK177+BK252+BK268+BK274</f>
        <v>0</v>
      </c>
    </row>
    <row r="146" spans="1:65" s="12" customFormat="1" ht="22.8" customHeight="1">
      <c r="B146" s="189"/>
      <c r="C146" s="190"/>
      <c r="D146" s="191" t="s">
        <v>79</v>
      </c>
      <c r="E146" s="203" t="s">
        <v>178</v>
      </c>
      <c r="F146" s="203" t="s">
        <v>179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SUM(P147:P176)</f>
        <v>0</v>
      </c>
      <c r="Q146" s="197"/>
      <c r="R146" s="198">
        <f>SUM(R147:R176)</f>
        <v>3.8081492699999999</v>
      </c>
      <c r="S146" s="197"/>
      <c r="T146" s="199">
        <f>SUM(T147:T176)</f>
        <v>0</v>
      </c>
      <c r="AR146" s="200" t="s">
        <v>88</v>
      </c>
      <c r="AT146" s="201" t="s">
        <v>79</v>
      </c>
      <c r="AU146" s="201" t="s">
        <v>88</v>
      </c>
      <c r="AY146" s="200" t="s">
        <v>177</v>
      </c>
      <c r="BK146" s="202">
        <f>SUM(BK147:BK176)</f>
        <v>0</v>
      </c>
    </row>
    <row r="147" spans="1:65" s="2" customFormat="1" ht="21.75" customHeight="1">
      <c r="A147" s="35"/>
      <c r="B147" s="36"/>
      <c r="C147" s="205" t="s">
        <v>88</v>
      </c>
      <c r="D147" s="205" t="s">
        <v>180</v>
      </c>
      <c r="E147" s="206" t="s">
        <v>181</v>
      </c>
      <c r="F147" s="207" t="s">
        <v>182</v>
      </c>
      <c r="G147" s="208" t="s">
        <v>183</v>
      </c>
      <c r="H147" s="209">
        <v>0.371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46</v>
      </c>
      <c r="O147" s="72"/>
      <c r="P147" s="215">
        <f>O147*H147</f>
        <v>0</v>
      </c>
      <c r="Q147" s="215">
        <v>1.7863599999999999</v>
      </c>
      <c r="R147" s="215">
        <f>Q147*H147</f>
        <v>0.66273956000000001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184</v>
      </c>
      <c r="AT147" s="217" t="s">
        <v>180</v>
      </c>
      <c r="AU147" s="217" t="s">
        <v>185</v>
      </c>
      <c r="AY147" s="18" t="s">
        <v>177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185</v>
      </c>
      <c r="BK147" s="218">
        <f>ROUND(I147*H147,2)</f>
        <v>0</v>
      </c>
      <c r="BL147" s="18" t="s">
        <v>184</v>
      </c>
      <c r="BM147" s="217" t="s">
        <v>186</v>
      </c>
    </row>
    <row r="148" spans="1:65" s="13" customFormat="1" ht="10.199999999999999">
      <c r="B148" s="219"/>
      <c r="C148" s="220"/>
      <c r="D148" s="221" t="s">
        <v>187</v>
      </c>
      <c r="E148" s="222" t="s">
        <v>1</v>
      </c>
      <c r="F148" s="223" t="s">
        <v>188</v>
      </c>
      <c r="G148" s="220"/>
      <c r="H148" s="222" t="s">
        <v>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187</v>
      </c>
      <c r="AU148" s="229" t="s">
        <v>185</v>
      </c>
      <c r="AV148" s="13" t="s">
        <v>88</v>
      </c>
      <c r="AW148" s="13" t="s">
        <v>36</v>
      </c>
      <c r="AX148" s="13" t="s">
        <v>80</v>
      </c>
      <c r="AY148" s="229" t="s">
        <v>177</v>
      </c>
    </row>
    <row r="149" spans="1:65" s="14" customFormat="1" ht="10.199999999999999">
      <c r="B149" s="230"/>
      <c r="C149" s="231"/>
      <c r="D149" s="221" t="s">
        <v>187</v>
      </c>
      <c r="E149" s="232" t="s">
        <v>1</v>
      </c>
      <c r="F149" s="233" t="s">
        <v>189</v>
      </c>
      <c r="G149" s="231"/>
      <c r="H149" s="234">
        <v>0.371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187</v>
      </c>
      <c r="AU149" s="240" t="s">
        <v>185</v>
      </c>
      <c r="AV149" s="14" t="s">
        <v>185</v>
      </c>
      <c r="AW149" s="14" t="s">
        <v>36</v>
      </c>
      <c r="AX149" s="14" t="s">
        <v>88</v>
      </c>
      <c r="AY149" s="240" t="s">
        <v>177</v>
      </c>
    </row>
    <row r="150" spans="1:65" s="2" customFormat="1" ht="21.75" customHeight="1">
      <c r="A150" s="35"/>
      <c r="B150" s="36"/>
      <c r="C150" s="205" t="s">
        <v>185</v>
      </c>
      <c r="D150" s="205" t="s">
        <v>180</v>
      </c>
      <c r="E150" s="206" t="s">
        <v>190</v>
      </c>
      <c r="F150" s="207" t="s">
        <v>191</v>
      </c>
      <c r="G150" s="208" t="s">
        <v>192</v>
      </c>
      <c r="H150" s="209">
        <v>2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46</v>
      </c>
      <c r="O150" s="72"/>
      <c r="P150" s="215">
        <f>O150*H150</f>
        <v>0</v>
      </c>
      <c r="Q150" s="215">
        <v>2.019E-2</v>
      </c>
      <c r="R150" s="215">
        <f>Q150*H150</f>
        <v>4.0379999999999999E-2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184</v>
      </c>
      <c r="AT150" s="217" t="s">
        <v>180</v>
      </c>
      <c r="AU150" s="217" t="s">
        <v>185</v>
      </c>
      <c r="AY150" s="18" t="s">
        <v>177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185</v>
      </c>
      <c r="BK150" s="218">
        <f>ROUND(I150*H150,2)</f>
        <v>0</v>
      </c>
      <c r="BL150" s="18" t="s">
        <v>184</v>
      </c>
      <c r="BM150" s="217" t="s">
        <v>193</v>
      </c>
    </row>
    <row r="151" spans="1:65" s="2" customFormat="1" ht="21.75" customHeight="1">
      <c r="A151" s="35"/>
      <c r="B151" s="36"/>
      <c r="C151" s="205" t="s">
        <v>178</v>
      </c>
      <c r="D151" s="205" t="s">
        <v>180</v>
      </c>
      <c r="E151" s="206" t="s">
        <v>194</v>
      </c>
      <c r="F151" s="207" t="s">
        <v>195</v>
      </c>
      <c r="G151" s="208" t="s">
        <v>192</v>
      </c>
      <c r="H151" s="209">
        <v>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46</v>
      </c>
      <c r="O151" s="72"/>
      <c r="P151" s="215">
        <f>O151*H151</f>
        <v>0</v>
      </c>
      <c r="Q151" s="215">
        <v>4.2860000000000002E-2</v>
      </c>
      <c r="R151" s="215">
        <f>Q151*H151</f>
        <v>4.2860000000000002E-2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184</v>
      </c>
      <c r="AT151" s="217" t="s">
        <v>180</v>
      </c>
      <c r="AU151" s="217" t="s">
        <v>185</v>
      </c>
      <c r="AY151" s="18" t="s">
        <v>177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185</v>
      </c>
      <c r="BK151" s="218">
        <f>ROUND(I151*H151,2)</f>
        <v>0</v>
      </c>
      <c r="BL151" s="18" t="s">
        <v>184</v>
      </c>
      <c r="BM151" s="217" t="s">
        <v>196</v>
      </c>
    </row>
    <row r="152" spans="1:65" s="2" customFormat="1" ht="21.75" customHeight="1">
      <c r="A152" s="35"/>
      <c r="B152" s="36"/>
      <c r="C152" s="205" t="s">
        <v>184</v>
      </c>
      <c r="D152" s="205" t="s">
        <v>180</v>
      </c>
      <c r="E152" s="206" t="s">
        <v>197</v>
      </c>
      <c r="F152" s="207" t="s">
        <v>198</v>
      </c>
      <c r="G152" s="208" t="s">
        <v>192</v>
      </c>
      <c r="H152" s="209">
        <v>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46</v>
      </c>
      <c r="O152" s="72"/>
      <c r="P152" s="215">
        <f>O152*H152</f>
        <v>0</v>
      </c>
      <c r="Q152" s="215">
        <v>2.444E-2</v>
      </c>
      <c r="R152" s="215">
        <f>Q152*H152</f>
        <v>2.444E-2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184</v>
      </c>
      <c r="AT152" s="217" t="s">
        <v>180</v>
      </c>
      <c r="AU152" s="217" t="s">
        <v>185</v>
      </c>
      <c r="AY152" s="18" t="s">
        <v>177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185</v>
      </c>
      <c r="BK152" s="218">
        <f>ROUND(I152*H152,2)</f>
        <v>0</v>
      </c>
      <c r="BL152" s="18" t="s">
        <v>184</v>
      </c>
      <c r="BM152" s="217" t="s">
        <v>199</v>
      </c>
    </row>
    <row r="153" spans="1:65" s="2" customFormat="1" ht="16.5" customHeight="1">
      <c r="A153" s="35"/>
      <c r="B153" s="36"/>
      <c r="C153" s="205" t="s">
        <v>200</v>
      </c>
      <c r="D153" s="205" t="s">
        <v>180</v>
      </c>
      <c r="E153" s="206" t="s">
        <v>201</v>
      </c>
      <c r="F153" s="207" t="s">
        <v>202</v>
      </c>
      <c r="G153" s="208" t="s">
        <v>203</v>
      </c>
      <c r="H153" s="209">
        <v>5.35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46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184</v>
      </c>
      <c r="AT153" s="217" t="s">
        <v>180</v>
      </c>
      <c r="AU153" s="217" t="s">
        <v>185</v>
      </c>
      <c r="AY153" s="18" t="s">
        <v>177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185</v>
      </c>
      <c r="BK153" s="218">
        <f>ROUND(I153*H153,2)</f>
        <v>0</v>
      </c>
      <c r="BL153" s="18" t="s">
        <v>184</v>
      </c>
      <c r="BM153" s="217" t="s">
        <v>204</v>
      </c>
    </row>
    <row r="154" spans="1:65" s="13" customFormat="1" ht="10.199999999999999">
      <c r="B154" s="219"/>
      <c r="C154" s="220"/>
      <c r="D154" s="221" t="s">
        <v>187</v>
      </c>
      <c r="E154" s="222" t="s">
        <v>1</v>
      </c>
      <c r="F154" s="223" t="s">
        <v>205</v>
      </c>
      <c r="G154" s="220"/>
      <c r="H154" s="222" t="s">
        <v>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187</v>
      </c>
      <c r="AU154" s="229" t="s">
        <v>185</v>
      </c>
      <c r="AV154" s="13" t="s">
        <v>88</v>
      </c>
      <c r="AW154" s="13" t="s">
        <v>36</v>
      </c>
      <c r="AX154" s="13" t="s">
        <v>80</v>
      </c>
      <c r="AY154" s="229" t="s">
        <v>177</v>
      </c>
    </row>
    <row r="155" spans="1:65" s="14" customFormat="1" ht="10.199999999999999">
      <c r="B155" s="230"/>
      <c r="C155" s="231"/>
      <c r="D155" s="221" t="s">
        <v>187</v>
      </c>
      <c r="E155" s="232" t="s">
        <v>1</v>
      </c>
      <c r="F155" s="233" t="s">
        <v>206</v>
      </c>
      <c r="G155" s="231"/>
      <c r="H155" s="234">
        <v>5.35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187</v>
      </c>
      <c r="AU155" s="240" t="s">
        <v>185</v>
      </c>
      <c r="AV155" s="14" t="s">
        <v>185</v>
      </c>
      <c r="AW155" s="14" t="s">
        <v>36</v>
      </c>
      <c r="AX155" s="14" t="s">
        <v>88</v>
      </c>
      <c r="AY155" s="240" t="s">
        <v>177</v>
      </c>
    </row>
    <row r="156" spans="1:65" s="2" customFormat="1" ht="21.75" customHeight="1">
      <c r="A156" s="35"/>
      <c r="B156" s="36"/>
      <c r="C156" s="205" t="s">
        <v>207</v>
      </c>
      <c r="D156" s="205" t="s">
        <v>180</v>
      </c>
      <c r="E156" s="206" t="s">
        <v>208</v>
      </c>
      <c r="F156" s="207" t="s">
        <v>209</v>
      </c>
      <c r="G156" s="208" t="s">
        <v>210</v>
      </c>
      <c r="H156" s="209">
        <v>7.7549999999999999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46</v>
      </c>
      <c r="O156" s="72"/>
      <c r="P156" s="215">
        <f>O156*H156</f>
        <v>0</v>
      </c>
      <c r="Q156" s="215">
        <v>6.9819999999999993E-2</v>
      </c>
      <c r="R156" s="215">
        <f>Q156*H156</f>
        <v>0.54145409999999994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184</v>
      </c>
      <c r="AT156" s="217" t="s">
        <v>180</v>
      </c>
      <c r="AU156" s="217" t="s">
        <v>185</v>
      </c>
      <c r="AY156" s="18" t="s">
        <v>177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185</v>
      </c>
      <c r="BK156" s="218">
        <f>ROUND(I156*H156,2)</f>
        <v>0</v>
      </c>
      <c r="BL156" s="18" t="s">
        <v>184</v>
      </c>
      <c r="BM156" s="217" t="s">
        <v>211</v>
      </c>
    </row>
    <row r="157" spans="1:65" s="13" customFormat="1" ht="10.199999999999999">
      <c r="B157" s="219"/>
      <c r="C157" s="220"/>
      <c r="D157" s="221" t="s">
        <v>187</v>
      </c>
      <c r="E157" s="222" t="s">
        <v>1</v>
      </c>
      <c r="F157" s="223" t="s">
        <v>212</v>
      </c>
      <c r="G157" s="220"/>
      <c r="H157" s="222" t="s">
        <v>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187</v>
      </c>
      <c r="AU157" s="229" t="s">
        <v>185</v>
      </c>
      <c r="AV157" s="13" t="s">
        <v>88</v>
      </c>
      <c r="AW157" s="13" t="s">
        <v>36</v>
      </c>
      <c r="AX157" s="13" t="s">
        <v>80</v>
      </c>
      <c r="AY157" s="229" t="s">
        <v>177</v>
      </c>
    </row>
    <row r="158" spans="1:65" s="14" customFormat="1" ht="10.199999999999999">
      <c r="B158" s="230"/>
      <c r="C158" s="231"/>
      <c r="D158" s="221" t="s">
        <v>187</v>
      </c>
      <c r="E158" s="232" t="s">
        <v>1</v>
      </c>
      <c r="F158" s="233" t="s">
        <v>1024</v>
      </c>
      <c r="G158" s="231"/>
      <c r="H158" s="234">
        <v>3.3149999999999999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187</v>
      </c>
      <c r="AU158" s="240" t="s">
        <v>185</v>
      </c>
      <c r="AV158" s="14" t="s">
        <v>185</v>
      </c>
      <c r="AW158" s="14" t="s">
        <v>36</v>
      </c>
      <c r="AX158" s="14" t="s">
        <v>80</v>
      </c>
      <c r="AY158" s="240" t="s">
        <v>177</v>
      </c>
    </row>
    <row r="159" spans="1:65" s="14" customFormat="1" ht="10.199999999999999">
      <c r="B159" s="230"/>
      <c r="C159" s="231"/>
      <c r="D159" s="221" t="s">
        <v>187</v>
      </c>
      <c r="E159" s="232" t="s">
        <v>1</v>
      </c>
      <c r="F159" s="233" t="s">
        <v>214</v>
      </c>
      <c r="G159" s="231"/>
      <c r="H159" s="234">
        <v>1.1220000000000001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187</v>
      </c>
      <c r="AU159" s="240" t="s">
        <v>185</v>
      </c>
      <c r="AV159" s="14" t="s">
        <v>185</v>
      </c>
      <c r="AW159" s="14" t="s">
        <v>36</v>
      </c>
      <c r="AX159" s="14" t="s">
        <v>80</v>
      </c>
      <c r="AY159" s="240" t="s">
        <v>177</v>
      </c>
    </row>
    <row r="160" spans="1:65" s="13" customFormat="1" ht="10.199999999999999">
      <c r="B160" s="219"/>
      <c r="C160" s="220"/>
      <c r="D160" s="221" t="s">
        <v>187</v>
      </c>
      <c r="E160" s="222" t="s">
        <v>1</v>
      </c>
      <c r="F160" s="223" t="s">
        <v>215</v>
      </c>
      <c r="G160" s="220"/>
      <c r="H160" s="222" t="s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187</v>
      </c>
      <c r="AU160" s="229" t="s">
        <v>185</v>
      </c>
      <c r="AV160" s="13" t="s">
        <v>88</v>
      </c>
      <c r="AW160" s="13" t="s">
        <v>36</v>
      </c>
      <c r="AX160" s="13" t="s">
        <v>80</v>
      </c>
      <c r="AY160" s="229" t="s">
        <v>177</v>
      </c>
    </row>
    <row r="161" spans="1:65" s="14" customFormat="1" ht="10.199999999999999">
      <c r="B161" s="230"/>
      <c r="C161" s="231"/>
      <c r="D161" s="221" t="s">
        <v>187</v>
      </c>
      <c r="E161" s="232" t="s">
        <v>1</v>
      </c>
      <c r="F161" s="233" t="s">
        <v>216</v>
      </c>
      <c r="G161" s="231"/>
      <c r="H161" s="234">
        <v>3.3180000000000001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187</v>
      </c>
      <c r="AU161" s="240" t="s">
        <v>185</v>
      </c>
      <c r="AV161" s="14" t="s">
        <v>185</v>
      </c>
      <c r="AW161" s="14" t="s">
        <v>36</v>
      </c>
      <c r="AX161" s="14" t="s">
        <v>80</v>
      </c>
      <c r="AY161" s="240" t="s">
        <v>177</v>
      </c>
    </row>
    <row r="162" spans="1:65" s="15" customFormat="1" ht="10.199999999999999">
      <c r="B162" s="241"/>
      <c r="C162" s="242"/>
      <c r="D162" s="221" t="s">
        <v>187</v>
      </c>
      <c r="E162" s="243" t="s">
        <v>1</v>
      </c>
      <c r="F162" s="244" t="s">
        <v>217</v>
      </c>
      <c r="G162" s="242"/>
      <c r="H162" s="245">
        <v>7.7549999999999999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187</v>
      </c>
      <c r="AU162" s="251" t="s">
        <v>185</v>
      </c>
      <c r="AV162" s="15" t="s">
        <v>184</v>
      </c>
      <c r="AW162" s="15" t="s">
        <v>36</v>
      </c>
      <c r="AX162" s="15" t="s">
        <v>88</v>
      </c>
      <c r="AY162" s="251" t="s">
        <v>177</v>
      </c>
    </row>
    <row r="163" spans="1:65" s="2" customFormat="1" ht="21.75" customHeight="1">
      <c r="A163" s="35"/>
      <c r="B163" s="36"/>
      <c r="C163" s="205" t="s">
        <v>218</v>
      </c>
      <c r="D163" s="205" t="s">
        <v>180</v>
      </c>
      <c r="E163" s="206" t="s">
        <v>219</v>
      </c>
      <c r="F163" s="207" t="s">
        <v>220</v>
      </c>
      <c r="G163" s="208" t="s">
        <v>210</v>
      </c>
      <c r="H163" s="209">
        <v>10.307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46</v>
      </c>
      <c r="O163" s="72"/>
      <c r="P163" s="215">
        <f>O163*H163</f>
        <v>0</v>
      </c>
      <c r="Q163" s="215">
        <v>8.7069999999999995E-2</v>
      </c>
      <c r="R163" s="215">
        <f>Q163*H163</f>
        <v>0.89743048999999997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184</v>
      </c>
      <c r="AT163" s="217" t="s">
        <v>180</v>
      </c>
      <c r="AU163" s="217" t="s">
        <v>185</v>
      </c>
      <c r="AY163" s="18" t="s">
        <v>177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185</v>
      </c>
      <c r="BK163" s="218">
        <f>ROUND(I163*H163,2)</f>
        <v>0</v>
      </c>
      <c r="BL163" s="18" t="s">
        <v>184</v>
      </c>
      <c r="BM163" s="217" t="s">
        <v>221</v>
      </c>
    </row>
    <row r="164" spans="1:65" s="13" customFormat="1" ht="10.199999999999999">
      <c r="B164" s="219"/>
      <c r="C164" s="220"/>
      <c r="D164" s="221" t="s">
        <v>187</v>
      </c>
      <c r="E164" s="222" t="s">
        <v>1</v>
      </c>
      <c r="F164" s="223" t="s">
        <v>222</v>
      </c>
      <c r="G164" s="220"/>
      <c r="H164" s="222" t="s">
        <v>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187</v>
      </c>
      <c r="AU164" s="229" t="s">
        <v>185</v>
      </c>
      <c r="AV164" s="13" t="s">
        <v>88</v>
      </c>
      <c r="AW164" s="13" t="s">
        <v>36</v>
      </c>
      <c r="AX164" s="13" t="s">
        <v>80</v>
      </c>
      <c r="AY164" s="229" t="s">
        <v>177</v>
      </c>
    </row>
    <row r="165" spans="1:65" s="14" customFormat="1" ht="10.199999999999999">
      <c r="B165" s="230"/>
      <c r="C165" s="231"/>
      <c r="D165" s="221" t="s">
        <v>187</v>
      </c>
      <c r="E165" s="232" t="s">
        <v>1</v>
      </c>
      <c r="F165" s="233" t="s">
        <v>1025</v>
      </c>
      <c r="G165" s="231"/>
      <c r="H165" s="234">
        <v>16.524000000000001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187</v>
      </c>
      <c r="AU165" s="240" t="s">
        <v>185</v>
      </c>
      <c r="AV165" s="14" t="s">
        <v>185</v>
      </c>
      <c r="AW165" s="14" t="s">
        <v>36</v>
      </c>
      <c r="AX165" s="14" t="s">
        <v>80</v>
      </c>
      <c r="AY165" s="240" t="s">
        <v>177</v>
      </c>
    </row>
    <row r="166" spans="1:65" s="13" customFormat="1" ht="10.199999999999999">
      <c r="B166" s="219"/>
      <c r="C166" s="220"/>
      <c r="D166" s="221" t="s">
        <v>187</v>
      </c>
      <c r="E166" s="222" t="s">
        <v>1</v>
      </c>
      <c r="F166" s="223" t="s">
        <v>224</v>
      </c>
      <c r="G166" s="220"/>
      <c r="H166" s="222" t="s">
        <v>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187</v>
      </c>
      <c r="AU166" s="229" t="s">
        <v>185</v>
      </c>
      <c r="AV166" s="13" t="s">
        <v>88</v>
      </c>
      <c r="AW166" s="13" t="s">
        <v>36</v>
      </c>
      <c r="AX166" s="13" t="s">
        <v>80</v>
      </c>
      <c r="AY166" s="229" t="s">
        <v>177</v>
      </c>
    </row>
    <row r="167" spans="1:65" s="14" customFormat="1" ht="10.199999999999999">
      <c r="B167" s="230"/>
      <c r="C167" s="231"/>
      <c r="D167" s="221" t="s">
        <v>187</v>
      </c>
      <c r="E167" s="232" t="s">
        <v>1</v>
      </c>
      <c r="F167" s="233" t="s">
        <v>1026</v>
      </c>
      <c r="G167" s="231"/>
      <c r="H167" s="234">
        <v>-6.2169999999999996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187</v>
      </c>
      <c r="AU167" s="240" t="s">
        <v>185</v>
      </c>
      <c r="AV167" s="14" t="s">
        <v>185</v>
      </c>
      <c r="AW167" s="14" t="s">
        <v>36</v>
      </c>
      <c r="AX167" s="14" t="s">
        <v>80</v>
      </c>
      <c r="AY167" s="240" t="s">
        <v>177</v>
      </c>
    </row>
    <row r="168" spans="1:65" s="15" customFormat="1" ht="10.199999999999999">
      <c r="B168" s="241"/>
      <c r="C168" s="242"/>
      <c r="D168" s="221" t="s">
        <v>187</v>
      </c>
      <c r="E168" s="243" t="s">
        <v>1</v>
      </c>
      <c r="F168" s="244" t="s">
        <v>217</v>
      </c>
      <c r="G168" s="242"/>
      <c r="H168" s="245">
        <v>10.307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187</v>
      </c>
      <c r="AU168" s="251" t="s">
        <v>185</v>
      </c>
      <c r="AV168" s="15" t="s">
        <v>184</v>
      </c>
      <c r="AW168" s="15" t="s">
        <v>36</v>
      </c>
      <c r="AX168" s="15" t="s">
        <v>88</v>
      </c>
      <c r="AY168" s="251" t="s">
        <v>177</v>
      </c>
    </row>
    <row r="169" spans="1:65" s="2" customFormat="1" ht="21.75" customHeight="1">
      <c r="A169" s="35"/>
      <c r="B169" s="36"/>
      <c r="C169" s="205" t="s">
        <v>226</v>
      </c>
      <c r="D169" s="205" t="s">
        <v>180</v>
      </c>
      <c r="E169" s="206" t="s">
        <v>227</v>
      </c>
      <c r="F169" s="207" t="s">
        <v>228</v>
      </c>
      <c r="G169" s="208" t="s">
        <v>210</v>
      </c>
      <c r="H169" s="209">
        <v>15.295999999999999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46</v>
      </c>
      <c r="O169" s="72"/>
      <c r="P169" s="215">
        <f>O169*H169</f>
        <v>0</v>
      </c>
      <c r="Q169" s="215">
        <v>0.10421999999999999</v>
      </c>
      <c r="R169" s="215">
        <f>Q169*H169</f>
        <v>1.5941491199999998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184</v>
      </c>
      <c r="AT169" s="217" t="s">
        <v>180</v>
      </c>
      <c r="AU169" s="217" t="s">
        <v>185</v>
      </c>
      <c r="AY169" s="18" t="s">
        <v>177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185</v>
      </c>
      <c r="BK169" s="218">
        <f>ROUND(I169*H169,2)</f>
        <v>0</v>
      </c>
      <c r="BL169" s="18" t="s">
        <v>184</v>
      </c>
      <c r="BM169" s="217" t="s">
        <v>229</v>
      </c>
    </row>
    <row r="170" spans="1:65" s="13" customFormat="1" ht="10.199999999999999">
      <c r="B170" s="219"/>
      <c r="C170" s="220"/>
      <c r="D170" s="221" t="s">
        <v>187</v>
      </c>
      <c r="E170" s="222" t="s">
        <v>1</v>
      </c>
      <c r="F170" s="223" t="s">
        <v>230</v>
      </c>
      <c r="G170" s="220"/>
      <c r="H170" s="222" t="s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187</v>
      </c>
      <c r="AU170" s="229" t="s">
        <v>185</v>
      </c>
      <c r="AV170" s="13" t="s">
        <v>88</v>
      </c>
      <c r="AW170" s="13" t="s">
        <v>36</v>
      </c>
      <c r="AX170" s="13" t="s">
        <v>80</v>
      </c>
      <c r="AY170" s="229" t="s">
        <v>177</v>
      </c>
    </row>
    <row r="171" spans="1:65" s="14" customFormat="1" ht="10.199999999999999">
      <c r="B171" s="230"/>
      <c r="C171" s="231"/>
      <c r="D171" s="221" t="s">
        <v>187</v>
      </c>
      <c r="E171" s="232" t="s">
        <v>1</v>
      </c>
      <c r="F171" s="233" t="s">
        <v>1027</v>
      </c>
      <c r="G171" s="231"/>
      <c r="H171" s="234">
        <v>17.756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187</v>
      </c>
      <c r="AU171" s="240" t="s">
        <v>185</v>
      </c>
      <c r="AV171" s="14" t="s">
        <v>185</v>
      </c>
      <c r="AW171" s="14" t="s">
        <v>36</v>
      </c>
      <c r="AX171" s="14" t="s">
        <v>80</v>
      </c>
      <c r="AY171" s="240" t="s">
        <v>177</v>
      </c>
    </row>
    <row r="172" spans="1:65" s="14" customFormat="1" ht="10.199999999999999">
      <c r="B172" s="230"/>
      <c r="C172" s="231"/>
      <c r="D172" s="221" t="s">
        <v>187</v>
      </c>
      <c r="E172" s="232" t="s">
        <v>1</v>
      </c>
      <c r="F172" s="233" t="s">
        <v>232</v>
      </c>
      <c r="G172" s="231"/>
      <c r="H172" s="234">
        <v>-2.46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187</v>
      </c>
      <c r="AU172" s="240" t="s">
        <v>185</v>
      </c>
      <c r="AV172" s="14" t="s">
        <v>185</v>
      </c>
      <c r="AW172" s="14" t="s">
        <v>36</v>
      </c>
      <c r="AX172" s="14" t="s">
        <v>80</v>
      </c>
      <c r="AY172" s="240" t="s">
        <v>177</v>
      </c>
    </row>
    <row r="173" spans="1:65" s="15" customFormat="1" ht="10.199999999999999">
      <c r="B173" s="241"/>
      <c r="C173" s="242"/>
      <c r="D173" s="221" t="s">
        <v>187</v>
      </c>
      <c r="E173" s="243" t="s">
        <v>1</v>
      </c>
      <c r="F173" s="244" t="s">
        <v>217</v>
      </c>
      <c r="G173" s="242"/>
      <c r="H173" s="245">
        <v>15.295999999999999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187</v>
      </c>
      <c r="AU173" s="251" t="s">
        <v>185</v>
      </c>
      <c r="AV173" s="15" t="s">
        <v>184</v>
      </c>
      <c r="AW173" s="15" t="s">
        <v>36</v>
      </c>
      <c r="AX173" s="15" t="s">
        <v>88</v>
      </c>
      <c r="AY173" s="251" t="s">
        <v>177</v>
      </c>
    </row>
    <row r="174" spans="1:65" s="2" customFormat="1" ht="21.75" customHeight="1">
      <c r="A174" s="35"/>
      <c r="B174" s="36"/>
      <c r="C174" s="205" t="s">
        <v>233</v>
      </c>
      <c r="D174" s="205" t="s">
        <v>180</v>
      </c>
      <c r="E174" s="206" t="s">
        <v>234</v>
      </c>
      <c r="F174" s="207" t="s">
        <v>235</v>
      </c>
      <c r="G174" s="208" t="s">
        <v>203</v>
      </c>
      <c r="H174" s="209">
        <v>2.6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46</v>
      </c>
      <c r="O174" s="72"/>
      <c r="P174" s="215">
        <f>O174*H174</f>
        <v>0</v>
      </c>
      <c r="Q174" s="215">
        <v>8.0000000000000007E-5</v>
      </c>
      <c r="R174" s="215">
        <f>Q174*H174</f>
        <v>2.0800000000000001E-4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184</v>
      </c>
      <c r="AT174" s="217" t="s">
        <v>180</v>
      </c>
      <c r="AU174" s="217" t="s">
        <v>185</v>
      </c>
      <c r="AY174" s="18" t="s">
        <v>177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185</v>
      </c>
      <c r="BK174" s="218">
        <f>ROUND(I174*H174,2)</f>
        <v>0</v>
      </c>
      <c r="BL174" s="18" t="s">
        <v>184</v>
      </c>
      <c r="BM174" s="217" t="s">
        <v>236</v>
      </c>
    </row>
    <row r="175" spans="1:65" s="2" customFormat="1" ht="21.75" customHeight="1">
      <c r="A175" s="35"/>
      <c r="B175" s="36"/>
      <c r="C175" s="205" t="s">
        <v>114</v>
      </c>
      <c r="D175" s="205" t="s">
        <v>180</v>
      </c>
      <c r="E175" s="206" t="s">
        <v>237</v>
      </c>
      <c r="F175" s="207" t="s">
        <v>238</v>
      </c>
      <c r="G175" s="208" t="s">
        <v>203</v>
      </c>
      <c r="H175" s="209">
        <v>13.4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46</v>
      </c>
      <c r="O175" s="72"/>
      <c r="P175" s="215">
        <f>O175*H175</f>
        <v>0</v>
      </c>
      <c r="Q175" s="215">
        <v>1.2E-4</v>
      </c>
      <c r="R175" s="215">
        <f>Q175*H175</f>
        <v>1.6080000000000001E-3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184</v>
      </c>
      <c r="AT175" s="217" t="s">
        <v>180</v>
      </c>
      <c r="AU175" s="217" t="s">
        <v>185</v>
      </c>
      <c r="AY175" s="18" t="s">
        <v>177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185</v>
      </c>
      <c r="BK175" s="218">
        <f>ROUND(I175*H175,2)</f>
        <v>0</v>
      </c>
      <c r="BL175" s="18" t="s">
        <v>184</v>
      </c>
      <c r="BM175" s="217" t="s">
        <v>239</v>
      </c>
    </row>
    <row r="176" spans="1:65" s="2" customFormat="1" ht="21.75" customHeight="1">
      <c r="A176" s="35"/>
      <c r="B176" s="36"/>
      <c r="C176" s="205" t="s">
        <v>117</v>
      </c>
      <c r="D176" s="205" t="s">
        <v>180</v>
      </c>
      <c r="E176" s="206" t="s">
        <v>240</v>
      </c>
      <c r="F176" s="207" t="s">
        <v>241</v>
      </c>
      <c r="G176" s="208" t="s">
        <v>203</v>
      </c>
      <c r="H176" s="209">
        <v>14.4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46</v>
      </c>
      <c r="O176" s="72"/>
      <c r="P176" s="215">
        <f>O176*H176</f>
        <v>0</v>
      </c>
      <c r="Q176" s="215">
        <v>2.0000000000000001E-4</v>
      </c>
      <c r="R176" s="215">
        <f>Q176*H176</f>
        <v>2.8800000000000002E-3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184</v>
      </c>
      <c r="AT176" s="217" t="s">
        <v>180</v>
      </c>
      <c r="AU176" s="217" t="s">
        <v>185</v>
      </c>
      <c r="AY176" s="18" t="s">
        <v>177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185</v>
      </c>
      <c r="BK176" s="218">
        <f>ROUND(I176*H176,2)</f>
        <v>0</v>
      </c>
      <c r="BL176" s="18" t="s">
        <v>184</v>
      </c>
      <c r="BM176" s="217" t="s">
        <v>242</v>
      </c>
    </row>
    <row r="177" spans="1:65" s="12" customFormat="1" ht="22.8" customHeight="1">
      <c r="B177" s="189"/>
      <c r="C177" s="190"/>
      <c r="D177" s="191" t="s">
        <v>79</v>
      </c>
      <c r="E177" s="203" t="s">
        <v>207</v>
      </c>
      <c r="F177" s="203" t="s">
        <v>243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SUM(P178:P251)</f>
        <v>0</v>
      </c>
      <c r="Q177" s="197"/>
      <c r="R177" s="198">
        <f>SUM(R178:R251)</f>
        <v>4.469658120000001</v>
      </c>
      <c r="S177" s="197"/>
      <c r="T177" s="199">
        <f>SUM(T178:T251)</f>
        <v>0</v>
      </c>
      <c r="AR177" s="200" t="s">
        <v>88</v>
      </c>
      <c r="AT177" s="201" t="s">
        <v>79</v>
      </c>
      <c r="AU177" s="201" t="s">
        <v>88</v>
      </c>
      <c r="AY177" s="200" t="s">
        <v>177</v>
      </c>
      <c r="BK177" s="202">
        <f>SUM(BK178:BK251)</f>
        <v>0</v>
      </c>
    </row>
    <row r="178" spans="1:65" s="2" customFormat="1" ht="21.75" customHeight="1">
      <c r="A178" s="35"/>
      <c r="B178" s="36"/>
      <c r="C178" s="205" t="s">
        <v>120</v>
      </c>
      <c r="D178" s="205" t="s">
        <v>180</v>
      </c>
      <c r="E178" s="206" t="s">
        <v>244</v>
      </c>
      <c r="F178" s="207" t="s">
        <v>245</v>
      </c>
      <c r="G178" s="208" t="s">
        <v>210</v>
      </c>
      <c r="H178" s="209">
        <v>34.6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46</v>
      </c>
      <c r="O178" s="72"/>
      <c r="P178" s="215">
        <f>O178*H178</f>
        <v>0</v>
      </c>
      <c r="Q178" s="215">
        <v>2.5999999999999998E-4</v>
      </c>
      <c r="R178" s="215">
        <f>Q178*H178</f>
        <v>8.9959999999999988E-3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184</v>
      </c>
      <c r="AT178" s="217" t="s">
        <v>180</v>
      </c>
      <c r="AU178" s="217" t="s">
        <v>185</v>
      </c>
      <c r="AY178" s="18" t="s">
        <v>177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185</v>
      </c>
      <c r="BK178" s="218">
        <f>ROUND(I178*H178,2)</f>
        <v>0</v>
      </c>
      <c r="BL178" s="18" t="s">
        <v>184</v>
      </c>
      <c r="BM178" s="217" t="s">
        <v>246</v>
      </c>
    </row>
    <row r="179" spans="1:65" s="14" customFormat="1" ht="10.199999999999999">
      <c r="B179" s="230"/>
      <c r="C179" s="231"/>
      <c r="D179" s="221" t="s">
        <v>187</v>
      </c>
      <c r="E179" s="232" t="s">
        <v>1</v>
      </c>
      <c r="F179" s="233" t="s">
        <v>1028</v>
      </c>
      <c r="G179" s="231"/>
      <c r="H179" s="234">
        <v>34.6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187</v>
      </c>
      <c r="AU179" s="240" t="s">
        <v>185</v>
      </c>
      <c r="AV179" s="14" t="s">
        <v>185</v>
      </c>
      <c r="AW179" s="14" t="s">
        <v>36</v>
      </c>
      <c r="AX179" s="14" t="s">
        <v>88</v>
      </c>
      <c r="AY179" s="240" t="s">
        <v>177</v>
      </c>
    </row>
    <row r="180" spans="1:65" s="2" customFormat="1" ht="16.5" customHeight="1">
      <c r="A180" s="35"/>
      <c r="B180" s="36"/>
      <c r="C180" s="205" t="s">
        <v>123</v>
      </c>
      <c r="D180" s="205" t="s">
        <v>180</v>
      </c>
      <c r="E180" s="206" t="s">
        <v>248</v>
      </c>
      <c r="F180" s="207" t="s">
        <v>249</v>
      </c>
      <c r="G180" s="208" t="s">
        <v>210</v>
      </c>
      <c r="H180" s="209">
        <v>4.71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46</v>
      </c>
      <c r="O180" s="72"/>
      <c r="P180" s="215">
        <f>O180*H180</f>
        <v>0</v>
      </c>
      <c r="Q180" s="215">
        <v>0.04</v>
      </c>
      <c r="R180" s="215">
        <f>Q180*H180</f>
        <v>0.18840000000000001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184</v>
      </c>
      <c r="AT180" s="217" t="s">
        <v>180</v>
      </c>
      <c r="AU180" s="217" t="s">
        <v>185</v>
      </c>
      <c r="AY180" s="18" t="s">
        <v>177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185</v>
      </c>
      <c r="BK180" s="218">
        <f>ROUND(I180*H180,2)</f>
        <v>0</v>
      </c>
      <c r="BL180" s="18" t="s">
        <v>184</v>
      </c>
      <c r="BM180" s="217" t="s">
        <v>250</v>
      </c>
    </row>
    <row r="181" spans="1:65" s="13" customFormat="1" ht="10.199999999999999">
      <c r="B181" s="219"/>
      <c r="C181" s="220"/>
      <c r="D181" s="221" t="s">
        <v>187</v>
      </c>
      <c r="E181" s="222" t="s">
        <v>1</v>
      </c>
      <c r="F181" s="223" t="s">
        <v>251</v>
      </c>
      <c r="G181" s="220"/>
      <c r="H181" s="222" t="s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187</v>
      </c>
      <c r="AU181" s="229" t="s">
        <v>185</v>
      </c>
      <c r="AV181" s="13" t="s">
        <v>88</v>
      </c>
      <c r="AW181" s="13" t="s">
        <v>36</v>
      </c>
      <c r="AX181" s="13" t="s">
        <v>80</v>
      </c>
      <c r="AY181" s="229" t="s">
        <v>177</v>
      </c>
    </row>
    <row r="182" spans="1:65" s="14" customFormat="1" ht="10.199999999999999">
      <c r="B182" s="230"/>
      <c r="C182" s="231"/>
      <c r="D182" s="221" t="s">
        <v>187</v>
      </c>
      <c r="E182" s="232" t="s">
        <v>1</v>
      </c>
      <c r="F182" s="233" t="s">
        <v>252</v>
      </c>
      <c r="G182" s="231"/>
      <c r="H182" s="234">
        <v>2.71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187</v>
      </c>
      <c r="AU182" s="240" t="s">
        <v>185</v>
      </c>
      <c r="AV182" s="14" t="s">
        <v>185</v>
      </c>
      <c r="AW182" s="14" t="s">
        <v>36</v>
      </c>
      <c r="AX182" s="14" t="s">
        <v>80</v>
      </c>
      <c r="AY182" s="240" t="s">
        <v>177</v>
      </c>
    </row>
    <row r="183" spans="1:65" s="13" customFormat="1" ht="10.199999999999999">
      <c r="B183" s="219"/>
      <c r="C183" s="220"/>
      <c r="D183" s="221" t="s">
        <v>187</v>
      </c>
      <c r="E183" s="222" t="s">
        <v>1</v>
      </c>
      <c r="F183" s="223" t="s">
        <v>253</v>
      </c>
      <c r="G183" s="220"/>
      <c r="H183" s="222" t="s">
        <v>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187</v>
      </c>
      <c r="AU183" s="229" t="s">
        <v>185</v>
      </c>
      <c r="AV183" s="13" t="s">
        <v>88</v>
      </c>
      <c r="AW183" s="13" t="s">
        <v>36</v>
      </c>
      <c r="AX183" s="13" t="s">
        <v>80</v>
      </c>
      <c r="AY183" s="229" t="s">
        <v>177</v>
      </c>
    </row>
    <row r="184" spans="1:65" s="14" customFormat="1" ht="10.199999999999999">
      <c r="B184" s="230"/>
      <c r="C184" s="231"/>
      <c r="D184" s="221" t="s">
        <v>187</v>
      </c>
      <c r="E184" s="232" t="s">
        <v>1</v>
      </c>
      <c r="F184" s="233" t="s">
        <v>254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187</v>
      </c>
      <c r="AU184" s="240" t="s">
        <v>185</v>
      </c>
      <c r="AV184" s="14" t="s">
        <v>185</v>
      </c>
      <c r="AW184" s="14" t="s">
        <v>36</v>
      </c>
      <c r="AX184" s="14" t="s">
        <v>80</v>
      </c>
      <c r="AY184" s="240" t="s">
        <v>177</v>
      </c>
    </row>
    <row r="185" spans="1:65" s="15" customFormat="1" ht="10.199999999999999">
      <c r="B185" s="241"/>
      <c r="C185" s="242"/>
      <c r="D185" s="221" t="s">
        <v>187</v>
      </c>
      <c r="E185" s="243" t="s">
        <v>1</v>
      </c>
      <c r="F185" s="244" t="s">
        <v>217</v>
      </c>
      <c r="G185" s="242"/>
      <c r="H185" s="245">
        <v>4.71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187</v>
      </c>
      <c r="AU185" s="251" t="s">
        <v>185</v>
      </c>
      <c r="AV185" s="15" t="s">
        <v>184</v>
      </c>
      <c r="AW185" s="15" t="s">
        <v>36</v>
      </c>
      <c r="AX185" s="15" t="s">
        <v>88</v>
      </c>
      <c r="AY185" s="251" t="s">
        <v>177</v>
      </c>
    </row>
    <row r="186" spans="1:65" s="2" customFormat="1" ht="21.75" customHeight="1">
      <c r="A186" s="35"/>
      <c r="B186" s="36"/>
      <c r="C186" s="205" t="s">
        <v>255</v>
      </c>
      <c r="D186" s="205" t="s">
        <v>180</v>
      </c>
      <c r="E186" s="206" t="s">
        <v>256</v>
      </c>
      <c r="F186" s="207" t="s">
        <v>257</v>
      </c>
      <c r="G186" s="208" t="s">
        <v>210</v>
      </c>
      <c r="H186" s="209">
        <v>34.6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46</v>
      </c>
      <c r="O186" s="72"/>
      <c r="P186" s="215">
        <f>O186*H186</f>
        <v>0</v>
      </c>
      <c r="Q186" s="215">
        <v>4.8900000000000002E-3</v>
      </c>
      <c r="R186" s="215">
        <f>Q186*H186</f>
        <v>0.16919400000000001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184</v>
      </c>
      <c r="AT186" s="217" t="s">
        <v>180</v>
      </c>
      <c r="AU186" s="217" t="s">
        <v>185</v>
      </c>
      <c r="AY186" s="18" t="s">
        <v>177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185</v>
      </c>
      <c r="BK186" s="218">
        <f>ROUND(I186*H186,2)</f>
        <v>0</v>
      </c>
      <c r="BL186" s="18" t="s">
        <v>184</v>
      </c>
      <c r="BM186" s="217" t="s">
        <v>258</v>
      </c>
    </row>
    <row r="187" spans="1:65" s="14" customFormat="1" ht="10.199999999999999">
      <c r="B187" s="230"/>
      <c r="C187" s="231"/>
      <c r="D187" s="221" t="s">
        <v>187</v>
      </c>
      <c r="E187" s="232" t="s">
        <v>1</v>
      </c>
      <c r="F187" s="233" t="s">
        <v>1029</v>
      </c>
      <c r="G187" s="231"/>
      <c r="H187" s="234">
        <v>34.6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187</v>
      </c>
      <c r="AU187" s="240" t="s">
        <v>185</v>
      </c>
      <c r="AV187" s="14" t="s">
        <v>185</v>
      </c>
      <c r="AW187" s="14" t="s">
        <v>36</v>
      </c>
      <c r="AX187" s="14" t="s">
        <v>88</v>
      </c>
      <c r="AY187" s="240" t="s">
        <v>177</v>
      </c>
    </row>
    <row r="188" spans="1:65" s="2" customFormat="1" ht="21.75" customHeight="1">
      <c r="A188" s="35"/>
      <c r="B188" s="36"/>
      <c r="C188" s="205" t="s">
        <v>8</v>
      </c>
      <c r="D188" s="205" t="s">
        <v>180</v>
      </c>
      <c r="E188" s="206" t="s">
        <v>260</v>
      </c>
      <c r="F188" s="207" t="s">
        <v>261</v>
      </c>
      <c r="G188" s="208" t="s">
        <v>210</v>
      </c>
      <c r="H188" s="209">
        <v>34.6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46</v>
      </c>
      <c r="O188" s="72"/>
      <c r="P188" s="215">
        <f>O188*H188</f>
        <v>0</v>
      </c>
      <c r="Q188" s="215">
        <v>3.0000000000000001E-3</v>
      </c>
      <c r="R188" s="215">
        <f>Q188*H188</f>
        <v>0.1038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184</v>
      </c>
      <c r="AT188" s="217" t="s">
        <v>180</v>
      </c>
      <c r="AU188" s="217" t="s">
        <v>185</v>
      </c>
      <c r="AY188" s="18" t="s">
        <v>177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185</v>
      </c>
      <c r="BK188" s="218">
        <f>ROUND(I188*H188,2)</f>
        <v>0</v>
      </c>
      <c r="BL188" s="18" t="s">
        <v>184</v>
      </c>
      <c r="BM188" s="217" t="s">
        <v>262</v>
      </c>
    </row>
    <row r="189" spans="1:65" s="2" customFormat="1" ht="21.75" customHeight="1">
      <c r="A189" s="35"/>
      <c r="B189" s="36"/>
      <c r="C189" s="205" t="s">
        <v>263</v>
      </c>
      <c r="D189" s="205" t="s">
        <v>180</v>
      </c>
      <c r="E189" s="206" t="s">
        <v>264</v>
      </c>
      <c r="F189" s="207" t="s">
        <v>265</v>
      </c>
      <c r="G189" s="208" t="s">
        <v>210</v>
      </c>
      <c r="H189" s="209">
        <v>44.292999999999999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46</v>
      </c>
      <c r="O189" s="72"/>
      <c r="P189" s="215">
        <f>O189*H189</f>
        <v>0</v>
      </c>
      <c r="Q189" s="215">
        <v>2.5999999999999998E-4</v>
      </c>
      <c r="R189" s="215">
        <f>Q189*H189</f>
        <v>1.1516179999999999E-2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184</v>
      </c>
      <c r="AT189" s="217" t="s">
        <v>180</v>
      </c>
      <c r="AU189" s="217" t="s">
        <v>185</v>
      </c>
      <c r="AY189" s="18" t="s">
        <v>177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185</v>
      </c>
      <c r="BK189" s="218">
        <f>ROUND(I189*H189,2)</f>
        <v>0</v>
      </c>
      <c r="BL189" s="18" t="s">
        <v>184</v>
      </c>
      <c r="BM189" s="217" t="s">
        <v>266</v>
      </c>
    </row>
    <row r="190" spans="1:65" s="13" customFormat="1" ht="10.199999999999999">
      <c r="B190" s="219"/>
      <c r="C190" s="220"/>
      <c r="D190" s="221" t="s">
        <v>187</v>
      </c>
      <c r="E190" s="222" t="s">
        <v>1</v>
      </c>
      <c r="F190" s="223" t="s">
        <v>267</v>
      </c>
      <c r="G190" s="220"/>
      <c r="H190" s="222" t="s">
        <v>1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187</v>
      </c>
      <c r="AU190" s="229" t="s">
        <v>185</v>
      </c>
      <c r="AV190" s="13" t="s">
        <v>88</v>
      </c>
      <c r="AW190" s="13" t="s">
        <v>36</v>
      </c>
      <c r="AX190" s="13" t="s">
        <v>80</v>
      </c>
      <c r="AY190" s="229" t="s">
        <v>177</v>
      </c>
    </row>
    <row r="191" spans="1:65" s="14" customFormat="1" ht="10.199999999999999">
      <c r="B191" s="230"/>
      <c r="C191" s="231"/>
      <c r="D191" s="221" t="s">
        <v>187</v>
      </c>
      <c r="E191" s="232" t="s">
        <v>1</v>
      </c>
      <c r="F191" s="233" t="s">
        <v>1030</v>
      </c>
      <c r="G191" s="231"/>
      <c r="H191" s="234">
        <v>17.876000000000001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187</v>
      </c>
      <c r="AU191" s="240" t="s">
        <v>185</v>
      </c>
      <c r="AV191" s="14" t="s">
        <v>185</v>
      </c>
      <c r="AW191" s="14" t="s">
        <v>36</v>
      </c>
      <c r="AX191" s="14" t="s">
        <v>80</v>
      </c>
      <c r="AY191" s="240" t="s">
        <v>177</v>
      </c>
    </row>
    <row r="192" spans="1:65" s="14" customFormat="1" ht="10.199999999999999">
      <c r="B192" s="230"/>
      <c r="C192" s="231"/>
      <c r="D192" s="221" t="s">
        <v>187</v>
      </c>
      <c r="E192" s="232" t="s">
        <v>1</v>
      </c>
      <c r="F192" s="233" t="s">
        <v>269</v>
      </c>
      <c r="G192" s="231"/>
      <c r="H192" s="234">
        <v>-3.7120000000000002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187</v>
      </c>
      <c r="AU192" s="240" t="s">
        <v>185</v>
      </c>
      <c r="AV192" s="14" t="s">
        <v>185</v>
      </c>
      <c r="AW192" s="14" t="s">
        <v>36</v>
      </c>
      <c r="AX192" s="14" t="s">
        <v>80</v>
      </c>
      <c r="AY192" s="240" t="s">
        <v>177</v>
      </c>
    </row>
    <row r="193" spans="1:65" s="13" customFormat="1" ht="10.199999999999999">
      <c r="B193" s="219"/>
      <c r="C193" s="220"/>
      <c r="D193" s="221" t="s">
        <v>187</v>
      </c>
      <c r="E193" s="222" t="s">
        <v>1</v>
      </c>
      <c r="F193" s="223" t="s">
        <v>270</v>
      </c>
      <c r="G193" s="220"/>
      <c r="H193" s="222" t="s">
        <v>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187</v>
      </c>
      <c r="AU193" s="229" t="s">
        <v>185</v>
      </c>
      <c r="AV193" s="13" t="s">
        <v>88</v>
      </c>
      <c r="AW193" s="13" t="s">
        <v>36</v>
      </c>
      <c r="AX193" s="13" t="s">
        <v>80</v>
      </c>
      <c r="AY193" s="229" t="s">
        <v>177</v>
      </c>
    </row>
    <row r="194" spans="1:65" s="13" customFormat="1" ht="10.199999999999999">
      <c r="B194" s="219"/>
      <c r="C194" s="220"/>
      <c r="D194" s="221" t="s">
        <v>187</v>
      </c>
      <c r="E194" s="222" t="s">
        <v>1</v>
      </c>
      <c r="F194" s="223" t="s">
        <v>1031</v>
      </c>
      <c r="G194" s="220"/>
      <c r="H194" s="222" t="s">
        <v>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187</v>
      </c>
      <c r="AU194" s="229" t="s">
        <v>185</v>
      </c>
      <c r="AV194" s="13" t="s">
        <v>88</v>
      </c>
      <c r="AW194" s="13" t="s">
        <v>36</v>
      </c>
      <c r="AX194" s="13" t="s">
        <v>80</v>
      </c>
      <c r="AY194" s="229" t="s">
        <v>177</v>
      </c>
    </row>
    <row r="195" spans="1:65" s="13" customFormat="1" ht="10.199999999999999">
      <c r="B195" s="219"/>
      <c r="C195" s="220"/>
      <c r="D195" s="221" t="s">
        <v>187</v>
      </c>
      <c r="E195" s="222" t="s">
        <v>1</v>
      </c>
      <c r="F195" s="223" t="s">
        <v>272</v>
      </c>
      <c r="G195" s="220"/>
      <c r="H195" s="222" t="s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187</v>
      </c>
      <c r="AU195" s="229" t="s">
        <v>185</v>
      </c>
      <c r="AV195" s="13" t="s">
        <v>88</v>
      </c>
      <c r="AW195" s="13" t="s">
        <v>36</v>
      </c>
      <c r="AX195" s="13" t="s">
        <v>80</v>
      </c>
      <c r="AY195" s="229" t="s">
        <v>177</v>
      </c>
    </row>
    <row r="196" spans="1:65" s="14" customFormat="1" ht="20.399999999999999">
      <c r="B196" s="230"/>
      <c r="C196" s="231"/>
      <c r="D196" s="221" t="s">
        <v>187</v>
      </c>
      <c r="E196" s="232" t="s">
        <v>1</v>
      </c>
      <c r="F196" s="233" t="s">
        <v>273</v>
      </c>
      <c r="G196" s="231"/>
      <c r="H196" s="234">
        <v>35.649000000000001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187</v>
      </c>
      <c r="AU196" s="240" t="s">
        <v>185</v>
      </c>
      <c r="AV196" s="14" t="s">
        <v>185</v>
      </c>
      <c r="AW196" s="14" t="s">
        <v>36</v>
      </c>
      <c r="AX196" s="14" t="s">
        <v>80</v>
      </c>
      <c r="AY196" s="240" t="s">
        <v>177</v>
      </c>
    </row>
    <row r="197" spans="1:65" s="14" customFormat="1" ht="10.199999999999999">
      <c r="B197" s="230"/>
      <c r="C197" s="231"/>
      <c r="D197" s="221" t="s">
        <v>187</v>
      </c>
      <c r="E197" s="232" t="s">
        <v>1</v>
      </c>
      <c r="F197" s="233" t="s">
        <v>274</v>
      </c>
      <c r="G197" s="231"/>
      <c r="H197" s="234">
        <v>-5.52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187</v>
      </c>
      <c r="AU197" s="240" t="s">
        <v>185</v>
      </c>
      <c r="AV197" s="14" t="s">
        <v>185</v>
      </c>
      <c r="AW197" s="14" t="s">
        <v>36</v>
      </c>
      <c r="AX197" s="14" t="s">
        <v>80</v>
      </c>
      <c r="AY197" s="240" t="s">
        <v>177</v>
      </c>
    </row>
    <row r="198" spans="1:65" s="15" customFormat="1" ht="10.199999999999999">
      <c r="B198" s="241"/>
      <c r="C198" s="242"/>
      <c r="D198" s="221" t="s">
        <v>187</v>
      </c>
      <c r="E198" s="243" t="s">
        <v>1</v>
      </c>
      <c r="F198" s="244" t="s">
        <v>217</v>
      </c>
      <c r="G198" s="242"/>
      <c r="H198" s="245">
        <v>44.292999999999999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187</v>
      </c>
      <c r="AU198" s="251" t="s">
        <v>185</v>
      </c>
      <c r="AV198" s="15" t="s">
        <v>184</v>
      </c>
      <c r="AW198" s="15" t="s">
        <v>36</v>
      </c>
      <c r="AX198" s="15" t="s">
        <v>88</v>
      </c>
      <c r="AY198" s="251" t="s">
        <v>177</v>
      </c>
    </row>
    <row r="199" spans="1:65" s="2" customFormat="1" ht="16.5" customHeight="1">
      <c r="A199" s="35"/>
      <c r="B199" s="36"/>
      <c r="C199" s="205" t="s">
        <v>275</v>
      </c>
      <c r="D199" s="205" t="s">
        <v>180</v>
      </c>
      <c r="E199" s="206" t="s">
        <v>276</v>
      </c>
      <c r="F199" s="207" t="s">
        <v>277</v>
      </c>
      <c r="G199" s="208" t="s">
        <v>210</v>
      </c>
      <c r="H199" s="209">
        <v>7.1550000000000002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46</v>
      </c>
      <c r="O199" s="72"/>
      <c r="P199" s="215">
        <f>O199*H199</f>
        <v>0</v>
      </c>
      <c r="Q199" s="215">
        <v>0.04</v>
      </c>
      <c r="R199" s="215">
        <f>Q199*H199</f>
        <v>0.28620000000000001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184</v>
      </c>
      <c r="AT199" s="217" t="s">
        <v>180</v>
      </c>
      <c r="AU199" s="217" t="s">
        <v>185</v>
      </c>
      <c r="AY199" s="18" t="s">
        <v>177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185</v>
      </c>
      <c r="BK199" s="218">
        <f>ROUND(I199*H199,2)</f>
        <v>0</v>
      </c>
      <c r="BL199" s="18" t="s">
        <v>184</v>
      </c>
      <c r="BM199" s="217" t="s">
        <v>278</v>
      </c>
    </row>
    <row r="200" spans="1:65" s="14" customFormat="1" ht="10.199999999999999">
      <c r="B200" s="230"/>
      <c r="C200" s="231"/>
      <c r="D200" s="221" t="s">
        <v>187</v>
      </c>
      <c r="E200" s="232" t="s">
        <v>1</v>
      </c>
      <c r="F200" s="233" t="s">
        <v>279</v>
      </c>
      <c r="G200" s="231"/>
      <c r="H200" s="234">
        <v>5.04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187</v>
      </c>
      <c r="AU200" s="240" t="s">
        <v>185</v>
      </c>
      <c r="AV200" s="14" t="s">
        <v>185</v>
      </c>
      <c r="AW200" s="14" t="s">
        <v>36</v>
      </c>
      <c r="AX200" s="14" t="s">
        <v>80</v>
      </c>
      <c r="AY200" s="240" t="s">
        <v>177</v>
      </c>
    </row>
    <row r="201" spans="1:65" s="14" customFormat="1" ht="10.199999999999999">
      <c r="B201" s="230"/>
      <c r="C201" s="231"/>
      <c r="D201" s="221" t="s">
        <v>187</v>
      </c>
      <c r="E201" s="232" t="s">
        <v>1</v>
      </c>
      <c r="F201" s="233" t="s">
        <v>280</v>
      </c>
      <c r="G201" s="231"/>
      <c r="H201" s="234">
        <v>2.1150000000000002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187</v>
      </c>
      <c r="AU201" s="240" t="s">
        <v>185</v>
      </c>
      <c r="AV201" s="14" t="s">
        <v>185</v>
      </c>
      <c r="AW201" s="14" t="s">
        <v>36</v>
      </c>
      <c r="AX201" s="14" t="s">
        <v>80</v>
      </c>
      <c r="AY201" s="240" t="s">
        <v>177</v>
      </c>
    </row>
    <row r="202" spans="1:65" s="15" customFormat="1" ht="10.199999999999999">
      <c r="B202" s="241"/>
      <c r="C202" s="242"/>
      <c r="D202" s="221" t="s">
        <v>187</v>
      </c>
      <c r="E202" s="243" t="s">
        <v>1</v>
      </c>
      <c r="F202" s="244" t="s">
        <v>217</v>
      </c>
      <c r="G202" s="242"/>
      <c r="H202" s="245">
        <v>7.1550000000000002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187</v>
      </c>
      <c r="AU202" s="251" t="s">
        <v>185</v>
      </c>
      <c r="AV202" s="15" t="s">
        <v>184</v>
      </c>
      <c r="AW202" s="15" t="s">
        <v>36</v>
      </c>
      <c r="AX202" s="15" t="s">
        <v>88</v>
      </c>
      <c r="AY202" s="251" t="s">
        <v>177</v>
      </c>
    </row>
    <row r="203" spans="1:65" s="2" customFormat="1" ht="21.75" customHeight="1">
      <c r="A203" s="35"/>
      <c r="B203" s="36"/>
      <c r="C203" s="205" t="s">
        <v>281</v>
      </c>
      <c r="D203" s="205" t="s">
        <v>180</v>
      </c>
      <c r="E203" s="206" t="s">
        <v>282</v>
      </c>
      <c r="F203" s="207" t="s">
        <v>283</v>
      </c>
      <c r="G203" s="208" t="s">
        <v>210</v>
      </c>
      <c r="H203" s="209">
        <v>48.805999999999997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46</v>
      </c>
      <c r="O203" s="72"/>
      <c r="P203" s="215">
        <f>O203*H203</f>
        <v>0</v>
      </c>
      <c r="Q203" s="215">
        <v>4.8900000000000002E-3</v>
      </c>
      <c r="R203" s="215">
        <f>Q203*H203</f>
        <v>0.23866134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184</v>
      </c>
      <c r="AT203" s="217" t="s">
        <v>180</v>
      </c>
      <c r="AU203" s="217" t="s">
        <v>185</v>
      </c>
      <c r="AY203" s="18" t="s">
        <v>177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185</v>
      </c>
      <c r="BK203" s="218">
        <f>ROUND(I203*H203,2)</f>
        <v>0</v>
      </c>
      <c r="BL203" s="18" t="s">
        <v>184</v>
      </c>
      <c r="BM203" s="217" t="s">
        <v>284</v>
      </c>
    </row>
    <row r="204" spans="1:65" s="13" customFormat="1" ht="10.199999999999999">
      <c r="B204" s="219"/>
      <c r="C204" s="220"/>
      <c r="D204" s="221" t="s">
        <v>187</v>
      </c>
      <c r="E204" s="222" t="s">
        <v>1</v>
      </c>
      <c r="F204" s="223" t="s">
        <v>212</v>
      </c>
      <c r="G204" s="220"/>
      <c r="H204" s="222" t="s">
        <v>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187</v>
      </c>
      <c r="AU204" s="229" t="s">
        <v>185</v>
      </c>
      <c r="AV204" s="13" t="s">
        <v>88</v>
      </c>
      <c r="AW204" s="13" t="s">
        <v>36</v>
      </c>
      <c r="AX204" s="13" t="s">
        <v>80</v>
      </c>
      <c r="AY204" s="229" t="s">
        <v>177</v>
      </c>
    </row>
    <row r="205" spans="1:65" s="14" customFormat="1" ht="10.199999999999999">
      <c r="B205" s="230"/>
      <c r="C205" s="231"/>
      <c r="D205" s="221" t="s">
        <v>187</v>
      </c>
      <c r="E205" s="232" t="s">
        <v>1</v>
      </c>
      <c r="F205" s="233" t="s">
        <v>1024</v>
      </c>
      <c r="G205" s="231"/>
      <c r="H205" s="234">
        <v>3.3149999999999999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187</v>
      </c>
      <c r="AU205" s="240" t="s">
        <v>185</v>
      </c>
      <c r="AV205" s="14" t="s">
        <v>185</v>
      </c>
      <c r="AW205" s="14" t="s">
        <v>36</v>
      </c>
      <c r="AX205" s="14" t="s">
        <v>80</v>
      </c>
      <c r="AY205" s="240" t="s">
        <v>177</v>
      </c>
    </row>
    <row r="206" spans="1:65" s="14" customFormat="1" ht="10.199999999999999">
      <c r="B206" s="230"/>
      <c r="C206" s="231"/>
      <c r="D206" s="221" t="s">
        <v>187</v>
      </c>
      <c r="E206" s="232" t="s">
        <v>1</v>
      </c>
      <c r="F206" s="233" t="s">
        <v>285</v>
      </c>
      <c r="G206" s="231"/>
      <c r="H206" s="234">
        <v>1.3009999999999999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187</v>
      </c>
      <c r="AU206" s="240" t="s">
        <v>185</v>
      </c>
      <c r="AV206" s="14" t="s">
        <v>185</v>
      </c>
      <c r="AW206" s="14" t="s">
        <v>36</v>
      </c>
      <c r="AX206" s="14" t="s">
        <v>80</v>
      </c>
      <c r="AY206" s="240" t="s">
        <v>177</v>
      </c>
    </row>
    <row r="207" spans="1:65" s="13" customFormat="1" ht="10.199999999999999">
      <c r="B207" s="219"/>
      <c r="C207" s="220"/>
      <c r="D207" s="221" t="s">
        <v>187</v>
      </c>
      <c r="E207" s="222" t="s">
        <v>1</v>
      </c>
      <c r="F207" s="223" t="s">
        <v>215</v>
      </c>
      <c r="G207" s="220"/>
      <c r="H207" s="222" t="s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187</v>
      </c>
      <c r="AU207" s="229" t="s">
        <v>185</v>
      </c>
      <c r="AV207" s="13" t="s">
        <v>88</v>
      </c>
      <c r="AW207" s="13" t="s">
        <v>36</v>
      </c>
      <c r="AX207" s="13" t="s">
        <v>80</v>
      </c>
      <c r="AY207" s="229" t="s">
        <v>177</v>
      </c>
    </row>
    <row r="208" spans="1:65" s="14" customFormat="1" ht="10.199999999999999">
      <c r="B208" s="230"/>
      <c r="C208" s="231"/>
      <c r="D208" s="221" t="s">
        <v>187</v>
      </c>
      <c r="E208" s="232" t="s">
        <v>1</v>
      </c>
      <c r="F208" s="233" t="s">
        <v>286</v>
      </c>
      <c r="G208" s="231"/>
      <c r="H208" s="234">
        <v>3.448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187</v>
      </c>
      <c r="AU208" s="240" t="s">
        <v>185</v>
      </c>
      <c r="AV208" s="14" t="s">
        <v>185</v>
      </c>
      <c r="AW208" s="14" t="s">
        <v>36</v>
      </c>
      <c r="AX208" s="14" t="s">
        <v>80</v>
      </c>
      <c r="AY208" s="240" t="s">
        <v>177</v>
      </c>
    </row>
    <row r="209" spans="1:65" s="16" customFormat="1" ht="10.199999999999999">
      <c r="B209" s="252"/>
      <c r="C209" s="253"/>
      <c r="D209" s="221" t="s">
        <v>187</v>
      </c>
      <c r="E209" s="254" t="s">
        <v>1</v>
      </c>
      <c r="F209" s="255" t="s">
        <v>287</v>
      </c>
      <c r="G209" s="253"/>
      <c r="H209" s="256">
        <v>8.0640000000000001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187</v>
      </c>
      <c r="AU209" s="262" t="s">
        <v>185</v>
      </c>
      <c r="AV209" s="16" t="s">
        <v>178</v>
      </c>
      <c r="AW209" s="16" t="s">
        <v>36</v>
      </c>
      <c r="AX209" s="16" t="s">
        <v>80</v>
      </c>
      <c r="AY209" s="262" t="s">
        <v>177</v>
      </c>
    </row>
    <row r="210" spans="1:65" s="13" customFormat="1" ht="10.199999999999999">
      <c r="B210" s="219"/>
      <c r="C210" s="220"/>
      <c r="D210" s="221" t="s">
        <v>187</v>
      </c>
      <c r="E210" s="222" t="s">
        <v>1</v>
      </c>
      <c r="F210" s="223" t="s">
        <v>222</v>
      </c>
      <c r="G210" s="220"/>
      <c r="H210" s="222" t="s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187</v>
      </c>
      <c r="AU210" s="229" t="s">
        <v>185</v>
      </c>
      <c r="AV210" s="13" t="s">
        <v>88</v>
      </c>
      <c r="AW210" s="13" t="s">
        <v>36</v>
      </c>
      <c r="AX210" s="13" t="s">
        <v>80</v>
      </c>
      <c r="AY210" s="229" t="s">
        <v>177</v>
      </c>
    </row>
    <row r="211" spans="1:65" s="14" customFormat="1" ht="10.199999999999999">
      <c r="B211" s="230"/>
      <c r="C211" s="231"/>
      <c r="D211" s="221" t="s">
        <v>187</v>
      </c>
      <c r="E211" s="232" t="s">
        <v>1</v>
      </c>
      <c r="F211" s="233" t="s">
        <v>1032</v>
      </c>
      <c r="G211" s="231"/>
      <c r="H211" s="234">
        <v>33.048000000000002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187</v>
      </c>
      <c r="AU211" s="240" t="s">
        <v>185</v>
      </c>
      <c r="AV211" s="14" t="s">
        <v>185</v>
      </c>
      <c r="AW211" s="14" t="s">
        <v>36</v>
      </c>
      <c r="AX211" s="14" t="s">
        <v>80</v>
      </c>
      <c r="AY211" s="240" t="s">
        <v>177</v>
      </c>
    </row>
    <row r="212" spans="1:65" s="13" customFormat="1" ht="10.199999999999999">
      <c r="B212" s="219"/>
      <c r="C212" s="220"/>
      <c r="D212" s="221" t="s">
        <v>187</v>
      </c>
      <c r="E212" s="222" t="s">
        <v>1</v>
      </c>
      <c r="F212" s="223" t="s">
        <v>224</v>
      </c>
      <c r="G212" s="220"/>
      <c r="H212" s="222" t="s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187</v>
      </c>
      <c r="AU212" s="229" t="s">
        <v>185</v>
      </c>
      <c r="AV212" s="13" t="s">
        <v>88</v>
      </c>
      <c r="AW212" s="13" t="s">
        <v>36</v>
      </c>
      <c r="AX212" s="13" t="s">
        <v>80</v>
      </c>
      <c r="AY212" s="229" t="s">
        <v>177</v>
      </c>
    </row>
    <row r="213" spans="1:65" s="14" customFormat="1" ht="10.199999999999999">
      <c r="B213" s="230"/>
      <c r="C213" s="231"/>
      <c r="D213" s="221" t="s">
        <v>187</v>
      </c>
      <c r="E213" s="232" t="s">
        <v>1</v>
      </c>
      <c r="F213" s="233" t="s">
        <v>289</v>
      </c>
      <c r="G213" s="231"/>
      <c r="H213" s="234">
        <v>-14.074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187</v>
      </c>
      <c r="AU213" s="240" t="s">
        <v>185</v>
      </c>
      <c r="AV213" s="14" t="s">
        <v>185</v>
      </c>
      <c r="AW213" s="14" t="s">
        <v>36</v>
      </c>
      <c r="AX213" s="14" t="s">
        <v>80</v>
      </c>
      <c r="AY213" s="240" t="s">
        <v>177</v>
      </c>
    </row>
    <row r="214" spans="1:65" s="16" customFormat="1" ht="10.199999999999999">
      <c r="B214" s="252"/>
      <c r="C214" s="253"/>
      <c r="D214" s="221" t="s">
        <v>187</v>
      </c>
      <c r="E214" s="254" t="s">
        <v>1</v>
      </c>
      <c r="F214" s="255" t="s">
        <v>287</v>
      </c>
      <c r="G214" s="253"/>
      <c r="H214" s="256">
        <v>18.974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187</v>
      </c>
      <c r="AU214" s="262" t="s">
        <v>185</v>
      </c>
      <c r="AV214" s="16" t="s">
        <v>178</v>
      </c>
      <c r="AW214" s="16" t="s">
        <v>36</v>
      </c>
      <c r="AX214" s="16" t="s">
        <v>80</v>
      </c>
      <c r="AY214" s="262" t="s">
        <v>177</v>
      </c>
    </row>
    <row r="215" spans="1:65" s="13" customFormat="1" ht="10.199999999999999">
      <c r="B215" s="219"/>
      <c r="C215" s="220"/>
      <c r="D215" s="221" t="s">
        <v>187</v>
      </c>
      <c r="E215" s="222" t="s">
        <v>1</v>
      </c>
      <c r="F215" s="223" t="s">
        <v>230</v>
      </c>
      <c r="G215" s="220"/>
      <c r="H215" s="222" t="s">
        <v>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187</v>
      </c>
      <c r="AU215" s="229" t="s">
        <v>185</v>
      </c>
      <c r="AV215" s="13" t="s">
        <v>88</v>
      </c>
      <c r="AW215" s="13" t="s">
        <v>36</v>
      </c>
      <c r="AX215" s="13" t="s">
        <v>80</v>
      </c>
      <c r="AY215" s="229" t="s">
        <v>177</v>
      </c>
    </row>
    <row r="216" spans="1:65" s="14" customFormat="1" ht="10.199999999999999">
      <c r="B216" s="230"/>
      <c r="C216" s="231"/>
      <c r="D216" s="221" t="s">
        <v>187</v>
      </c>
      <c r="E216" s="232" t="s">
        <v>1</v>
      </c>
      <c r="F216" s="233" t="s">
        <v>290</v>
      </c>
      <c r="G216" s="231"/>
      <c r="H216" s="234">
        <v>31.608000000000001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187</v>
      </c>
      <c r="AU216" s="240" t="s">
        <v>185</v>
      </c>
      <c r="AV216" s="14" t="s">
        <v>185</v>
      </c>
      <c r="AW216" s="14" t="s">
        <v>36</v>
      </c>
      <c r="AX216" s="14" t="s">
        <v>80</v>
      </c>
      <c r="AY216" s="240" t="s">
        <v>177</v>
      </c>
    </row>
    <row r="217" spans="1:65" s="14" customFormat="1" ht="10.199999999999999">
      <c r="B217" s="230"/>
      <c r="C217" s="231"/>
      <c r="D217" s="221" t="s">
        <v>187</v>
      </c>
      <c r="E217" s="232" t="s">
        <v>1</v>
      </c>
      <c r="F217" s="233" t="s">
        <v>291</v>
      </c>
      <c r="G217" s="231"/>
      <c r="H217" s="234">
        <v>-9.84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187</v>
      </c>
      <c r="AU217" s="240" t="s">
        <v>185</v>
      </c>
      <c r="AV217" s="14" t="s">
        <v>185</v>
      </c>
      <c r="AW217" s="14" t="s">
        <v>36</v>
      </c>
      <c r="AX217" s="14" t="s">
        <v>80</v>
      </c>
      <c r="AY217" s="240" t="s">
        <v>177</v>
      </c>
    </row>
    <row r="218" spans="1:65" s="16" customFormat="1" ht="10.199999999999999">
      <c r="B218" s="252"/>
      <c r="C218" s="253"/>
      <c r="D218" s="221" t="s">
        <v>187</v>
      </c>
      <c r="E218" s="254" t="s">
        <v>1</v>
      </c>
      <c r="F218" s="255" t="s">
        <v>287</v>
      </c>
      <c r="G218" s="253"/>
      <c r="H218" s="256">
        <v>21.768000000000001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187</v>
      </c>
      <c r="AU218" s="262" t="s">
        <v>185</v>
      </c>
      <c r="AV218" s="16" t="s">
        <v>178</v>
      </c>
      <c r="AW218" s="16" t="s">
        <v>36</v>
      </c>
      <c r="AX218" s="16" t="s">
        <v>80</v>
      </c>
      <c r="AY218" s="262" t="s">
        <v>177</v>
      </c>
    </row>
    <row r="219" spans="1:65" s="15" customFormat="1" ht="10.199999999999999">
      <c r="B219" s="241"/>
      <c r="C219" s="242"/>
      <c r="D219" s="221" t="s">
        <v>187</v>
      </c>
      <c r="E219" s="243" t="s">
        <v>1</v>
      </c>
      <c r="F219" s="244" t="s">
        <v>217</v>
      </c>
      <c r="G219" s="242"/>
      <c r="H219" s="245">
        <v>48.805999999999997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187</v>
      </c>
      <c r="AU219" s="251" t="s">
        <v>185</v>
      </c>
      <c r="AV219" s="15" t="s">
        <v>184</v>
      </c>
      <c r="AW219" s="15" t="s">
        <v>36</v>
      </c>
      <c r="AX219" s="15" t="s">
        <v>88</v>
      </c>
      <c r="AY219" s="251" t="s">
        <v>177</v>
      </c>
    </row>
    <row r="220" spans="1:65" s="2" customFormat="1" ht="21.75" customHeight="1">
      <c r="A220" s="35"/>
      <c r="B220" s="36"/>
      <c r="C220" s="205" t="s">
        <v>292</v>
      </c>
      <c r="D220" s="205" t="s">
        <v>180</v>
      </c>
      <c r="E220" s="206" t="s">
        <v>293</v>
      </c>
      <c r="F220" s="207" t="s">
        <v>294</v>
      </c>
      <c r="G220" s="208" t="s">
        <v>210</v>
      </c>
      <c r="H220" s="209">
        <v>80.525000000000006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46</v>
      </c>
      <c r="O220" s="72"/>
      <c r="P220" s="215">
        <f>O220*H220</f>
        <v>0</v>
      </c>
      <c r="Q220" s="215">
        <v>3.0000000000000001E-3</v>
      </c>
      <c r="R220" s="215">
        <f>Q220*H220</f>
        <v>0.24157500000000001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184</v>
      </c>
      <c r="AT220" s="217" t="s">
        <v>180</v>
      </c>
      <c r="AU220" s="217" t="s">
        <v>185</v>
      </c>
      <c r="AY220" s="18" t="s">
        <v>177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185</v>
      </c>
      <c r="BK220" s="218">
        <f>ROUND(I220*H220,2)</f>
        <v>0</v>
      </c>
      <c r="BL220" s="18" t="s">
        <v>184</v>
      </c>
      <c r="BM220" s="217" t="s">
        <v>295</v>
      </c>
    </row>
    <row r="221" spans="1:65" s="13" customFormat="1" ht="10.199999999999999">
      <c r="B221" s="219"/>
      <c r="C221" s="220"/>
      <c r="D221" s="221" t="s">
        <v>187</v>
      </c>
      <c r="E221" s="222" t="s">
        <v>1</v>
      </c>
      <c r="F221" s="223" t="s">
        <v>296</v>
      </c>
      <c r="G221" s="220"/>
      <c r="H221" s="222" t="s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187</v>
      </c>
      <c r="AU221" s="229" t="s">
        <v>185</v>
      </c>
      <c r="AV221" s="13" t="s">
        <v>88</v>
      </c>
      <c r="AW221" s="13" t="s">
        <v>36</v>
      </c>
      <c r="AX221" s="13" t="s">
        <v>80</v>
      </c>
      <c r="AY221" s="229" t="s">
        <v>177</v>
      </c>
    </row>
    <row r="222" spans="1:65" s="14" customFormat="1" ht="10.199999999999999">
      <c r="B222" s="230"/>
      <c r="C222" s="231"/>
      <c r="D222" s="221" t="s">
        <v>187</v>
      </c>
      <c r="E222" s="232" t="s">
        <v>1</v>
      </c>
      <c r="F222" s="233" t="s">
        <v>297</v>
      </c>
      <c r="G222" s="231"/>
      <c r="H222" s="234">
        <v>48.143999999999998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187</v>
      </c>
      <c r="AU222" s="240" t="s">
        <v>185</v>
      </c>
      <c r="AV222" s="14" t="s">
        <v>185</v>
      </c>
      <c r="AW222" s="14" t="s">
        <v>36</v>
      </c>
      <c r="AX222" s="14" t="s">
        <v>80</v>
      </c>
      <c r="AY222" s="240" t="s">
        <v>177</v>
      </c>
    </row>
    <row r="223" spans="1:65" s="13" customFormat="1" ht="10.199999999999999">
      <c r="B223" s="219"/>
      <c r="C223" s="220"/>
      <c r="D223" s="221" t="s">
        <v>187</v>
      </c>
      <c r="E223" s="222" t="s">
        <v>1</v>
      </c>
      <c r="F223" s="223" t="s">
        <v>298</v>
      </c>
      <c r="G223" s="220"/>
      <c r="H223" s="222" t="s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187</v>
      </c>
      <c r="AU223" s="229" t="s">
        <v>185</v>
      </c>
      <c r="AV223" s="13" t="s">
        <v>88</v>
      </c>
      <c r="AW223" s="13" t="s">
        <v>36</v>
      </c>
      <c r="AX223" s="13" t="s">
        <v>80</v>
      </c>
      <c r="AY223" s="229" t="s">
        <v>177</v>
      </c>
    </row>
    <row r="224" spans="1:65" s="13" customFormat="1" ht="10.199999999999999">
      <c r="B224" s="219"/>
      <c r="C224" s="220"/>
      <c r="D224" s="221" t="s">
        <v>187</v>
      </c>
      <c r="E224" s="222" t="s">
        <v>1</v>
      </c>
      <c r="F224" s="223" t="s">
        <v>212</v>
      </c>
      <c r="G224" s="220"/>
      <c r="H224" s="222" t="s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187</v>
      </c>
      <c r="AU224" s="229" t="s">
        <v>185</v>
      </c>
      <c r="AV224" s="13" t="s">
        <v>88</v>
      </c>
      <c r="AW224" s="13" t="s">
        <v>36</v>
      </c>
      <c r="AX224" s="13" t="s">
        <v>80</v>
      </c>
      <c r="AY224" s="229" t="s">
        <v>177</v>
      </c>
    </row>
    <row r="225" spans="1:65" s="14" customFormat="1" ht="10.199999999999999">
      <c r="B225" s="230"/>
      <c r="C225" s="231"/>
      <c r="D225" s="221" t="s">
        <v>187</v>
      </c>
      <c r="E225" s="232" t="s">
        <v>1</v>
      </c>
      <c r="F225" s="233" t="s">
        <v>1033</v>
      </c>
      <c r="G225" s="231"/>
      <c r="H225" s="234">
        <v>0.78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187</v>
      </c>
      <c r="AU225" s="240" t="s">
        <v>185</v>
      </c>
      <c r="AV225" s="14" t="s">
        <v>185</v>
      </c>
      <c r="AW225" s="14" t="s">
        <v>36</v>
      </c>
      <c r="AX225" s="14" t="s">
        <v>80</v>
      </c>
      <c r="AY225" s="240" t="s">
        <v>177</v>
      </c>
    </row>
    <row r="226" spans="1:65" s="14" customFormat="1" ht="10.199999999999999">
      <c r="B226" s="230"/>
      <c r="C226" s="231"/>
      <c r="D226" s="221" t="s">
        <v>187</v>
      </c>
      <c r="E226" s="232" t="s">
        <v>1</v>
      </c>
      <c r="F226" s="233" t="s">
        <v>285</v>
      </c>
      <c r="G226" s="231"/>
      <c r="H226" s="234">
        <v>1.3009999999999999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187</v>
      </c>
      <c r="AU226" s="240" t="s">
        <v>185</v>
      </c>
      <c r="AV226" s="14" t="s">
        <v>185</v>
      </c>
      <c r="AW226" s="14" t="s">
        <v>36</v>
      </c>
      <c r="AX226" s="14" t="s">
        <v>80</v>
      </c>
      <c r="AY226" s="240" t="s">
        <v>177</v>
      </c>
    </row>
    <row r="227" spans="1:65" s="13" customFormat="1" ht="10.199999999999999">
      <c r="B227" s="219"/>
      <c r="C227" s="220"/>
      <c r="D227" s="221" t="s">
        <v>187</v>
      </c>
      <c r="E227" s="222" t="s">
        <v>1</v>
      </c>
      <c r="F227" s="223" t="s">
        <v>215</v>
      </c>
      <c r="G227" s="220"/>
      <c r="H227" s="222" t="s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187</v>
      </c>
      <c r="AU227" s="229" t="s">
        <v>185</v>
      </c>
      <c r="AV227" s="13" t="s">
        <v>88</v>
      </c>
      <c r="AW227" s="13" t="s">
        <v>36</v>
      </c>
      <c r="AX227" s="13" t="s">
        <v>80</v>
      </c>
      <c r="AY227" s="229" t="s">
        <v>177</v>
      </c>
    </row>
    <row r="228" spans="1:65" s="14" customFormat="1" ht="10.199999999999999">
      <c r="B228" s="230"/>
      <c r="C228" s="231"/>
      <c r="D228" s="221" t="s">
        <v>187</v>
      </c>
      <c r="E228" s="232" t="s">
        <v>1</v>
      </c>
      <c r="F228" s="233" t="s">
        <v>300</v>
      </c>
      <c r="G228" s="231"/>
      <c r="H228" s="234">
        <v>1.266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187</v>
      </c>
      <c r="AU228" s="240" t="s">
        <v>185</v>
      </c>
      <c r="AV228" s="14" t="s">
        <v>185</v>
      </c>
      <c r="AW228" s="14" t="s">
        <v>36</v>
      </c>
      <c r="AX228" s="14" t="s">
        <v>80</v>
      </c>
      <c r="AY228" s="240" t="s">
        <v>177</v>
      </c>
    </row>
    <row r="229" spans="1:65" s="16" customFormat="1" ht="10.199999999999999">
      <c r="B229" s="252"/>
      <c r="C229" s="253"/>
      <c r="D229" s="221" t="s">
        <v>187</v>
      </c>
      <c r="E229" s="254" t="s">
        <v>1</v>
      </c>
      <c r="F229" s="255" t="s">
        <v>287</v>
      </c>
      <c r="G229" s="253"/>
      <c r="H229" s="256">
        <v>51.491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187</v>
      </c>
      <c r="AU229" s="262" t="s">
        <v>185</v>
      </c>
      <c r="AV229" s="16" t="s">
        <v>178</v>
      </c>
      <c r="AW229" s="16" t="s">
        <v>36</v>
      </c>
      <c r="AX229" s="16" t="s">
        <v>80</v>
      </c>
      <c r="AY229" s="262" t="s">
        <v>177</v>
      </c>
    </row>
    <row r="230" spans="1:65" s="13" customFormat="1" ht="10.199999999999999">
      <c r="B230" s="219"/>
      <c r="C230" s="220"/>
      <c r="D230" s="221" t="s">
        <v>187</v>
      </c>
      <c r="E230" s="222" t="s">
        <v>1</v>
      </c>
      <c r="F230" s="223" t="s">
        <v>222</v>
      </c>
      <c r="G230" s="220"/>
      <c r="H230" s="222" t="s">
        <v>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187</v>
      </c>
      <c r="AU230" s="229" t="s">
        <v>185</v>
      </c>
      <c r="AV230" s="13" t="s">
        <v>88</v>
      </c>
      <c r="AW230" s="13" t="s">
        <v>36</v>
      </c>
      <c r="AX230" s="13" t="s">
        <v>80</v>
      </c>
      <c r="AY230" s="229" t="s">
        <v>177</v>
      </c>
    </row>
    <row r="231" spans="1:65" s="14" customFormat="1" ht="10.199999999999999">
      <c r="B231" s="230"/>
      <c r="C231" s="231"/>
      <c r="D231" s="221" t="s">
        <v>187</v>
      </c>
      <c r="E231" s="232" t="s">
        <v>1</v>
      </c>
      <c r="F231" s="233" t="s">
        <v>1034</v>
      </c>
      <c r="G231" s="231"/>
      <c r="H231" s="234">
        <v>22.445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187</v>
      </c>
      <c r="AU231" s="240" t="s">
        <v>185</v>
      </c>
      <c r="AV231" s="14" t="s">
        <v>185</v>
      </c>
      <c r="AW231" s="14" t="s">
        <v>36</v>
      </c>
      <c r="AX231" s="14" t="s">
        <v>80</v>
      </c>
      <c r="AY231" s="240" t="s">
        <v>177</v>
      </c>
    </row>
    <row r="232" spans="1:65" s="13" customFormat="1" ht="10.199999999999999">
      <c r="B232" s="219"/>
      <c r="C232" s="220"/>
      <c r="D232" s="221" t="s">
        <v>187</v>
      </c>
      <c r="E232" s="222" t="s">
        <v>1</v>
      </c>
      <c r="F232" s="223" t="s">
        <v>224</v>
      </c>
      <c r="G232" s="220"/>
      <c r="H232" s="222" t="s">
        <v>1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187</v>
      </c>
      <c r="AU232" s="229" t="s">
        <v>185</v>
      </c>
      <c r="AV232" s="13" t="s">
        <v>88</v>
      </c>
      <c r="AW232" s="13" t="s">
        <v>36</v>
      </c>
      <c r="AX232" s="13" t="s">
        <v>80</v>
      </c>
      <c r="AY232" s="229" t="s">
        <v>177</v>
      </c>
    </row>
    <row r="233" spans="1:65" s="14" customFormat="1" ht="10.199999999999999">
      <c r="B233" s="230"/>
      <c r="C233" s="231"/>
      <c r="D233" s="221" t="s">
        <v>187</v>
      </c>
      <c r="E233" s="232" t="s">
        <v>1</v>
      </c>
      <c r="F233" s="233" t="s">
        <v>302</v>
      </c>
      <c r="G233" s="231"/>
      <c r="H233" s="234">
        <v>-9.4969999999999999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187</v>
      </c>
      <c r="AU233" s="240" t="s">
        <v>185</v>
      </c>
      <c r="AV233" s="14" t="s">
        <v>185</v>
      </c>
      <c r="AW233" s="14" t="s">
        <v>36</v>
      </c>
      <c r="AX233" s="14" t="s">
        <v>80</v>
      </c>
      <c r="AY233" s="240" t="s">
        <v>177</v>
      </c>
    </row>
    <row r="234" spans="1:65" s="16" customFormat="1" ht="10.199999999999999">
      <c r="B234" s="252"/>
      <c r="C234" s="253"/>
      <c r="D234" s="221" t="s">
        <v>187</v>
      </c>
      <c r="E234" s="254" t="s">
        <v>1</v>
      </c>
      <c r="F234" s="255" t="s">
        <v>287</v>
      </c>
      <c r="G234" s="253"/>
      <c r="H234" s="256">
        <v>12.948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187</v>
      </c>
      <c r="AU234" s="262" t="s">
        <v>185</v>
      </c>
      <c r="AV234" s="16" t="s">
        <v>178</v>
      </c>
      <c r="AW234" s="16" t="s">
        <v>36</v>
      </c>
      <c r="AX234" s="16" t="s">
        <v>80</v>
      </c>
      <c r="AY234" s="262" t="s">
        <v>177</v>
      </c>
    </row>
    <row r="235" spans="1:65" s="13" customFormat="1" ht="10.199999999999999">
      <c r="B235" s="219"/>
      <c r="C235" s="220"/>
      <c r="D235" s="221" t="s">
        <v>187</v>
      </c>
      <c r="E235" s="222" t="s">
        <v>1</v>
      </c>
      <c r="F235" s="223" t="s">
        <v>230</v>
      </c>
      <c r="G235" s="220"/>
      <c r="H235" s="222" t="s">
        <v>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187</v>
      </c>
      <c r="AU235" s="229" t="s">
        <v>185</v>
      </c>
      <c r="AV235" s="13" t="s">
        <v>88</v>
      </c>
      <c r="AW235" s="13" t="s">
        <v>36</v>
      </c>
      <c r="AX235" s="13" t="s">
        <v>80</v>
      </c>
      <c r="AY235" s="229" t="s">
        <v>177</v>
      </c>
    </row>
    <row r="236" spans="1:65" s="14" customFormat="1" ht="10.199999999999999">
      <c r="B236" s="230"/>
      <c r="C236" s="231"/>
      <c r="D236" s="221" t="s">
        <v>187</v>
      </c>
      <c r="E236" s="232" t="s">
        <v>1</v>
      </c>
      <c r="F236" s="233" t="s">
        <v>303</v>
      </c>
      <c r="G236" s="231"/>
      <c r="H236" s="234">
        <v>25.925999999999998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187</v>
      </c>
      <c r="AU236" s="240" t="s">
        <v>185</v>
      </c>
      <c r="AV236" s="14" t="s">
        <v>185</v>
      </c>
      <c r="AW236" s="14" t="s">
        <v>36</v>
      </c>
      <c r="AX236" s="14" t="s">
        <v>80</v>
      </c>
      <c r="AY236" s="240" t="s">
        <v>177</v>
      </c>
    </row>
    <row r="237" spans="1:65" s="14" customFormat="1" ht="10.199999999999999">
      <c r="B237" s="230"/>
      <c r="C237" s="231"/>
      <c r="D237" s="221" t="s">
        <v>187</v>
      </c>
      <c r="E237" s="232" t="s">
        <v>1</v>
      </c>
      <c r="F237" s="233" t="s">
        <v>291</v>
      </c>
      <c r="G237" s="231"/>
      <c r="H237" s="234">
        <v>-9.84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187</v>
      </c>
      <c r="AU237" s="240" t="s">
        <v>185</v>
      </c>
      <c r="AV237" s="14" t="s">
        <v>185</v>
      </c>
      <c r="AW237" s="14" t="s">
        <v>36</v>
      </c>
      <c r="AX237" s="14" t="s">
        <v>80</v>
      </c>
      <c r="AY237" s="240" t="s">
        <v>177</v>
      </c>
    </row>
    <row r="238" spans="1:65" s="16" customFormat="1" ht="10.199999999999999">
      <c r="B238" s="252"/>
      <c r="C238" s="253"/>
      <c r="D238" s="221" t="s">
        <v>187</v>
      </c>
      <c r="E238" s="254" t="s">
        <v>1</v>
      </c>
      <c r="F238" s="255" t="s">
        <v>287</v>
      </c>
      <c r="G238" s="253"/>
      <c r="H238" s="256">
        <v>16.085999999999999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187</v>
      </c>
      <c r="AU238" s="262" t="s">
        <v>185</v>
      </c>
      <c r="AV238" s="16" t="s">
        <v>178</v>
      </c>
      <c r="AW238" s="16" t="s">
        <v>36</v>
      </c>
      <c r="AX238" s="16" t="s">
        <v>80</v>
      </c>
      <c r="AY238" s="262" t="s">
        <v>177</v>
      </c>
    </row>
    <row r="239" spans="1:65" s="15" customFormat="1" ht="10.199999999999999">
      <c r="B239" s="241"/>
      <c r="C239" s="242"/>
      <c r="D239" s="221" t="s">
        <v>187</v>
      </c>
      <c r="E239" s="243" t="s">
        <v>1</v>
      </c>
      <c r="F239" s="244" t="s">
        <v>217</v>
      </c>
      <c r="G239" s="242"/>
      <c r="H239" s="245">
        <v>80.525000000000006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187</v>
      </c>
      <c r="AU239" s="251" t="s">
        <v>185</v>
      </c>
      <c r="AV239" s="15" t="s">
        <v>184</v>
      </c>
      <c r="AW239" s="15" t="s">
        <v>36</v>
      </c>
      <c r="AX239" s="15" t="s">
        <v>88</v>
      </c>
      <c r="AY239" s="251" t="s">
        <v>177</v>
      </c>
    </row>
    <row r="240" spans="1:65" s="2" customFormat="1" ht="21.75" customHeight="1">
      <c r="A240" s="35"/>
      <c r="B240" s="36"/>
      <c r="C240" s="205" t="s">
        <v>304</v>
      </c>
      <c r="D240" s="205" t="s">
        <v>180</v>
      </c>
      <c r="E240" s="206" t="s">
        <v>305</v>
      </c>
      <c r="F240" s="207" t="s">
        <v>306</v>
      </c>
      <c r="G240" s="208" t="s">
        <v>192</v>
      </c>
      <c r="H240" s="209">
        <v>2</v>
      </c>
      <c r="I240" s="210"/>
      <c r="J240" s="211">
        <f>ROUND(I240*H240,2)</f>
        <v>0</v>
      </c>
      <c r="K240" s="212"/>
      <c r="L240" s="40"/>
      <c r="M240" s="213" t="s">
        <v>1</v>
      </c>
      <c r="N240" s="214" t="s">
        <v>46</v>
      </c>
      <c r="O240" s="72"/>
      <c r="P240" s="215">
        <f>O240*H240</f>
        <v>0</v>
      </c>
      <c r="Q240" s="215">
        <v>0.14699999999999999</v>
      </c>
      <c r="R240" s="215">
        <f>Q240*H240</f>
        <v>0.29399999999999998</v>
      </c>
      <c r="S240" s="215">
        <v>0</v>
      </c>
      <c r="T240" s="21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184</v>
      </c>
      <c r="AT240" s="217" t="s">
        <v>180</v>
      </c>
      <c r="AU240" s="217" t="s">
        <v>185</v>
      </c>
      <c r="AY240" s="18" t="s">
        <v>177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185</v>
      </c>
      <c r="BK240" s="218">
        <f>ROUND(I240*H240,2)</f>
        <v>0</v>
      </c>
      <c r="BL240" s="18" t="s">
        <v>184</v>
      </c>
      <c r="BM240" s="217" t="s">
        <v>307</v>
      </c>
    </row>
    <row r="241" spans="1:65" s="13" customFormat="1" ht="10.199999999999999">
      <c r="B241" s="219"/>
      <c r="C241" s="220"/>
      <c r="D241" s="221" t="s">
        <v>187</v>
      </c>
      <c r="E241" s="222" t="s">
        <v>1</v>
      </c>
      <c r="F241" s="223" t="s">
        <v>308</v>
      </c>
      <c r="G241" s="220"/>
      <c r="H241" s="222" t="s">
        <v>1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187</v>
      </c>
      <c r="AU241" s="229" t="s">
        <v>185</v>
      </c>
      <c r="AV241" s="13" t="s">
        <v>88</v>
      </c>
      <c r="AW241" s="13" t="s">
        <v>36</v>
      </c>
      <c r="AX241" s="13" t="s">
        <v>80</v>
      </c>
      <c r="AY241" s="229" t="s">
        <v>177</v>
      </c>
    </row>
    <row r="242" spans="1:65" s="14" customFormat="1" ht="10.199999999999999">
      <c r="B242" s="230"/>
      <c r="C242" s="231"/>
      <c r="D242" s="221" t="s">
        <v>187</v>
      </c>
      <c r="E242" s="232" t="s">
        <v>1</v>
      </c>
      <c r="F242" s="233" t="s">
        <v>309</v>
      </c>
      <c r="G242" s="231"/>
      <c r="H242" s="234">
        <v>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187</v>
      </c>
      <c r="AU242" s="240" t="s">
        <v>185</v>
      </c>
      <c r="AV242" s="14" t="s">
        <v>185</v>
      </c>
      <c r="AW242" s="14" t="s">
        <v>36</v>
      </c>
      <c r="AX242" s="14" t="s">
        <v>88</v>
      </c>
      <c r="AY242" s="240" t="s">
        <v>177</v>
      </c>
    </row>
    <row r="243" spans="1:65" s="2" customFormat="1" ht="21.75" customHeight="1">
      <c r="A243" s="35"/>
      <c r="B243" s="36"/>
      <c r="C243" s="205" t="s">
        <v>7</v>
      </c>
      <c r="D243" s="205" t="s">
        <v>180</v>
      </c>
      <c r="E243" s="206" t="s">
        <v>310</v>
      </c>
      <c r="F243" s="207" t="s">
        <v>311</v>
      </c>
      <c r="G243" s="208" t="s">
        <v>210</v>
      </c>
      <c r="H243" s="209">
        <v>44.292999999999999</v>
      </c>
      <c r="I243" s="210"/>
      <c r="J243" s="211">
        <f>ROUND(I243*H243,2)</f>
        <v>0</v>
      </c>
      <c r="K243" s="212"/>
      <c r="L243" s="40"/>
      <c r="M243" s="213" t="s">
        <v>1</v>
      </c>
      <c r="N243" s="214" t="s">
        <v>46</v>
      </c>
      <c r="O243" s="72"/>
      <c r="P243" s="215">
        <f>O243*H243</f>
        <v>0</v>
      </c>
      <c r="Q243" s="215">
        <v>5.1999999999999998E-3</v>
      </c>
      <c r="R243" s="215">
        <f>Q243*H243</f>
        <v>0.23032359999999999</v>
      </c>
      <c r="S243" s="215">
        <v>0</v>
      </c>
      <c r="T243" s="21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184</v>
      </c>
      <c r="AT243" s="217" t="s">
        <v>180</v>
      </c>
      <c r="AU243" s="217" t="s">
        <v>185</v>
      </c>
      <c r="AY243" s="18" t="s">
        <v>177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185</v>
      </c>
      <c r="BK243" s="218">
        <f>ROUND(I243*H243,2)</f>
        <v>0</v>
      </c>
      <c r="BL243" s="18" t="s">
        <v>184</v>
      </c>
      <c r="BM243" s="217" t="s">
        <v>312</v>
      </c>
    </row>
    <row r="244" spans="1:65" s="2" customFormat="1" ht="21.75" customHeight="1">
      <c r="A244" s="35"/>
      <c r="B244" s="36"/>
      <c r="C244" s="205" t="s">
        <v>313</v>
      </c>
      <c r="D244" s="205" t="s">
        <v>180</v>
      </c>
      <c r="E244" s="206" t="s">
        <v>314</v>
      </c>
      <c r="F244" s="207" t="s">
        <v>315</v>
      </c>
      <c r="G244" s="208" t="s">
        <v>203</v>
      </c>
      <c r="H244" s="209">
        <v>53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46</v>
      </c>
      <c r="O244" s="72"/>
      <c r="P244" s="215">
        <f>O244*H244</f>
        <v>0</v>
      </c>
      <c r="Q244" s="215">
        <v>1.5E-3</v>
      </c>
      <c r="R244" s="215">
        <f>Q244*H244</f>
        <v>7.9500000000000001E-2</v>
      </c>
      <c r="S244" s="215">
        <v>0</v>
      </c>
      <c r="T244" s="21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184</v>
      </c>
      <c r="AT244" s="217" t="s">
        <v>180</v>
      </c>
      <c r="AU244" s="217" t="s">
        <v>185</v>
      </c>
      <c r="AY244" s="18" t="s">
        <v>177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185</v>
      </c>
      <c r="BK244" s="218">
        <f>ROUND(I244*H244,2)</f>
        <v>0</v>
      </c>
      <c r="BL244" s="18" t="s">
        <v>184</v>
      </c>
      <c r="BM244" s="217" t="s">
        <v>316</v>
      </c>
    </row>
    <row r="245" spans="1:65" s="2" customFormat="1" ht="21.75" customHeight="1">
      <c r="A245" s="35"/>
      <c r="B245" s="36"/>
      <c r="C245" s="205" t="s">
        <v>317</v>
      </c>
      <c r="D245" s="205" t="s">
        <v>180</v>
      </c>
      <c r="E245" s="206" t="s">
        <v>318</v>
      </c>
      <c r="F245" s="207" t="s">
        <v>319</v>
      </c>
      <c r="G245" s="208" t="s">
        <v>210</v>
      </c>
      <c r="H245" s="209">
        <v>19.600000000000001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46</v>
      </c>
      <c r="O245" s="72"/>
      <c r="P245" s="215">
        <f>O245*H245</f>
        <v>0</v>
      </c>
      <c r="Q245" s="215">
        <v>0.105</v>
      </c>
      <c r="R245" s="215">
        <f>Q245*H245</f>
        <v>2.0580000000000003</v>
      </c>
      <c r="S245" s="215">
        <v>0</v>
      </c>
      <c r="T245" s="21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184</v>
      </c>
      <c r="AT245" s="217" t="s">
        <v>180</v>
      </c>
      <c r="AU245" s="217" t="s">
        <v>185</v>
      </c>
      <c r="AY245" s="18" t="s">
        <v>177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185</v>
      </c>
      <c r="BK245" s="218">
        <f>ROUND(I245*H245,2)</f>
        <v>0</v>
      </c>
      <c r="BL245" s="18" t="s">
        <v>184</v>
      </c>
      <c r="BM245" s="217" t="s">
        <v>320</v>
      </c>
    </row>
    <row r="246" spans="1:65" s="14" customFormat="1" ht="10.199999999999999">
      <c r="B246" s="230"/>
      <c r="C246" s="231"/>
      <c r="D246" s="221" t="s">
        <v>187</v>
      </c>
      <c r="E246" s="232" t="s">
        <v>1</v>
      </c>
      <c r="F246" s="233" t="s">
        <v>1035</v>
      </c>
      <c r="G246" s="231"/>
      <c r="H246" s="234">
        <v>19.600000000000001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187</v>
      </c>
      <c r="AU246" s="240" t="s">
        <v>185</v>
      </c>
      <c r="AV246" s="14" t="s">
        <v>185</v>
      </c>
      <c r="AW246" s="14" t="s">
        <v>36</v>
      </c>
      <c r="AX246" s="14" t="s">
        <v>88</v>
      </c>
      <c r="AY246" s="240" t="s">
        <v>177</v>
      </c>
    </row>
    <row r="247" spans="1:65" s="2" customFormat="1" ht="16.5" customHeight="1">
      <c r="A247" s="35"/>
      <c r="B247" s="36"/>
      <c r="C247" s="205" t="s">
        <v>322</v>
      </c>
      <c r="D247" s="205" t="s">
        <v>180</v>
      </c>
      <c r="E247" s="206" t="s">
        <v>323</v>
      </c>
      <c r="F247" s="207" t="s">
        <v>324</v>
      </c>
      <c r="G247" s="208" t="s">
        <v>210</v>
      </c>
      <c r="H247" s="209">
        <v>19.600000000000001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46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184</v>
      </c>
      <c r="AT247" s="217" t="s">
        <v>180</v>
      </c>
      <c r="AU247" s="217" t="s">
        <v>185</v>
      </c>
      <c r="AY247" s="18" t="s">
        <v>177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185</v>
      </c>
      <c r="BK247" s="218">
        <f>ROUND(I247*H247,2)</f>
        <v>0</v>
      </c>
      <c r="BL247" s="18" t="s">
        <v>184</v>
      </c>
      <c r="BM247" s="217" t="s">
        <v>325</v>
      </c>
    </row>
    <row r="248" spans="1:65" s="2" customFormat="1" ht="16.5" customHeight="1">
      <c r="A248" s="35"/>
      <c r="B248" s="36"/>
      <c r="C248" s="205" t="s">
        <v>326</v>
      </c>
      <c r="D248" s="205" t="s">
        <v>180</v>
      </c>
      <c r="E248" s="206" t="s">
        <v>327</v>
      </c>
      <c r="F248" s="207" t="s">
        <v>328</v>
      </c>
      <c r="G248" s="208" t="s">
        <v>210</v>
      </c>
      <c r="H248" s="209">
        <v>19.600000000000001</v>
      </c>
      <c r="I248" s="210"/>
      <c r="J248" s="211">
        <f>ROUND(I248*H248,2)</f>
        <v>0</v>
      </c>
      <c r="K248" s="212"/>
      <c r="L248" s="40"/>
      <c r="M248" s="213" t="s">
        <v>1</v>
      </c>
      <c r="N248" s="214" t="s">
        <v>46</v>
      </c>
      <c r="O248" s="72"/>
      <c r="P248" s="215">
        <f>O248*H248</f>
        <v>0</v>
      </c>
      <c r="Q248" s="215">
        <v>5.6999999999999998E-4</v>
      </c>
      <c r="R248" s="215">
        <f>Q248*H248</f>
        <v>1.1172E-2</v>
      </c>
      <c r="S248" s="215">
        <v>0</v>
      </c>
      <c r="T248" s="21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184</v>
      </c>
      <c r="AT248" s="217" t="s">
        <v>180</v>
      </c>
      <c r="AU248" s="217" t="s">
        <v>185</v>
      </c>
      <c r="AY248" s="18" t="s">
        <v>177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185</v>
      </c>
      <c r="BK248" s="218">
        <f>ROUND(I248*H248,2)</f>
        <v>0</v>
      </c>
      <c r="BL248" s="18" t="s">
        <v>184</v>
      </c>
      <c r="BM248" s="217" t="s">
        <v>329</v>
      </c>
    </row>
    <row r="249" spans="1:65" s="2" customFormat="1" ht="33" customHeight="1">
      <c r="A249" s="35"/>
      <c r="B249" s="36"/>
      <c r="C249" s="205" t="s">
        <v>330</v>
      </c>
      <c r="D249" s="205" t="s">
        <v>180</v>
      </c>
      <c r="E249" s="206" t="s">
        <v>331</v>
      </c>
      <c r="F249" s="207" t="s">
        <v>332</v>
      </c>
      <c r="G249" s="208" t="s">
        <v>192</v>
      </c>
      <c r="H249" s="209">
        <v>1</v>
      </c>
      <c r="I249" s="210"/>
      <c r="J249" s="211">
        <f>ROUND(I249*H249,2)</f>
        <v>0</v>
      </c>
      <c r="K249" s="212"/>
      <c r="L249" s="40"/>
      <c r="M249" s="213" t="s">
        <v>1</v>
      </c>
      <c r="N249" s="214" t="s">
        <v>46</v>
      </c>
      <c r="O249" s="72"/>
      <c r="P249" s="215">
        <f>O249*H249</f>
        <v>0</v>
      </c>
      <c r="Q249" s="215">
        <v>0.44169999999999998</v>
      </c>
      <c r="R249" s="215">
        <f>Q249*H249</f>
        <v>0.44169999999999998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184</v>
      </c>
      <c r="AT249" s="217" t="s">
        <v>180</v>
      </c>
      <c r="AU249" s="217" t="s">
        <v>185</v>
      </c>
      <c r="AY249" s="18" t="s">
        <v>177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185</v>
      </c>
      <c r="BK249" s="218">
        <f>ROUND(I249*H249,2)</f>
        <v>0</v>
      </c>
      <c r="BL249" s="18" t="s">
        <v>184</v>
      </c>
      <c r="BM249" s="217" t="s">
        <v>333</v>
      </c>
    </row>
    <row r="250" spans="1:65" s="2" customFormat="1" ht="21.75" customHeight="1">
      <c r="A250" s="35"/>
      <c r="B250" s="36"/>
      <c r="C250" s="205" t="s">
        <v>334</v>
      </c>
      <c r="D250" s="205" t="s">
        <v>180</v>
      </c>
      <c r="E250" s="206" t="s">
        <v>335</v>
      </c>
      <c r="F250" s="207" t="s">
        <v>336</v>
      </c>
      <c r="G250" s="208" t="s">
        <v>192</v>
      </c>
      <c r="H250" s="209">
        <v>1</v>
      </c>
      <c r="I250" s="210"/>
      <c r="J250" s="211">
        <f>ROUND(I250*H250,2)</f>
        <v>0</v>
      </c>
      <c r="K250" s="212"/>
      <c r="L250" s="40"/>
      <c r="M250" s="213" t="s">
        <v>1</v>
      </c>
      <c r="N250" s="214" t="s">
        <v>46</v>
      </c>
      <c r="O250" s="72"/>
      <c r="P250" s="215">
        <f>O250*H250</f>
        <v>0</v>
      </c>
      <c r="Q250" s="215">
        <v>5.3620000000000001E-2</v>
      </c>
      <c r="R250" s="215">
        <f>Q250*H250</f>
        <v>5.3620000000000001E-2</v>
      </c>
      <c r="S250" s="215">
        <v>0</v>
      </c>
      <c r="T250" s="21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184</v>
      </c>
      <c r="AT250" s="217" t="s">
        <v>180</v>
      </c>
      <c r="AU250" s="217" t="s">
        <v>185</v>
      </c>
      <c r="AY250" s="18" t="s">
        <v>177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185</v>
      </c>
      <c r="BK250" s="218">
        <f>ROUND(I250*H250,2)</f>
        <v>0</v>
      </c>
      <c r="BL250" s="18" t="s">
        <v>184</v>
      </c>
      <c r="BM250" s="217" t="s">
        <v>337</v>
      </c>
    </row>
    <row r="251" spans="1:65" s="2" customFormat="1" ht="16.5" customHeight="1">
      <c r="A251" s="35"/>
      <c r="B251" s="36"/>
      <c r="C251" s="263" t="s">
        <v>338</v>
      </c>
      <c r="D251" s="263" t="s">
        <v>339</v>
      </c>
      <c r="E251" s="264" t="s">
        <v>340</v>
      </c>
      <c r="F251" s="265" t="s">
        <v>341</v>
      </c>
      <c r="G251" s="266" t="s">
        <v>192</v>
      </c>
      <c r="H251" s="267">
        <v>1</v>
      </c>
      <c r="I251" s="268"/>
      <c r="J251" s="269">
        <f>ROUND(I251*H251,2)</f>
        <v>0</v>
      </c>
      <c r="K251" s="270"/>
      <c r="L251" s="271"/>
      <c r="M251" s="272" t="s">
        <v>1</v>
      </c>
      <c r="N251" s="273" t="s">
        <v>46</v>
      </c>
      <c r="O251" s="72"/>
      <c r="P251" s="215">
        <f>O251*H251</f>
        <v>0</v>
      </c>
      <c r="Q251" s="215">
        <v>5.2999999999999999E-2</v>
      </c>
      <c r="R251" s="215">
        <f>Q251*H251</f>
        <v>5.2999999999999999E-2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226</v>
      </c>
      <c r="AT251" s="217" t="s">
        <v>339</v>
      </c>
      <c r="AU251" s="217" t="s">
        <v>185</v>
      </c>
      <c r="AY251" s="18" t="s">
        <v>177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185</v>
      </c>
      <c r="BK251" s="218">
        <f>ROUND(I251*H251,2)</f>
        <v>0</v>
      </c>
      <c r="BL251" s="18" t="s">
        <v>184</v>
      </c>
      <c r="BM251" s="217" t="s">
        <v>342</v>
      </c>
    </row>
    <row r="252" spans="1:65" s="12" customFormat="1" ht="22.8" customHeight="1">
      <c r="B252" s="189"/>
      <c r="C252" s="190"/>
      <c r="D252" s="191" t="s">
        <v>79</v>
      </c>
      <c r="E252" s="203" t="s">
        <v>233</v>
      </c>
      <c r="F252" s="203" t="s">
        <v>343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SUM(P253:P267)</f>
        <v>0</v>
      </c>
      <c r="Q252" s="197"/>
      <c r="R252" s="198">
        <f>SUM(R253:R267)</f>
        <v>1.7505000000000003E-3</v>
      </c>
      <c r="S252" s="197"/>
      <c r="T252" s="199">
        <f>SUM(T253:T267)</f>
        <v>4.8475950000000001</v>
      </c>
      <c r="AR252" s="200" t="s">
        <v>88</v>
      </c>
      <c r="AT252" s="201" t="s">
        <v>79</v>
      </c>
      <c r="AU252" s="201" t="s">
        <v>88</v>
      </c>
      <c r="AY252" s="200" t="s">
        <v>177</v>
      </c>
      <c r="BK252" s="202">
        <f>SUM(BK253:BK267)</f>
        <v>0</v>
      </c>
    </row>
    <row r="253" spans="1:65" s="2" customFormat="1" ht="21.75" customHeight="1">
      <c r="A253" s="35"/>
      <c r="B253" s="36"/>
      <c r="C253" s="205" t="s">
        <v>344</v>
      </c>
      <c r="D253" s="205" t="s">
        <v>180</v>
      </c>
      <c r="E253" s="206" t="s">
        <v>345</v>
      </c>
      <c r="F253" s="207" t="s">
        <v>346</v>
      </c>
      <c r="G253" s="208" t="s">
        <v>210</v>
      </c>
      <c r="H253" s="209">
        <v>39.700000000000003</v>
      </c>
      <c r="I253" s="210"/>
      <c r="J253" s="211">
        <f>ROUND(I253*H253,2)</f>
        <v>0</v>
      </c>
      <c r="K253" s="212"/>
      <c r="L253" s="40"/>
      <c r="M253" s="213" t="s">
        <v>1</v>
      </c>
      <c r="N253" s="214" t="s">
        <v>46</v>
      </c>
      <c r="O253" s="72"/>
      <c r="P253" s="215">
        <f>O253*H253</f>
        <v>0</v>
      </c>
      <c r="Q253" s="215">
        <v>4.0000000000000003E-5</v>
      </c>
      <c r="R253" s="215">
        <f>Q253*H253</f>
        <v>1.5880000000000002E-3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184</v>
      </c>
      <c r="AT253" s="217" t="s">
        <v>180</v>
      </c>
      <c r="AU253" s="217" t="s">
        <v>185</v>
      </c>
      <c r="AY253" s="18" t="s">
        <v>177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185</v>
      </c>
      <c r="BK253" s="218">
        <f>ROUND(I253*H253,2)</f>
        <v>0</v>
      </c>
      <c r="BL253" s="18" t="s">
        <v>184</v>
      </c>
      <c r="BM253" s="217" t="s">
        <v>347</v>
      </c>
    </row>
    <row r="254" spans="1:65" s="14" customFormat="1" ht="10.199999999999999">
      <c r="B254" s="230"/>
      <c r="C254" s="231"/>
      <c r="D254" s="221" t="s">
        <v>187</v>
      </c>
      <c r="E254" s="232" t="s">
        <v>1</v>
      </c>
      <c r="F254" s="233" t="s">
        <v>1036</v>
      </c>
      <c r="G254" s="231"/>
      <c r="H254" s="234">
        <v>39.700000000000003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187</v>
      </c>
      <c r="AU254" s="240" t="s">
        <v>185</v>
      </c>
      <c r="AV254" s="14" t="s">
        <v>185</v>
      </c>
      <c r="AW254" s="14" t="s">
        <v>36</v>
      </c>
      <c r="AX254" s="14" t="s">
        <v>88</v>
      </c>
      <c r="AY254" s="240" t="s">
        <v>177</v>
      </c>
    </row>
    <row r="255" spans="1:65" s="2" customFormat="1" ht="21.75" customHeight="1">
      <c r="A255" s="35"/>
      <c r="B255" s="36"/>
      <c r="C255" s="205" t="s">
        <v>349</v>
      </c>
      <c r="D255" s="205" t="s">
        <v>180</v>
      </c>
      <c r="E255" s="206" t="s">
        <v>350</v>
      </c>
      <c r="F255" s="207" t="s">
        <v>351</v>
      </c>
      <c r="G255" s="208" t="s">
        <v>210</v>
      </c>
      <c r="H255" s="209">
        <v>14.345000000000001</v>
      </c>
      <c r="I255" s="210"/>
      <c r="J255" s="211">
        <f>ROUND(I255*H255,2)</f>
        <v>0</v>
      </c>
      <c r="K255" s="212"/>
      <c r="L255" s="40"/>
      <c r="M255" s="213" t="s">
        <v>1</v>
      </c>
      <c r="N255" s="214" t="s">
        <v>46</v>
      </c>
      <c r="O255" s="72"/>
      <c r="P255" s="215">
        <f>O255*H255</f>
        <v>0</v>
      </c>
      <c r="Q255" s="215">
        <v>0</v>
      </c>
      <c r="R255" s="215">
        <f>Q255*H255</f>
        <v>0</v>
      </c>
      <c r="S255" s="215">
        <v>0.13100000000000001</v>
      </c>
      <c r="T255" s="216">
        <f>S255*H255</f>
        <v>1.8791950000000002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184</v>
      </c>
      <c r="AT255" s="217" t="s">
        <v>180</v>
      </c>
      <c r="AU255" s="217" t="s">
        <v>185</v>
      </c>
      <c r="AY255" s="18" t="s">
        <v>177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185</v>
      </c>
      <c r="BK255" s="218">
        <f>ROUND(I255*H255,2)</f>
        <v>0</v>
      </c>
      <c r="BL255" s="18" t="s">
        <v>184</v>
      </c>
      <c r="BM255" s="217" t="s">
        <v>352</v>
      </c>
    </row>
    <row r="256" spans="1:65" s="13" customFormat="1" ht="10.199999999999999">
      <c r="B256" s="219"/>
      <c r="C256" s="220"/>
      <c r="D256" s="221" t="s">
        <v>187</v>
      </c>
      <c r="E256" s="222" t="s">
        <v>1</v>
      </c>
      <c r="F256" s="223" t="s">
        <v>353</v>
      </c>
      <c r="G256" s="220"/>
      <c r="H256" s="222" t="s">
        <v>1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187</v>
      </c>
      <c r="AU256" s="229" t="s">
        <v>185</v>
      </c>
      <c r="AV256" s="13" t="s">
        <v>88</v>
      </c>
      <c r="AW256" s="13" t="s">
        <v>36</v>
      </c>
      <c r="AX256" s="13" t="s">
        <v>80</v>
      </c>
      <c r="AY256" s="229" t="s">
        <v>177</v>
      </c>
    </row>
    <row r="257" spans="1:65" s="14" customFormat="1" ht="10.199999999999999">
      <c r="B257" s="230"/>
      <c r="C257" s="231"/>
      <c r="D257" s="221" t="s">
        <v>187</v>
      </c>
      <c r="E257" s="232" t="s">
        <v>1</v>
      </c>
      <c r="F257" s="233" t="s">
        <v>1037</v>
      </c>
      <c r="G257" s="231"/>
      <c r="H257" s="234">
        <v>14.345000000000001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187</v>
      </c>
      <c r="AU257" s="240" t="s">
        <v>185</v>
      </c>
      <c r="AV257" s="14" t="s">
        <v>185</v>
      </c>
      <c r="AW257" s="14" t="s">
        <v>36</v>
      </c>
      <c r="AX257" s="14" t="s">
        <v>80</v>
      </c>
      <c r="AY257" s="240" t="s">
        <v>177</v>
      </c>
    </row>
    <row r="258" spans="1:65" s="15" customFormat="1" ht="10.199999999999999">
      <c r="B258" s="241"/>
      <c r="C258" s="242"/>
      <c r="D258" s="221" t="s">
        <v>187</v>
      </c>
      <c r="E258" s="243" t="s">
        <v>1</v>
      </c>
      <c r="F258" s="244" t="s">
        <v>217</v>
      </c>
      <c r="G258" s="242"/>
      <c r="H258" s="245">
        <v>14.345000000000001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187</v>
      </c>
      <c r="AU258" s="251" t="s">
        <v>185</v>
      </c>
      <c r="AV258" s="15" t="s">
        <v>184</v>
      </c>
      <c r="AW258" s="15" t="s">
        <v>36</v>
      </c>
      <c r="AX258" s="15" t="s">
        <v>88</v>
      </c>
      <c r="AY258" s="251" t="s">
        <v>177</v>
      </c>
    </row>
    <row r="259" spans="1:65" s="2" customFormat="1" ht="21.75" customHeight="1">
      <c r="A259" s="35"/>
      <c r="B259" s="36"/>
      <c r="C259" s="205" t="s">
        <v>355</v>
      </c>
      <c r="D259" s="205" t="s">
        <v>180</v>
      </c>
      <c r="E259" s="206" t="s">
        <v>356</v>
      </c>
      <c r="F259" s="207" t="s">
        <v>357</v>
      </c>
      <c r="G259" s="208" t="s">
        <v>210</v>
      </c>
      <c r="H259" s="209">
        <v>6.0720000000000001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46</v>
      </c>
      <c r="O259" s="72"/>
      <c r="P259" s="215">
        <f>O259*H259</f>
        <v>0</v>
      </c>
      <c r="Q259" s="215">
        <v>0</v>
      </c>
      <c r="R259" s="215">
        <f>Q259*H259</f>
        <v>0</v>
      </c>
      <c r="S259" s="215">
        <v>0.1</v>
      </c>
      <c r="T259" s="216">
        <f>S259*H259</f>
        <v>0.60720000000000007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184</v>
      </c>
      <c r="AT259" s="217" t="s">
        <v>180</v>
      </c>
      <c r="AU259" s="217" t="s">
        <v>185</v>
      </c>
      <c r="AY259" s="18" t="s">
        <v>177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185</v>
      </c>
      <c r="BK259" s="218">
        <f>ROUND(I259*H259,2)</f>
        <v>0</v>
      </c>
      <c r="BL259" s="18" t="s">
        <v>184</v>
      </c>
      <c r="BM259" s="217" t="s">
        <v>358</v>
      </c>
    </row>
    <row r="260" spans="1:65" s="14" customFormat="1" ht="10.199999999999999">
      <c r="B260" s="230"/>
      <c r="C260" s="231"/>
      <c r="D260" s="221" t="s">
        <v>187</v>
      </c>
      <c r="E260" s="232" t="s">
        <v>1</v>
      </c>
      <c r="F260" s="233" t="s">
        <v>1038</v>
      </c>
      <c r="G260" s="231"/>
      <c r="H260" s="234">
        <v>6.0720000000000001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187</v>
      </c>
      <c r="AU260" s="240" t="s">
        <v>185</v>
      </c>
      <c r="AV260" s="14" t="s">
        <v>185</v>
      </c>
      <c r="AW260" s="14" t="s">
        <v>36</v>
      </c>
      <c r="AX260" s="14" t="s">
        <v>88</v>
      </c>
      <c r="AY260" s="240" t="s">
        <v>177</v>
      </c>
    </row>
    <row r="261" spans="1:65" s="2" customFormat="1" ht="21.75" customHeight="1">
      <c r="A261" s="35"/>
      <c r="B261" s="36"/>
      <c r="C261" s="205" t="s">
        <v>360</v>
      </c>
      <c r="D261" s="205" t="s">
        <v>180</v>
      </c>
      <c r="E261" s="206" t="s">
        <v>361</v>
      </c>
      <c r="F261" s="207" t="s">
        <v>362</v>
      </c>
      <c r="G261" s="208" t="s">
        <v>210</v>
      </c>
      <c r="H261" s="209">
        <v>19.600000000000001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46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0.09</v>
      </c>
      <c r="T261" s="216">
        <f>S261*H261</f>
        <v>1.764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184</v>
      </c>
      <c r="AT261" s="217" t="s">
        <v>180</v>
      </c>
      <c r="AU261" s="217" t="s">
        <v>185</v>
      </c>
      <c r="AY261" s="18" t="s">
        <v>177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185</v>
      </c>
      <c r="BK261" s="218">
        <f>ROUND(I261*H261,2)</f>
        <v>0</v>
      </c>
      <c r="BL261" s="18" t="s">
        <v>184</v>
      </c>
      <c r="BM261" s="217" t="s">
        <v>363</v>
      </c>
    </row>
    <row r="262" spans="1:65" s="2" customFormat="1" ht="16.5" customHeight="1">
      <c r="A262" s="35"/>
      <c r="B262" s="36"/>
      <c r="C262" s="205" t="s">
        <v>364</v>
      </c>
      <c r="D262" s="205" t="s">
        <v>180</v>
      </c>
      <c r="E262" s="206" t="s">
        <v>365</v>
      </c>
      <c r="F262" s="207" t="s">
        <v>366</v>
      </c>
      <c r="G262" s="208" t="s">
        <v>210</v>
      </c>
      <c r="H262" s="209">
        <v>7.2</v>
      </c>
      <c r="I262" s="210"/>
      <c r="J262" s="211">
        <f>ROUND(I262*H262,2)</f>
        <v>0</v>
      </c>
      <c r="K262" s="212"/>
      <c r="L262" s="40"/>
      <c r="M262" s="213" t="s">
        <v>1</v>
      </c>
      <c r="N262" s="214" t="s">
        <v>46</v>
      </c>
      <c r="O262" s="72"/>
      <c r="P262" s="215">
        <f>O262*H262</f>
        <v>0</v>
      </c>
      <c r="Q262" s="215">
        <v>0</v>
      </c>
      <c r="R262" s="215">
        <f>Q262*H262</f>
        <v>0</v>
      </c>
      <c r="S262" s="215">
        <v>7.5999999999999998E-2</v>
      </c>
      <c r="T262" s="216">
        <f>S262*H262</f>
        <v>0.54720000000000002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184</v>
      </c>
      <c r="AT262" s="217" t="s">
        <v>180</v>
      </c>
      <c r="AU262" s="217" t="s">
        <v>185</v>
      </c>
      <c r="AY262" s="18" t="s">
        <v>177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185</v>
      </c>
      <c r="BK262" s="218">
        <f>ROUND(I262*H262,2)</f>
        <v>0</v>
      </c>
      <c r="BL262" s="18" t="s">
        <v>184</v>
      </c>
      <c r="BM262" s="217" t="s">
        <v>367</v>
      </c>
    </row>
    <row r="263" spans="1:65" s="2" customFormat="1" ht="21.75" customHeight="1">
      <c r="A263" s="35"/>
      <c r="B263" s="36"/>
      <c r="C263" s="205" t="s">
        <v>368</v>
      </c>
      <c r="D263" s="205" t="s">
        <v>180</v>
      </c>
      <c r="E263" s="206" t="s">
        <v>369</v>
      </c>
      <c r="F263" s="207" t="s">
        <v>370</v>
      </c>
      <c r="G263" s="208" t="s">
        <v>371</v>
      </c>
      <c r="H263" s="209">
        <v>1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46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1.2999999999999999E-2</v>
      </c>
      <c r="T263" s="216">
        <f>S263*H263</f>
        <v>1.2999999999999999E-2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184</v>
      </c>
      <c r="AT263" s="217" t="s">
        <v>180</v>
      </c>
      <c r="AU263" s="217" t="s">
        <v>185</v>
      </c>
      <c r="AY263" s="18" t="s">
        <v>177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185</v>
      </c>
      <c r="BK263" s="218">
        <f>ROUND(I263*H263,2)</f>
        <v>0</v>
      </c>
      <c r="BL263" s="18" t="s">
        <v>184</v>
      </c>
      <c r="BM263" s="217" t="s">
        <v>372</v>
      </c>
    </row>
    <row r="264" spans="1:65" s="2" customFormat="1" ht="21.75" customHeight="1">
      <c r="A264" s="35"/>
      <c r="B264" s="36"/>
      <c r="C264" s="205" t="s">
        <v>373</v>
      </c>
      <c r="D264" s="205" t="s">
        <v>180</v>
      </c>
      <c r="E264" s="206" t="s">
        <v>374</v>
      </c>
      <c r="F264" s="207" t="s">
        <v>375</v>
      </c>
      <c r="G264" s="208" t="s">
        <v>371</v>
      </c>
      <c r="H264" s="209">
        <v>1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46</v>
      </c>
      <c r="O264" s="72"/>
      <c r="P264" s="215">
        <f>O264*H264</f>
        <v>0</v>
      </c>
      <c r="Q264" s="215">
        <v>0</v>
      </c>
      <c r="R264" s="215">
        <f>Q264*H264</f>
        <v>0</v>
      </c>
      <c r="S264" s="215">
        <v>3.6999999999999998E-2</v>
      </c>
      <c r="T264" s="216">
        <f>S264*H264</f>
        <v>3.6999999999999998E-2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184</v>
      </c>
      <c r="AT264" s="217" t="s">
        <v>180</v>
      </c>
      <c r="AU264" s="217" t="s">
        <v>185</v>
      </c>
      <c r="AY264" s="18" t="s">
        <v>177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185</v>
      </c>
      <c r="BK264" s="218">
        <f>ROUND(I264*H264,2)</f>
        <v>0</v>
      </c>
      <c r="BL264" s="18" t="s">
        <v>184</v>
      </c>
      <c r="BM264" s="217" t="s">
        <v>376</v>
      </c>
    </row>
    <row r="265" spans="1:65" s="2" customFormat="1" ht="21.75" customHeight="1">
      <c r="A265" s="35"/>
      <c r="B265" s="36"/>
      <c r="C265" s="205" t="s">
        <v>377</v>
      </c>
      <c r="D265" s="205" t="s">
        <v>180</v>
      </c>
      <c r="E265" s="206" t="s">
        <v>378</v>
      </c>
      <c r="F265" s="207" t="s">
        <v>379</v>
      </c>
      <c r="G265" s="208" t="s">
        <v>203</v>
      </c>
      <c r="H265" s="209">
        <v>0.25</v>
      </c>
      <c r="I265" s="210"/>
      <c r="J265" s="211">
        <f>ROUND(I265*H265,2)</f>
        <v>0</v>
      </c>
      <c r="K265" s="212"/>
      <c r="L265" s="40"/>
      <c r="M265" s="213" t="s">
        <v>1</v>
      </c>
      <c r="N265" s="214" t="s">
        <v>46</v>
      </c>
      <c r="O265" s="72"/>
      <c r="P265" s="215">
        <f>O265*H265</f>
        <v>0</v>
      </c>
      <c r="Q265" s="215">
        <v>6.4999999999999997E-4</v>
      </c>
      <c r="R265" s="215">
        <f>Q265*H265</f>
        <v>1.6249999999999999E-4</v>
      </c>
      <c r="S265" s="215">
        <v>0</v>
      </c>
      <c r="T265" s="21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184</v>
      </c>
      <c r="AT265" s="217" t="s">
        <v>180</v>
      </c>
      <c r="AU265" s="217" t="s">
        <v>185</v>
      </c>
      <c r="AY265" s="18" t="s">
        <v>177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185</v>
      </c>
      <c r="BK265" s="218">
        <f>ROUND(I265*H265,2)</f>
        <v>0</v>
      </c>
      <c r="BL265" s="18" t="s">
        <v>184</v>
      </c>
      <c r="BM265" s="217" t="s">
        <v>380</v>
      </c>
    </row>
    <row r="266" spans="1:65" s="13" customFormat="1" ht="10.199999999999999">
      <c r="B266" s="219"/>
      <c r="C266" s="220"/>
      <c r="D266" s="221" t="s">
        <v>187</v>
      </c>
      <c r="E266" s="222" t="s">
        <v>1</v>
      </c>
      <c r="F266" s="223" t="s">
        <v>381</v>
      </c>
      <c r="G266" s="220"/>
      <c r="H266" s="222" t="s">
        <v>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187</v>
      </c>
      <c r="AU266" s="229" t="s">
        <v>185</v>
      </c>
      <c r="AV266" s="13" t="s">
        <v>88</v>
      </c>
      <c r="AW266" s="13" t="s">
        <v>36</v>
      </c>
      <c r="AX266" s="13" t="s">
        <v>80</v>
      </c>
      <c r="AY266" s="229" t="s">
        <v>177</v>
      </c>
    </row>
    <row r="267" spans="1:65" s="14" customFormat="1" ht="10.199999999999999">
      <c r="B267" s="230"/>
      <c r="C267" s="231"/>
      <c r="D267" s="221" t="s">
        <v>187</v>
      </c>
      <c r="E267" s="232" t="s">
        <v>1</v>
      </c>
      <c r="F267" s="233" t="s">
        <v>382</v>
      </c>
      <c r="G267" s="231"/>
      <c r="H267" s="234">
        <v>0.25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187</v>
      </c>
      <c r="AU267" s="240" t="s">
        <v>185</v>
      </c>
      <c r="AV267" s="14" t="s">
        <v>185</v>
      </c>
      <c r="AW267" s="14" t="s">
        <v>36</v>
      </c>
      <c r="AX267" s="14" t="s">
        <v>88</v>
      </c>
      <c r="AY267" s="240" t="s">
        <v>177</v>
      </c>
    </row>
    <row r="268" spans="1:65" s="12" customFormat="1" ht="22.8" customHeight="1">
      <c r="B268" s="189"/>
      <c r="C268" s="190"/>
      <c r="D268" s="191" t="s">
        <v>79</v>
      </c>
      <c r="E268" s="203" t="s">
        <v>383</v>
      </c>
      <c r="F268" s="203" t="s">
        <v>384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SUM(P269:P273)</f>
        <v>0</v>
      </c>
      <c r="Q268" s="197"/>
      <c r="R268" s="198">
        <f>SUM(R269:R273)</f>
        <v>0</v>
      </c>
      <c r="S268" s="197"/>
      <c r="T268" s="199">
        <f>SUM(T269:T273)</f>
        <v>0</v>
      </c>
      <c r="AR268" s="200" t="s">
        <v>88</v>
      </c>
      <c r="AT268" s="201" t="s">
        <v>79</v>
      </c>
      <c r="AU268" s="201" t="s">
        <v>88</v>
      </c>
      <c r="AY268" s="200" t="s">
        <v>177</v>
      </c>
      <c r="BK268" s="202">
        <f>SUM(BK269:BK273)</f>
        <v>0</v>
      </c>
    </row>
    <row r="269" spans="1:65" s="2" customFormat="1" ht="21.75" customHeight="1">
      <c r="A269" s="35"/>
      <c r="B269" s="36"/>
      <c r="C269" s="205" t="s">
        <v>385</v>
      </c>
      <c r="D269" s="205" t="s">
        <v>180</v>
      </c>
      <c r="E269" s="206" t="s">
        <v>386</v>
      </c>
      <c r="F269" s="207" t="s">
        <v>387</v>
      </c>
      <c r="G269" s="208" t="s">
        <v>388</v>
      </c>
      <c r="H269" s="209">
        <v>5.7430000000000003</v>
      </c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46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184</v>
      </c>
      <c r="AT269" s="217" t="s">
        <v>180</v>
      </c>
      <c r="AU269" s="217" t="s">
        <v>185</v>
      </c>
      <c r="AY269" s="18" t="s">
        <v>177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185</v>
      </c>
      <c r="BK269" s="218">
        <f>ROUND(I269*H269,2)</f>
        <v>0</v>
      </c>
      <c r="BL269" s="18" t="s">
        <v>184</v>
      </c>
      <c r="BM269" s="217" t="s">
        <v>389</v>
      </c>
    </row>
    <row r="270" spans="1:65" s="2" customFormat="1" ht="21.75" customHeight="1">
      <c r="A270" s="35"/>
      <c r="B270" s="36"/>
      <c r="C270" s="205" t="s">
        <v>390</v>
      </c>
      <c r="D270" s="205" t="s">
        <v>180</v>
      </c>
      <c r="E270" s="206" t="s">
        <v>391</v>
      </c>
      <c r="F270" s="207" t="s">
        <v>392</v>
      </c>
      <c r="G270" s="208" t="s">
        <v>388</v>
      </c>
      <c r="H270" s="209">
        <v>5.7430000000000003</v>
      </c>
      <c r="I270" s="210"/>
      <c r="J270" s="211">
        <f>ROUND(I270*H270,2)</f>
        <v>0</v>
      </c>
      <c r="K270" s="212"/>
      <c r="L270" s="40"/>
      <c r="M270" s="213" t="s">
        <v>1</v>
      </c>
      <c r="N270" s="214" t="s">
        <v>46</v>
      </c>
      <c r="O270" s="72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184</v>
      </c>
      <c r="AT270" s="217" t="s">
        <v>180</v>
      </c>
      <c r="AU270" s="217" t="s">
        <v>185</v>
      </c>
      <c r="AY270" s="18" t="s">
        <v>177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185</v>
      </c>
      <c r="BK270" s="218">
        <f>ROUND(I270*H270,2)</f>
        <v>0</v>
      </c>
      <c r="BL270" s="18" t="s">
        <v>184</v>
      </c>
      <c r="BM270" s="217" t="s">
        <v>393</v>
      </c>
    </row>
    <row r="271" spans="1:65" s="2" customFormat="1" ht="21.75" customHeight="1">
      <c r="A271" s="35"/>
      <c r="B271" s="36"/>
      <c r="C271" s="205" t="s">
        <v>394</v>
      </c>
      <c r="D271" s="205" t="s">
        <v>180</v>
      </c>
      <c r="E271" s="206" t="s">
        <v>395</v>
      </c>
      <c r="F271" s="207" t="s">
        <v>396</v>
      </c>
      <c r="G271" s="208" t="s">
        <v>388</v>
      </c>
      <c r="H271" s="209">
        <v>166.905</v>
      </c>
      <c r="I271" s="210"/>
      <c r="J271" s="211">
        <f>ROUND(I271*H271,2)</f>
        <v>0</v>
      </c>
      <c r="K271" s="212"/>
      <c r="L271" s="40"/>
      <c r="M271" s="213" t="s">
        <v>1</v>
      </c>
      <c r="N271" s="214" t="s">
        <v>46</v>
      </c>
      <c r="O271" s="72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184</v>
      </c>
      <c r="AT271" s="217" t="s">
        <v>180</v>
      </c>
      <c r="AU271" s="217" t="s">
        <v>185</v>
      </c>
      <c r="AY271" s="18" t="s">
        <v>177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185</v>
      </c>
      <c r="BK271" s="218">
        <f>ROUND(I271*H271,2)</f>
        <v>0</v>
      </c>
      <c r="BL271" s="18" t="s">
        <v>184</v>
      </c>
      <c r="BM271" s="217" t="s">
        <v>397</v>
      </c>
    </row>
    <row r="272" spans="1:65" s="14" customFormat="1" ht="10.199999999999999">
      <c r="B272" s="230"/>
      <c r="C272" s="231"/>
      <c r="D272" s="221" t="s">
        <v>187</v>
      </c>
      <c r="E272" s="232" t="s">
        <v>1</v>
      </c>
      <c r="F272" s="233" t="s">
        <v>398</v>
      </c>
      <c r="G272" s="231"/>
      <c r="H272" s="234">
        <v>166.905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187</v>
      </c>
      <c r="AU272" s="240" t="s">
        <v>185</v>
      </c>
      <c r="AV272" s="14" t="s">
        <v>185</v>
      </c>
      <c r="AW272" s="14" t="s">
        <v>36</v>
      </c>
      <c r="AX272" s="14" t="s">
        <v>88</v>
      </c>
      <c r="AY272" s="240" t="s">
        <v>177</v>
      </c>
    </row>
    <row r="273" spans="1:65" s="2" customFormat="1" ht="21.75" customHeight="1">
      <c r="A273" s="35"/>
      <c r="B273" s="36"/>
      <c r="C273" s="205" t="s">
        <v>399</v>
      </c>
      <c r="D273" s="205" t="s">
        <v>180</v>
      </c>
      <c r="E273" s="206" t="s">
        <v>400</v>
      </c>
      <c r="F273" s="207" t="s">
        <v>401</v>
      </c>
      <c r="G273" s="208" t="s">
        <v>388</v>
      </c>
      <c r="H273" s="209">
        <v>5.7430000000000003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46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184</v>
      </c>
      <c r="AT273" s="217" t="s">
        <v>180</v>
      </c>
      <c r="AU273" s="217" t="s">
        <v>185</v>
      </c>
      <c r="AY273" s="18" t="s">
        <v>177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185</v>
      </c>
      <c r="BK273" s="218">
        <f>ROUND(I273*H273,2)</f>
        <v>0</v>
      </c>
      <c r="BL273" s="18" t="s">
        <v>184</v>
      </c>
      <c r="BM273" s="217" t="s">
        <v>402</v>
      </c>
    </row>
    <row r="274" spans="1:65" s="12" customFormat="1" ht="22.8" customHeight="1">
      <c r="B274" s="189"/>
      <c r="C274" s="190"/>
      <c r="D274" s="191" t="s">
        <v>79</v>
      </c>
      <c r="E274" s="203" t="s">
        <v>403</v>
      </c>
      <c r="F274" s="203" t="s">
        <v>404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P275</f>
        <v>0</v>
      </c>
      <c r="Q274" s="197"/>
      <c r="R274" s="198">
        <f>R275</f>
        <v>0</v>
      </c>
      <c r="S274" s="197"/>
      <c r="T274" s="199">
        <f>T275</f>
        <v>0</v>
      </c>
      <c r="AR274" s="200" t="s">
        <v>88</v>
      </c>
      <c r="AT274" s="201" t="s">
        <v>79</v>
      </c>
      <c r="AU274" s="201" t="s">
        <v>88</v>
      </c>
      <c r="AY274" s="200" t="s">
        <v>177</v>
      </c>
      <c r="BK274" s="202">
        <f>BK275</f>
        <v>0</v>
      </c>
    </row>
    <row r="275" spans="1:65" s="2" customFormat="1" ht="16.5" customHeight="1">
      <c r="A275" s="35"/>
      <c r="B275" s="36"/>
      <c r="C275" s="205" t="s">
        <v>405</v>
      </c>
      <c r="D275" s="205" t="s">
        <v>180</v>
      </c>
      <c r="E275" s="206" t="s">
        <v>406</v>
      </c>
      <c r="F275" s="207" t="s">
        <v>407</v>
      </c>
      <c r="G275" s="208" t="s">
        <v>388</v>
      </c>
      <c r="H275" s="209">
        <v>8.2799999999999994</v>
      </c>
      <c r="I275" s="210"/>
      <c r="J275" s="211">
        <f>ROUND(I275*H275,2)</f>
        <v>0</v>
      </c>
      <c r="K275" s="212"/>
      <c r="L275" s="40"/>
      <c r="M275" s="213" t="s">
        <v>1</v>
      </c>
      <c r="N275" s="214" t="s">
        <v>46</v>
      </c>
      <c r="O275" s="72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184</v>
      </c>
      <c r="AT275" s="217" t="s">
        <v>180</v>
      </c>
      <c r="AU275" s="217" t="s">
        <v>185</v>
      </c>
      <c r="AY275" s="18" t="s">
        <v>177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185</v>
      </c>
      <c r="BK275" s="218">
        <f>ROUND(I275*H275,2)</f>
        <v>0</v>
      </c>
      <c r="BL275" s="18" t="s">
        <v>184</v>
      </c>
      <c r="BM275" s="217" t="s">
        <v>408</v>
      </c>
    </row>
    <row r="276" spans="1:65" s="12" customFormat="1" ht="25.95" customHeight="1">
      <c r="B276" s="189"/>
      <c r="C276" s="190"/>
      <c r="D276" s="191" t="s">
        <v>79</v>
      </c>
      <c r="E276" s="192" t="s">
        <v>409</v>
      </c>
      <c r="F276" s="192" t="s">
        <v>410</v>
      </c>
      <c r="G276" s="190"/>
      <c r="H276" s="190"/>
      <c r="I276" s="193"/>
      <c r="J276" s="194">
        <f>BK276</f>
        <v>0</v>
      </c>
      <c r="K276" s="190"/>
      <c r="L276" s="195"/>
      <c r="M276" s="196"/>
      <c r="N276" s="197"/>
      <c r="O276" s="197"/>
      <c r="P276" s="198">
        <f>P277+P285+P296+P304+P314+P332+P334+P343+P375+P383+P386+P396+P414+P427+P441+P452+P455</f>
        <v>0</v>
      </c>
      <c r="Q276" s="197"/>
      <c r="R276" s="198">
        <f>R277+R285+R296+R304+R314+R332+R334+R343+R375+R383+R386+R396+R414+R427+R441+R452+R455</f>
        <v>1.2316225299999997</v>
      </c>
      <c r="S276" s="197"/>
      <c r="T276" s="199">
        <f>T277+T285+T296+T304+T314+T332+T334+T343+T375+T383+T386+T396+T414+T427+T441+T452+T455</f>
        <v>0.89524707999999997</v>
      </c>
      <c r="AR276" s="200" t="s">
        <v>185</v>
      </c>
      <c r="AT276" s="201" t="s">
        <v>79</v>
      </c>
      <c r="AU276" s="201" t="s">
        <v>80</v>
      </c>
      <c r="AY276" s="200" t="s">
        <v>177</v>
      </c>
      <c r="BK276" s="202">
        <f>BK277+BK285+BK296+BK304+BK314+BK332+BK334+BK343+BK375+BK383+BK386+BK396+BK414+BK427+BK441+BK452+BK455</f>
        <v>0</v>
      </c>
    </row>
    <row r="277" spans="1:65" s="12" customFormat="1" ht="22.8" customHeight="1">
      <c r="B277" s="189"/>
      <c r="C277" s="190"/>
      <c r="D277" s="191" t="s">
        <v>79</v>
      </c>
      <c r="E277" s="203" t="s">
        <v>411</v>
      </c>
      <c r="F277" s="203" t="s">
        <v>412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SUM(P278:P284)</f>
        <v>0</v>
      </c>
      <c r="Q277" s="197"/>
      <c r="R277" s="198">
        <f>SUM(R278:R284)</f>
        <v>9.2482079999999994E-2</v>
      </c>
      <c r="S277" s="197"/>
      <c r="T277" s="199">
        <f>SUM(T278:T284)</f>
        <v>0</v>
      </c>
      <c r="AR277" s="200" t="s">
        <v>185</v>
      </c>
      <c r="AT277" s="201" t="s">
        <v>79</v>
      </c>
      <c r="AU277" s="201" t="s">
        <v>88</v>
      </c>
      <c r="AY277" s="200" t="s">
        <v>177</v>
      </c>
      <c r="BK277" s="202">
        <f>SUM(BK278:BK284)</f>
        <v>0</v>
      </c>
    </row>
    <row r="278" spans="1:65" s="2" customFormat="1" ht="21.75" customHeight="1">
      <c r="A278" s="35"/>
      <c r="B278" s="36"/>
      <c r="C278" s="205" t="s">
        <v>413</v>
      </c>
      <c r="D278" s="205" t="s">
        <v>180</v>
      </c>
      <c r="E278" s="206" t="s">
        <v>414</v>
      </c>
      <c r="F278" s="207" t="s">
        <v>415</v>
      </c>
      <c r="G278" s="208" t="s">
        <v>210</v>
      </c>
      <c r="H278" s="209">
        <v>5.0999999999999996</v>
      </c>
      <c r="I278" s="210"/>
      <c r="J278" s="211">
        <f>ROUND(I278*H278,2)</f>
        <v>0</v>
      </c>
      <c r="K278" s="212"/>
      <c r="L278" s="40"/>
      <c r="M278" s="213" t="s">
        <v>1</v>
      </c>
      <c r="N278" s="214" t="s">
        <v>46</v>
      </c>
      <c r="O278" s="72"/>
      <c r="P278" s="215">
        <f>O278*H278</f>
        <v>0</v>
      </c>
      <c r="Q278" s="215">
        <v>6.0000000000000001E-3</v>
      </c>
      <c r="R278" s="215">
        <f>Q278*H278</f>
        <v>3.0599999999999999E-2</v>
      </c>
      <c r="S278" s="215">
        <v>0</v>
      </c>
      <c r="T278" s="21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263</v>
      </c>
      <c r="AT278" s="217" t="s">
        <v>180</v>
      </c>
      <c r="AU278" s="217" t="s">
        <v>185</v>
      </c>
      <c r="AY278" s="18" t="s">
        <v>177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185</v>
      </c>
      <c r="BK278" s="218">
        <f>ROUND(I278*H278,2)</f>
        <v>0</v>
      </c>
      <c r="BL278" s="18" t="s">
        <v>263</v>
      </c>
      <c r="BM278" s="217" t="s">
        <v>416</v>
      </c>
    </row>
    <row r="279" spans="1:65" s="14" customFormat="1" ht="10.199999999999999">
      <c r="B279" s="230"/>
      <c r="C279" s="231"/>
      <c r="D279" s="221" t="s">
        <v>187</v>
      </c>
      <c r="E279" s="232" t="s">
        <v>1</v>
      </c>
      <c r="F279" s="233" t="s">
        <v>417</v>
      </c>
      <c r="G279" s="231"/>
      <c r="H279" s="234">
        <v>5.0999999999999996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187</v>
      </c>
      <c r="AU279" s="240" t="s">
        <v>185</v>
      </c>
      <c r="AV279" s="14" t="s">
        <v>185</v>
      </c>
      <c r="AW279" s="14" t="s">
        <v>36</v>
      </c>
      <c r="AX279" s="14" t="s">
        <v>80</v>
      </c>
      <c r="AY279" s="240" t="s">
        <v>177</v>
      </c>
    </row>
    <row r="280" spans="1:65" s="15" customFormat="1" ht="10.199999999999999">
      <c r="B280" s="241"/>
      <c r="C280" s="242"/>
      <c r="D280" s="221" t="s">
        <v>187</v>
      </c>
      <c r="E280" s="243" t="s">
        <v>1</v>
      </c>
      <c r="F280" s="244" t="s">
        <v>217</v>
      </c>
      <c r="G280" s="242"/>
      <c r="H280" s="245">
        <v>5.0999999999999996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187</v>
      </c>
      <c r="AU280" s="251" t="s">
        <v>185</v>
      </c>
      <c r="AV280" s="15" t="s">
        <v>184</v>
      </c>
      <c r="AW280" s="15" t="s">
        <v>36</v>
      </c>
      <c r="AX280" s="15" t="s">
        <v>88</v>
      </c>
      <c r="AY280" s="251" t="s">
        <v>177</v>
      </c>
    </row>
    <row r="281" spans="1:65" s="2" customFormat="1" ht="21.75" customHeight="1">
      <c r="A281" s="35"/>
      <c r="B281" s="36"/>
      <c r="C281" s="205" t="s">
        <v>418</v>
      </c>
      <c r="D281" s="205" t="s">
        <v>180</v>
      </c>
      <c r="E281" s="206" t="s">
        <v>419</v>
      </c>
      <c r="F281" s="207" t="s">
        <v>420</v>
      </c>
      <c r="G281" s="208" t="s">
        <v>210</v>
      </c>
      <c r="H281" s="209">
        <v>10.128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46</v>
      </c>
      <c r="O281" s="72"/>
      <c r="P281" s="215">
        <f>O281*H281</f>
        <v>0</v>
      </c>
      <c r="Q281" s="215">
        <v>6.11E-3</v>
      </c>
      <c r="R281" s="215">
        <f>Q281*H281</f>
        <v>6.1882079999999999E-2</v>
      </c>
      <c r="S281" s="215">
        <v>0</v>
      </c>
      <c r="T281" s="21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263</v>
      </c>
      <c r="AT281" s="217" t="s">
        <v>180</v>
      </c>
      <c r="AU281" s="217" t="s">
        <v>185</v>
      </c>
      <c r="AY281" s="18" t="s">
        <v>177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185</v>
      </c>
      <c r="BK281" s="218">
        <f>ROUND(I281*H281,2)</f>
        <v>0</v>
      </c>
      <c r="BL281" s="18" t="s">
        <v>263</v>
      </c>
      <c r="BM281" s="217" t="s">
        <v>421</v>
      </c>
    </row>
    <row r="282" spans="1:65" s="14" customFormat="1" ht="10.199999999999999">
      <c r="B282" s="230"/>
      <c r="C282" s="231"/>
      <c r="D282" s="221" t="s">
        <v>187</v>
      </c>
      <c r="E282" s="232" t="s">
        <v>1</v>
      </c>
      <c r="F282" s="233" t="s">
        <v>422</v>
      </c>
      <c r="G282" s="231"/>
      <c r="H282" s="234">
        <v>10.128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187</v>
      </c>
      <c r="AU282" s="240" t="s">
        <v>185</v>
      </c>
      <c r="AV282" s="14" t="s">
        <v>185</v>
      </c>
      <c r="AW282" s="14" t="s">
        <v>36</v>
      </c>
      <c r="AX282" s="14" t="s">
        <v>80</v>
      </c>
      <c r="AY282" s="240" t="s">
        <v>177</v>
      </c>
    </row>
    <row r="283" spans="1:65" s="15" customFormat="1" ht="10.199999999999999">
      <c r="B283" s="241"/>
      <c r="C283" s="242"/>
      <c r="D283" s="221" t="s">
        <v>187</v>
      </c>
      <c r="E283" s="243" t="s">
        <v>1</v>
      </c>
      <c r="F283" s="244" t="s">
        <v>217</v>
      </c>
      <c r="G283" s="242"/>
      <c r="H283" s="245">
        <v>10.128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187</v>
      </c>
      <c r="AU283" s="251" t="s">
        <v>185</v>
      </c>
      <c r="AV283" s="15" t="s">
        <v>184</v>
      </c>
      <c r="AW283" s="15" t="s">
        <v>36</v>
      </c>
      <c r="AX283" s="15" t="s">
        <v>88</v>
      </c>
      <c r="AY283" s="251" t="s">
        <v>177</v>
      </c>
    </row>
    <row r="284" spans="1:65" s="2" customFormat="1" ht="21.75" customHeight="1">
      <c r="A284" s="35"/>
      <c r="B284" s="36"/>
      <c r="C284" s="205" t="s">
        <v>423</v>
      </c>
      <c r="D284" s="205" t="s">
        <v>180</v>
      </c>
      <c r="E284" s="206" t="s">
        <v>424</v>
      </c>
      <c r="F284" s="207" t="s">
        <v>425</v>
      </c>
      <c r="G284" s="208" t="s">
        <v>426</v>
      </c>
      <c r="H284" s="274"/>
      <c r="I284" s="210"/>
      <c r="J284" s="211">
        <f>ROUND(I284*H284,2)</f>
        <v>0</v>
      </c>
      <c r="K284" s="212"/>
      <c r="L284" s="40"/>
      <c r="M284" s="213" t="s">
        <v>1</v>
      </c>
      <c r="N284" s="214" t="s">
        <v>46</v>
      </c>
      <c r="O284" s="72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263</v>
      </c>
      <c r="AT284" s="217" t="s">
        <v>180</v>
      </c>
      <c r="AU284" s="217" t="s">
        <v>185</v>
      </c>
      <c r="AY284" s="18" t="s">
        <v>177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185</v>
      </c>
      <c r="BK284" s="218">
        <f>ROUND(I284*H284,2)</f>
        <v>0</v>
      </c>
      <c r="BL284" s="18" t="s">
        <v>263</v>
      </c>
      <c r="BM284" s="217" t="s">
        <v>427</v>
      </c>
    </row>
    <row r="285" spans="1:65" s="12" customFormat="1" ht="22.8" customHeight="1">
      <c r="B285" s="189"/>
      <c r="C285" s="190"/>
      <c r="D285" s="191" t="s">
        <v>79</v>
      </c>
      <c r="E285" s="203" t="s">
        <v>428</v>
      </c>
      <c r="F285" s="203" t="s">
        <v>429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SUM(P286:P295)</f>
        <v>0</v>
      </c>
      <c r="Q285" s="197"/>
      <c r="R285" s="198">
        <f>SUM(R286:R295)</f>
        <v>1.3594E-2</v>
      </c>
      <c r="S285" s="197"/>
      <c r="T285" s="199">
        <f>SUM(T286:T295)</f>
        <v>0</v>
      </c>
      <c r="AR285" s="200" t="s">
        <v>185</v>
      </c>
      <c r="AT285" s="201" t="s">
        <v>79</v>
      </c>
      <c r="AU285" s="201" t="s">
        <v>88</v>
      </c>
      <c r="AY285" s="200" t="s">
        <v>177</v>
      </c>
      <c r="BK285" s="202">
        <f>SUM(BK286:BK295)</f>
        <v>0</v>
      </c>
    </row>
    <row r="286" spans="1:65" s="2" customFormat="1" ht="21.75" customHeight="1">
      <c r="A286" s="35"/>
      <c r="B286" s="36"/>
      <c r="C286" s="205" t="s">
        <v>430</v>
      </c>
      <c r="D286" s="205" t="s">
        <v>180</v>
      </c>
      <c r="E286" s="206" t="s">
        <v>431</v>
      </c>
      <c r="F286" s="207" t="s">
        <v>432</v>
      </c>
      <c r="G286" s="208" t="s">
        <v>210</v>
      </c>
      <c r="H286" s="209">
        <v>5.0999999999999996</v>
      </c>
      <c r="I286" s="210"/>
      <c r="J286" s="211">
        <f>ROUND(I286*H286,2)</f>
        <v>0</v>
      </c>
      <c r="K286" s="212"/>
      <c r="L286" s="40"/>
      <c r="M286" s="213" t="s">
        <v>1</v>
      </c>
      <c r="N286" s="214" t="s">
        <v>46</v>
      </c>
      <c r="O286" s="72"/>
      <c r="P286" s="215">
        <f>O286*H286</f>
        <v>0</v>
      </c>
      <c r="Q286" s="215">
        <v>2.9999999999999997E-4</v>
      </c>
      <c r="R286" s="215">
        <f>Q286*H286</f>
        <v>1.5299999999999997E-3</v>
      </c>
      <c r="S286" s="215">
        <v>0</v>
      </c>
      <c r="T286" s="21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263</v>
      </c>
      <c r="AT286" s="217" t="s">
        <v>180</v>
      </c>
      <c r="AU286" s="217" t="s">
        <v>185</v>
      </c>
      <c r="AY286" s="18" t="s">
        <v>177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185</v>
      </c>
      <c r="BK286" s="218">
        <f>ROUND(I286*H286,2)</f>
        <v>0</v>
      </c>
      <c r="BL286" s="18" t="s">
        <v>263</v>
      </c>
      <c r="BM286" s="217" t="s">
        <v>433</v>
      </c>
    </row>
    <row r="287" spans="1:65" s="2" customFormat="1" ht="21.75" customHeight="1">
      <c r="A287" s="35"/>
      <c r="B287" s="36"/>
      <c r="C287" s="263" t="s">
        <v>434</v>
      </c>
      <c r="D287" s="263" t="s">
        <v>339</v>
      </c>
      <c r="E287" s="264" t="s">
        <v>435</v>
      </c>
      <c r="F287" s="265" t="s">
        <v>436</v>
      </c>
      <c r="G287" s="266" t="s">
        <v>210</v>
      </c>
      <c r="H287" s="267">
        <v>6</v>
      </c>
      <c r="I287" s="268"/>
      <c r="J287" s="269">
        <f>ROUND(I287*H287,2)</f>
        <v>0</v>
      </c>
      <c r="K287" s="270"/>
      <c r="L287" s="271"/>
      <c r="M287" s="272" t="s">
        <v>1</v>
      </c>
      <c r="N287" s="273" t="s">
        <v>46</v>
      </c>
      <c r="O287" s="72"/>
      <c r="P287" s="215">
        <f>O287*H287</f>
        <v>0</v>
      </c>
      <c r="Q287" s="215">
        <v>1.6800000000000001E-3</v>
      </c>
      <c r="R287" s="215">
        <f>Q287*H287</f>
        <v>1.008E-2</v>
      </c>
      <c r="S287" s="215">
        <v>0</v>
      </c>
      <c r="T287" s="21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360</v>
      </c>
      <c r="AT287" s="217" t="s">
        <v>339</v>
      </c>
      <c r="AU287" s="217" t="s">
        <v>185</v>
      </c>
      <c r="AY287" s="18" t="s">
        <v>177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185</v>
      </c>
      <c r="BK287" s="218">
        <f>ROUND(I287*H287,2)</f>
        <v>0</v>
      </c>
      <c r="BL287" s="18" t="s">
        <v>263</v>
      </c>
      <c r="BM287" s="217" t="s">
        <v>437</v>
      </c>
    </row>
    <row r="288" spans="1:65" s="14" customFormat="1" ht="20.399999999999999">
      <c r="B288" s="230"/>
      <c r="C288" s="231"/>
      <c r="D288" s="221" t="s">
        <v>187</v>
      </c>
      <c r="E288" s="231"/>
      <c r="F288" s="233" t="s">
        <v>438</v>
      </c>
      <c r="G288" s="231"/>
      <c r="H288" s="234">
        <v>6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187</v>
      </c>
      <c r="AU288" s="240" t="s">
        <v>185</v>
      </c>
      <c r="AV288" s="14" t="s">
        <v>185</v>
      </c>
      <c r="AW288" s="14" t="s">
        <v>4</v>
      </c>
      <c r="AX288" s="14" t="s">
        <v>88</v>
      </c>
      <c r="AY288" s="240" t="s">
        <v>177</v>
      </c>
    </row>
    <row r="289" spans="1:65" s="2" customFormat="1" ht="21.75" customHeight="1">
      <c r="A289" s="35"/>
      <c r="B289" s="36"/>
      <c r="C289" s="205" t="s">
        <v>439</v>
      </c>
      <c r="D289" s="205" t="s">
        <v>180</v>
      </c>
      <c r="E289" s="206" t="s">
        <v>440</v>
      </c>
      <c r="F289" s="207" t="s">
        <v>441</v>
      </c>
      <c r="G289" s="208" t="s">
        <v>203</v>
      </c>
      <c r="H289" s="209">
        <v>38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46</v>
      </c>
      <c r="O289" s="72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263</v>
      </c>
      <c r="AT289" s="217" t="s">
        <v>180</v>
      </c>
      <c r="AU289" s="217" t="s">
        <v>185</v>
      </c>
      <c r="AY289" s="18" t="s">
        <v>177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185</v>
      </c>
      <c r="BK289" s="218">
        <f>ROUND(I289*H289,2)</f>
        <v>0</v>
      </c>
      <c r="BL289" s="18" t="s">
        <v>263</v>
      </c>
      <c r="BM289" s="217" t="s">
        <v>442</v>
      </c>
    </row>
    <row r="290" spans="1:65" s="2" customFormat="1" ht="16.5" customHeight="1">
      <c r="A290" s="35"/>
      <c r="B290" s="36"/>
      <c r="C290" s="263" t="s">
        <v>443</v>
      </c>
      <c r="D290" s="263" t="s">
        <v>339</v>
      </c>
      <c r="E290" s="264" t="s">
        <v>444</v>
      </c>
      <c r="F290" s="265" t="s">
        <v>445</v>
      </c>
      <c r="G290" s="266" t="s">
        <v>203</v>
      </c>
      <c r="H290" s="267">
        <v>38</v>
      </c>
      <c r="I290" s="268"/>
      <c r="J290" s="269">
        <f>ROUND(I290*H290,2)</f>
        <v>0</v>
      </c>
      <c r="K290" s="270"/>
      <c r="L290" s="271"/>
      <c r="M290" s="272" t="s">
        <v>1</v>
      </c>
      <c r="N290" s="273" t="s">
        <v>46</v>
      </c>
      <c r="O290" s="72"/>
      <c r="P290" s="215">
        <f>O290*H290</f>
        <v>0</v>
      </c>
      <c r="Q290" s="215">
        <v>2.0000000000000002E-5</v>
      </c>
      <c r="R290" s="215">
        <f>Q290*H290</f>
        <v>7.6000000000000004E-4</v>
      </c>
      <c r="S290" s="215">
        <v>0</v>
      </c>
      <c r="T290" s="21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360</v>
      </c>
      <c r="AT290" s="217" t="s">
        <v>339</v>
      </c>
      <c r="AU290" s="217" t="s">
        <v>185</v>
      </c>
      <c r="AY290" s="18" t="s">
        <v>177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185</v>
      </c>
      <c r="BK290" s="218">
        <f>ROUND(I290*H290,2)</f>
        <v>0</v>
      </c>
      <c r="BL290" s="18" t="s">
        <v>263</v>
      </c>
      <c r="BM290" s="217" t="s">
        <v>446</v>
      </c>
    </row>
    <row r="291" spans="1:65" s="2" customFormat="1" ht="21.75" customHeight="1">
      <c r="A291" s="35"/>
      <c r="B291" s="36"/>
      <c r="C291" s="205" t="s">
        <v>447</v>
      </c>
      <c r="D291" s="205" t="s">
        <v>180</v>
      </c>
      <c r="E291" s="206" t="s">
        <v>448</v>
      </c>
      <c r="F291" s="207" t="s">
        <v>449</v>
      </c>
      <c r="G291" s="208" t="s">
        <v>203</v>
      </c>
      <c r="H291" s="209">
        <v>4</v>
      </c>
      <c r="I291" s="210"/>
      <c r="J291" s="211">
        <f>ROUND(I291*H291,2)</f>
        <v>0</v>
      </c>
      <c r="K291" s="212"/>
      <c r="L291" s="40"/>
      <c r="M291" s="213" t="s">
        <v>1</v>
      </c>
      <c r="N291" s="214" t="s">
        <v>46</v>
      </c>
      <c r="O291" s="72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263</v>
      </c>
      <c r="AT291" s="217" t="s">
        <v>180</v>
      </c>
      <c r="AU291" s="217" t="s">
        <v>185</v>
      </c>
      <c r="AY291" s="18" t="s">
        <v>177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185</v>
      </c>
      <c r="BK291" s="218">
        <f>ROUND(I291*H291,2)</f>
        <v>0</v>
      </c>
      <c r="BL291" s="18" t="s">
        <v>263</v>
      </c>
      <c r="BM291" s="217" t="s">
        <v>450</v>
      </c>
    </row>
    <row r="292" spans="1:65" s="2" customFormat="1" ht="21.75" customHeight="1">
      <c r="A292" s="35"/>
      <c r="B292" s="36"/>
      <c r="C292" s="205" t="s">
        <v>451</v>
      </c>
      <c r="D292" s="205" t="s">
        <v>180</v>
      </c>
      <c r="E292" s="206" t="s">
        <v>452</v>
      </c>
      <c r="F292" s="207" t="s">
        <v>453</v>
      </c>
      <c r="G292" s="208" t="s">
        <v>210</v>
      </c>
      <c r="H292" s="209">
        <v>5.0999999999999996</v>
      </c>
      <c r="I292" s="210"/>
      <c r="J292" s="211">
        <f>ROUND(I292*H292,2)</f>
        <v>0</v>
      </c>
      <c r="K292" s="212"/>
      <c r="L292" s="40"/>
      <c r="M292" s="213" t="s">
        <v>1</v>
      </c>
      <c r="N292" s="214" t="s">
        <v>46</v>
      </c>
      <c r="O292" s="72"/>
      <c r="P292" s="215">
        <f>O292*H292</f>
        <v>0</v>
      </c>
      <c r="Q292" s="215">
        <v>4.0000000000000003E-5</v>
      </c>
      <c r="R292" s="215">
        <f>Q292*H292</f>
        <v>2.04E-4</v>
      </c>
      <c r="S292" s="215">
        <v>0</v>
      </c>
      <c r="T292" s="21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263</v>
      </c>
      <c r="AT292" s="217" t="s">
        <v>180</v>
      </c>
      <c r="AU292" s="217" t="s">
        <v>185</v>
      </c>
      <c r="AY292" s="18" t="s">
        <v>177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185</v>
      </c>
      <c r="BK292" s="218">
        <f>ROUND(I292*H292,2)</f>
        <v>0</v>
      </c>
      <c r="BL292" s="18" t="s">
        <v>263</v>
      </c>
      <c r="BM292" s="217" t="s">
        <v>454</v>
      </c>
    </row>
    <row r="293" spans="1:65" s="2" customFormat="1" ht="16.5" customHeight="1">
      <c r="A293" s="35"/>
      <c r="B293" s="36"/>
      <c r="C293" s="263" t="s">
        <v>455</v>
      </c>
      <c r="D293" s="263" t="s">
        <v>339</v>
      </c>
      <c r="E293" s="264" t="s">
        <v>456</v>
      </c>
      <c r="F293" s="265" t="s">
        <v>457</v>
      </c>
      <c r="G293" s="266" t="s">
        <v>210</v>
      </c>
      <c r="H293" s="267">
        <v>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46</v>
      </c>
      <c r="O293" s="72"/>
      <c r="P293" s="215">
        <f>O293*H293</f>
        <v>0</v>
      </c>
      <c r="Q293" s="215">
        <v>1.7000000000000001E-4</v>
      </c>
      <c r="R293" s="215">
        <f>Q293*H293</f>
        <v>1.0200000000000001E-3</v>
      </c>
      <c r="S293" s="215">
        <v>0</v>
      </c>
      <c r="T293" s="21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360</v>
      </c>
      <c r="AT293" s="217" t="s">
        <v>339</v>
      </c>
      <c r="AU293" s="217" t="s">
        <v>185</v>
      </c>
      <c r="AY293" s="18" t="s">
        <v>177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185</v>
      </c>
      <c r="BK293" s="218">
        <f>ROUND(I293*H293,2)</f>
        <v>0</v>
      </c>
      <c r="BL293" s="18" t="s">
        <v>263</v>
      </c>
      <c r="BM293" s="217" t="s">
        <v>458</v>
      </c>
    </row>
    <row r="294" spans="1:65" s="14" customFormat="1" ht="10.199999999999999">
      <c r="B294" s="230"/>
      <c r="C294" s="231"/>
      <c r="D294" s="221" t="s">
        <v>187</v>
      </c>
      <c r="E294" s="231"/>
      <c r="F294" s="233" t="s">
        <v>459</v>
      </c>
      <c r="G294" s="231"/>
      <c r="H294" s="234">
        <v>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187</v>
      </c>
      <c r="AU294" s="240" t="s">
        <v>185</v>
      </c>
      <c r="AV294" s="14" t="s">
        <v>185</v>
      </c>
      <c r="AW294" s="14" t="s">
        <v>4</v>
      </c>
      <c r="AX294" s="14" t="s">
        <v>88</v>
      </c>
      <c r="AY294" s="240" t="s">
        <v>177</v>
      </c>
    </row>
    <row r="295" spans="1:65" s="2" customFormat="1" ht="21.75" customHeight="1">
      <c r="A295" s="35"/>
      <c r="B295" s="36"/>
      <c r="C295" s="205" t="s">
        <v>460</v>
      </c>
      <c r="D295" s="205" t="s">
        <v>180</v>
      </c>
      <c r="E295" s="206" t="s">
        <v>461</v>
      </c>
      <c r="F295" s="207" t="s">
        <v>462</v>
      </c>
      <c r="G295" s="208" t="s">
        <v>426</v>
      </c>
      <c r="H295" s="274"/>
      <c r="I295" s="210"/>
      <c r="J295" s="211">
        <f>ROUND(I295*H295,2)</f>
        <v>0</v>
      </c>
      <c r="K295" s="212"/>
      <c r="L295" s="40"/>
      <c r="M295" s="213" t="s">
        <v>1</v>
      </c>
      <c r="N295" s="214" t="s">
        <v>46</v>
      </c>
      <c r="O295" s="72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263</v>
      </c>
      <c r="AT295" s="217" t="s">
        <v>180</v>
      </c>
      <c r="AU295" s="217" t="s">
        <v>185</v>
      </c>
      <c r="AY295" s="18" t="s">
        <v>177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185</v>
      </c>
      <c r="BK295" s="218">
        <f>ROUND(I295*H295,2)</f>
        <v>0</v>
      </c>
      <c r="BL295" s="18" t="s">
        <v>263</v>
      </c>
      <c r="BM295" s="217" t="s">
        <v>463</v>
      </c>
    </row>
    <row r="296" spans="1:65" s="12" customFormat="1" ht="22.8" customHeight="1">
      <c r="B296" s="189"/>
      <c r="C296" s="190"/>
      <c r="D296" s="191" t="s">
        <v>79</v>
      </c>
      <c r="E296" s="203" t="s">
        <v>464</v>
      </c>
      <c r="F296" s="203" t="s">
        <v>465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SUM(P297:P303)</f>
        <v>0</v>
      </c>
      <c r="Q296" s="197"/>
      <c r="R296" s="198">
        <f>SUM(R297:R303)</f>
        <v>1.1384999999999999E-2</v>
      </c>
      <c r="S296" s="197"/>
      <c r="T296" s="199">
        <f>SUM(T297:T303)</f>
        <v>0</v>
      </c>
      <c r="AR296" s="200" t="s">
        <v>185</v>
      </c>
      <c r="AT296" s="201" t="s">
        <v>79</v>
      </c>
      <c r="AU296" s="201" t="s">
        <v>88</v>
      </c>
      <c r="AY296" s="200" t="s">
        <v>177</v>
      </c>
      <c r="BK296" s="202">
        <f>SUM(BK297:BK303)</f>
        <v>0</v>
      </c>
    </row>
    <row r="297" spans="1:65" s="2" customFormat="1" ht="21.75" customHeight="1">
      <c r="A297" s="35"/>
      <c r="B297" s="36"/>
      <c r="C297" s="205" t="s">
        <v>466</v>
      </c>
      <c r="D297" s="205" t="s">
        <v>180</v>
      </c>
      <c r="E297" s="206" t="s">
        <v>467</v>
      </c>
      <c r="F297" s="207" t="s">
        <v>468</v>
      </c>
      <c r="G297" s="208" t="s">
        <v>203</v>
      </c>
      <c r="H297" s="209">
        <v>2.5</v>
      </c>
      <c r="I297" s="210"/>
      <c r="J297" s="211">
        <f t="shared" ref="J297:J303" si="0">ROUND(I297*H297,2)</f>
        <v>0</v>
      </c>
      <c r="K297" s="212"/>
      <c r="L297" s="40"/>
      <c r="M297" s="213" t="s">
        <v>1</v>
      </c>
      <c r="N297" s="214" t="s">
        <v>46</v>
      </c>
      <c r="O297" s="72"/>
      <c r="P297" s="215">
        <f t="shared" ref="P297:P303" si="1">O297*H297</f>
        <v>0</v>
      </c>
      <c r="Q297" s="215">
        <v>1.2600000000000001E-3</v>
      </c>
      <c r="R297" s="215">
        <f t="shared" ref="R297:R303" si="2">Q297*H297</f>
        <v>3.15E-3</v>
      </c>
      <c r="S297" s="215">
        <v>0</v>
      </c>
      <c r="T297" s="216">
        <f t="shared" ref="T297:T303" si="3"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263</v>
      </c>
      <c r="AT297" s="217" t="s">
        <v>180</v>
      </c>
      <c r="AU297" s="217" t="s">
        <v>185</v>
      </c>
      <c r="AY297" s="18" t="s">
        <v>177</v>
      </c>
      <c r="BE297" s="218">
        <f t="shared" ref="BE297:BE303" si="4">IF(N297="základní",J297,0)</f>
        <v>0</v>
      </c>
      <c r="BF297" s="218">
        <f t="shared" ref="BF297:BF303" si="5">IF(N297="snížená",J297,0)</f>
        <v>0</v>
      </c>
      <c r="BG297" s="218">
        <f t="shared" ref="BG297:BG303" si="6">IF(N297="zákl. přenesená",J297,0)</f>
        <v>0</v>
      </c>
      <c r="BH297" s="218">
        <f t="shared" ref="BH297:BH303" si="7">IF(N297="sníž. přenesená",J297,0)</f>
        <v>0</v>
      </c>
      <c r="BI297" s="218">
        <f t="shared" ref="BI297:BI303" si="8">IF(N297="nulová",J297,0)</f>
        <v>0</v>
      </c>
      <c r="BJ297" s="18" t="s">
        <v>185</v>
      </c>
      <c r="BK297" s="218">
        <f t="shared" ref="BK297:BK303" si="9">ROUND(I297*H297,2)</f>
        <v>0</v>
      </c>
      <c r="BL297" s="18" t="s">
        <v>263</v>
      </c>
      <c r="BM297" s="217" t="s">
        <v>469</v>
      </c>
    </row>
    <row r="298" spans="1:65" s="2" customFormat="1" ht="16.5" customHeight="1">
      <c r="A298" s="35"/>
      <c r="B298" s="36"/>
      <c r="C298" s="205" t="s">
        <v>470</v>
      </c>
      <c r="D298" s="205" t="s">
        <v>180</v>
      </c>
      <c r="E298" s="206" t="s">
        <v>471</v>
      </c>
      <c r="F298" s="207" t="s">
        <v>472</v>
      </c>
      <c r="G298" s="208" t="s">
        <v>203</v>
      </c>
      <c r="H298" s="209">
        <v>2</v>
      </c>
      <c r="I298" s="210"/>
      <c r="J298" s="211">
        <f t="shared" si="0"/>
        <v>0</v>
      </c>
      <c r="K298" s="212"/>
      <c r="L298" s="40"/>
      <c r="M298" s="213" t="s">
        <v>1</v>
      </c>
      <c r="N298" s="214" t="s">
        <v>46</v>
      </c>
      <c r="O298" s="72"/>
      <c r="P298" s="215">
        <f t="shared" si="1"/>
        <v>0</v>
      </c>
      <c r="Q298" s="215">
        <v>5.1999999999999995E-4</v>
      </c>
      <c r="R298" s="215">
        <f t="shared" si="2"/>
        <v>1.0399999999999999E-3</v>
      </c>
      <c r="S298" s="215">
        <v>0</v>
      </c>
      <c r="T298" s="216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263</v>
      </c>
      <c r="AT298" s="217" t="s">
        <v>180</v>
      </c>
      <c r="AU298" s="217" t="s">
        <v>185</v>
      </c>
      <c r="AY298" s="18" t="s">
        <v>177</v>
      </c>
      <c r="BE298" s="218">
        <f t="shared" si="4"/>
        <v>0</v>
      </c>
      <c r="BF298" s="218">
        <f t="shared" si="5"/>
        <v>0</v>
      </c>
      <c r="BG298" s="218">
        <f t="shared" si="6"/>
        <v>0</v>
      </c>
      <c r="BH298" s="218">
        <f t="shared" si="7"/>
        <v>0</v>
      </c>
      <c r="BI298" s="218">
        <f t="shared" si="8"/>
        <v>0</v>
      </c>
      <c r="BJ298" s="18" t="s">
        <v>185</v>
      </c>
      <c r="BK298" s="218">
        <f t="shared" si="9"/>
        <v>0</v>
      </c>
      <c r="BL298" s="18" t="s">
        <v>263</v>
      </c>
      <c r="BM298" s="217" t="s">
        <v>473</v>
      </c>
    </row>
    <row r="299" spans="1:65" s="2" customFormat="1" ht="21.75" customHeight="1">
      <c r="A299" s="35"/>
      <c r="B299" s="36"/>
      <c r="C299" s="205" t="s">
        <v>474</v>
      </c>
      <c r="D299" s="205" t="s">
        <v>180</v>
      </c>
      <c r="E299" s="206" t="s">
        <v>475</v>
      </c>
      <c r="F299" s="207" t="s">
        <v>476</v>
      </c>
      <c r="G299" s="208" t="s">
        <v>203</v>
      </c>
      <c r="H299" s="209">
        <v>2.5</v>
      </c>
      <c r="I299" s="210"/>
      <c r="J299" s="211">
        <f t="shared" si="0"/>
        <v>0</v>
      </c>
      <c r="K299" s="212"/>
      <c r="L299" s="40"/>
      <c r="M299" s="213" t="s">
        <v>1</v>
      </c>
      <c r="N299" s="214" t="s">
        <v>46</v>
      </c>
      <c r="O299" s="72"/>
      <c r="P299" s="215">
        <f t="shared" si="1"/>
        <v>0</v>
      </c>
      <c r="Q299" s="215">
        <v>8.7000000000000001E-4</v>
      </c>
      <c r="R299" s="215">
        <f t="shared" si="2"/>
        <v>2.1749999999999999E-3</v>
      </c>
      <c r="S299" s="215">
        <v>0</v>
      </c>
      <c r="T299" s="216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263</v>
      </c>
      <c r="AT299" s="217" t="s">
        <v>180</v>
      </c>
      <c r="AU299" s="217" t="s">
        <v>185</v>
      </c>
      <c r="AY299" s="18" t="s">
        <v>177</v>
      </c>
      <c r="BE299" s="218">
        <f t="shared" si="4"/>
        <v>0</v>
      </c>
      <c r="BF299" s="218">
        <f t="shared" si="5"/>
        <v>0</v>
      </c>
      <c r="BG299" s="218">
        <f t="shared" si="6"/>
        <v>0</v>
      </c>
      <c r="BH299" s="218">
        <f t="shared" si="7"/>
        <v>0</v>
      </c>
      <c r="BI299" s="218">
        <f t="shared" si="8"/>
        <v>0</v>
      </c>
      <c r="BJ299" s="18" t="s">
        <v>185</v>
      </c>
      <c r="BK299" s="218">
        <f t="shared" si="9"/>
        <v>0</v>
      </c>
      <c r="BL299" s="18" t="s">
        <v>263</v>
      </c>
      <c r="BM299" s="217" t="s">
        <v>477</v>
      </c>
    </row>
    <row r="300" spans="1:65" s="2" customFormat="1" ht="21.75" customHeight="1">
      <c r="A300" s="35"/>
      <c r="B300" s="36"/>
      <c r="C300" s="205" t="s">
        <v>478</v>
      </c>
      <c r="D300" s="205" t="s">
        <v>180</v>
      </c>
      <c r="E300" s="206" t="s">
        <v>479</v>
      </c>
      <c r="F300" s="207" t="s">
        <v>480</v>
      </c>
      <c r="G300" s="208" t="s">
        <v>371</v>
      </c>
      <c r="H300" s="209">
        <v>1</v>
      </c>
      <c r="I300" s="210"/>
      <c r="J300" s="211">
        <f t="shared" si="0"/>
        <v>0</v>
      </c>
      <c r="K300" s="212"/>
      <c r="L300" s="40"/>
      <c r="M300" s="213" t="s">
        <v>1</v>
      </c>
      <c r="N300" s="214" t="s">
        <v>46</v>
      </c>
      <c r="O300" s="72"/>
      <c r="P300" s="215">
        <f t="shared" si="1"/>
        <v>0</v>
      </c>
      <c r="Q300" s="215">
        <v>0</v>
      </c>
      <c r="R300" s="215">
        <f t="shared" si="2"/>
        <v>0</v>
      </c>
      <c r="S300" s="215">
        <v>0</v>
      </c>
      <c r="T300" s="216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263</v>
      </c>
      <c r="AT300" s="217" t="s">
        <v>180</v>
      </c>
      <c r="AU300" s="217" t="s">
        <v>185</v>
      </c>
      <c r="AY300" s="18" t="s">
        <v>177</v>
      </c>
      <c r="BE300" s="218">
        <f t="shared" si="4"/>
        <v>0</v>
      </c>
      <c r="BF300" s="218">
        <f t="shared" si="5"/>
        <v>0</v>
      </c>
      <c r="BG300" s="218">
        <f t="shared" si="6"/>
        <v>0</v>
      </c>
      <c r="BH300" s="218">
        <f t="shared" si="7"/>
        <v>0</v>
      </c>
      <c r="BI300" s="218">
        <f t="shared" si="8"/>
        <v>0</v>
      </c>
      <c r="BJ300" s="18" t="s">
        <v>185</v>
      </c>
      <c r="BK300" s="218">
        <f t="shared" si="9"/>
        <v>0</v>
      </c>
      <c r="BL300" s="18" t="s">
        <v>263</v>
      </c>
      <c r="BM300" s="217" t="s">
        <v>481</v>
      </c>
    </row>
    <row r="301" spans="1:65" s="2" customFormat="1" ht="21.75" customHeight="1">
      <c r="A301" s="35"/>
      <c r="B301" s="36"/>
      <c r="C301" s="205" t="s">
        <v>482</v>
      </c>
      <c r="D301" s="205" t="s">
        <v>180</v>
      </c>
      <c r="E301" s="206" t="s">
        <v>483</v>
      </c>
      <c r="F301" s="207" t="s">
        <v>484</v>
      </c>
      <c r="G301" s="208" t="s">
        <v>192</v>
      </c>
      <c r="H301" s="209">
        <v>1</v>
      </c>
      <c r="I301" s="210"/>
      <c r="J301" s="211">
        <f t="shared" si="0"/>
        <v>0</v>
      </c>
      <c r="K301" s="212"/>
      <c r="L301" s="40"/>
      <c r="M301" s="213" t="s">
        <v>1</v>
      </c>
      <c r="N301" s="214" t="s">
        <v>46</v>
      </c>
      <c r="O301" s="72"/>
      <c r="P301" s="215">
        <f t="shared" si="1"/>
        <v>0</v>
      </c>
      <c r="Q301" s="215">
        <v>6.2E-4</v>
      </c>
      <c r="R301" s="215">
        <f t="shared" si="2"/>
        <v>6.2E-4</v>
      </c>
      <c r="S301" s="215">
        <v>0</v>
      </c>
      <c r="T301" s="216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263</v>
      </c>
      <c r="AT301" s="217" t="s">
        <v>180</v>
      </c>
      <c r="AU301" s="217" t="s">
        <v>185</v>
      </c>
      <c r="AY301" s="18" t="s">
        <v>177</v>
      </c>
      <c r="BE301" s="218">
        <f t="shared" si="4"/>
        <v>0</v>
      </c>
      <c r="BF301" s="218">
        <f t="shared" si="5"/>
        <v>0</v>
      </c>
      <c r="BG301" s="218">
        <f t="shared" si="6"/>
        <v>0</v>
      </c>
      <c r="BH301" s="218">
        <f t="shared" si="7"/>
        <v>0</v>
      </c>
      <c r="BI301" s="218">
        <f t="shared" si="8"/>
        <v>0</v>
      </c>
      <c r="BJ301" s="18" t="s">
        <v>185</v>
      </c>
      <c r="BK301" s="218">
        <f t="shared" si="9"/>
        <v>0</v>
      </c>
      <c r="BL301" s="18" t="s">
        <v>263</v>
      </c>
      <c r="BM301" s="217" t="s">
        <v>485</v>
      </c>
    </row>
    <row r="302" spans="1:65" s="2" customFormat="1" ht="21.75" customHeight="1">
      <c r="A302" s="35"/>
      <c r="B302" s="36"/>
      <c r="C302" s="263" t="s">
        <v>486</v>
      </c>
      <c r="D302" s="263" t="s">
        <v>339</v>
      </c>
      <c r="E302" s="264" t="s">
        <v>487</v>
      </c>
      <c r="F302" s="265" t="s">
        <v>488</v>
      </c>
      <c r="G302" s="266" t="s">
        <v>192</v>
      </c>
      <c r="H302" s="267">
        <v>1</v>
      </c>
      <c r="I302" s="268"/>
      <c r="J302" s="269">
        <f t="shared" si="0"/>
        <v>0</v>
      </c>
      <c r="K302" s="270"/>
      <c r="L302" s="271"/>
      <c r="M302" s="272" t="s">
        <v>1</v>
      </c>
      <c r="N302" s="273" t="s">
        <v>46</v>
      </c>
      <c r="O302" s="72"/>
      <c r="P302" s="215">
        <f t="shared" si="1"/>
        <v>0</v>
      </c>
      <c r="Q302" s="215">
        <v>4.4000000000000003E-3</v>
      </c>
      <c r="R302" s="215">
        <f t="shared" si="2"/>
        <v>4.4000000000000003E-3</v>
      </c>
      <c r="S302" s="215">
        <v>0</v>
      </c>
      <c r="T302" s="216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360</v>
      </c>
      <c r="AT302" s="217" t="s">
        <v>339</v>
      </c>
      <c r="AU302" s="217" t="s">
        <v>185</v>
      </c>
      <c r="AY302" s="18" t="s">
        <v>177</v>
      </c>
      <c r="BE302" s="218">
        <f t="shared" si="4"/>
        <v>0</v>
      </c>
      <c r="BF302" s="218">
        <f t="shared" si="5"/>
        <v>0</v>
      </c>
      <c r="BG302" s="218">
        <f t="shared" si="6"/>
        <v>0</v>
      </c>
      <c r="BH302" s="218">
        <f t="shared" si="7"/>
        <v>0</v>
      </c>
      <c r="BI302" s="218">
        <f t="shared" si="8"/>
        <v>0</v>
      </c>
      <c r="BJ302" s="18" t="s">
        <v>185</v>
      </c>
      <c r="BK302" s="218">
        <f t="shared" si="9"/>
        <v>0</v>
      </c>
      <c r="BL302" s="18" t="s">
        <v>263</v>
      </c>
      <c r="BM302" s="217" t="s">
        <v>489</v>
      </c>
    </row>
    <row r="303" spans="1:65" s="2" customFormat="1" ht="21.75" customHeight="1">
      <c r="A303" s="35"/>
      <c r="B303" s="36"/>
      <c r="C303" s="205" t="s">
        <v>490</v>
      </c>
      <c r="D303" s="205" t="s">
        <v>180</v>
      </c>
      <c r="E303" s="206" t="s">
        <v>491</v>
      </c>
      <c r="F303" s="207" t="s">
        <v>492</v>
      </c>
      <c r="G303" s="208" t="s">
        <v>426</v>
      </c>
      <c r="H303" s="274"/>
      <c r="I303" s="210"/>
      <c r="J303" s="211">
        <f t="shared" si="0"/>
        <v>0</v>
      </c>
      <c r="K303" s="212"/>
      <c r="L303" s="40"/>
      <c r="M303" s="213" t="s">
        <v>1</v>
      </c>
      <c r="N303" s="214" t="s">
        <v>46</v>
      </c>
      <c r="O303" s="72"/>
      <c r="P303" s="215">
        <f t="shared" si="1"/>
        <v>0</v>
      </c>
      <c r="Q303" s="215">
        <v>0</v>
      </c>
      <c r="R303" s="215">
        <f t="shared" si="2"/>
        <v>0</v>
      </c>
      <c r="S303" s="215">
        <v>0</v>
      </c>
      <c r="T303" s="216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263</v>
      </c>
      <c r="AT303" s="217" t="s">
        <v>180</v>
      </c>
      <c r="AU303" s="217" t="s">
        <v>185</v>
      </c>
      <c r="AY303" s="18" t="s">
        <v>177</v>
      </c>
      <c r="BE303" s="218">
        <f t="shared" si="4"/>
        <v>0</v>
      </c>
      <c r="BF303" s="218">
        <f t="shared" si="5"/>
        <v>0</v>
      </c>
      <c r="BG303" s="218">
        <f t="shared" si="6"/>
        <v>0</v>
      </c>
      <c r="BH303" s="218">
        <f t="shared" si="7"/>
        <v>0</v>
      </c>
      <c r="BI303" s="218">
        <f t="shared" si="8"/>
        <v>0</v>
      </c>
      <c r="BJ303" s="18" t="s">
        <v>185</v>
      </c>
      <c r="BK303" s="218">
        <f t="shared" si="9"/>
        <v>0</v>
      </c>
      <c r="BL303" s="18" t="s">
        <v>263</v>
      </c>
      <c r="BM303" s="217" t="s">
        <v>493</v>
      </c>
    </row>
    <row r="304" spans="1:65" s="12" customFormat="1" ht="22.8" customHeight="1">
      <c r="B304" s="189"/>
      <c r="C304" s="190"/>
      <c r="D304" s="191" t="s">
        <v>79</v>
      </c>
      <c r="E304" s="203" t="s">
        <v>494</v>
      </c>
      <c r="F304" s="203" t="s">
        <v>495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SUM(P305:P313)</f>
        <v>0</v>
      </c>
      <c r="Q304" s="197"/>
      <c r="R304" s="198">
        <f>SUM(R305:R313)</f>
        <v>9.6000000000000009E-3</v>
      </c>
      <c r="S304" s="197"/>
      <c r="T304" s="199">
        <f>SUM(T305:T313)</f>
        <v>0</v>
      </c>
      <c r="AR304" s="200" t="s">
        <v>185</v>
      </c>
      <c r="AT304" s="201" t="s">
        <v>79</v>
      </c>
      <c r="AU304" s="201" t="s">
        <v>88</v>
      </c>
      <c r="AY304" s="200" t="s">
        <v>177</v>
      </c>
      <c r="BK304" s="202">
        <f>SUM(BK305:BK313)</f>
        <v>0</v>
      </c>
    </row>
    <row r="305" spans="1:65" s="2" customFormat="1" ht="33" customHeight="1">
      <c r="A305" s="35"/>
      <c r="B305" s="36"/>
      <c r="C305" s="205" t="s">
        <v>496</v>
      </c>
      <c r="D305" s="205" t="s">
        <v>180</v>
      </c>
      <c r="E305" s="206" t="s">
        <v>497</v>
      </c>
      <c r="F305" s="207" t="s">
        <v>498</v>
      </c>
      <c r="G305" s="208" t="s">
        <v>203</v>
      </c>
      <c r="H305" s="209">
        <v>12</v>
      </c>
      <c r="I305" s="210"/>
      <c r="J305" s="211">
        <f>ROUND(I305*H305,2)</f>
        <v>0</v>
      </c>
      <c r="K305" s="212"/>
      <c r="L305" s="40"/>
      <c r="M305" s="213" t="s">
        <v>1</v>
      </c>
      <c r="N305" s="214" t="s">
        <v>46</v>
      </c>
      <c r="O305" s="72"/>
      <c r="P305" s="215">
        <f>O305*H305</f>
        <v>0</v>
      </c>
      <c r="Q305" s="215">
        <v>2.7E-4</v>
      </c>
      <c r="R305" s="215">
        <f>Q305*H305</f>
        <v>3.2399999999999998E-3</v>
      </c>
      <c r="S305" s="215">
        <v>0</v>
      </c>
      <c r="T305" s="21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263</v>
      </c>
      <c r="AT305" s="217" t="s">
        <v>180</v>
      </c>
      <c r="AU305" s="217" t="s">
        <v>185</v>
      </c>
      <c r="AY305" s="18" t="s">
        <v>177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185</v>
      </c>
      <c r="BK305" s="218">
        <f>ROUND(I305*H305,2)</f>
        <v>0</v>
      </c>
      <c r="BL305" s="18" t="s">
        <v>263</v>
      </c>
      <c r="BM305" s="217" t="s">
        <v>499</v>
      </c>
    </row>
    <row r="306" spans="1:65" s="14" customFormat="1" ht="10.199999999999999">
      <c r="B306" s="230"/>
      <c r="C306" s="231"/>
      <c r="D306" s="221" t="s">
        <v>187</v>
      </c>
      <c r="E306" s="232" t="s">
        <v>1</v>
      </c>
      <c r="F306" s="233" t="s">
        <v>120</v>
      </c>
      <c r="G306" s="231"/>
      <c r="H306" s="234">
        <v>12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187</v>
      </c>
      <c r="AU306" s="240" t="s">
        <v>185</v>
      </c>
      <c r="AV306" s="14" t="s">
        <v>185</v>
      </c>
      <c r="AW306" s="14" t="s">
        <v>36</v>
      </c>
      <c r="AX306" s="14" t="s">
        <v>88</v>
      </c>
      <c r="AY306" s="240" t="s">
        <v>177</v>
      </c>
    </row>
    <row r="307" spans="1:65" s="2" customFormat="1" ht="16.5" customHeight="1">
      <c r="A307" s="35"/>
      <c r="B307" s="36"/>
      <c r="C307" s="263" t="s">
        <v>500</v>
      </c>
      <c r="D307" s="263" t="s">
        <v>339</v>
      </c>
      <c r="E307" s="264" t="s">
        <v>501</v>
      </c>
      <c r="F307" s="265" t="s">
        <v>502</v>
      </c>
      <c r="G307" s="266" t="s">
        <v>203</v>
      </c>
      <c r="H307" s="267">
        <v>12</v>
      </c>
      <c r="I307" s="268"/>
      <c r="J307" s="269">
        <f>ROUND(I307*H307,2)</f>
        <v>0</v>
      </c>
      <c r="K307" s="270"/>
      <c r="L307" s="271"/>
      <c r="M307" s="272" t="s">
        <v>1</v>
      </c>
      <c r="N307" s="273" t="s">
        <v>46</v>
      </c>
      <c r="O307" s="72"/>
      <c r="P307" s="215">
        <f>O307*H307</f>
        <v>0</v>
      </c>
      <c r="Q307" s="215">
        <v>1.2999999999999999E-4</v>
      </c>
      <c r="R307" s="215">
        <f>Q307*H307</f>
        <v>1.5599999999999998E-3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360</v>
      </c>
      <c r="AT307" s="217" t="s">
        <v>339</v>
      </c>
      <c r="AU307" s="217" t="s">
        <v>185</v>
      </c>
      <c r="AY307" s="18" t="s">
        <v>177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185</v>
      </c>
      <c r="BK307" s="218">
        <f>ROUND(I307*H307,2)</f>
        <v>0</v>
      </c>
      <c r="BL307" s="18" t="s">
        <v>263</v>
      </c>
      <c r="BM307" s="217" t="s">
        <v>503</v>
      </c>
    </row>
    <row r="308" spans="1:65" s="2" customFormat="1" ht="16.5" customHeight="1">
      <c r="A308" s="35"/>
      <c r="B308" s="36"/>
      <c r="C308" s="205" t="s">
        <v>504</v>
      </c>
      <c r="D308" s="205" t="s">
        <v>180</v>
      </c>
      <c r="E308" s="206" t="s">
        <v>505</v>
      </c>
      <c r="F308" s="207" t="s">
        <v>506</v>
      </c>
      <c r="G308" s="208" t="s">
        <v>192</v>
      </c>
      <c r="H308" s="209">
        <v>4</v>
      </c>
      <c r="I308" s="210"/>
      <c r="J308" s="211">
        <f>ROUND(I308*H308,2)</f>
        <v>0</v>
      </c>
      <c r="K308" s="212"/>
      <c r="L308" s="40"/>
      <c r="M308" s="213" t="s">
        <v>1</v>
      </c>
      <c r="N308" s="214" t="s">
        <v>46</v>
      </c>
      <c r="O308" s="72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263</v>
      </c>
      <c r="AT308" s="217" t="s">
        <v>180</v>
      </c>
      <c r="AU308" s="217" t="s">
        <v>185</v>
      </c>
      <c r="AY308" s="18" t="s">
        <v>177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185</v>
      </c>
      <c r="BK308" s="218">
        <f>ROUND(I308*H308,2)</f>
        <v>0</v>
      </c>
      <c r="BL308" s="18" t="s">
        <v>263</v>
      </c>
      <c r="BM308" s="217" t="s">
        <v>507</v>
      </c>
    </row>
    <row r="309" spans="1:65" s="14" customFormat="1" ht="10.199999999999999">
      <c r="B309" s="230"/>
      <c r="C309" s="231"/>
      <c r="D309" s="221" t="s">
        <v>187</v>
      </c>
      <c r="E309" s="232" t="s">
        <v>1</v>
      </c>
      <c r="F309" s="233" t="s">
        <v>184</v>
      </c>
      <c r="G309" s="231"/>
      <c r="H309" s="234">
        <v>4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187</v>
      </c>
      <c r="AU309" s="240" t="s">
        <v>185</v>
      </c>
      <c r="AV309" s="14" t="s">
        <v>185</v>
      </c>
      <c r="AW309" s="14" t="s">
        <v>36</v>
      </c>
      <c r="AX309" s="14" t="s">
        <v>88</v>
      </c>
      <c r="AY309" s="240" t="s">
        <v>177</v>
      </c>
    </row>
    <row r="310" spans="1:65" s="2" customFormat="1" ht="21.75" customHeight="1">
      <c r="A310" s="35"/>
      <c r="B310" s="36"/>
      <c r="C310" s="205" t="s">
        <v>508</v>
      </c>
      <c r="D310" s="205" t="s">
        <v>180</v>
      </c>
      <c r="E310" s="206" t="s">
        <v>509</v>
      </c>
      <c r="F310" s="207" t="s">
        <v>510</v>
      </c>
      <c r="G310" s="208" t="s">
        <v>203</v>
      </c>
      <c r="H310" s="209">
        <v>12</v>
      </c>
      <c r="I310" s="210"/>
      <c r="J310" s="211">
        <f>ROUND(I310*H310,2)</f>
        <v>0</v>
      </c>
      <c r="K310" s="212"/>
      <c r="L310" s="40"/>
      <c r="M310" s="213" t="s">
        <v>1</v>
      </c>
      <c r="N310" s="214" t="s">
        <v>46</v>
      </c>
      <c r="O310" s="72"/>
      <c r="P310" s="215">
        <f>O310*H310</f>
        <v>0</v>
      </c>
      <c r="Q310" s="215">
        <v>4.0000000000000002E-4</v>
      </c>
      <c r="R310" s="215">
        <f>Q310*H310</f>
        <v>4.8000000000000004E-3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263</v>
      </c>
      <c r="AT310" s="217" t="s">
        <v>180</v>
      </c>
      <c r="AU310" s="217" t="s">
        <v>185</v>
      </c>
      <c r="AY310" s="18" t="s">
        <v>177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185</v>
      </c>
      <c r="BK310" s="218">
        <f>ROUND(I310*H310,2)</f>
        <v>0</v>
      </c>
      <c r="BL310" s="18" t="s">
        <v>263</v>
      </c>
      <c r="BM310" s="217" t="s">
        <v>511</v>
      </c>
    </row>
    <row r="311" spans="1:65" s="14" customFormat="1" ht="10.199999999999999">
      <c r="B311" s="230"/>
      <c r="C311" s="231"/>
      <c r="D311" s="221" t="s">
        <v>187</v>
      </c>
      <c r="E311" s="232" t="s">
        <v>1</v>
      </c>
      <c r="F311" s="233" t="s">
        <v>120</v>
      </c>
      <c r="G311" s="231"/>
      <c r="H311" s="234">
        <v>12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187</v>
      </c>
      <c r="AU311" s="240" t="s">
        <v>185</v>
      </c>
      <c r="AV311" s="14" t="s">
        <v>185</v>
      </c>
      <c r="AW311" s="14" t="s">
        <v>36</v>
      </c>
      <c r="AX311" s="14" t="s">
        <v>88</v>
      </c>
      <c r="AY311" s="240" t="s">
        <v>177</v>
      </c>
    </row>
    <row r="312" spans="1:65" s="2" customFormat="1" ht="21.75" customHeight="1">
      <c r="A312" s="35"/>
      <c r="B312" s="36"/>
      <c r="C312" s="205" t="s">
        <v>512</v>
      </c>
      <c r="D312" s="205" t="s">
        <v>180</v>
      </c>
      <c r="E312" s="206" t="s">
        <v>513</v>
      </c>
      <c r="F312" s="207" t="s">
        <v>514</v>
      </c>
      <c r="G312" s="208" t="s">
        <v>371</v>
      </c>
      <c r="H312" s="209">
        <v>1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46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263</v>
      </c>
      <c r="AT312" s="217" t="s">
        <v>180</v>
      </c>
      <c r="AU312" s="217" t="s">
        <v>185</v>
      </c>
      <c r="AY312" s="18" t="s">
        <v>177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185</v>
      </c>
      <c r="BK312" s="218">
        <f>ROUND(I312*H312,2)</f>
        <v>0</v>
      </c>
      <c r="BL312" s="18" t="s">
        <v>263</v>
      </c>
      <c r="BM312" s="217" t="s">
        <v>515</v>
      </c>
    </row>
    <row r="313" spans="1:65" s="2" customFormat="1" ht="21.75" customHeight="1">
      <c r="A313" s="35"/>
      <c r="B313" s="36"/>
      <c r="C313" s="205" t="s">
        <v>516</v>
      </c>
      <c r="D313" s="205" t="s">
        <v>180</v>
      </c>
      <c r="E313" s="206" t="s">
        <v>517</v>
      </c>
      <c r="F313" s="207" t="s">
        <v>518</v>
      </c>
      <c r="G313" s="208" t="s">
        <v>426</v>
      </c>
      <c r="H313" s="274"/>
      <c r="I313" s="210"/>
      <c r="J313" s="211">
        <f>ROUND(I313*H313,2)</f>
        <v>0</v>
      </c>
      <c r="K313" s="212"/>
      <c r="L313" s="40"/>
      <c r="M313" s="213" t="s">
        <v>1</v>
      </c>
      <c r="N313" s="214" t="s">
        <v>46</v>
      </c>
      <c r="O313" s="72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263</v>
      </c>
      <c r="AT313" s="217" t="s">
        <v>180</v>
      </c>
      <c r="AU313" s="217" t="s">
        <v>185</v>
      </c>
      <c r="AY313" s="18" t="s">
        <v>177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185</v>
      </c>
      <c r="BK313" s="218">
        <f>ROUND(I313*H313,2)</f>
        <v>0</v>
      </c>
      <c r="BL313" s="18" t="s">
        <v>263</v>
      </c>
      <c r="BM313" s="217" t="s">
        <v>519</v>
      </c>
    </row>
    <row r="314" spans="1:65" s="12" customFormat="1" ht="22.8" customHeight="1">
      <c r="B314" s="189"/>
      <c r="C314" s="190"/>
      <c r="D314" s="191" t="s">
        <v>79</v>
      </c>
      <c r="E314" s="203" t="s">
        <v>520</v>
      </c>
      <c r="F314" s="203" t="s">
        <v>521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SUM(P315:P331)</f>
        <v>0</v>
      </c>
      <c r="Q314" s="197"/>
      <c r="R314" s="198">
        <f>SUM(R315:R331)</f>
        <v>7.0089999999999986E-2</v>
      </c>
      <c r="S314" s="197"/>
      <c r="T314" s="199">
        <f>SUM(T315:T331)</f>
        <v>7.1690000000000004E-2</v>
      </c>
      <c r="AR314" s="200" t="s">
        <v>185</v>
      </c>
      <c r="AT314" s="201" t="s">
        <v>79</v>
      </c>
      <c r="AU314" s="201" t="s">
        <v>88</v>
      </c>
      <c r="AY314" s="200" t="s">
        <v>177</v>
      </c>
      <c r="BK314" s="202">
        <f>SUM(BK315:BK331)</f>
        <v>0</v>
      </c>
    </row>
    <row r="315" spans="1:65" s="2" customFormat="1" ht="16.5" customHeight="1">
      <c r="A315" s="35"/>
      <c r="B315" s="36"/>
      <c r="C315" s="205" t="s">
        <v>522</v>
      </c>
      <c r="D315" s="205" t="s">
        <v>180</v>
      </c>
      <c r="E315" s="206" t="s">
        <v>523</v>
      </c>
      <c r="F315" s="207" t="s">
        <v>524</v>
      </c>
      <c r="G315" s="208" t="s">
        <v>525</v>
      </c>
      <c r="H315" s="209">
        <v>1</v>
      </c>
      <c r="I315" s="210"/>
      <c r="J315" s="211">
        <f t="shared" ref="J315:J331" si="10">ROUND(I315*H315,2)</f>
        <v>0</v>
      </c>
      <c r="K315" s="212"/>
      <c r="L315" s="40"/>
      <c r="M315" s="213" t="s">
        <v>1</v>
      </c>
      <c r="N315" s="214" t="s">
        <v>46</v>
      </c>
      <c r="O315" s="72"/>
      <c r="P315" s="215">
        <f t="shared" ref="P315:P331" si="11">O315*H315</f>
        <v>0</v>
      </c>
      <c r="Q315" s="215">
        <v>0</v>
      </c>
      <c r="R315" s="215">
        <f t="shared" ref="R315:R331" si="12">Q315*H315</f>
        <v>0</v>
      </c>
      <c r="S315" s="215">
        <v>1.933E-2</v>
      </c>
      <c r="T315" s="216">
        <f t="shared" ref="T315:T331" si="13">S315*H315</f>
        <v>1.933E-2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263</v>
      </c>
      <c r="AT315" s="217" t="s">
        <v>180</v>
      </c>
      <c r="AU315" s="217" t="s">
        <v>185</v>
      </c>
      <c r="AY315" s="18" t="s">
        <v>177</v>
      </c>
      <c r="BE315" s="218">
        <f t="shared" ref="BE315:BE331" si="14">IF(N315="základní",J315,0)</f>
        <v>0</v>
      </c>
      <c r="BF315" s="218">
        <f t="shared" ref="BF315:BF331" si="15">IF(N315="snížená",J315,0)</f>
        <v>0</v>
      </c>
      <c r="BG315" s="218">
        <f t="shared" ref="BG315:BG331" si="16">IF(N315="zákl. přenesená",J315,0)</f>
        <v>0</v>
      </c>
      <c r="BH315" s="218">
        <f t="shared" ref="BH315:BH331" si="17">IF(N315="sníž. přenesená",J315,0)</f>
        <v>0</v>
      </c>
      <c r="BI315" s="218">
        <f t="shared" ref="BI315:BI331" si="18">IF(N315="nulová",J315,0)</f>
        <v>0</v>
      </c>
      <c r="BJ315" s="18" t="s">
        <v>185</v>
      </c>
      <c r="BK315" s="218">
        <f t="shared" ref="BK315:BK331" si="19">ROUND(I315*H315,2)</f>
        <v>0</v>
      </c>
      <c r="BL315" s="18" t="s">
        <v>263</v>
      </c>
      <c r="BM315" s="217" t="s">
        <v>526</v>
      </c>
    </row>
    <row r="316" spans="1:65" s="2" customFormat="1" ht="16.5" customHeight="1">
      <c r="A316" s="35"/>
      <c r="B316" s="36"/>
      <c r="C316" s="205" t="s">
        <v>527</v>
      </c>
      <c r="D316" s="205" t="s">
        <v>180</v>
      </c>
      <c r="E316" s="206" t="s">
        <v>528</v>
      </c>
      <c r="F316" s="207" t="s">
        <v>529</v>
      </c>
      <c r="G316" s="208" t="s">
        <v>192</v>
      </c>
      <c r="H316" s="209">
        <v>1</v>
      </c>
      <c r="I316" s="210"/>
      <c r="J316" s="211">
        <f t="shared" si="10"/>
        <v>0</v>
      </c>
      <c r="K316" s="212"/>
      <c r="L316" s="40"/>
      <c r="M316" s="213" t="s">
        <v>1</v>
      </c>
      <c r="N316" s="214" t="s">
        <v>46</v>
      </c>
      <c r="O316" s="72"/>
      <c r="P316" s="215">
        <f t="shared" si="11"/>
        <v>0</v>
      </c>
      <c r="Q316" s="215">
        <v>2.4199999999999998E-3</v>
      </c>
      <c r="R316" s="215">
        <f t="shared" si="12"/>
        <v>2.4199999999999998E-3</v>
      </c>
      <c r="S316" s="215">
        <v>0</v>
      </c>
      <c r="T316" s="216">
        <f t="shared" si="1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263</v>
      </c>
      <c r="AT316" s="217" t="s">
        <v>180</v>
      </c>
      <c r="AU316" s="217" t="s">
        <v>185</v>
      </c>
      <c r="AY316" s="18" t="s">
        <v>177</v>
      </c>
      <c r="BE316" s="218">
        <f t="shared" si="14"/>
        <v>0</v>
      </c>
      <c r="BF316" s="218">
        <f t="shared" si="15"/>
        <v>0</v>
      </c>
      <c r="BG316" s="218">
        <f t="shared" si="16"/>
        <v>0</v>
      </c>
      <c r="BH316" s="218">
        <f t="shared" si="17"/>
        <v>0</v>
      </c>
      <c r="BI316" s="218">
        <f t="shared" si="18"/>
        <v>0</v>
      </c>
      <c r="BJ316" s="18" t="s">
        <v>185</v>
      </c>
      <c r="BK316" s="218">
        <f t="shared" si="19"/>
        <v>0</v>
      </c>
      <c r="BL316" s="18" t="s">
        <v>263</v>
      </c>
      <c r="BM316" s="217" t="s">
        <v>530</v>
      </c>
    </row>
    <row r="317" spans="1:65" s="2" customFormat="1" ht="21.75" customHeight="1">
      <c r="A317" s="35"/>
      <c r="B317" s="36"/>
      <c r="C317" s="263" t="s">
        <v>531</v>
      </c>
      <c r="D317" s="263" t="s">
        <v>339</v>
      </c>
      <c r="E317" s="264" t="s">
        <v>532</v>
      </c>
      <c r="F317" s="265" t="s">
        <v>533</v>
      </c>
      <c r="G317" s="266" t="s">
        <v>192</v>
      </c>
      <c r="H317" s="267">
        <v>1</v>
      </c>
      <c r="I317" s="268"/>
      <c r="J317" s="269">
        <f t="shared" si="10"/>
        <v>0</v>
      </c>
      <c r="K317" s="270"/>
      <c r="L317" s="271"/>
      <c r="M317" s="272" t="s">
        <v>1</v>
      </c>
      <c r="N317" s="273" t="s">
        <v>46</v>
      </c>
      <c r="O317" s="72"/>
      <c r="P317" s="215">
        <f t="shared" si="11"/>
        <v>0</v>
      </c>
      <c r="Q317" s="215">
        <v>1.4500000000000001E-2</v>
      </c>
      <c r="R317" s="215">
        <f t="shared" si="12"/>
        <v>1.4500000000000001E-2</v>
      </c>
      <c r="S317" s="215">
        <v>0</v>
      </c>
      <c r="T317" s="216">
        <f t="shared" si="1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360</v>
      </c>
      <c r="AT317" s="217" t="s">
        <v>339</v>
      </c>
      <c r="AU317" s="217" t="s">
        <v>185</v>
      </c>
      <c r="AY317" s="18" t="s">
        <v>177</v>
      </c>
      <c r="BE317" s="218">
        <f t="shared" si="14"/>
        <v>0</v>
      </c>
      <c r="BF317" s="218">
        <f t="shared" si="15"/>
        <v>0</v>
      </c>
      <c r="BG317" s="218">
        <f t="shared" si="16"/>
        <v>0</v>
      </c>
      <c r="BH317" s="218">
        <f t="shared" si="17"/>
        <v>0</v>
      </c>
      <c r="BI317" s="218">
        <f t="shared" si="18"/>
        <v>0</v>
      </c>
      <c r="BJ317" s="18" t="s">
        <v>185</v>
      </c>
      <c r="BK317" s="218">
        <f t="shared" si="19"/>
        <v>0</v>
      </c>
      <c r="BL317" s="18" t="s">
        <v>263</v>
      </c>
      <c r="BM317" s="217" t="s">
        <v>534</v>
      </c>
    </row>
    <row r="318" spans="1:65" s="2" customFormat="1" ht="21.75" customHeight="1">
      <c r="A318" s="35"/>
      <c r="B318" s="36"/>
      <c r="C318" s="263" t="s">
        <v>535</v>
      </c>
      <c r="D318" s="263" t="s">
        <v>339</v>
      </c>
      <c r="E318" s="264" t="s">
        <v>536</v>
      </c>
      <c r="F318" s="265" t="s">
        <v>1039</v>
      </c>
      <c r="G318" s="266" t="s">
        <v>192</v>
      </c>
      <c r="H318" s="267">
        <v>1</v>
      </c>
      <c r="I318" s="268"/>
      <c r="J318" s="269">
        <f t="shared" si="10"/>
        <v>0</v>
      </c>
      <c r="K318" s="270"/>
      <c r="L318" s="271"/>
      <c r="M318" s="272" t="s">
        <v>1</v>
      </c>
      <c r="N318" s="273" t="s">
        <v>46</v>
      </c>
      <c r="O318" s="72"/>
      <c r="P318" s="215">
        <f t="shared" si="11"/>
        <v>0</v>
      </c>
      <c r="Q318" s="215">
        <v>1.2999999999999999E-3</v>
      </c>
      <c r="R318" s="215">
        <f t="shared" si="12"/>
        <v>1.2999999999999999E-3</v>
      </c>
      <c r="S318" s="215">
        <v>0</v>
      </c>
      <c r="T318" s="216">
        <f t="shared" si="1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360</v>
      </c>
      <c r="AT318" s="217" t="s">
        <v>339</v>
      </c>
      <c r="AU318" s="217" t="s">
        <v>185</v>
      </c>
      <c r="AY318" s="18" t="s">
        <v>177</v>
      </c>
      <c r="BE318" s="218">
        <f t="shared" si="14"/>
        <v>0</v>
      </c>
      <c r="BF318" s="218">
        <f t="shared" si="15"/>
        <v>0</v>
      </c>
      <c r="BG318" s="218">
        <f t="shared" si="16"/>
        <v>0</v>
      </c>
      <c r="BH318" s="218">
        <f t="shared" si="17"/>
        <v>0</v>
      </c>
      <c r="BI318" s="218">
        <f t="shared" si="18"/>
        <v>0</v>
      </c>
      <c r="BJ318" s="18" t="s">
        <v>185</v>
      </c>
      <c r="BK318" s="218">
        <f t="shared" si="19"/>
        <v>0</v>
      </c>
      <c r="BL318" s="18" t="s">
        <v>263</v>
      </c>
      <c r="BM318" s="217" t="s">
        <v>538</v>
      </c>
    </row>
    <row r="319" spans="1:65" s="2" customFormat="1" ht="16.5" customHeight="1">
      <c r="A319" s="35"/>
      <c r="B319" s="36"/>
      <c r="C319" s="263" t="s">
        <v>539</v>
      </c>
      <c r="D319" s="263" t="s">
        <v>339</v>
      </c>
      <c r="E319" s="264" t="s">
        <v>540</v>
      </c>
      <c r="F319" s="265" t="s">
        <v>541</v>
      </c>
      <c r="G319" s="266" t="s">
        <v>192</v>
      </c>
      <c r="H319" s="267">
        <v>1</v>
      </c>
      <c r="I319" s="268"/>
      <c r="J319" s="269">
        <f t="shared" si="10"/>
        <v>0</v>
      </c>
      <c r="K319" s="270"/>
      <c r="L319" s="271"/>
      <c r="M319" s="272" t="s">
        <v>1</v>
      </c>
      <c r="N319" s="273" t="s">
        <v>46</v>
      </c>
      <c r="O319" s="72"/>
      <c r="P319" s="215">
        <f t="shared" si="11"/>
        <v>0</v>
      </c>
      <c r="Q319" s="215">
        <v>1.2999999999999999E-3</v>
      </c>
      <c r="R319" s="215">
        <f t="shared" si="12"/>
        <v>1.2999999999999999E-3</v>
      </c>
      <c r="S319" s="215">
        <v>0</v>
      </c>
      <c r="T319" s="216">
        <f t="shared" si="1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360</v>
      </c>
      <c r="AT319" s="217" t="s">
        <v>339</v>
      </c>
      <c r="AU319" s="217" t="s">
        <v>185</v>
      </c>
      <c r="AY319" s="18" t="s">
        <v>177</v>
      </c>
      <c r="BE319" s="218">
        <f t="shared" si="14"/>
        <v>0</v>
      </c>
      <c r="BF319" s="218">
        <f t="shared" si="15"/>
        <v>0</v>
      </c>
      <c r="BG319" s="218">
        <f t="shared" si="16"/>
        <v>0</v>
      </c>
      <c r="BH319" s="218">
        <f t="shared" si="17"/>
        <v>0</v>
      </c>
      <c r="BI319" s="218">
        <f t="shared" si="18"/>
        <v>0</v>
      </c>
      <c r="BJ319" s="18" t="s">
        <v>185</v>
      </c>
      <c r="BK319" s="218">
        <f t="shared" si="19"/>
        <v>0</v>
      </c>
      <c r="BL319" s="18" t="s">
        <v>263</v>
      </c>
      <c r="BM319" s="217" t="s">
        <v>542</v>
      </c>
    </row>
    <row r="320" spans="1:65" s="2" customFormat="1" ht="16.5" customHeight="1">
      <c r="A320" s="35"/>
      <c r="B320" s="36"/>
      <c r="C320" s="205" t="s">
        <v>543</v>
      </c>
      <c r="D320" s="205" t="s">
        <v>180</v>
      </c>
      <c r="E320" s="206" t="s">
        <v>544</v>
      </c>
      <c r="F320" s="207" t="s">
        <v>545</v>
      </c>
      <c r="G320" s="208" t="s">
        <v>525</v>
      </c>
      <c r="H320" s="209">
        <v>1</v>
      </c>
      <c r="I320" s="210"/>
      <c r="J320" s="211">
        <f t="shared" si="10"/>
        <v>0</v>
      </c>
      <c r="K320" s="212"/>
      <c r="L320" s="40"/>
      <c r="M320" s="213" t="s">
        <v>1</v>
      </c>
      <c r="N320" s="214" t="s">
        <v>46</v>
      </c>
      <c r="O320" s="72"/>
      <c r="P320" s="215">
        <f t="shared" si="11"/>
        <v>0</v>
      </c>
      <c r="Q320" s="215">
        <v>0</v>
      </c>
      <c r="R320" s="215">
        <f t="shared" si="12"/>
        <v>0</v>
      </c>
      <c r="S320" s="215">
        <v>1.9460000000000002E-2</v>
      </c>
      <c r="T320" s="216">
        <f t="shared" si="13"/>
        <v>1.9460000000000002E-2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263</v>
      </c>
      <c r="AT320" s="217" t="s">
        <v>180</v>
      </c>
      <c r="AU320" s="217" t="s">
        <v>185</v>
      </c>
      <c r="AY320" s="18" t="s">
        <v>177</v>
      </c>
      <c r="BE320" s="218">
        <f t="shared" si="14"/>
        <v>0</v>
      </c>
      <c r="BF320" s="218">
        <f t="shared" si="15"/>
        <v>0</v>
      </c>
      <c r="BG320" s="218">
        <f t="shared" si="16"/>
        <v>0</v>
      </c>
      <c r="BH320" s="218">
        <f t="shared" si="17"/>
        <v>0</v>
      </c>
      <c r="BI320" s="218">
        <f t="shared" si="18"/>
        <v>0</v>
      </c>
      <c r="BJ320" s="18" t="s">
        <v>185</v>
      </c>
      <c r="BK320" s="218">
        <f t="shared" si="19"/>
        <v>0</v>
      </c>
      <c r="BL320" s="18" t="s">
        <v>263</v>
      </c>
      <c r="BM320" s="217" t="s">
        <v>546</v>
      </c>
    </row>
    <row r="321" spans="1:65" s="2" customFormat="1" ht="21.75" customHeight="1">
      <c r="A321" s="35"/>
      <c r="B321" s="36"/>
      <c r="C321" s="205" t="s">
        <v>547</v>
      </c>
      <c r="D321" s="205" t="s">
        <v>180</v>
      </c>
      <c r="E321" s="206" t="s">
        <v>548</v>
      </c>
      <c r="F321" s="207" t="s">
        <v>549</v>
      </c>
      <c r="G321" s="208" t="s">
        <v>525</v>
      </c>
      <c r="H321" s="209">
        <v>1</v>
      </c>
      <c r="I321" s="210"/>
      <c r="J321" s="211">
        <f t="shared" si="10"/>
        <v>0</v>
      </c>
      <c r="K321" s="212"/>
      <c r="L321" s="40"/>
      <c r="M321" s="213" t="s">
        <v>1</v>
      </c>
      <c r="N321" s="214" t="s">
        <v>46</v>
      </c>
      <c r="O321" s="72"/>
      <c r="P321" s="215">
        <f t="shared" si="11"/>
        <v>0</v>
      </c>
      <c r="Q321" s="215">
        <v>1.0749999999999999E-2</v>
      </c>
      <c r="R321" s="215">
        <f t="shared" si="12"/>
        <v>1.0749999999999999E-2</v>
      </c>
      <c r="S321" s="215">
        <v>0</v>
      </c>
      <c r="T321" s="216">
        <f t="shared" si="1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263</v>
      </c>
      <c r="AT321" s="217" t="s">
        <v>180</v>
      </c>
      <c r="AU321" s="217" t="s">
        <v>185</v>
      </c>
      <c r="AY321" s="18" t="s">
        <v>177</v>
      </c>
      <c r="BE321" s="218">
        <f t="shared" si="14"/>
        <v>0</v>
      </c>
      <c r="BF321" s="218">
        <f t="shared" si="15"/>
        <v>0</v>
      </c>
      <c r="BG321" s="218">
        <f t="shared" si="16"/>
        <v>0</v>
      </c>
      <c r="BH321" s="218">
        <f t="shared" si="17"/>
        <v>0</v>
      </c>
      <c r="BI321" s="218">
        <f t="shared" si="18"/>
        <v>0</v>
      </c>
      <c r="BJ321" s="18" t="s">
        <v>185</v>
      </c>
      <c r="BK321" s="218">
        <f t="shared" si="19"/>
        <v>0</v>
      </c>
      <c r="BL321" s="18" t="s">
        <v>263</v>
      </c>
      <c r="BM321" s="217" t="s">
        <v>550</v>
      </c>
    </row>
    <row r="322" spans="1:65" s="2" customFormat="1" ht="21.75" customHeight="1">
      <c r="A322" s="35"/>
      <c r="B322" s="36"/>
      <c r="C322" s="205" t="s">
        <v>551</v>
      </c>
      <c r="D322" s="205" t="s">
        <v>180</v>
      </c>
      <c r="E322" s="206" t="s">
        <v>552</v>
      </c>
      <c r="F322" s="207" t="s">
        <v>553</v>
      </c>
      <c r="G322" s="208" t="s">
        <v>525</v>
      </c>
      <c r="H322" s="209">
        <v>1</v>
      </c>
      <c r="I322" s="210"/>
      <c r="J322" s="211">
        <f t="shared" si="10"/>
        <v>0</v>
      </c>
      <c r="K322" s="212"/>
      <c r="L322" s="40"/>
      <c r="M322" s="213" t="s">
        <v>1</v>
      </c>
      <c r="N322" s="214" t="s">
        <v>46</v>
      </c>
      <c r="O322" s="72"/>
      <c r="P322" s="215">
        <f t="shared" si="11"/>
        <v>0</v>
      </c>
      <c r="Q322" s="215">
        <v>1.8790000000000001E-2</v>
      </c>
      <c r="R322" s="215">
        <f t="shared" si="12"/>
        <v>1.8790000000000001E-2</v>
      </c>
      <c r="S322" s="215">
        <v>0</v>
      </c>
      <c r="T322" s="216">
        <f t="shared" si="1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263</v>
      </c>
      <c r="AT322" s="217" t="s">
        <v>180</v>
      </c>
      <c r="AU322" s="217" t="s">
        <v>185</v>
      </c>
      <c r="AY322" s="18" t="s">
        <v>177</v>
      </c>
      <c r="BE322" s="218">
        <f t="shared" si="14"/>
        <v>0</v>
      </c>
      <c r="BF322" s="218">
        <f t="shared" si="15"/>
        <v>0</v>
      </c>
      <c r="BG322" s="218">
        <f t="shared" si="16"/>
        <v>0</v>
      </c>
      <c r="BH322" s="218">
        <f t="shared" si="17"/>
        <v>0</v>
      </c>
      <c r="BI322" s="218">
        <f t="shared" si="18"/>
        <v>0</v>
      </c>
      <c r="BJ322" s="18" t="s">
        <v>185</v>
      </c>
      <c r="BK322" s="218">
        <f t="shared" si="19"/>
        <v>0</v>
      </c>
      <c r="BL322" s="18" t="s">
        <v>263</v>
      </c>
      <c r="BM322" s="217" t="s">
        <v>554</v>
      </c>
    </row>
    <row r="323" spans="1:65" s="2" customFormat="1" ht="21.75" customHeight="1">
      <c r="A323" s="35"/>
      <c r="B323" s="36"/>
      <c r="C323" s="263" t="s">
        <v>555</v>
      </c>
      <c r="D323" s="263" t="s">
        <v>339</v>
      </c>
      <c r="E323" s="264" t="s">
        <v>556</v>
      </c>
      <c r="F323" s="265" t="s">
        <v>557</v>
      </c>
      <c r="G323" s="266" t="s">
        <v>192</v>
      </c>
      <c r="H323" s="267">
        <v>1</v>
      </c>
      <c r="I323" s="268"/>
      <c r="J323" s="269">
        <f t="shared" si="10"/>
        <v>0</v>
      </c>
      <c r="K323" s="270"/>
      <c r="L323" s="271"/>
      <c r="M323" s="272" t="s">
        <v>1</v>
      </c>
      <c r="N323" s="273" t="s">
        <v>46</v>
      </c>
      <c r="O323" s="72"/>
      <c r="P323" s="215">
        <f t="shared" si="11"/>
        <v>0</v>
      </c>
      <c r="Q323" s="215">
        <v>1.2999999999999999E-2</v>
      </c>
      <c r="R323" s="215">
        <f t="shared" si="12"/>
        <v>1.2999999999999999E-2</v>
      </c>
      <c r="S323" s="215">
        <v>0</v>
      </c>
      <c r="T323" s="216">
        <f t="shared" si="1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360</v>
      </c>
      <c r="AT323" s="217" t="s">
        <v>339</v>
      </c>
      <c r="AU323" s="217" t="s">
        <v>185</v>
      </c>
      <c r="AY323" s="18" t="s">
        <v>177</v>
      </c>
      <c r="BE323" s="218">
        <f t="shared" si="14"/>
        <v>0</v>
      </c>
      <c r="BF323" s="218">
        <f t="shared" si="15"/>
        <v>0</v>
      </c>
      <c r="BG323" s="218">
        <f t="shared" si="16"/>
        <v>0</v>
      </c>
      <c r="BH323" s="218">
        <f t="shared" si="17"/>
        <v>0</v>
      </c>
      <c r="BI323" s="218">
        <f t="shared" si="18"/>
        <v>0</v>
      </c>
      <c r="BJ323" s="18" t="s">
        <v>185</v>
      </c>
      <c r="BK323" s="218">
        <f t="shared" si="19"/>
        <v>0</v>
      </c>
      <c r="BL323" s="18" t="s">
        <v>263</v>
      </c>
      <c r="BM323" s="217" t="s">
        <v>558</v>
      </c>
    </row>
    <row r="324" spans="1:65" s="2" customFormat="1" ht="16.5" customHeight="1">
      <c r="A324" s="35"/>
      <c r="B324" s="36"/>
      <c r="C324" s="205" t="s">
        <v>559</v>
      </c>
      <c r="D324" s="205" t="s">
        <v>180</v>
      </c>
      <c r="E324" s="206" t="s">
        <v>560</v>
      </c>
      <c r="F324" s="207" t="s">
        <v>561</v>
      </c>
      <c r="G324" s="208" t="s">
        <v>525</v>
      </c>
      <c r="H324" s="209">
        <v>1</v>
      </c>
      <c r="I324" s="210"/>
      <c r="J324" s="211">
        <f t="shared" si="10"/>
        <v>0</v>
      </c>
      <c r="K324" s="212"/>
      <c r="L324" s="40"/>
      <c r="M324" s="213" t="s">
        <v>1</v>
      </c>
      <c r="N324" s="214" t="s">
        <v>46</v>
      </c>
      <c r="O324" s="72"/>
      <c r="P324" s="215">
        <f t="shared" si="11"/>
        <v>0</v>
      </c>
      <c r="Q324" s="215">
        <v>0</v>
      </c>
      <c r="R324" s="215">
        <f t="shared" si="12"/>
        <v>0</v>
      </c>
      <c r="S324" s="215">
        <v>3.2899999999999999E-2</v>
      </c>
      <c r="T324" s="216">
        <f t="shared" si="13"/>
        <v>3.2899999999999999E-2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263</v>
      </c>
      <c r="AT324" s="217" t="s">
        <v>180</v>
      </c>
      <c r="AU324" s="217" t="s">
        <v>185</v>
      </c>
      <c r="AY324" s="18" t="s">
        <v>177</v>
      </c>
      <c r="BE324" s="218">
        <f t="shared" si="14"/>
        <v>0</v>
      </c>
      <c r="BF324" s="218">
        <f t="shared" si="15"/>
        <v>0</v>
      </c>
      <c r="BG324" s="218">
        <f t="shared" si="16"/>
        <v>0</v>
      </c>
      <c r="BH324" s="218">
        <f t="shared" si="17"/>
        <v>0</v>
      </c>
      <c r="BI324" s="218">
        <f t="shared" si="18"/>
        <v>0</v>
      </c>
      <c r="BJ324" s="18" t="s">
        <v>185</v>
      </c>
      <c r="BK324" s="218">
        <f t="shared" si="19"/>
        <v>0</v>
      </c>
      <c r="BL324" s="18" t="s">
        <v>263</v>
      </c>
      <c r="BM324" s="217" t="s">
        <v>562</v>
      </c>
    </row>
    <row r="325" spans="1:65" s="2" customFormat="1" ht="21.75" customHeight="1">
      <c r="A325" s="35"/>
      <c r="B325" s="36"/>
      <c r="C325" s="205" t="s">
        <v>563</v>
      </c>
      <c r="D325" s="205" t="s">
        <v>180</v>
      </c>
      <c r="E325" s="206" t="s">
        <v>564</v>
      </c>
      <c r="F325" s="207" t="s">
        <v>565</v>
      </c>
      <c r="G325" s="208" t="s">
        <v>525</v>
      </c>
      <c r="H325" s="209">
        <v>1</v>
      </c>
      <c r="I325" s="210"/>
      <c r="J325" s="211">
        <f t="shared" si="10"/>
        <v>0</v>
      </c>
      <c r="K325" s="212"/>
      <c r="L325" s="40"/>
      <c r="M325" s="213" t="s">
        <v>1</v>
      </c>
      <c r="N325" s="214" t="s">
        <v>46</v>
      </c>
      <c r="O325" s="72"/>
      <c r="P325" s="215">
        <f t="shared" si="11"/>
        <v>0</v>
      </c>
      <c r="Q325" s="215">
        <v>1.1000000000000001E-3</v>
      </c>
      <c r="R325" s="215">
        <f t="shared" si="12"/>
        <v>1.1000000000000001E-3</v>
      </c>
      <c r="S325" s="215">
        <v>0</v>
      </c>
      <c r="T325" s="216">
        <f t="shared" si="1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263</v>
      </c>
      <c r="AT325" s="217" t="s">
        <v>180</v>
      </c>
      <c r="AU325" s="217" t="s">
        <v>185</v>
      </c>
      <c r="AY325" s="18" t="s">
        <v>177</v>
      </c>
      <c r="BE325" s="218">
        <f t="shared" si="14"/>
        <v>0</v>
      </c>
      <c r="BF325" s="218">
        <f t="shared" si="15"/>
        <v>0</v>
      </c>
      <c r="BG325" s="218">
        <f t="shared" si="16"/>
        <v>0</v>
      </c>
      <c r="BH325" s="218">
        <f t="shared" si="17"/>
        <v>0</v>
      </c>
      <c r="BI325" s="218">
        <f t="shared" si="18"/>
        <v>0</v>
      </c>
      <c r="BJ325" s="18" t="s">
        <v>185</v>
      </c>
      <c r="BK325" s="218">
        <f t="shared" si="19"/>
        <v>0</v>
      </c>
      <c r="BL325" s="18" t="s">
        <v>263</v>
      </c>
      <c r="BM325" s="217" t="s">
        <v>566</v>
      </c>
    </row>
    <row r="326" spans="1:65" s="2" customFormat="1" ht="21.75" customHeight="1">
      <c r="A326" s="35"/>
      <c r="B326" s="36"/>
      <c r="C326" s="205" t="s">
        <v>567</v>
      </c>
      <c r="D326" s="205" t="s">
        <v>180</v>
      </c>
      <c r="E326" s="206" t="s">
        <v>568</v>
      </c>
      <c r="F326" s="207" t="s">
        <v>569</v>
      </c>
      <c r="G326" s="208" t="s">
        <v>525</v>
      </c>
      <c r="H326" s="209">
        <v>3</v>
      </c>
      <c r="I326" s="210"/>
      <c r="J326" s="211">
        <f t="shared" si="10"/>
        <v>0</v>
      </c>
      <c r="K326" s="212"/>
      <c r="L326" s="40"/>
      <c r="M326" s="213" t="s">
        <v>1</v>
      </c>
      <c r="N326" s="214" t="s">
        <v>46</v>
      </c>
      <c r="O326" s="72"/>
      <c r="P326" s="215">
        <f t="shared" si="11"/>
        <v>0</v>
      </c>
      <c r="Q326" s="215">
        <v>8.0000000000000004E-4</v>
      </c>
      <c r="R326" s="215">
        <f t="shared" si="12"/>
        <v>2.4000000000000002E-3</v>
      </c>
      <c r="S326" s="215">
        <v>0</v>
      </c>
      <c r="T326" s="216">
        <f t="shared" si="1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263</v>
      </c>
      <c r="AT326" s="217" t="s">
        <v>180</v>
      </c>
      <c r="AU326" s="217" t="s">
        <v>185</v>
      </c>
      <c r="AY326" s="18" t="s">
        <v>177</v>
      </c>
      <c r="BE326" s="218">
        <f t="shared" si="14"/>
        <v>0</v>
      </c>
      <c r="BF326" s="218">
        <f t="shared" si="15"/>
        <v>0</v>
      </c>
      <c r="BG326" s="218">
        <f t="shared" si="16"/>
        <v>0</v>
      </c>
      <c r="BH326" s="218">
        <f t="shared" si="17"/>
        <v>0</v>
      </c>
      <c r="BI326" s="218">
        <f t="shared" si="18"/>
        <v>0</v>
      </c>
      <c r="BJ326" s="18" t="s">
        <v>185</v>
      </c>
      <c r="BK326" s="218">
        <f t="shared" si="19"/>
        <v>0</v>
      </c>
      <c r="BL326" s="18" t="s">
        <v>263</v>
      </c>
      <c r="BM326" s="217" t="s">
        <v>570</v>
      </c>
    </row>
    <row r="327" spans="1:65" s="2" customFormat="1" ht="21.75" customHeight="1">
      <c r="A327" s="35"/>
      <c r="B327" s="36"/>
      <c r="C327" s="205" t="s">
        <v>571</v>
      </c>
      <c r="D327" s="205" t="s">
        <v>180</v>
      </c>
      <c r="E327" s="206" t="s">
        <v>572</v>
      </c>
      <c r="F327" s="207" t="s">
        <v>573</v>
      </c>
      <c r="G327" s="208" t="s">
        <v>525</v>
      </c>
      <c r="H327" s="209">
        <v>1</v>
      </c>
      <c r="I327" s="210"/>
      <c r="J327" s="211">
        <f t="shared" si="10"/>
        <v>0</v>
      </c>
      <c r="K327" s="212"/>
      <c r="L327" s="40"/>
      <c r="M327" s="213" t="s">
        <v>1</v>
      </c>
      <c r="N327" s="214" t="s">
        <v>46</v>
      </c>
      <c r="O327" s="72"/>
      <c r="P327" s="215">
        <f t="shared" si="11"/>
        <v>0</v>
      </c>
      <c r="Q327" s="215">
        <v>8.4999999999999995E-4</v>
      </c>
      <c r="R327" s="215">
        <f t="shared" si="12"/>
        <v>8.4999999999999995E-4</v>
      </c>
      <c r="S327" s="215">
        <v>0</v>
      </c>
      <c r="T327" s="216">
        <f t="shared" si="1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263</v>
      </c>
      <c r="AT327" s="217" t="s">
        <v>180</v>
      </c>
      <c r="AU327" s="217" t="s">
        <v>185</v>
      </c>
      <c r="AY327" s="18" t="s">
        <v>177</v>
      </c>
      <c r="BE327" s="218">
        <f t="shared" si="14"/>
        <v>0</v>
      </c>
      <c r="BF327" s="218">
        <f t="shared" si="15"/>
        <v>0</v>
      </c>
      <c r="BG327" s="218">
        <f t="shared" si="16"/>
        <v>0</v>
      </c>
      <c r="BH327" s="218">
        <f t="shared" si="17"/>
        <v>0</v>
      </c>
      <c r="BI327" s="218">
        <f t="shared" si="18"/>
        <v>0</v>
      </c>
      <c r="BJ327" s="18" t="s">
        <v>185</v>
      </c>
      <c r="BK327" s="218">
        <f t="shared" si="19"/>
        <v>0</v>
      </c>
      <c r="BL327" s="18" t="s">
        <v>263</v>
      </c>
      <c r="BM327" s="217" t="s">
        <v>574</v>
      </c>
    </row>
    <row r="328" spans="1:65" s="2" customFormat="1" ht="16.5" customHeight="1">
      <c r="A328" s="35"/>
      <c r="B328" s="36"/>
      <c r="C328" s="205" t="s">
        <v>575</v>
      </c>
      <c r="D328" s="205" t="s">
        <v>180</v>
      </c>
      <c r="E328" s="206" t="s">
        <v>576</v>
      </c>
      <c r="F328" s="207" t="s">
        <v>577</v>
      </c>
      <c r="G328" s="208" t="s">
        <v>192</v>
      </c>
      <c r="H328" s="209">
        <v>1</v>
      </c>
      <c r="I328" s="210"/>
      <c r="J328" s="211">
        <f t="shared" si="10"/>
        <v>0</v>
      </c>
      <c r="K328" s="212"/>
      <c r="L328" s="40"/>
      <c r="M328" s="213" t="s">
        <v>1</v>
      </c>
      <c r="N328" s="214" t="s">
        <v>46</v>
      </c>
      <c r="O328" s="72"/>
      <c r="P328" s="215">
        <f t="shared" si="11"/>
        <v>0</v>
      </c>
      <c r="Q328" s="215">
        <v>0</v>
      </c>
      <c r="R328" s="215">
        <f t="shared" si="12"/>
        <v>0</v>
      </c>
      <c r="S328" s="215">
        <v>0</v>
      </c>
      <c r="T328" s="216">
        <f t="shared" si="1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263</v>
      </c>
      <c r="AT328" s="217" t="s">
        <v>180</v>
      </c>
      <c r="AU328" s="217" t="s">
        <v>185</v>
      </c>
      <c r="AY328" s="18" t="s">
        <v>177</v>
      </c>
      <c r="BE328" s="218">
        <f t="shared" si="14"/>
        <v>0</v>
      </c>
      <c r="BF328" s="218">
        <f t="shared" si="15"/>
        <v>0</v>
      </c>
      <c r="BG328" s="218">
        <f t="shared" si="16"/>
        <v>0</v>
      </c>
      <c r="BH328" s="218">
        <f t="shared" si="17"/>
        <v>0</v>
      </c>
      <c r="BI328" s="218">
        <f t="shared" si="18"/>
        <v>0</v>
      </c>
      <c r="BJ328" s="18" t="s">
        <v>185</v>
      </c>
      <c r="BK328" s="218">
        <f t="shared" si="19"/>
        <v>0</v>
      </c>
      <c r="BL328" s="18" t="s">
        <v>263</v>
      </c>
      <c r="BM328" s="217" t="s">
        <v>578</v>
      </c>
    </row>
    <row r="329" spans="1:65" s="2" customFormat="1" ht="16.5" customHeight="1">
      <c r="A329" s="35"/>
      <c r="B329" s="36"/>
      <c r="C329" s="205" t="s">
        <v>579</v>
      </c>
      <c r="D329" s="205" t="s">
        <v>180</v>
      </c>
      <c r="E329" s="206" t="s">
        <v>580</v>
      </c>
      <c r="F329" s="207" t="s">
        <v>581</v>
      </c>
      <c r="G329" s="208" t="s">
        <v>525</v>
      </c>
      <c r="H329" s="209">
        <v>1</v>
      </c>
      <c r="I329" s="210"/>
      <c r="J329" s="211">
        <f t="shared" si="10"/>
        <v>0</v>
      </c>
      <c r="K329" s="212"/>
      <c r="L329" s="40"/>
      <c r="M329" s="213" t="s">
        <v>1</v>
      </c>
      <c r="N329" s="214" t="s">
        <v>46</v>
      </c>
      <c r="O329" s="72"/>
      <c r="P329" s="215">
        <f t="shared" si="11"/>
        <v>0</v>
      </c>
      <c r="Q329" s="215">
        <v>1.8400000000000001E-3</v>
      </c>
      <c r="R329" s="215">
        <f t="shared" si="12"/>
        <v>1.8400000000000001E-3</v>
      </c>
      <c r="S329" s="215">
        <v>0</v>
      </c>
      <c r="T329" s="216">
        <f t="shared" si="1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263</v>
      </c>
      <c r="AT329" s="217" t="s">
        <v>180</v>
      </c>
      <c r="AU329" s="217" t="s">
        <v>185</v>
      </c>
      <c r="AY329" s="18" t="s">
        <v>177</v>
      </c>
      <c r="BE329" s="218">
        <f t="shared" si="14"/>
        <v>0</v>
      </c>
      <c r="BF329" s="218">
        <f t="shared" si="15"/>
        <v>0</v>
      </c>
      <c r="BG329" s="218">
        <f t="shared" si="16"/>
        <v>0</v>
      </c>
      <c r="BH329" s="218">
        <f t="shared" si="17"/>
        <v>0</v>
      </c>
      <c r="BI329" s="218">
        <f t="shared" si="18"/>
        <v>0</v>
      </c>
      <c r="BJ329" s="18" t="s">
        <v>185</v>
      </c>
      <c r="BK329" s="218">
        <f t="shared" si="19"/>
        <v>0</v>
      </c>
      <c r="BL329" s="18" t="s">
        <v>263</v>
      </c>
      <c r="BM329" s="217" t="s">
        <v>582</v>
      </c>
    </row>
    <row r="330" spans="1:65" s="2" customFormat="1" ht="21.75" customHeight="1">
      <c r="A330" s="35"/>
      <c r="B330" s="36"/>
      <c r="C330" s="205" t="s">
        <v>583</v>
      </c>
      <c r="D330" s="205" t="s">
        <v>180</v>
      </c>
      <c r="E330" s="206" t="s">
        <v>584</v>
      </c>
      <c r="F330" s="207" t="s">
        <v>585</v>
      </c>
      <c r="G330" s="208" t="s">
        <v>525</v>
      </c>
      <c r="H330" s="209">
        <v>1</v>
      </c>
      <c r="I330" s="210"/>
      <c r="J330" s="211">
        <f t="shared" si="10"/>
        <v>0</v>
      </c>
      <c r="K330" s="212"/>
      <c r="L330" s="40"/>
      <c r="M330" s="213" t="s">
        <v>1</v>
      </c>
      <c r="N330" s="214" t="s">
        <v>46</v>
      </c>
      <c r="O330" s="72"/>
      <c r="P330" s="215">
        <f t="shared" si="11"/>
        <v>0</v>
      </c>
      <c r="Q330" s="215">
        <v>1.8400000000000001E-3</v>
      </c>
      <c r="R330" s="215">
        <f t="shared" si="12"/>
        <v>1.8400000000000001E-3</v>
      </c>
      <c r="S330" s="215">
        <v>0</v>
      </c>
      <c r="T330" s="216">
        <f t="shared" si="1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263</v>
      </c>
      <c r="AT330" s="217" t="s">
        <v>180</v>
      </c>
      <c r="AU330" s="217" t="s">
        <v>185</v>
      </c>
      <c r="AY330" s="18" t="s">
        <v>177</v>
      </c>
      <c r="BE330" s="218">
        <f t="shared" si="14"/>
        <v>0</v>
      </c>
      <c r="BF330" s="218">
        <f t="shared" si="15"/>
        <v>0</v>
      </c>
      <c r="BG330" s="218">
        <f t="shared" si="16"/>
        <v>0</v>
      </c>
      <c r="BH330" s="218">
        <f t="shared" si="17"/>
        <v>0</v>
      </c>
      <c r="BI330" s="218">
        <f t="shared" si="18"/>
        <v>0</v>
      </c>
      <c r="BJ330" s="18" t="s">
        <v>185</v>
      </c>
      <c r="BK330" s="218">
        <f t="shared" si="19"/>
        <v>0</v>
      </c>
      <c r="BL330" s="18" t="s">
        <v>263</v>
      </c>
      <c r="BM330" s="217" t="s">
        <v>586</v>
      </c>
    </row>
    <row r="331" spans="1:65" s="2" customFormat="1" ht="21.75" customHeight="1">
      <c r="A331" s="35"/>
      <c r="B331" s="36"/>
      <c r="C331" s="205" t="s">
        <v>587</v>
      </c>
      <c r="D331" s="205" t="s">
        <v>180</v>
      </c>
      <c r="E331" s="206" t="s">
        <v>588</v>
      </c>
      <c r="F331" s="207" t="s">
        <v>589</v>
      </c>
      <c r="G331" s="208" t="s">
        <v>426</v>
      </c>
      <c r="H331" s="274"/>
      <c r="I331" s="210"/>
      <c r="J331" s="211">
        <f t="shared" si="10"/>
        <v>0</v>
      </c>
      <c r="K331" s="212"/>
      <c r="L331" s="40"/>
      <c r="M331" s="213" t="s">
        <v>1</v>
      </c>
      <c r="N331" s="214" t="s">
        <v>46</v>
      </c>
      <c r="O331" s="72"/>
      <c r="P331" s="215">
        <f t="shared" si="11"/>
        <v>0</v>
      </c>
      <c r="Q331" s="215">
        <v>0</v>
      </c>
      <c r="R331" s="215">
        <f t="shared" si="12"/>
        <v>0</v>
      </c>
      <c r="S331" s="215">
        <v>0</v>
      </c>
      <c r="T331" s="216">
        <f t="shared" si="1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263</v>
      </c>
      <c r="AT331" s="217" t="s">
        <v>180</v>
      </c>
      <c r="AU331" s="217" t="s">
        <v>185</v>
      </c>
      <c r="AY331" s="18" t="s">
        <v>177</v>
      </c>
      <c r="BE331" s="218">
        <f t="shared" si="14"/>
        <v>0</v>
      </c>
      <c r="BF331" s="218">
        <f t="shared" si="15"/>
        <v>0</v>
      </c>
      <c r="BG331" s="218">
        <f t="shared" si="16"/>
        <v>0</v>
      </c>
      <c r="BH331" s="218">
        <f t="shared" si="17"/>
        <v>0</v>
      </c>
      <c r="BI331" s="218">
        <f t="shared" si="18"/>
        <v>0</v>
      </c>
      <c r="BJ331" s="18" t="s">
        <v>185</v>
      </c>
      <c r="BK331" s="218">
        <f t="shared" si="19"/>
        <v>0</v>
      </c>
      <c r="BL331" s="18" t="s">
        <v>263</v>
      </c>
      <c r="BM331" s="217" t="s">
        <v>590</v>
      </c>
    </row>
    <row r="332" spans="1:65" s="12" customFormat="1" ht="22.8" customHeight="1">
      <c r="B332" s="189"/>
      <c r="C332" s="190"/>
      <c r="D332" s="191" t="s">
        <v>79</v>
      </c>
      <c r="E332" s="203" t="s">
        <v>591</v>
      </c>
      <c r="F332" s="203" t="s">
        <v>592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P333</f>
        <v>0</v>
      </c>
      <c r="Q332" s="197"/>
      <c r="R332" s="198">
        <f>R333</f>
        <v>1.0399999999999999E-3</v>
      </c>
      <c r="S332" s="197"/>
      <c r="T332" s="199">
        <f>T333</f>
        <v>0</v>
      </c>
      <c r="AR332" s="200" t="s">
        <v>185</v>
      </c>
      <c r="AT332" s="201" t="s">
        <v>79</v>
      </c>
      <c r="AU332" s="201" t="s">
        <v>88</v>
      </c>
      <c r="AY332" s="200" t="s">
        <v>177</v>
      </c>
      <c r="BK332" s="202">
        <f>BK333</f>
        <v>0</v>
      </c>
    </row>
    <row r="333" spans="1:65" s="2" customFormat="1" ht="21.75" customHeight="1">
      <c r="A333" s="35"/>
      <c r="B333" s="36"/>
      <c r="C333" s="205" t="s">
        <v>593</v>
      </c>
      <c r="D333" s="205" t="s">
        <v>180</v>
      </c>
      <c r="E333" s="206" t="s">
        <v>594</v>
      </c>
      <c r="F333" s="207" t="s">
        <v>595</v>
      </c>
      <c r="G333" s="208" t="s">
        <v>192</v>
      </c>
      <c r="H333" s="209">
        <v>1</v>
      </c>
      <c r="I333" s="210"/>
      <c r="J333" s="211">
        <f>ROUND(I333*H333,2)</f>
        <v>0</v>
      </c>
      <c r="K333" s="212"/>
      <c r="L333" s="40"/>
      <c r="M333" s="213" t="s">
        <v>1</v>
      </c>
      <c r="N333" s="214" t="s">
        <v>46</v>
      </c>
      <c r="O333" s="72"/>
      <c r="P333" s="215">
        <f>O333*H333</f>
        <v>0</v>
      </c>
      <c r="Q333" s="215">
        <v>1.0399999999999999E-3</v>
      </c>
      <c r="R333" s="215">
        <f>Q333*H333</f>
        <v>1.0399999999999999E-3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263</v>
      </c>
      <c r="AT333" s="217" t="s">
        <v>180</v>
      </c>
      <c r="AU333" s="217" t="s">
        <v>185</v>
      </c>
      <c r="AY333" s="18" t="s">
        <v>177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185</v>
      </c>
      <c r="BK333" s="218">
        <f>ROUND(I333*H333,2)</f>
        <v>0</v>
      </c>
      <c r="BL333" s="18" t="s">
        <v>263</v>
      </c>
      <c r="BM333" s="217" t="s">
        <v>596</v>
      </c>
    </row>
    <row r="334" spans="1:65" s="12" customFormat="1" ht="22.8" customHeight="1">
      <c r="B334" s="189"/>
      <c r="C334" s="190"/>
      <c r="D334" s="191" t="s">
        <v>79</v>
      </c>
      <c r="E334" s="203" t="s">
        <v>597</v>
      </c>
      <c r="F334" s="203" t="s">
        <v>598</v>
      </c>
      <c r="G334" s="190"/>
      <c r="H334" s="190"/>
      <c r="I334" s="193"/>
      <c r="J334" s="204">
        <f>BK334</f>
        <v>0</v>
      </c>
      <c r="K334" s="190"/>
      <c r="L334" s="195"/>
      <c r="M334" s="196"/>
      <c r="N334" s="197"/>
      <c r="O334" s="197"/>
      <c r="P334" s="198">
        <f>SUM(P335:P342)</f>
        <v>0</v>
      </c>
      <c r="Q334" s="197"/>
      <c r="R334" s="198">
        <f>SUM(R335:R342)</f>
        <v>7.5060000000000005E-3</v>
      </c>
      <c r="S334" s="197"/>
      <c r="T334" s="199">
        <f>SUM(T335:T342)</f>
        <v>0.12852000000000002</v>
      </c>
      <c r="AR334" s="200" t="s">
        <v>185</v>
      </c>
      <c r="AT334" s="201" t="s">
        <v>79</v>
      </c>
      <c r="AU334" s="201" t="s">
        <v>88</v>
      </c>
      <c r="AY334" s="200" t="s">
        <v>177</v>
      </c>
      <c r="BK334" s="202">
        <f>SUM(BK335:BK342)</f>
        <v>0</v>
      </c>
    </row>
    <row r="335" spans="1:65" s="2" customFormat="1" ht="16.5" customHeight="1">
      <c r="A335" s="35"/>
      <c r="B335" s="36"/>
      <c r="C335" s="205" t="s">
        <v>599</v>
      </c>
      <c r="D335" s="205" t="s">
        <v>180</v>
      </c>
      <c r="E335" s="206" t="s">
        <v>600</v>
      </c>
      <c r="F335" s="207" t="s">
        <v>601</v>
      </c>
      <c r="G335" s="208" t="s">
        <v>210</v>
      </c>
      <c r="H335" s="209">
        <v>5.4</v>
      </c>
      <c r="I335" s="210"/>
      <c r="J335" s="211">
        <f>ROUND(I335*H335,2)</f>
        <v>0</v>
      </c>
      <c r="K335" s="212"/>
      <c r="L335" s="40"/>
      <c r="M335" s="213" t="s">
        <v>1</v>
      </c>
      <c r="N335" s="214" t="s">
        <v>46</v>
      </c>
      <c r="O335" s="72"/>
      <c r="P335" s="215">
        <f>O335*H335</f>
        <v>0</v>
      </c>
      <c r="Q335" s="215">
        <v>0</v>
      </c>
      <c r="R335" s="215">
        <f>Q335*H335</f>
        <v>0</v>
      </c>
      <c r="S335" s="215">
        <v>2.3800000000000002E-2</v>
      </c>
      <c r="T335" s="216">
        <f>S335*H335</f>
        <v>0.12852000000000002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263</v>
      </c>
      <c r="AT335" s="217" t="s">
        <v>180</v>
      </c>
      <c r="AU335" s="217" t="s">
        <v>185</v>
      </c>
      <c r="AY335" s="18" t="s">
        <v>177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185</v>
      </c>
      <c r="BK335" s="218">
        <f>ROUND(I335*H335,2)</f>
        <v>0</v>
      </c>
      <c r="BL335" s="18" t="s">
        <v>263</v>
      </c>
      <c r="BM335" s="217" t="s">
        <v>602</v>
      </c>
    </row>
    <row r="336" spans="1:65" s="14" customFormat="1" ht="10.199999999999999">
      <c r="B336" s="230"/>
      <c r="C336" s="231"/>
      <c r="D336" s="221" t="s">
        <v>187</v>
      </c>
      <c r="E336" s="232" t="s">
        <v>1</v>
      </c>
      <c r="F336" s="233" t="s">
        <v>603</v>
      </c>
      <c r="G336" s="231"/>
      <c r="H336" s="234">
        <v>5.4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187</v>
      </c>
      <c r="AU336" s="240" t="s">
        <v>185</v>
      </c>
      <c r="AV336" s="14" t="s">
        <v>185</v>
      </c>
      <c r="AW336" s="14" t="s">
        <v>36</v>
      </c>
      <c r="AX336" s="14" t="s">
        <v>88</v>
      </c>
      <c r="AY336" s="240" t="s">
        <v>177</v>
      </c>
    </row>
    <row r="337" spans="1:65" s="2" customFormat="1" ht="16.5" customHeight="1">
      <c r="A337" s="35"/>
      <c r="B337" s="36"/>
      <c r="C337" s="205" t="s">
        <v>604</v>
      </c>
      <c r="D337" s="205" t="s">
        <v>180</v>
      </c>
      <c r="E337" s="206" t="s">
        <v>605</v>
      </c>
      <c r="F337" s="207" t="s">
        <v>606</v>
      </c>
      <c r="G337" s="208" t="s">
        <v>210</v>
      </c>
      <c r="H337" s="209">
        <v>5.4</v>
      </c>
      <c r="I337" s="210"/>
      <c r="J337" s="211">
        <f>ROUND(I337*H337,2)</f>
        <v>0</v>
      </c>
      <c r="K337" s="212"/>
      <c r="L337" s="40"/>
      <c r="M337" s="213" t="s">
        <v>1</v>
      </c>
      <c r="N337" s="214" t="s">
        <v>46</v>
      </c>
      <c r="O337" s="72"/>
      <c r="P337" s="215">
        <f>O337*H337</f>
        <v>0</v>
      </c>
      <c r="Q337" s="215">
        <v>1.39E-3</v>
      </c>
      <c r="R337" s="215">
        <f>Q337*H337</f>
        <v>7.5060000000000005E-3</v>
      </c>
      <c r="S337" s="215">
        <v>0</v>
      </c>
      <c r="T337" s="21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263</v>
      </c>
      <c r="AT337" s="217" t="s">
        <v>180</v>
      </c>
      <c r="AU337" s="217" t="s">
        <v>185</v>
      </c>
      <c r="AY337" s="18" t="s">
        <v>177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185</v>
      </c>
      <c r="BK337" s="218">
        <f>ROUND(I337*H337,2)</f>
        <v>0</v>
      </c>
      <c r="BL337" s="18" t="s">
        <v>263</v>
      </c>
      <c r="BM337" s="217" t="s">
        <v>607</v>
      </c>
    </row>
    <row r="338" spans="1:65" s="14" customFormat="1" ht="10.199999999999999">
      <c r="B338" s="230"/>
      <c r="C338" s="231"/>
      <c r="D338" s="221" t="s">
        <v>187</v>
      </c>
      <c r="E338" s="232" t="s">
        <v>1</v>
      </c>
      <c r="F338" s="233" t="s">
        <v>608</v>
      </c>
      <c r="G338" s="231"/>
      <c r="H338" s="234">
        <v>5.4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187</v>
      </c>
      <c r="AU338" s="240" t="s">
        <v>185</v>
      </c>
      <c r="AV338" s="14" t="s">
        <v>185</v>
      </c>
      <c r="AW338" s="14" t="s">
        <v>36</v>
      </c>
      <c r="AX338" s="14" t="s">
        <v>88</v>
      </c>
      <c r="AY338" s="240" t="s">
        <v>177</v>
      </c>
    </row>
    <row r="339" spans="1:65" s="2" customFormat="1" ht="16.5" customHeight="1">
      <c r="A339" s="35"/>
      <c r="B339" s="36"/>
      <c r="C339" s="205" t="s">
        <v>609</v>
      </c>
      <c r="D339" s="205" t="s">
        <v>180</v>
      </c>
      <c r="E339" s="206" t="s">
        <v>610</v>
      </c>
      <c r="F339" s="207" t="s">
        <v>611</v>
      </c>
      <c r="G339" s="208" t="s">
        <v>210</v>
      </c>
      <c r="H339" s="209">
        <v>5.4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46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263</v>
      </c>
      <c r="AT339" s="217" t="s">
        <v>180</v>
      </c>
      <c r="AU339" s="217" t="s">
        <v>185</v>
      </c>
      <c r="AY339" s="18" t="s">
        <v>177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185</v>
      </c>
      <c r="BK339" s="218">
        <f>ROUND(I339*H339,2)</f>
        <v>0</v>
      </c>
      <c r="BL339" s="18" t="s">
        <v>263</v>
      </c>
      <c r="BM339" s="217" t="s">
        <v>612</v>
      </c>
    </row>
    <row r="340" spans="1:65" s="14" customFormat="1" ht="10.199999999999999">
      <c r="B340" s="230"/>
      <c r="C340" s="231"/>
      <c r="D340" s="221" t="s">
        <v>187</v>
      </c>
      <c r="E340" s="232" t="s">
        <v>1</v>
      </c>
      <c r="F340" s="233" t="s">
        <v>608</v>
      </c>
      <c r="G340" s="231"/>
      <c r="H340" s="234">
        <v>5.4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187</v>
      </c>
      <c r="AU340" s="240" t="s">
        <v>185</v>
      </c>
      <c r="AV340" s="14" t="s">
        <v>185</v>
      </c>
      <c r="AW340" s="14" t="s">
        <v>36</v>
      </c>
      <c r="AX340" s="14" t="s">
        <v>88</v>
      </c>
      <c r="AY340" s="240" t="s">
        <v>177</v>
      </c>
    </row>
    <row r="341" spans="1:65" s="2" customFormat="1" ht="21.75" customHeight="1">
      <c r="A341" s="35"/>
      <c r="B341" s="36"/>
      <c r="C341" s="205" t="s">
        <v>613</v>
      </c>
      <c r="D341" s="205" t="s">
        <v>180</v>
      </c>
      <c r="E341" s="206" t="s">
        <v>614</v>
      </c>
      <c r="F341" s="207" t="s">
        <v>615</v>
      </c>
      <c r="G341" s="208" t="s">
        <v>371</v>
      </c>
      <c r="H341" s="209">
        <v>1</v>
      </c>
      <c r="I341" s="210"/>
      <c r="J341" s="211">
        <f>ROUND(I341*H341,2)</f>
        <v>0</v>
      </c>
      <c r="K341" s="212"/>
      <c r="L341" s="40"/>
      <c r="M341" s="213" t="s">
        <v>1</v>
      </c>
      <c r="N341" s="214" t="s">
        <v>46</v>
      </c>
      <c r="O341" s="72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263</v>
      </c>
      <c r="AT341" s="217" t="s">
        <v>180</v>
      </c>
      <c r="AU341" s="217" t="s">
        <v>185</v>
      </c>
      <c r="AY341" s="18" t="s">
        <v>177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185</v>
      </c>
      <c r="BK341" s="218">
        <f>ROUND(I341*H341,2)</f>
        <v>0</v>
      </c>
      <c r="BL341" s="18" t="s">
        <v>263</v>
      </c>
      <c r="BM341" s="217" t="s">
        <v>616</v>
      </c>
    </row>
    <row r="342" spans="1:65" s="2" customFormat="1" ht="21.75" customHeight="1">
      <c r="A342" s="35"/>
      <c r="B342" s="36"/>
      <c r="C342" s="205" t="s">
        <v>617</v>
      </c>
      <c r="D342" s="205" t="s">
        <v>180</v>
      </c>
      <c r="E342" s="206" t="s">
        <v>618</v>
      </c>
      <c r="F342" s="207" t="s">
        <v>619</v>
      </c>
      <c r="G342" s="208" t="s">
        <v>426</v>
      </c>
      <c r="H342" s="274"/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46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263</v>
      </c>
      <c r="AT342" s="217" t="s">
        <v>180</v>
      </c>
      <c r="AU342" s="217" t="s">
        <v>185</v>
      </c>
      <c r="AY342" s="18" t="s">
        <v>177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185</v>
      </c>
      <c r="BK342" s="218">
        <f>ROUND(I342*H342,2)</f>
        <v>0</v>
      </c>
      <c r="BL342" s="18" t="s">
        <v>263</v>
      </c>
      <c r="BM342" s="217" t="s">
        <v>620</v>
      </c>
    </row>
    <row r="343" spans="1:65" s="12" customFormat="1" ht="22.8" customHeight="1">
      <c r="B343" s="189"/>
      <c r="C343" s="190"/>
      <c r="D343" s="191" t="s">
        <v>79</v>
      </c>
      <c r="E343" s="203" t="s">
        <v>621</v>
      </c>
      <c r="F343" s="203" t="s">
        <v>622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SUM(P344:P374)</f>
        <v>0</v>
      </c>
      <c r="Q343" s="197"/>
      <c r="R343" s="198">
        <f>SUM(R344:R374)</f>
        <v>2.4039999999999999E-2</v>
      </c>
      <c r="S343" s="197"/>
      <c r="T343" s="199">
        <f>SUM(T344:T374)</f>
        <v>0</v>
      </c>
      <c r="AR343" s="200" t="s">
        <v>185</v>
      </c>
      <c r="AT343" s="201" t="s">
        <v>79</v>
      </c>
      <c r="AU343" s="201" t="s">
        <v>88</v>
      </c>
      <c r="AY343" s="200" t="s">
        <v>177</v>
      </c>
      <c r="BK343" s="202">
        <f>SUM(BK344:BK374)</f>
        <v>0</v>
      </c>
    </row>
    <row r="344" spans="1:65" s="2" customFormat="1" ht="21.75" customHeight="1">
      <c r="A344" s="35"/>
      <c r="B344" s="36"/>
      <c r="C344" s="205" t="s">
        <v>623</v>
      </c>
      <c r="D344" s="205" t="s">
        <v>180</v>
      </c>
      <c r="E344" s="206" t="s">
        <v>624</v>
      </c>
      <c r="F344" s="207" t="s">
        <v>625</v>
      </c>
      <c r="G344" s="208" t="s">
        <v>203</v>
      </c>
      <c r="H344" s="209">
        <v>24</v>
      </c>
      <c r="I344" s="210"/>
      <c r="J344" s="211">
        <f t="shared" ref="J344:J374" si="20">ROUND(I344*H344,2)</f>
        <v>0</v>
      </c>
      <c r="K344" s="212"/>
      <c r="L344" s="40"/>
      <c r="M344" s="213" t="s">
        <v>1</v>
      </c>
      <c r="N344" s="214" t="s">
        <v>46</v>
      </c>
      <c r="O344" s="72"/>
      <c r="P344" s="215">
        <f t="shared" ref="P344:P374" si="21">O344*H344</f>
        <v>0</v>
      </c>
      <c r="Q344" s="215">
        <v>0</v>
      </c>
      <c r="R344" s="215">
        <f t="shared" ref="R344:R374" si="22">Q344*H344</f>
        <v>0</v>
      </c>
      <c r="S344" s="215">
        <v>0</v>
      </c>
      <c r="T344" s="216">
        <f t="shared" ref="T344:T374" si="23"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263</v>
      </c>
      <c r="AT344" s="217" t="s">
        <v>180</v>
      </c>
      <c r="AU344" s="217" t="s">
        <v>185</v>
      </c>
      <c r="AY344" s="18" t="s">
        <v>177</v>
      </c>
      <c r="BE344" s="218">
        <f t="shared" ref="BE344:BE374" si="24">IF(N344="základní",J344,0)</f>
        <v>0</v>
      </c>
      <c r="BF344" s="218">
        <f t="shared" ref="BF344:BF374" si="25">IF(N344="snížená",J344,0)</f>
        <v>0</v>
      </c>
      <c r="BG344" s="218">
        <f t="shared" ref="BG344:BG374" si="26">IF(N344="zákl. přenesená",J344,0)</f>
        <v>0</v>
      </c>
      <c r="BH344" s="218">
        <f t="shared" ref="BH344:BH374" si="27">IF(N344="sníž. přenesená",J344,0)</f>
        <v>0</v>
      </c>
      <c r="BI344" s="218">
        <f t="shared" ref="BI344:BI374" si="28">IF(N344="nulová",J344,0)</f>
        <v>0</v>
      </c>
      <c r="BJ344" s="18" t="s">
        <v>185</v>
      </c>
      <c r="BK344" s="218">
        <f t="shared" ref="BK344:BK374" si="29">ROUND(I344*H344,2)</f>
        <v>0</v>
      </c>
      <c r="BL344" s="18" t="s">
        <v>263</v>
      </c>
      <c r="BM344" s="217" t="s">
        <v>1040</v>
      </c>
    </row>
    <row r="345" spans="1:65" s="2" customFormat="1" ht="16.5" customHeight="1">
      <c r="A345" s="35"/>
      <c r="B345" s="36"/>
      <c r="C345" s="263" t="s">
        <v>627</v>
      </c>
      <c r="D345" s="263" t="s">
        <v>339</v>
      </c>
      <c r="E345" s="264" t="s">
        <v>628</v>
      </c>
      <c r="F345" s="265" t="s">
        <v>629</v>
      </c>
      <c r="G345" s="266" t="s">
        <v>203</v>
      </c>
      <c r="H345" s="267">
        <v>24</v>
      </c>
      <c r="I345" s="268"/>
      <c r="J345" s="269">
        <f t="shared" si="20"/>
        <v>0</v>
      </c>
      <c r="K345" s="270"/>
      <c r="L345" s="271"/>
      <c r="M345" s="272" t="s">
        <v>1</v>
      </c>
      <c r="N345" s="273" t="s">
        <v>46</v>
      </c>
      <c r="O345" s="72"/>
      <c r="P345" s="215">
        <f t="shared" si="21"/>
        <v>0</v>
      </c>
      <c r="Q345" s="215">
        <v>6.9999999999999994E-5</v>
      </c>
      <c r="R345" s="215">
        <f t="shared" si="22"/>
        <v>1.6799999999999999E-3</v>
      </c>
      <c r="S345" s="215">
        <v>0</v>
      </c>
      <c r="T345" s="216">
        <f t="shared" si="2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360</v>
      </c>
      <c r="AT345" s="217" t="s">
        <v>339</v>
      </c>
      <c r="AU345" s="217" t="s">
        <v>185</v>
      </c>
      <c r="AY345" s="18" t="s">
        <v>177</v>
      </c>
      <c r="BE345" s="218">
        <f t="shared" si="24"/>
        <v>0</v>
      </c>
      <c r="BF345" s="218">
        <f t="shared" si="25"/>
        <v>0</v>
      </c>
      <c r="BG345" s="218">
        <f t="shared" si="26"/>
        <v>0</v>
      </c>
      <c r="BH345" s="218">
        <f t="shared" si="27"/>
        <v>0</v>
      </c>
      <c r="BI345" s="218">
        <f t="shared" si="28"/>
        <v>0</v>
      </c>
      <c r="BJ345" s="18" t="s">
        <v>185</v>
      </c>
      <c r="BK345" s="218">
        <f t="shared" si="29"/>
        <v>0</v>
      </c>
      <c r="BL345" s="18" t="s">
        <v>263</v>
      </c>
      <c r="BM345" s="217" t="s">
        <v>1041</v>
      </c>
    </row>
    <row r="346" spans="1:65" s="2" customFormat="1" ht="16.5" customHeight="1">
      <c r="A346" s="35"/>
      <c r="B346" s="36"/>
      <c r="C346" s="205" t="s">
        <v>631</v>
      </c>
      <c r="D346" s="205" t="s">
        <v>180</v>
      </c>
      <c r="E346" s="206" t="s">
        <v>632</v>
      </c>
      <c r="F346" s="207" t="s">
        <v>633</v>
      </c>
      <c r="G346" s="208" t="s">
        <v>192</v>
      </c>
      <c r="H346" s="209">
        <v>28</v>
      </c>
      <c r="I346" s="210"/>
      <c r="J346" s="211">
        <f t="shared" si="20"/>
        <v>0</v>
      </c>
      <c r="K346" s="212"/>
      <c r="L346" s="40"/>
      <c r="M346" s="213" t="s">
        <v>1</v>
      </c>
      <c r="N346" s="214" t="s">
        <v>46</v>
      </c>
      <c r="O346" s="72"/>
      <c r="P346" s="215">
        <f t="shared" si="21"/>
        <v>0</v>
      </c>
      <c r="Q346" s="215">
        <v>0</v>
      </c>
      <c r="R346" s="215">
        <f t="shared" si="22"/>
        <v>0</v>
      </c>
      <c r="S346" s="215">
        <v>0</v>
      </c>
      <c r="T346" s="216">
        <f t="shared" si="2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263</v>
      </c>
      <c r="AT346" s="217" t="s">
        <v>180</v>
      </c>
      <c r="AU346" s="217" t="s">
        <v>185</v>
      </c>
      <c r="AY346" s="18" t="s">
        <v>177</v>
      </c>
      <c r="BE346" s="218">
        <f t="shared" si="24"/>
        <v>0</v>
      </c>
      <c r="BF346" s="218">
        <f t="shared" si="25"/>
        <v>0</v>
      </c>
      <c r="BG346" s="218">
        <f t="shared" si="26"/>
        <v>0</v>
      </c>
      <c r="BH346" s="218">
        <f t="shared" si="27"/>
        <v>0</v>
      </c>
      <c r="BI346" s="218">
        <f t="shared" si="28"/>
        <v>0</v>
      </c>
      <c r="BJ346" s="18" t="s">
        <v>185</v>
      </c>
      <c r="BK346" s="218">
        <f t="shared" si="29"/>
        <v>0</v>
      </c>
      <c r="BL346" s="18" t="s">
        <v>263</v>
      </c>
      <c r="BM346" s="217" t="s">
        <v>1042</v>
      </c>
    </row>
    <row r="347" spans="1:65" s="2" customFormat="1" ht="16.5" customHeight="1">
      <c r="A347" s="35"/>
      <c r="B347" s="36"/>
      <c r="C347" s="263" t="s">
        <v>635</v>
      </c>
      <c r="D347" s="263" t="s">
        <v>339</v>
      </c>
      <c r="E347" s="264" t="s">
        <v>636</v>
      </c>
      <c r="F347" s="265" t="s">
        <v>637</v>
      </c>
      <c r="G347" s="266" t="s">
        <v>192</v>
      </c>
      <c r="H347" s="267">
        <v>28</v>
      </c>
      <c r="I347" s="268"/>
      <c r="J347" s="269">
        <f t="shared" si="20"/>
        <v>0</v>
      </c>
      <c r="K347" s="270"/>
      <c r="L347" s="271"/>
      <c r="M347" s="272" t="s">
        <v>1</v>
      </c>
      <c r="N347" s="273" t="s">
        <v>46</v>
      </c>
      <c r="O347" s="72"/>
      <c r="P347" s="215">
        <f t="shared" si="21"/>
        <v>0</v>
      </c>
      <c r="Q347" s="215">
        <v>5.0000000000000002E-5</v>
      </c>
      <c r="R347" s="215">
        <f t="shared" si="22"/>
        <v>1.4E-3</v>
      </c>
      <c r="S347" s="215">
        <v>0</v>
      </c>
      <c r="T347" s="216">
        <f t="shared" si="2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360</v>
      </c>
      <c r="AT347" s="217" t="s">
        <v>339</v>
      </c>
      <c r="AU347" s="217" t="s">
        <v>185</v>
      </c>
      <c r="AY347" s="18" t="s">
        <v>177</v>
      </c>
      <c r="BE347" s="218">
        <f t="shared" si="24"/>
        <v>0</v>
      </c>
      <c r="BF347" s="218">
        <f t="shared" si="25"/>
        <v>0</v>
      </c>
      <c r="BG347" s="218">
        <f t="shared" si="26"/>
        <v>0</v>
      </c>
      <c r="BH347" s="218">
        <f t="shared" si="27"/>
        <v>0</v>
      </c>
      <c r="BI347" s="218">
        <f t="shared" si="28"/>
        <v>0</v>
      </c>
      <c r="BJ347" s="18" t="s">
        <v>185</v>
      </c>
      <c r="BK347" s="218">
        <f t="shared" si="29"/>
        <v>0</v>
      </c>
      <c r="BL347" s="18" t="s">
        <v>263</v>
      </c>
      <c r="BM347" s="217" t="s">
        <v>1043</v>
      </c>
    </row>
    <row r="348" spans="1:65" s="2" customFormat="1" ht="21.75" customHeight="1">
      <c r="A348" s="35"/>
      <c r="B348" s="36"/>
      <c r="C348" s="205" t="s">
        <v>639</v>
      </c>
      <c r="D348" s="205" t="s">
        <v>180</v>
      </c>
      <c r="E348" s="206" t="s">
        <v>640</v>
      </c>
      <c r="F348" s="207" t="s">
        <v>641</v>
      </c>
      <c r="G348" s="208" t="s">
        <v>203</v>
      </c>
      <c r="H348" s="209">
        <v>70</v>
      </c>
      <c r="I348" s="210"/>
      <c r="J348" s="211">
        <f t="shared" si="20"/>
        <v>0</v>
      </c>
      <c r="K348" s="212"/>
      <c r="L348" s="40"/>
      <c r="M348" s="213" t="s">
        <v>1</v>
      </c>
      <c r="N348" s="214" t="s">
        <v>46</v>
      </c>
      <c r="O348" s="72"/>
      <c r="P348" s="215">
        <f t="shared" si="21"/>
        <v>0</v>
      </c>
      <c r="Q348" s="215">
        <v>0</v>
      </c>
      <c r="R348" s="215">
        <f t="shared" si="22"/>
        <v>0</v>
      </c>
      <c r="S348" s="215">
        <v>0</v>
      </c>
      <c r="T348" s="216">
        <f t="shared" si="2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263</v>
      </c>
      <c r="AT348" s="217" t="s">
        <v>180</v>
      </c>
      <c r="AU348" s="217" t="s">
        <v>185</v>
      </c>
      <c r="AY348" s="18" t="s">
        <v>177</v>
      </c>
      <c r="BE348" s="218">
        <f t="shared" si="24"/>
        <v>0</v>
      </c>
      <c r="BF348" s="218">
        <f t="shared" si="25"/>
        <v>0</v>
      </c>
      <c r="BG348" s="218">
        <f t="shared" si="26"/>
        <v>0</v>
      </c>
      <c r="BH348" s="218">
        <f t="shared" si="27"/>
        <v>0</v>
      </c>
      <c r="BI348" s="218">
        <f t="shared" si="28"/>
        <v>0</v>
      </c>
      <c r="BJ348" s="18" t="s">
        <v>185</v>
      </c>
      <c r="BK348" s="218">
        <f t="shared" si="29"/>
        <v>0</v>
      </c>
      <c r="BL348" s="18" t="s">
        <v>263</v>
      </c>
      <c r="BM348" s="217" t="s">
        <v>1044</v>
      </c>
    </row>
    <row r="349" spans="1:65" s="2" customFormat="1" ht="16.5" customHeight="1">
      <c r="A349" s="35"/>
      <c r="B349" s="36"/>
      <c r="C349" s="263" t="s">
        <v>643</v>
      </c>
      <c r="D349" s="263" t="s">
        <v>339</v>
      </c>
      <c r="E349" s="264" t="s">
        <v>644</v>
      </c>
      <c r="F349" s="265" t="s">
        <v>645</v>
      </c>
      <c r="G349" s="266" t="s">
        <v>203</v>
      </c>
      <c r="H349" s="267">
        <v>70</v>
      </c>
      <c r="I349" s="268"/>
      <c r="J349" s="269">
        <f t="shared" si="20"/>
        <v>0</v>
      </c>
      <c r="K349" s="270"/>
      <c r="L349" s="271"/>
      <c r="M349" s="272" t="s">
        <v>1</v>
      </c>
      <c r="N349" s="273" t="s">
        <v>46</v>
      </c>
      <c r="O349" s="72"/>
      <c r="P349" s="215">
        <f t="shared" si="21"/>
        <v>0</v>
      </c>
      <c r="Q349" s="215">
        <v>1.2E-4</v>
      </c>
      <c r="R349" s="215">
        <f t="shared" si="22"/>
        <v>8.3999999999999995E-3</v>
      </c>
      <c r="S349" s="215">
        <v>0</v>
      </c>
      <c r="T349" s="216">
        <f t="shared" si="2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360</v>
      </c>
      <c r="AT349" s="217" t="s">
        <v>339</v>
      </c>
      <c r="AU349" s="217" t="s">
        <v>185</v>
      </c>
      <c r="AY349" s="18" t="s">
        <v>177</v>
      </c>
      <c r="BE349" s="218">
        <f t="shared" si="24"/>
        <v>0</v>
      </c>
      <c r="BF349" s="218">
        <f t="shared" si="25"/>
        <v>0</v>
      </c>
      <c r="BG349" s="218">
        <f t="shared" si="26"/>
        <v>0</v>
      </c>
      <c r="BH349" s="218">
        <f t="shared" si="27"/>
        <v>0</v>
      </c>
      <c r="BI349" s="218">
        <f t="shared" si="28"/>
        <v>0</v>
      </c>
      <c r="BJ349" s="18" t="s">
        <v>185</v>
      </c>
      <c r="BK349" s="218">
        <f t="shared" si="29"/>
        <v>0</v>
      </c>
      <c r="BL349" s="18" t="s">
        <v>263</v>
      </c>
      <c r="BM349" s="217" t="s">
        <v>1045</v>
      </c>
    </row>
    <row r="350" spans="1:65" s="2" customFormat="1" ht="21.75" customHeight="1">
      <c r="A350" s="35"/>
      <c r="B350" s="36"/>
      <c r="C350" s="205" t="s">
        <v>647</v>
      </c>
      <c r="D350" s="205" t="s">
        <v>180</v>
      </c>
      <c r="E350" s="206" t="s">
        <v>648</v>
      </c>
      <c r="F350" s="207" t="s">
        <v>649</v>
      </c>
      <c r="G350" s="208" t="s">
        <v>203</v>
      </c>
      <c r="H350" s="209">
        <v>45</v>
      </c>
      <c r="I350" s="210"/>
      <c r="J350" s="211">
        <f t="shared" si="20"/>
        <v>0</v>
      </c>
      <c r="K350" s="212"/>
      <c r="L350" s="40"/>
      <c r="M350" s="213" t="s">
        <v>1</v>
      </c>
      <c r="N350" s="214" t="s">
        <v>46</v>
      </c>
      <c r="O350" s="72"/>
      <c r="P350" s="215">
        <f t="shared" si="21"/>
        <v>0</v>
      </c>
      <c r="Q350" s="215">
        <v>0</v>
      </c>
      <c r="R350" s="215">
        <f t="shared" si="22"/>
        <v>0</v>
      </c>
      <c r="S350" s="215">
        <v>0</v>
      </c>
      <c r="T350" s="216">
        <f t="shared" si="2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263</v>
      </c>
      <c r="AT350" s="217" t="s">
        <v>180</v>
      </c>
      <c r="AU350" s="217" t="s">
        <v>185</v>
      </c>
      <c r="AY350" s="18" t="s">
        <v>177</v>
      </c>
      <c r="BE350" s="218">
        <f t="shared" si="24"/>
        <v>0</v>
      </c>
      <c r="BF350" s="218">
        <f t="shared" si="25"/>
        <v>0</v>
      </c>
      <c r="BG350" s="218">
        <f t="shared" si="26"/>
        <v>0</v>
      </c>
      <c r="BH350" s="218">
        <f t="shared" si="27"/>
        <v>0</v>
      </c>
      <c r="BI350" s="218">
        <f t="shared" si="28"/>
        <v>0</v>
      </c>
      <c r="BJ350" s="18" t="s">
        <v>185</v>
      </c>
      <c r="BK350" s="218">
        <f t="shared" si="29"/>
        <v>0</v>
      </c>
      <c r="BL350" s="18" t="s">
        <v>263</v>
      </c>
      <c r="BM350" s="217" t="s">
        <v>1046</v>
      </c>
    </row>
    <row r="351" spans="1:65" s="2" customFormat="1" ht="16.5" customHeight="1">
      <c r="A351" s="35"/>
      <c r="B351" s="36"/>
      <c r="C351" s="263" t="s">
        <v>651</v>
      </c>
      <c r="D351" s="263" t="s">
        <v>339</v>
      </c>
      <c r="E351" s="264" t="s">
        <v>652</v>
      </c>
      <c r="F351" s="265" t="s">
        <v>653</v>
      </c>
      <c r="G351" s="266" t="s">
        <v>203</v>
      </c>
      <c r="H351" s="267">
        <v>45</v>
      </c>
      <c r="I351" s="268"/>
      <c r="J351" s="269">
        <f t="shared" si="20"/>
        <v>0</v>
      </c>
      <c r="K351" s="270"/>
      <c r="L351" s="271"/>
      <c r="M351" s="272" t="s">
        <v>1</v>
      </c>
      <c r="N351" s="273" t="s">
        <v>46</v>
      </c>
      <c r="O351" s="72"/>
      <c r="P351" s="215">
        <f t="shared" si="21"/>
        <v>0</v>
      </c>
      <c r="Q351" s="215">
        <v>1.7000000000000001E-4</v>
      </c>
      <c r="R351" s="215">
        <f t="shared" si="22"/>
        <v>7.6500000000000005E-3</v>
      </c>
      <c r="S351" s="215">
        <v>0</v>
      </c>
      <c r="T351" s="216">
        <f t="shared" si="2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360</v>
      </c>
      <c r="AT351" s="217" t="s">
        <v>339</v>
      </c>
      <c r="AU351" s="217" t="s">
        <v>185</v>
      </c>
      <c r="AY351" s="18" t="s">
        <v>177</v>
      </c>
      <c r="BE351" s="218">
        <f t="shared" si="24"/>
        <v>0</v>
      </c>
      <c r="BF351" s="218">
        <f t="shared" si="25"/>
        <v>0</v>
      </c>
      <c r="BG351" s="218">
        <f t="shared" si="26"/>
        <v>0</v>
      </c>
      <c r="BH351" s="218">
        <f t="shared" si="27"/>
        <v>0</v>
      </c>
      <c r="BI351" s="218">
        <f t="shared" si="28"/>
        <v>0</v>
      </c>
      <c r="BJ351" s="18" t="s">
        <v>185</v>
      </c>
      <c r="BK351" s="218">
        <f t="shared" si="29"/>
        <v>0</v>
      </c>
      <c r="BL351" s="18" t="s">
        <v>263</v>
      </c>
      <c r="BM351" s="217" t="s">
        <v>1047</v>
      </c>
    </row>
    <row r="352" spans="1:65" s="2" customFormat="1" ht="21.75" customHeight="1">
      <c r="A352" s="35"/>
      <c r="B352" s="36"/>
      <c r="C352" s="205" t="s">
        <v>655</v>
      </c>
      <c r="D352" s="205" t="s">
        <v>180</v>
      </c>
      <c r="E352" s="206" t="s">
        <v>656</v>
      </c>
      <c r="F352" s="207" t="s">
        <v>657</v>
      </c>
      <c r="G352" s="208" t="s">
        <v>203</v>
      </c>
      <c r="H352" s="209">
        <v>1</v>
      </c>
      <c r="I352" s="210"/>
      <c r="J352" s="211">
        <f t="shared" si="20"/>
        <v>0</v>
      </c>
      <c r="K352" s="212"/>
      <c r="L352" s="40"/>
      <c r="M352" s="213" t="s">
        <v>1</v>
      </c>
      <c r="N352" s="214" t="s">
        <v>46</v>
      </c>
      <c r="O352" s="72"/>
      <c r="P352" s="215">
        <f t="shared" si="21"/>
        <v>0</v>
      </c>
      <c r="Q352" s="215">
        <v>0</v>
      </c>
      <c r="R352" s="215">
        <f t="shared" si="22"/>
        <v>0</v>
      </c>
      <c r="S352" s="215">
        <v>0</v>
      </c>
      <c r="T352" s="216">
        <f t="shared" si="2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263</v>
      </c>
      <c r="AT352" s="217" t="s">
        <v>180</v>
      </c>
      <c r="AU352" s="217" t="s">
        <v>185</v>
      </c>
      <c r="AY352" s="18" t="s">
        <v>177</v>
      </c>
      <c r="BE352" s="218">
        <f t="shared" si="24"/>
        <v>0</v>
      </c>
      <c r="BF352" s="218">
        <f t="shared" si="25"/>
        <v>0</v>
      </c>
      <c r="BG352" s="218">
        <f t="shared" si="26"/>
        <v>0</v>
      </c>
      <c r="BH352" s="218">
        <f t="shared" si="27"/>
        <v>0</v>
      </c>
      <c r="BI352" s="218">
        <f t="shared" si="28"/>
        <v>0</v>
      </c>
      <c r="BJ352" s="18" t="s">
        <v>185</v>
      </c>
      <c r="BK352" s="218">
        <f t="shared" si="29"/>
        <v>0</v>
      </c>
      <c r="BL352" s="18" t="s">
        <v>263</v>
      </c>
      <c r="BM352" s="217" t="s">
        <v>1048</v>
      </c>
    </row>
    <row r="353" spans="1:65" s="2" customFormat="1" ht="16.5" customHeight="1">
      <c r="A353" s="35"/>
      <c r="B353" s="36"/>
      <c r="C353" s="263" t="s">
        <v>659</v>
      </c>
      <c r="D353" s="263" t="s">
        <v>339</v>
      </c>
      <c r="E353" s="264" t="s">
        <v>660</v>
      </c>
      <c r="F353" s="265" t="s">
        <v>661</v>
      </c>
      <c r="G353" s="266" t="s">
        <v>203</v>
      </c>
      <c r="H353" s="267">
        <v>1</v>
      </c>
      <c r="I353" s="268"/>
      <c r="J353" s="269">
        <f t="shared" si="20"/>
        <v>0</v>
      </c>
      <c r="K353" s="270"/>
      <c r="L353" s="271"/>
      <c r="M353" s="272" t="s">
        <v>1</v>
      </c>
      <c r="N353" s="273" t="s">
        <v>46</v>
      </c>
      <c r="O353" s="72"/>
      <c r="P353" s="215">
        <f t="shared" si="21"/>
        <v>0</v>
      </c>
      <c r="Q353" s="215">
        <v>3.4000000000000002E-4</v>
      </c>
      <c r="R353" s="215">
        <f t="shared" si="22"/>
        <v>3.4000000000000002E-4</v>
      </c>
      <c r="S353" s="215">
        <v>0</v>
      </c>
      <c r="T353" s="216">
        <f t="shared" si="2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360</v>
      </c>
      <c r="AT353" s="217" t="s">
        <v>339</v>
      </c>
      <c r="AU353" s="217" t="s">
        <v>185</v>
      </c>
      <c r="AY353" s="18" t="s">
        <v>177</v>
      </c>
      <c r="BE353" s="218">
        <f t="shared" si="24"/>
        <v>0</v>
      </c>
      <c r="BF353" s="218">
        <f t="shared" si="25"/>
        <v>0</v>
      </c>
      <c r="BG353" s="218">
        <f t="shared" si="26"/>
        <v>0</v>
      </c>
      <c r="BH353" s="218">
        <f t="shared" si="27"/>
        <v>0</v>
      </c>
      <c r="BI353" s="218">
        <f t="shared" si="28"/>
        <v>0</v>
      </c>
      <c r="BJ353" s="18" t="s">
        <v>185</v>
      </c>
      <c r="BK353" s="218">
        <f t="shared" si="29"/>
        <v>0</v>
      </c>
      <c r="BL353" s="18" t="s">
        <v>263</v>
      </c>
      <c r="BM353" s="217" t="s">
        <v>1049</v>
      </c>
    </row>
    <row r="354" spans="1:65" s="2" customFormat="1" ht="21.75" customHeight="1">
      <c r="A354" s="35"/>
      <c r="B354" s="36"/>
      <c r="C354" s="205" t="s">
        <v>663</v>
      </c>
      <c r="D354" s="205" t="s">
        <v>180</v>
      </c>
      <c r="E354" s="206" t="s">
        <v>664</v>
      </c>
      <c r="F354" s="207" t="s">
        <v>665</v>
      </c>
      <c r="G354" s="208" t="s">
        <v>203</v>
      </c>
      <c r="H354" s="209">
        <v>30</v>
      </c>
      <c r="I354" s="210"/>
      <c r="J354" s="211">
        <f t="shared" si="20"/>
        <v>0</v>
      </c>
      <c r="K354" s="212"/>
      <c r="L354" s="40"/>
      <c r="M354" s="213" t="s">
        <v>1</v>
      </c>
      <c r="N354" s="214" t="s">
        <v>46</v>
      </c>
      <c r="O354" s="72"/>
      <c r="P354" s="215">
        <f t="shared" si="21"/>
        <v>0</v>
      </c>
      <c r="Q354" s="215">
        <v>0</v>
      </c>
      <c r="R354" s="215">
        <f t="shared" si="22"/>
        <v>0</v>
      </c>
      <c r="S354" s="215">
        <v>0</v>
      </c>
      <c r="T354" s="216">
        <f t="shared" si="2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263</v>
      </c>
      <c r="AT354" s="217" t="s">
        <v>180</v>
      </c>
      <c r="AU354" s="217" t="s">
        <v>185</v>
      </c>
      <c r="AY354" s="18" t="s">
        <v>177</v>
      </c>
      <c r="BE354" s="218">
        <f t="shared" si="24"/>
        <v>0</v>
      </c>
      <c r="BF354" s="218">
        <f t="shared" si="25"/>
        <v>0</v>
      </c>
      <c r="BG354" s="218">
        <f t="shared" si="26"/>
        <v>0</v>
      </c>
      <c r="BH354" s="218">
        <f t="shared" si="27"/>
        <v>0</v>
      </c>
      <c r="BI354" s="218">
        <f t="shared" si="28"/>
        <v>0</v>
      </c>
      <c r="BJ354" s="18" t="s">
        <v>185</v>
      </c>
      <c r="BK354" s="218">
        <f t="shared" si="29"/>
        <v>0</v>
      </c>
      <c r="BL354" s="18" t="s">
        <v>263</v>
      </c>
      <c r="BM354" s="217" t="s">
        <v>1050</v>
      </c>
    </row>
    <row r="355" spans="1:65" s="2" customFormat="1" ht="21.75" customHeight="1">
      <c r="A355" s="35"/>
      <c r="B355" s="36"/>
      <c r="C355" s="205" t="s">
        <v>667</v>
      </c>
      <c r="D355" s="205" t="s">
        <v>180</v>
      </c>
      <c r="E355" s="206" t="s">
        <v>668</v>
      </c>
      <c r="F355" s="207" t="s">
        <v>669</v>
      </c>
      <c r="G355" s="208" t="s">
        <v>192</v>
      </c>
      <c r="H355" s="209">
        <v>30</v>
      </c>
      <c r="I355" s="210"/>
      <c r="J355" s="211">
        <f t="shared" si="20"/>
        <v>0</v>
      </c>
      <c r="K355" s="212"/>
      <c r="L355" s="40"/>
      <c r="M355" s="213" t="s">
        <v>1</v>
      </c>
      <c r="N355" s="214" t="s">
        <v>46</v>
      </c>
      <c r="O355" s="72"/>
      <c r="P355" s="215">
        <f t="shared" si="21"/>
        <v>0</v>
      </c>
      <c r="Q355" s="215">
        <v>0</v>
      </c>
      <c r="R355" s="215">
        <f t="shared" si="22"/>
        <v>0</v>
      </c>
      <c r="S355" s="215">
        <v>0</v>
      </c>
      <c r="T355" s="216">
        <f t="shared" si="2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263</v>
      </c>
      <c r="AT355" s="217" t="s">
        <v>180</v>
      </c>
      <c r="AU355" s="217" t="s">
        <v>185</v>
      </c>
      <c r="AY355" s="18" t="s">
        <v>177</v>
      </c>
      <c r="BE355" s="218">
        <f t="shared" si="24"/>
        <v>0</v>
      </c>
      <c r="BF355" s="218">
        <f t="shared" si="25"/>
        <v>0</v>
      </c>
      <c r="BG355" s="218">
        <f t="shared" si="26"/>
        <v>0</v>
      </c>
      <c r="BH355" s="218">
        <f t="shared" si="27"/>
        <v>0</v>
      </c>
      <c r="BI355" s="218">
        <f t="shared" si="28"/>
        <v>0</v>
      </c>
      <c r="BJ355" s="18" t="s">
        <v>185</v>
      </c>
      <c r="BK355" s="218">
        <f t="shared" si="29"/>
        <v>0</v>
      </c>
      <c r="BL355" s="18" t="s">
        <v>263</v>
      </c>
      <c r="BM355" s="217" t="s">
        <v>1051</v>
      </c>
    </row>
    <row r="356" spans="1:65" s="2" customFormat="1" ht="21.75" customHeight="1">
      <c r="A356" s="35"/>
      <c r="B356" s="36"/>
      <c r="C356" s="205" t="s">
        <v>671</v>
      </c>
      <c r="D356" s="205" t="s">
        <v>180</v>
      </c>
      <c r="E356" s="206" t="s">
        <v>672</v>
      </c>
      <c r="F356" s="207" t="s">
        <v>673</v>
      </c>
      <c r="G356" s="208" t="s">
        <v>192</v>
      </c>
      <c r="H356" s="209">
        <v>5</v>
      </c>
      <c r="I356" s="210"/>
      <c r="J356" s="211">
        <f t="shared" si="20"/>
        <v>0</v>
      </c>
      <c r="K356" s="212"/>
      <c r="L356" s="40"/>
      <c r="M356" s="213" t="s">
        <v>1</v>
      </c>
      <c r="N356" s="214" t="s">
        <v>46</v>
      </c>
      <c r="O356" s="72"/>
      <c r="P356" s="215">
        <f t="shared" si="21"/>
        <v>0</v>
      </c>
      <c r="Q356" s="215">
        <v>0</v>
      </c>
      <c r="R356" s="215">
        <f t="shared" si="22"/>
        <v>0</v>
      </c>
      <c r="S356" s="215">
        <v>0</v>
      </c>
      <c r="T356" s="216">
        <f t="shared" si="2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263</v>
      </c>
      <c r="AT356" s="217" t="s">
        <v>180</v>
      </c>
      <c r="AU356" s="217" t="s">
        <v>185</v>
      </c>
      <c r="AY356" s="18" t="s">
        <v>177</v>
      </c>
      <c r="BE356" s="218">
        <f t="shared" si="24"/>
        <v>0</v>
      </c>
      <c r="BF356" s="218">
        <f t="shared" si="25"/>
        <v>0</v>
      </c>
      <c r="BG356" s="218">
        <f t="shared" si="26"/>
        <v>0</v>
      </c>
      <c r="BH356" s="218">
        <f t="shared" si="27"/>
        <v>0</v>
      </c>
      <c r="BI356" s="218">
        <f t="shared" si="28"/>
        <v>0</v>
      </c>
      <c r="BJ356" s="18" t="s">
        <v>185</v>
      </c>
      <c r="BK356" s="218">
        <f t="shared" si="29"/>
        <v>0</v>
      </c>
      <c r="BL356" s="18" t="s">
        <v>263</v>
      </c>
      <c r="BM356" s="217" t="s">
        <v>1052</v>
      </c>
    </row>
    <row r="357" spans="1:65" s="2" customFormat="1" ht="21.75" customHeight="1">
      <c r="A357" s="35"/>
      <c r="B357" s="36"/>
      <c r="C357" s="205" t="s">
        <v>675</v>
      </c>
      <c r="D357" s="205" t="s">
        <v>180</v>
      </c>
      <c r="E357" s="206" t="s">
        <v>676</v>
      </c>
      <c r="F357" s="207" t="s">
        <v>677</v>
      </c>
      <c r="G357" s="208" t="s">
        <v>192</v>
      </c>
      <c r="H357" s="209">
        <v>5</v>
      </c>
      <c r="I357" s="210"/>
      <c r="J357" s="211">
        <f t="shared" si="20"/>
        <v>0</v>
      </c>
      <c r="K357" s="212"/>
      <c r="L357" s="40"/>
      <c r="M357" s="213" t="s">
        <v>1</v>
      </c>
      <c r="N357" s="214" t="s">
        <v>46</v>
      </c>
      <c r="O357" s="72"/>
      <c r="P357" s="215">
        <f t="shared" si="21"/>
        <v>0</v>
      </c>
      <c r="Q357" s="215">
        <v>0</v>
      </c>
      <c r="R357" s="215">
        <f t="shared" si="22"/>
        <v>0</v>
      </c>
      <c r="S357" s="215">
        <v>0</v>
      </c>
      <c r="T357" s="216">
        <f t="shared" si="2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263</v>
      </c>
      <c r="AT357" s="217" t="s">
        <v>180</v>
      </c>
      <c r="AU357" s="217" t="s">
        <v>185</v>
      </c>
      <c r="AY357" s="18" t="s">
        <v>177</v>
      </c>
      <c r="BE357" s="218">
        <f t="shared" si="24"/>
        <v>0</v>
      </c>
      <c r="BF357" s="218">
        <f t="shared" si="25"/>
        <v>0</v>
      </c>
      <c r="BG357" s="218">
        <f t="shared" si="26"/>
        <v>0</v>
      </c>
      <c r="BH357" s="218">
        <f t="shared" si="27"/>
        <v>0</v>
      </c>
      <c r="BI357" s="218">
        <f t="shared" si="28"/>
        <v>0</v>
      </c>
      <c r="BJ357" s="18" t="s">
        <v>185</v>
      </c>
      <c r="BK357" s="218">
        <f t="shared" si="29"/>
        <v>0</v>
      </c>
      <c r="BL357" s="18" t="s">
        <v>263</v>
      </c>
      <c r="BM357" s="217" t="s">
        <v>1053</v>
      </c>
    </row>
    <row r="358" spans="1:65" s="2" customFormat="1" ht="16.5" customHeight="1">
      <c r="A358" s="35"/>
      <c r="B358" s="36"/>
      <c r="C358" s="263" t="s">
        <v>679</v>
      </c>
      <c r="D358" s="263" t="s">
        <v>339</v>
      </c>
      <c r="E358" s="264" t="s">
        <v>680</v>
      </c>
      <c r="F358" s="265" t="s">
        <v>681</v>
      </c>
      <c r="G358" s="266" t="s">
        <v>192</v>
      </c>
      <c r="H358" s="267">
        <v>5</v>
      </c>
      <c r="I358" s="268"/>
      <c r="J358" s="269">
        <f t="shared" si="20"/>
        <v>0</v>
      </c>
      <c r="K358" s="270"/>
      <c r="L358" s="271"/>
      <c r="M358" s="272" t="s">
        <v>1</v>
      </c>
      <c r="N358" s="273" t="s">
        <v>46</v>
      </c>
      <c r="O358" s="72"/>
      <c r="P358" s="215">
        <f t="shared" si="21"/>
        <v>0</v>
      </c>
      <c r="Q358" s="215">
        <v>5.0000000000000002E-5</v>
      </c>
      <c r="R358" s="215">
        <f t="shared" si="22"/>
        <v>2.5000000000000001E-4</v>
      </c>
      <c r="S358" s="215">
        <v>0</v>
      </c>
      <c r="T358" s="216">
        <f t="shared" si="2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360</v>
      </c>
      <c r="AT358" s="217" t="s">
        <v>339</v>
      </c>
      <c r="AU358" s="217" t="s">
        <v>185</v>
      </c>
      <c r="AY358" s="18" t="s">
        <v>177</v>
      </c>
      <c r="BE358" s="218">
        <f t="shared" si="24"/>
        <v>0</v>
      </c>
      <c r="BF358" s="218">
        <f t="shared" si="25"/>
        <v>0</v>
      </c>
      <c r="BG358" s="218">
        <f t="shared" si="26"/>
        <v>0</v>
      </c>
      <c r="BH358" s="218">
        <f t="shared" si="27"/>
        <v>0</v>
      </c>
      <c r="BI358" s="218">
        <f t="shared" si="28"/>
        <v>0</v>
      </c>
      <c r="BJ358" s="18" t="s">
        <v>185</v>
      </c>
      <c r="BK358" s="218">
        <f t="shared" si="29"/>
        <v>0</v>
      </c>
      <c r="BL358" s="18" t="s">
        <v>263</v>
      </c>
      <c r="BM358" s="217" t="s">
        <v>1054</v>
      </c>
    </row>
    <row r="359" spans="1:65" s="2" customFormat="1" ht="16.5" customHeight="1">
      <c r="A359" s="35"/>
      <c r="B359" s="36"/>
      <c r="C359" s="205" t="s">
        <v>683</v>
      </c>
      <c r="D359" s="205" t="s">
        <v>180</v>
      </c>
      <c r="E359" s="206" t="s">
        <v>684</v>
      </c>
      <c r="F359" s="207" t="s">
        <v>685</v>
      </c>
      <c r="G359" s="208" t="s">
        <v>192</v>
      </c>
      <c r="H359" s="209">
        <v>2</v>
      </c>
      <c r="I359" s="210"/>
      <c r="J359" s="211">
        <f t="shared" si="20"/>
        <v>0</v>
      </c>
      <c r="K359" s="212"/>
      <c r="L359" s="40"/>
      <c r="M359" s="213" t="s">
        <v>1</v>
      </c>
      <c r="N359" s="214" t="s">
        <v>46</v>
      </c>
      <c r="O359" s="72"/>
      <c r="P359" s="215">
        <f t="shared" si="21"/>
        <v>0</v>
      </c>
      <c r="Q359" s="215">
        <v>0</v>
      </c>
      <c r="R359" s="215">
        <f t="shared" si="22"/>
        <v>0</v>
      </c>
      <c r="S359" s="215">
        <v>0</v>
      </c>
      <c r="T359" s="216">
        <f t="shared" si="2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263</v>
      </c>
      <c r="AT359" s="217" t="s">
        <v>180</v>
      </c>
      <c r="AU359" s="217" t="s">
        <v>185</v>
      </c>
      <c r="AY359" s="18" t="s">
        <v>177</v>
      </c>
      <c r="BE359" s="218">
        <f t="shared" si="24"/>
        <v>0</v>
      </c>
      <c r="BF359" s="218">
        <f t="shared" si="25"/>
        <v>0</v>
      </c>
      <c r="BG359" s="218">
        <f t="shared" si="26"/>
        <v>0</v>
      </c>
      <c r="BH359" s="218">
        <f t="shared" si="27"/>
        <v>0</v>
      </c>
      <c r="BI359" s="218">
        <f t="shared" si="28"/>
        <v>0</v>
      </c>
      <c r="BJ359" s="18" t="s">
        <v>185</v>
      </c>
      <c r="BK359" s="218">
        <f t="shared" si="29"/>
        <v>0</v>
      </c>
      <c r="BL359" s="18" t="s">
        <v>263</v>
      </c>
      <c r="BM359" s="217" t="s">
        <v>1055</v>
      </c>
    </row>
    <row r="360" spans="1:65" s="2" customFormat="1" ht="16.5" customHeight="1">
      <c r="A360" s="35"/>
      <c r="B360" s="36"/>
      <c r="C360" s="263" t="s">
        <v>687</v>
      </c>
      <c r="D360" s="263" t="s">
        <v>339</v>
      </c>
      <c r="E360" s="264" t="s">
        <v>688</v>
      </c>
      <c r="F360" s="265" t="s">
        <v>689</v>
      </c>
      <c r="G360" s="266" t="s">
        <v>192</v>
      </c>
      <c r="H360" s="267">
        <v>2</v>
      </c>
      <c r="I360" s="268"/>
      <c r="J360" s="269">
        <f t="shared" si="20"/>
        <v>0</v>
      </c>
      <c r="K360" s="270"/>
      <c r="L360" s="271"/>
      <c r="M360" s="272" t="s">
        <v>1</v>
      </c>
      <c r="N360" s="273" t="s">
        <v>46</v>
      </c>
      <c r="O360" s="72"/>
      <c r="P360" s="215">
        <f t="shared" si="21"/>
        <v>0</v>
      </c>
      <c r="Q360" s="215">
        <v>5.0000000000000002E-5</v>
      </c>
      <c r="R360" s="215">
        <f t="shared" si="22"/>
        <v>1E-4</v>
      </c>
      <c r="S360" s="215">
        <v>0</v>
      </c>
      <c r="T360" s="216">
        <f t="shared" si="2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7" t="s">
        <v>360</v>
      </c>
      <c r="AT360" s="217" t="s">
        <v>339</v>
      </c>
      <c r="AU360" s="217" t="s">
        <v>185</v>
      </c>
      <c r="AY360" s="18" t="s">
        <v>177</v>
      </c>
      <c r="BE360" s="218">
        <f t="shared" si="24"/>
        <v>0</v>
      </c>
      <c r="BF360" s="218">
        <f t="shared" si="25"/>
        <v>0</v>
      </c>
      <c r="BG360" s="218">
        <f t="shared" si="26"/>
        <v>0</v>
      </c>
      <c r="BH360" s="218">
        <f t="shared" si="27"/>
        <v>0</v>
      </c>
      <c r="BI360" s="218">
        <f t="shared" si="28"/>
        <v>0</v>
      </c>
      <c r="BJ360" s="18" t="s">
        <v>185</v>
      </c>
      <c r="BK360" s="218">
        <f t="shared" si="29"/>
        <v>0</v>
      </c>
      <c r="BL360" s="18" t="s">
        <v>263</v>
      </c>
      <c r="BM360" s="217" t="s">
        <v>1056</v>
      </c>
    </row>
    <row r="361" spans="1:65" s="2" customFormat="1" ht="21.75" customHeight="1">
      <c r="A361" s="35"/>
      <c r="B361" s="36"/>
      <c r="C361" s="205" t="s">
        <v>691</v>
      </c>
      <c r="D361" s="205" t="s">
        <v>180</v>
      </c>
      <c r="E361" s="206" t="s">
        <v>692</v>
      </c>
      <c r="F361" s="207" t="s">
        <v>693</v>
      </c>
      <c r="G361" s="208" t="s">
        <v>192</v>
      </c>
      <c r="H361" s="209">
        <v>3</v>
      </c>
      <c r="I361" s="210"/>
      <c r="J361" s="211">
        <f t="shared" si="20"/>
        <v>0</v>
      </c>
      <c r="K361" s="212"/>
      <c r="L361" s="40"/>
      <c r="M361" s="213" t="s">
        <v>1</v>
      </c>
      <c r="N361" s="214" t="s">
        <v>46</v>
      </c>
      <c r="O361" s="72"/>
      <c r="P361" s="215">
        <f t="shared" si="21"/>
        <v>0</v>
      </c>
      <c r="Q361" s="215">
        <v>0</v>
      </c>
      <c r="R361" s="215">
        <f t="shared" si="22"/>
        <v>0</v>
      </c>
      <c r="S361" s="215">
        <v>0</v>
      </c>
      <c r="T361" s="216">
        <f t="shared" si="2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263</v>
      </c>
      <c r="AT361" s="217" t="s">
        <v>180</v>
      </c>
      <c r="AU361" s="217" t="s">
        <v>185</v>
      </c>
      <c r="AY361" s="18" t="s">
        <v>177</v>
      </c>
      <c r="BE361" s="218">
        <f t="shared" si="24"/>
        <v>0</v>
      </c>
      <c r="BF361" s="218">
        <f t="shared" si="25"/>
        <v>0</v>
      </c>
      <c r="BG361" s="218">
        <f t="shared" si="26"/>
        <v>0</v>
      </c>
      <c r="BH361" s="218">
        <f t="shared" si="27"/>
        <v>0</v>
      </c>
      <c r="BI361" s="218">
        <f t="shared" si="28"/>
        <v>0</v>
      </c>
      <c r="BJ361" s="18" t="s">
        <v>185</v>
      </c>
      <c r="BK361" s="218">
        <f t="shared" si="29"/>
        <v>0</v>
      </c>
      <c r="BL361" s="18" t="s">
        <v>263</v>
      </c>
      <c r="BM361" s="217" t="s">
        <v>1057</v>
      </c>
    </row>
    <row r="362" spans="1:65" s="2" customFormat="1" ht="16.5" customHeight="1">
      <c r="A362" s="35"/>
      <c r="B362" s="36"/>
      <c r="C362" s="263" t="s">
        <v>695</v>
      </c>
      <c r="D362" s="263" t="s">
        <v>339</v>
      </c>
      <c r="E362" s="264" t="s">
        <v>696</v>
      </c>
      <c r="F362" s="265" t="s">
        <v>697</v>
      </c>
      <c r="G362" s="266" t="s">
        <v>192</v>
      </c>
      <c r="H362" s="267">
        <v>3</v>
      </c>
      <c r="I362" s="268"/>
      <c r="J362" s="269">
        <f t="shared" si="20"/>
        <v>0</v>
      </c>
      <c r="K362" s="270"/>
      <c r="L362" s="271"/>
      <c r="M362" s="272" t="s">
        <v>1</v>
      </c>
      <c r="N362" s="273" t="s">
        <v>46</v>
      </c>
      <c r="O362" s="72"/>
      <c r="P362" s="215">
        <f t="shared" si="21"/>
        <v>0</v>
      </c>
      <c r="Q362" s="215">
        <v>6.0000000000000002E-5</v>
      </c>
      <c r="R362" s="215">
        <f t="shared" si="22"/>
        <v>1.8000000000000001E-4</v>
      </c>
      <c r="S362" s="215">
        <v>0</v>
      </c>
      <c r="T362" s="216">
        <f t="shared" si="2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360</v>
      </c>
      <c r="AT362" s="217" t="s">
        <v>339</v>
      </c>
      <c r="AU362" s="217" t="s">
        <v>185</v>
      </c>
      <c r="AY362" s="18" t="s">
        <v>177</v>
      </c>
      <c r="BE362" s="218">
        <f t="shared" si="24"/>
        <v>0</v>
      </c>
      <c r="BF362" s="218">
        <f t="shared" si="25"/>
        <v>0</v>
      </c>
      <c r="BG362" s="218">
        <f t="shared" si="26"/>
        <v>0</v>
      </c>
      <c r="BH362" s="218">
        <f t="shared" si="27"/>
        <v>0</v>
      </c>
      <c r="BI362" s="218">
        <f t="shared" si="28"/>
        <v>0</v>
      </c>
      <c r="BJ362" s="18" t="s">
        <v>185</v>
      </c>
      <c r="BK362" s="218">
        <f t="shared" si="29"/>
        <v>0</v>
      </c>
      <c r="BL362" s="18" t="s">
        <v>263</v>
      </c>
      <c r="BM362" s="217" t="s">
        <v>1058</v>
      </c>
    </row>
    <row r="363" spans="1:65" s="2" customFormat="1" ht="21.75" customHeight="1">
      <c r="A363" s="35"/>
      <c r="B363" s="36"/>
      <c r="C363" s="205" t="s">
        <v>699</v>
      </c>
      <c r="D363" s="205" t="s">
        <v>180</v>
      </c>
      <c r="E363" s="206" t="s">
        <v>700</v>
      </c>
      <c r="F363" s="207" t="s">
        <v>701</v>
      </c>
      <c r="G363" s="208" t="s">
        <v>192</v>
      </c>
      <c r="H363" s="209">
        <v>11</v>
      </c>
      <c r="I363" s="210"/>
      <c r="J363" s="211">
        <f t="shared" si="20"/>
        <v>0</v>
      </c>
      <c r="K363" s="212"/>
      <c r="L363" s="40"/>
      <c r="M363" s="213" t="s">
        <v>1</v>
      </c>
      <c r="N363" s="214" t="s">
        <v>46</v>
      </c>
      <c r="O363" s="72"/>
      <c r="P363" s="215">
        <f t="shared" si="21"/>
        <v>0</v>
      </c>
      <c r="Q363" s="215">
        <v>0</v>
      </c>
      <c r="R363" s="215">
        <f t="shared" si="22"/>
        <v>0</v>
      </c>
      <c r="S363" s="215">
        <v>0</v>
      </c>
      <c r="T363" s="216">
        <f t="shared" si="2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263</v>
      </c>
      <c r="AT363" s="217" t="s">
        <v>180</v>
      </c>
      <c r="AU363" s="217" t="s">
        <v>185</v>
      </c>
      <c r="AY363" s="18" t="s">
        <v>177</v>
      </c>
      <c r="BE363" s="218">
        <f t="shared" si="24"/>
        <v>0</v>
      </c>
      <c r="BF363" s="218">
        <f t="shared" si="25"/>
        <v>0</v>
      </c>
      <c r="BG363" s="218">
        <f t="shared" si="26"/>
        <v>0</v>
      </c>
      <c r="BH363" s="218">
        <f t="shared" si="27"/>
        <v>0</v>
      </c>
      <c r="BI363" s="218">
        <f t="shared" si="28"/>
        <v>0</v>
      </c>
      <c r="BJ363" s="18" t="s">
        <v>185</v>
      </c>
      <c r="BK363" s="218">
        <f t="shared" si="29"/>
        <v>0</v>
      </c>
      <c r="BL363" s="18" t="s">
        <v>263</v>
      </c>
      <c r="BM363" s="217" t="s">
        <v>1059</v>
      </c>
    </row>
    <row r="364" spans="1:65" s="2" customFormat="1" ht="16.5" customHeight="1">
      <c r="A364" s="35"/>
      <c r="B364" s="36"/>
      <c r="C364" s="263" t="s">
        <v>703</v>
      </c>
      <c r="D364" s="263" t="s">
        <v>339</v>
      </c>
      <c r="E364" s="264" t="s">
        <v>704</v>
      </c>
      <c r="F364" s="265" t="s">
        <v>705</v>
      </c>
      <c r="G364" s="266" t="s">
        <v>192</v>
      </c>
      <c r="H364" s="267">
        <v>11</v>
      </c>
      <c r="I364" s="268"/>
      <c r="J364" s="269">
        <f t="shared" si="20"/>
        <v>0</v>
      </c>
      <c r="K364" s="270"/>
      <c r="L364" s="271"/>
      <c r="M364" s="272" t="s">
        <v>1</v>
      </c>
      <c r="N364" s="273" t="s">
        <v>46</v>
      </c>
      <c r="O364" s="72"/>
      <c r="P364" s="215">
        <f t="shared" si="21"/>
        <v>0</v>
      </c>
      <c r="Q364" s="215">
        <v>6.0000000000000002E-5</v>
      </c>
      <c r="R364" s="215">
        <f t="shared" si="22"/>
        <v>6.6E-4</v>
      </c>
      <c r="S364" s="215">
        <v>0</v>
      </c>
      <c r="T364" s="216">
        <f t="shared" si="2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360</v>
      </c>
      <c r="AT364" s="217" t="s">
        <v>339</v>
      </c>
      <c r="AU364" s="217" t="s">
        <v>185</v>
      </c>
      <c r="AY364" s="18" t="s">
        <v>177</v>
      </c>
      <c r="BE364" s="218">
        <f t="shared" si="24"/>
        <v>0</v>
      </c>
      <c r="BF364" s="218">
        <f t="shared" si="25"/>
        <v>0</v>
      </c>
      <c r="BG364" s="218">
        <f t="shared" si="26"/>
        <v>0</v>
      </c>
      <c r="BH364" s="218">
        <f t="shared" si="27"/>
        <v>0</v>
      </c>
      <c r="BI364" s="218">
        <f t="shared" si="28"/>
        <v>0</v>
      </c>
      <c r="BJ364" s="18" t="s">
        <v>185</v>
      </c>
      <c r="BK364" s="218">
        <f t="shared" si="29"/>
        <v>0</v>
      </c>
      <c r="BL364" s="18" t="s">
        <v>263</v>
      </c>
      <c r="BM364" s="217" t="s">
        <v>1060</v>
      </c>
    </row>
    <row r="365" spans="1:65" s="2" customFormat="1" ht="16.5" customHeight="1">
      <c r="A365" s="35"/>
      <c r="B365" s="36"/>
      <c r="C365" s="205" t="s">
        <v>707</v>
      </c>
      <c r="D365" s="205" t="s">
        <v>180</v>
      </c>
      <c r="E365" s="206" t="s">
        <v>708</v>
      </c>
      <c r="F365" s="207" t="s">
        <v>709</v>
      </c>
      <c r="G365" s="208" t="s">
        <v>203</v>
      </c>
      <c r="H365" s="209">
        <v>4</v>
      </c>
      <c r="I365" s="210"/>
      <c r="J365" s="211">
        <f t="shared" si="20"/>
        <v>0</v>
      </c>
      <c r="K365" s="212"/>
      <c r="L365" s="40"/>
      <c r="M365" s="213" t="s">
        <v>1</v>
      </c>
      <c r="N365" s="214" t="s">
        <v>46</v>
      </c>
      <c r="O365" s="72"/>
      <c r="P365" s="215">
        <f t="shared" si="21"/>
        <v>0</v>
      </c>
      <c r="Q365" s="215">
        <v>0</v>
      </c>
      <c r="R365" s="215">
        <f t="shared" si="22"/>
        <v>0</v>
      </c>
      <c r="S365" s="215">
        <v>0</v>
      </c>
      <c r="T365" s="216">
        <f t="shared" si="2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263</v>
      </c>
      <c r="AT365" s="217" t="s">
        <v>180</v>
      </c>
      <c r="AU365" s="217" t="s">
        <v>185</v>
      </c>
      <c r="AY365" s="18" t="s">
        <v>177</v>
      </c>
      <c r="BE365" s="218">
        <f t="shared" si="24"/>
        <v>0</v>
      </c>
      <c r="BF365" s="218">
        <f t="shared" si="25"/>
        <v>0</v>
      </c>
      <c r="BG365" s="218">
        <f t="shared" si="26"/>
        <v>0</v>
      </c>
      <c r="BH365" s="218">
        <f t="shared" si="27"/>
        <v>0</v>
      </c>
      <c r="BI365" s="218">
        <f t="shared" si="28"/>
        <v>0</v>
      </c>
      <c r="BJ365" s="18" t="s">
        <v>185</v>
      </c>
      <c r="BK365" s="218">
        <f t="shared" si="29"/>
        <v>0</v>
      </c>
      <c r="BL365" s="18" t="s">
        <v>263</v>
      </c>
      <c r="BM365" s="217" t="s">
        <v>710</v>
      </c>
    </row>
    <row r="366" spans="1:65" s="2" customFormat="1" ht="21.75" customHeight="1">
      <c r="A366" s="35"/>
      <c r="B366" s="36"/>
      <c r="C366" s="205" t="s">
        <v>711</v>
      </c>
      <c r="D366" s="205" t="s">
        <v>180</v>
      </c>
      <c r="E366" s="206" t="s">
        <v>712</v>
      </c>
      <c r="F366" s="207" t="s">
        <v>713</v>
      </c>
      <c r="G366" s="208" t="s">
        <v>203</v>
      </c>
      <c r="H366" s="209">
        <v>1</v>
      </c>
      <c r="I366" s="210"/>
      <c r="J366" s="211">
        <f t="shared" si="20"/>
        <v>0</v>
      </c>
      <c r="K366" s="212"/>
      <c r="L366" s="40"/>
      <c r="M366" s="213" t="s">
        <v>1</v>
      </c>
      <c r="N366" s="214" t="s">
        <v>46</v>
      </c>
      <c r="O366" s="72"/>
      <c r="P366" s="215">
        <f t="shared" si="21"/>
        <v>0</v>
      </c>
      <c r="Q366" s="215">
        <v>0</v>
      </c>
      <c r="R366" s="215">
        <f t="shared" si="22"/>
        <v>0</v>
      </c>
      <c r="S366" s="215">
        <v>0</v>
      </c>
      <c r="T366" s="216">
        <f t="shared" si="2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263</v>
      </c>
      <c r="AT366" s="217" t="s">
        <v>180</v>
      </c>
      <c r="AU366" s="217" t="s">
        <v>185</v>
      </c>
      <c r="AY366" s="18" t="s">
        <v>177</v>
      </c>
      <c r="BE366" s="218">
        <f t="shared" si="24"/>
        <v>0</v>
      </c>
      <c r="BF366" s="218">
        <f t="shared" si="25"/>
        <v>0</v>
      </c>
      <c r="BG366" s="218">
        <f t="shared" si="26"/>
        <v>0</v>
      </c>
      <c r="BH366" s="218">
        <f t="shared" si="27"/>
        <v>0</v>
      </c>
      <c r="BI366" s="218">
        <f t="shared" si="28"/>
        <v>0</v>
      </c>
      <c r="BJ366" s="18" t="s">
        <v>185</v>
      </c>
      <c r="BK366" s="218">
        <f t="shared" si="29"/>
        <v>0</v>
      </c>
      <c r="BL366" s="18" t="s">
        <v>263</v>
      </c>
      <c r="BM366" s="217" t="s">
        <v>714</v>
      </c>
    </row>
    <row r="367" spans="1:65" s="2" customFormat="1" ht="16.5" customHeight="1">
      <c r="A367" s="35"/>
      <c r="B367" s="36"/>
      <c r="C367" s="205" t="s">
        <v>715</v>
      </c>
      <c r="D367" s="205" t="s">
        <v>180</v>
      </c>
      <c r="E367" s="206" t="s">
        <v>716</v>
      </c>
      <c r="F367" s="207" t="s">
        <v>717</v>
      </c>
      <c r="G367" s="208" t="s">
        <v>203</v>
      </c>
      <c r="H367" s="209">
        <v>4</v>
      </c>
      <c r="I367" s="210"/>
      <c r="J367" s="211">
        <f t="shared" si="20"/>
        <v>0</v>
      </c>
      <c r="K367" s="212"/>
      <c r="L367" s="40"/>
      <c r="M367" s="213" t="s">
        <v>1</v>
      </c>
      <c r="N367" s="214" t="s">
        <v>46</v>
      </c>
      <c r="O367" s="72"/>
      <c r="P367" s="215">
        <f t="shared" si="21"/>
        <v>0</v>
      </c>
      <c r="Q367" s="215">
        <v>0</v>
      </c>
      <c r="R367" s="215">
        <f t="shared" si="22"/>
        <v>0</v>
      </c>
      <c r="S367" s="215">
        <v>0</v>
      </c>
      <c r="T367" s="216">
        <f t="shared" si="2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263</v>
      </c>
      <c r="AT367" s="217" t="s">
        <v>180</v>
      </c>
      <c r="AU367" s="217" t="s">
        <v>185</v>
      </c>
      <c r="AY367" s="18" t="s">
        <v>177</v>
      </c>
      <c r="BE367" s="218">
        <f t="shared" si="24"/>
        <v>0</v>
      </c>
      <c r="BF367" s="218">
        <f t="shared" si="25"/>
        <v>0</v>
      </c>
      <c r="BG367" s="218">
        <f t="shared" si="26"/>
        <v>0</v>
      </c>
      <c r="BH367" s="218">
        <f t="shared" si="27"/>
        <v>0</v>
      </c>
      <c r="BI367" s="218">
        <f t="shared" si="28"/>
        <v>0</v>
      </c>
      <c r="BJ367" s="18" t="s">
        <v>185</v>
      </c>
      <c r="BK367" s="218">
        <f t="shared" si="29"/>
        <v>0</v>
      </c>
      <c r="BL367" s="18" t="s">
        <v>263</v>
      </c>
      <c r="BM367" s="217" t="s">
        <v>718</v>
      </c>
    </row>
    <row r="368" spans="1:65" s="2" customFormat="1" ht="16.5" customHeight="1">
      <c r="A368" s="35"/>
      <c r="B368" s="36"/>
      <c r="C368" s="205" t="s">
        <v>719</v>
      </c>
      <c r="D368" s="205" t="s">
        <v>180</v>
      </c>
      <c r="E368" s="206" t="s">
        <v>720</v>
      </c>
      <c r="F368" s="207" t="s">
        <v>721</v>
      </c>
      <c r="G368" s="208" t="s">
        <v>371</v>
      </c>
      <c r="H368" s="209">
        <v>1</v>
      </c>
      <c r="I368" s="210"/>
      <c r="J368" s="211">
        <f t="shared" si="20"/>
        <v>0</v>
      </c>
      <c r="K368" s="212"/>
      <c r="L368" s="40"/>
      <c r="M368" s="213" t="s">
        <v>1</v>
      </c>
      <c r="N368" s="214" t="s">
        <v>46</v>
      </c>
      <c r="O368" s="72"/>
      <c r="P368" s="215">
        <f t="shared" si="21"/>
        <v>0</v>
      </c>
      <c r="Q368" s="215">
        <v>0</v>
      </c>
      <c r="R368" s="215">
        <f t="shared" si="22"/>
        <v>0</v>
      </c>
      <c r="S368" s="215">
        <v>0</v>
      </c>
      <c r="T368" s="216">
        <f t="shared" si="2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263</v>
      </c>
      <c r="AT368" s="217" t="s">
        <v>180</v>
      </c>
      <c r="AU368" s="217" t="s">
        <v>185</v>
      </c>
      <c r="AY368" s="18" t="s">
        <v>177</v>
      </c>
      <c r="BE368" s="218">
        <f t="shared" si="24"/>
        <v>0</v>
      </c>
      <c r="BF368" s="218">
        <f t="shared" si="25"/>
        <v>0</v>
      </c>
      <c r="BG368" s="218">
        <f t="shared" si="26"/>
        <v>0</v>
      </c>
      <c r="BH368" s="218">
        <f t="shared" si="27"/>
        <v>0</v>
      </c>
      <c r="BI368" s="218">
        <f t="shared" si="28"/>
        <v>0</v>
      </c>
      <c r="BJ368" s="18" t="s">
        <v>185</v>
      </c>
      <c r="BK368" s="218">
        <f t="shared" si="29"/>
        <v>0</v>
      </c>
      <c r="BL368" s="18" t="s">
        <v>263</v>
      </c>
      <c r="BM368" s="217" t="s">
        <v>722</v>
      </c>
    </row>
    <row r="369" spans="1:65" s="2" customFormat="1" ht="21.75" customHeight="1">
      <c r="A369" s="35"/>
      <c r="B369" s="36"/>
      <c r="C369" s="205" t="s">
        <v>723</v>
      </c>
      <c r="D369" s="205" t="s">
        <v>180</v>
      </c>
      <c r="E369" s="206" t="s">
        <v>724</v>
      </c>
      <c r="F369" s="207" t="s">
        <v>725</v>
      </c>
      <c r="G369" s="208" t="s">
        <v>192</v>
      </c>
      <c r="H369" s="209">
        <v>1</v>
      </c>
      <c r="I369" s="210"/>
      <c r="J369" s="211">
        <f t="shared" si="20"/>
        <v>0</v>
      </c>
      <c r="K369" s="212"/>
      <c r="L369" s="40"/>
      <c r="M369" s="213" t="s">
        <v>1</v>
      </c>
      <c r="N369" s="214" t="s">
        <v>46</v>
      </c>
      <c r="O369" s="72"/>
      <c r="P369" s="215">
        <f t="shared" si="21"/>
        <v>0</v>
      </c>
      <c r="Q369" s="215">
        <v>0</v>
      </c>
      <c r="R369" s="215">
        <f t="shared" si="22"/>
        <v>0</v>
      </c>
      <c r="S369" s="215">
        <v>0</v>
      </c>
      <c r="T369" s="216">
        <f t="shared" si="2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263</v>
      </c>
      <c r="AT369" s="217" t="s">
        <v>180</v>
      </c>
      <c r="AU369" s="217" t="s">
        <v>185</v>
      </c>
      <c r="AY369" s="18" t="s">
        <v>177</v>
      </c>
      <c r="BE369" s="218">
        <f t="shared" si="24"/>
        <v>0</v>
      </c>
      <c r="BF369" s="218">
        <f t="shared" si="25"/>
        <v>0</v>
      </c>
      <c r="BG369" s="218">
        <f t="shared" si="26"/>
        <v>0</v>
      </c>
      <c r="BH369" s="218">
        <f t="shared" si="27"/>
        <v>0</v>
      </c>
      <c r="BI369" s="218">
        <f t="shared" si="28"/>
        <v>0</v>
      </c>
      <c r="BJ369" s="18" t="s">
        <v>185</v>
      </c>
      <c r="BK369" s="218">
        <f t="shared" si="29"/>
        <v>0</v>
      </c>
      <c r="BL369" s="18" t="s">
        <v>263</v>
      </c>
      <c r="BM369" s="217" t="s">
        <v>726</v>
      </c>
    </row>
    <row r="370" spans="1:65" s="2" customFormat="1" ht="21.75" customHeight="1">
      <c r="A370" s="35"/>
      <c r="B370" s="36"/>
      <c r="C370" s="263" t="s">
        <v>727</v>
      </c>
      <c r="D370" s="263" t="s">
        <v>339</v>
      </c>
      <c r="E370" s="264" t="s">
        <v>728</v>
      </c>
      <c r="F370" s="265" t="s">
        <v>729</v>
      </c>
      <c r="G370" s="266" t="s">
        <v>192</v>
      </c>
      <c r="H370" s="267">
        <v>1</v>
      </c>
      <c r="I370" s="268"/>
      <c r="J370" s="269">
        <f t="shared" si="20"/>
        <v>0</v>
      </c>
      <c r="K370" s="270"/>
      <c r="L370" s="271"/>
      <c r="M370" s="272" t="s">
        <v>1</v>
      </c>
      <c r="N370" s="273" t="s">
        <v>46</v>
      </c>
      <c r="O370" s="72"/>
      <c r="P370" s="215">
        <f t="shared" si="21"/>
        <v>0</v>
      </c>
      <c r="Q370" s="215">
        <v>1.3799999999999999E-3</v>
      </c>
      <c r="R370" s="215">
        <f t="shared" si="22"/>
        <v>1.3799999999999999E-3</v>
      </c>
      <c r="S370" s="215">
        <v>0</v>
      </c>
      <c r="T370" s="216">
        <f t="shared" si="2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360</v>
      </c>
      <c r="AT370" s="217" t="s">
        <v>339</v>
      </c>
      <c r="AU370" s="217" t="s">
        <v>185</v>
      </c>
      <c r="AY370" s="18" t="s">
        <v>177</v>
      </c>
      <c r="BE370" s="218">
        <f t="shared" si="24"/>
        <v>0</v>
      </c>
      <c r="BF370" s="218">
        <f t="shared" si="25"/>
        <v>0</v>
      </c>
      <c r="BG370" s="218">
        <f t="shared" si="26"/>
        <v>0</v>
      </c>
      <c r="BH370" s="218">
        <f t="shared" si="27"/>
        <v>0</v>
      </c>
      <c r="BI370" s="218">
        <f t="shared" si="28"/>
        <v>0</v>
      </c>
      <c r="BJ370" s="18" t="s">
        <v>185</v>
      </c>
      <c r="BK370" s="218">
        <f t="shared" si="29"/>
        <v>0</v>
      </c>
      <c r="BL370" s="18" t="s">
        <v>263</v>
      </c>
      <c r="BM370" s="217" t="s">
        <v>730</v>
      </c>
    </row>
    <row r="371" spans="1:65" s="2" customFormat="1" ht="16.5" customHeight="1">
      <c r="A371" s="35"/>
      <c r="B371" s="36"/>
      <c r="C371" s="263" t="s">
        <v>731</v>
      </c>
      <c r="D371" s="263" t="s">
        <v>339</v>
      </c>
      <c r="E371" s="264" t="s">
        <v>732</v>
      </c>
      <c r="F371" s="265" t="s">
        <v>733</v>
      </c>
      <c r="G371" s="266" t="s">
        <v>192</v>
      </c>
      <c r="H371" s="267">
        <v>6</v>
      </c>
      <c r="I371" s="268"/>
      <c r="J371" s="269">
        <f t="shared" si="20"/>
        <v>0</v>
      </c>
      <c r="K371" s="270"/>
      <c r="L371" s="271"/>
      <c r="M371" s="272" t="s">
        <v>1</v>
      </c>
      <c r="N371" s="273" t="s">
        <v>46</v>
      </c>
      <c r="O371" s="72"/>
      <c r="P371" s="215">
        <f t="shared" si="21"/>
        <v>0</v>
      </c>
      <c r="Q371" s="215">
        <v>2.0000000000000001E-4</v>
      </c>
      <c r="R371" s="215">
        <f t="shared" si="22"/>
        <v>1.2000000000000001E-3</v>
      </c>
      <c r="S371" s="215">
        <v>0</v>
      </c>
      <c r="T371" s="216">
        <f t="shared" si="2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360</v>
      </c>
      <c r="AT371" s="217" t="s">
        <v>339</v>
      </c>
      <c r="AU371" s="217" t="s">
        <v>185</v>
      </c>
      <c r="AY371" s="18" t="s">
        <v>177</v>
      </c>
      <c r="BE371" s="218">
        <f t="shared" si="24"/>
        <v>0</v>
      </c>
      <c r="BF371" s="218">
        <f t="shared" si="25"/>
        <v>0</v>
      </c>
      <c r="BG371" s="218">
        <f t="shared" si="26"/>
        <v>0</v>
      </c>
      <c r="BH371" s="218">
        <f t="shared" si="27"/>
        <v>0</v>
      </c>
      <c r="BI371" s="218">
        <f t="shared" si="28"/>
        <v>0</v>
      </c>
      <c r="BJ371" s="18" t="s">
        <v>185</v>
      </c>
      <c r="BK371" s="218">
        <f t="shared" si="29"/>
        <v>0</v>
      </c>
      <c r="BL371" s="18" t="s">
        <v>263</v>
      </c>
      <c r="BM371" s="217" t="s">
        <v>734</v>
      </c>
    </row>
    <row r="372" spans="1:65" s="2" customFormat="1" ht="16.5" customHeight="1">
      <c r="A372" s="35"/>
      <c r="B372" s="36"/>
      <c r="C372" s="263" t="s">
        <v>735</v>
      </c>
      <c r="D372" s="263" t="s">
        <v>339</v>
      </c>
      <c r="E372" s="264" t="s">
        <v>736</v>
      </c>
      <c r="F372" s="265" t="s">
        <v>737</v>
      </c>
      <c r="G372" s="266" t="s">
        <v>192</v>
      </c>
      <c r="H372" s="267">
        <v>4</v>
      </c>
      <c r="I372" s="268"/>
      <c r="J372" s="269">
        <f t="shared" si="20"/>
        <v>0</v>
      </c>
      <c r="K372" s="270"/>
      <c r="L372" s="271"/>
      <c r="M372" s="272" t="s">
        <v>1</v>
      </c>
      <c r="N372" s="273" t="s">
        <v>46</v>
      </c>
      <c r="O372" s="72"/>
      <c r="P372" s="215">
        <f t="shared" si="21"/>
        <v>0</v>
      </c>
      <c r="Q372" s="215">
        <v>2.0000000000000001E-4</v>
      </c>
      <c r="R372" s="215">
        <f t="shared" si="22"/>
        <v>8.0000000000000004E-4</v>
      </c>
      <c r="S372" s="215">
        <v>0</v>
      </c>
      <c r="T372" s="216">
        <f t="shared" si="2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360</v>
      </c>
      <c r="AT372" s="217" t="s">
        <v>339</v>
      </c>
      <c r="AU372" s="217" t="s">
        <v>185</v>
      </c>
      <c r="AY372" s="18" t="s">
        <v>177</v>
      </c>
      <c r="BE372" s="218">
        <f t="shared" si="24"/>
        <v>0</v>
      </c>
      <c r="BF372" s="218">
        <f t="shared" si="25"/>
        <v>0</v>
      </c>
      <c r="BG372" s="218">
        <f t="shared" si="26"/>
        <v>0</v>
      </c>
      <c r="BH372" s="218">
        <f t="shared" si="27"/>
        <v>0</v>
      </c>
      <c r="BI372" s="218">
        <f t="shared" si="28"/>
        <v>0</v>
      </c>
      <c r="BJ372" s="18" t="s">
        <v>185</v>
      </c>
      <c r="BK372" s="218">
        <f t="shared" si="29"/>
        <v>0</v>
      </c>
      <c r="BL372" s="18" t="s">
        <v>263</v>
      </c>
      <c r="BM372" s="217" t="s">
        <v>738</v>
      </c>
    </row>
    <row r="373" spans="1:65" s="2" customFormat="1" ht="21.75" customHeight="1">
      <c r="A373" s="35"/>
      <c r="B373" s="36"/>
      <c r="C373" s="205" t="s">
        <v>739</v>
      </c>
      <c r="D373" s="205" t="s">
        <v>180</v>
      </c>
      <c r="E373" s="206" t="s">
        <v>1061</v>
      </c>
      <c r="F373" s="207" t="s">
        <v>741</v>
      </c>
      <c r="G373" s="208" t="s">
        <v>742</v>
      </c>
      <c r="H373" s="209">
        <v>8</v>
      </c>
      <c r="I373" s="210"/>
      <c r="J373" s="211">
        <f t="shared" si="20"/>
        <v>0</v>
      </c>
      <c r="K373" s="212"/>
      <c r="L373" s="40"/>
      <c r="M373" s="213" t="s">
        <v>1</v>
      </c>
      <c r="N373" s="214" t="s">
        <v>46</v>
      </c>
      <c r="O373" s="72"/>
      <c r="P373" s="215">
        <f t="shared" si="21"/>
        <v>0</v>
      </c>
      <c r="Q373" s="215">
        <v>0</v>
      </c>
      <c r="R373" s="215">
        <f t="shared" si="22"/>
        <v>0</v>
      </c>
      <c r="S373" s="215">
        <v>0</v>
      </c>
      <c r="T373" s="216">
        <f t="shared" si="2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263</v>
      </c>
      <c r="AT373" s="217" t="s">
        <v>180</v>
      </c>
      <c r="AU373" s="217" t="s">
        <v>185</v>
      </c>
      <c r="AY373" s="18" t="s">
        <v>177</v>
      </c>
      <c r="BE373" s="218">
        <f t="shared" si="24"/>
        <v>0</v>
      </c>
      <c r="BF373" s="218">
        <f t="shared" si="25"/>
        <v>0</v>
      </c>
      <c r="BG373" s="218">
        <f t="shared" si="26"/>
        <v>0</v>
      </c>
      <c r="BH373" s="218">
        <f t="shared" si="27"/>
        <v>0</v>
      </c>
      <c r="BI373" s="218">
        <f t="shared" si="28"/>
        <v>0</v>
      </c>
      <c r="BJ373" s="18" t="s">
        <v>185</v>
      </c>
      <c r="BK373" s="218">
        <f t="shared" si="29"/>
        <v>0</v>
      </c>
      <c r="BL373" s="18" t="s">
        <v>263</v>
      </c>
      <c r="BM373" s="217" t="s">
        <v>1062</v>
      </c>
    </row>
    <row r="374" spans="1:65" s="2" customFormat="1" ht="21.75" customHeight="1">
      <c r="A374" s="35"/>
      <c r="B374" s="36"/>
      <c r="C374" s="205" t="s">
        <v>744</v>
      </c>
      <c r="D374" s="205" t="s">
        <v>180</v>
      </c>
      <c r="E374" s="206" t="s">
        <v>745</v>
      </c>
      <c r="F374" s="207" t="s">
        <v>746</v>
      </c>
      <c r="G374" s="208" t="s">
        <v>426</v>
      </c>
      <c r="H374" s="274"/>
      <c r="I374" s="210"/>
      <c r="J374" s="211">
        <f t="shared" si="20"/>
        <v>0</v>
      </c>
      <c r="K374" s="212"/>
      <c r="L374" s="40"/>
      <c r="M374" s="213" t="s">
        <v>1</v>
      </c>
      <c r="N374" s="214" t="s">
        <v>46</v>
      </c>
      <c r="O374" s="72"/>
      <c r="P374" s="215">
        <f t="shared" si="21"/>
        <v>0</v>
      </c>
      <c r="Q374" s="215">
        <v>0</v>
      </c>
      <c r="R374" s="215">
        <f t="shared" si="22"/>
        <v>0</v>
      </c>
      <c r="S374" s="215">
        <v>0</v>
      </c>
      <c r="T374" s="216">
        <f t="shared" si="2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263</v>
      </c>
      <c r="AT374" s="217" t="s">
        <v>180</v>
      </c>
      <c r="AU374" s="217" t="s">
        <v>185</v>
      </c>
      <c r="AY374" s="18" t="s">
        <v>177</v>
      </c>
      <c r="BE374" s="218">
        <f t="shared" si="24"/>
        <v>0</v>
      </c>
      <c r="BF374" s="218">
        <f t="shared" si="25"/>
        <v>0</v>
      </c>
      <c r="BG374" s="218">
        <f t="shared" si="26"/>
        <v>0</v>
      </c>
      <c r="BH374" s="218">
        <f t="shared" si="27"/>
        <v>0</v>
      </c>
      <c r="BI374" s="218">
        <f t="shared" si="28"/>
        <v>0</v>
      </c>
      <c r="BJ374" s="18" t="s">
        <v>185</v>
      </c>
      <c r="BK374" s="218">
        <f t="shared" si="29"/>
        <v>0</v>
      </c>
      <c r="BL374" s="18" t="s">
        <v>263</v>
      </c>
      <c r="BM374" s="217" t="s">
        <v>747</v>
      </c>
    </row>
    <row r="375" spans="1:65" s="12" customFormat="1" ht="22.8" customHeight="1">
      <c r="B375" s="189"/>
      <c r="C375" s="190"/>
      <c r="D375" s="191" t="s">
        <v>79</v>
      </c>
      <c r="E375" s="203" t="s">
        <v>748</v>
      </c>
      <c r="F375" s="203" t="s">
        <v>749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SUM(P376:P382)</f>
        <v>0</v>
      </c>
      <c r="Q375" s="197"/>
      <c r="R375" s="198">
        <f>SUM(R376:R382)</f>
        <v>3.8764999999999997E-3</v>
      </c>
      <c r="S375" s="197"/>
      <c r="T375" s="199">
        <f>SUM(T376:T382)</f>
        <v>0</v>
      </c>
      <c r="AR375" s="200" t="s">
        <v>185</v>
      </c>
      <c r="AT375" s="201" t="s">
        <v>79</v>
      </c>
      <c r="AU375" s="201" t="s">
        <v>88</v>
      </c>
      <c r="AY375" s="200" t="s">
        <v>177</v>
      </c>
      <c r="BK375" s="202">
        <f>SUM(BK376:BK382)</f>
        <v>0</v>
      </c>
    </row>
    <row r="376" spans="1:65" s="2" customFormat="1" ht="21.75" customHeight="1">
      <c r="A376" s="35"/>
      <c r="B376" s="36"/>
      <c r="C376" s="205" t="s">
        <v>750</v>
      </c>
      <c r="D376" s="205" t="s">
        <v>180</v>
      </c>
      <c r="E376" s="206" t="s">
        <v>751</v>
      </c>
      <c r="F376" s="207" t="s">
        <v>752</v>
      </c>
      <c r="G376" s="208" t="s">
        <v>203</v>
      </c>
      <c r="H376" s="209">
        <v>19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46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263</v>
      </c>
      <c r="AT376" s="217" t="s">
        <v>180</v>
      </c>
      <c r="AU376" s="217" t="s">
        <v>185</v>
      </c>
      <c r="AY376" s="18" t="s">
        <v>177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185</v>
      </c>
      <c r="BK376" s="218">
        <f>ROUND(I376*H376,2)</f>
        <v>0</v>
      </c>
      <c r="BL376" s="18" t="s">
        <v>263</v>
      </c>
      <c r="BM376" s="217" t="s">
        <v>1063</v>
      </c>
    </row>
    <row r="377" spans="1:65" s="2" customFormat="1" ht="21.75" customHeight="1">
      <c r="A377" s="35"/>
      <c r="B377" s="36"/>
      <c r="C377" s="263" t="s">
        <v>754</v>
      </c>
      <c r="D377" s="263" t="s">
        <v>339</v>
      </c>
      <c r="E377" s="264" t="s">
        <v>755</v>
      </c>
      <c r="F377" s="265" t="s">
        <v>756</v>
      </c>
      <c r="G377" s="266" t="s">
        <v>203</v>
      </c>
      <c r="H377" s="267">
        <v>19.95</v>
      </c>
      <c r="I377" s="268"/>
      <c r="J377" s="269">
        <f>ROUND(I377*H377,2)</f>
        <v>0</v>
      </c>
      <c r="K377" s="270"/>
      <c r="L377" s="271"/>
      <c r="M377" s="272" t="s">
        <v>1</v>
      </c>
      <c r="N377" s="273" t="s">
        <v>46</v>
      </c>
      <c r="O377" s="72"/>
      <c r="P377" s="215">
        <f>O377*H377</f>
        <v>0</v>
      </c>
      <c r="Q377" s="215">
        <v>6.9999999999999994E-5</v>
      </c>
      <c r="R377" s="215">
        <f>Q377*H377</f>
        <v>1.3964999999999997E-3</v>
      </c>
      <c r="S377" s="215">
        <v>0</v>
      </c>
      <c r="T377" s="21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360</v>
      </c>
      <c r="AT377" s="217" t="s">
        <v>339</v>
      </c>
      <c r="AU377" s="217" t="s">
        <v>185</v>
      </c>
      <c r="AY377" s="18" t="s">
        <v>177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185</v>
      </c>
      <c r="BK377" s="218">
        <f>ROUND(I377*H377,2)</f>
        <v>0</v>
      </c>
      <c r="BL377" s="18" t="s">
        <v>263</v>
      </c>
      <c r="BM377" s="217" t="s">
        <v>1064</v>
      </c>
    </row>
    <row r="378" spans="1:65" s="14" customFormat="1" ht="10.199999999999999">
      <c r="B378" s="230"/>
      <c r="C378" s="231"/>
      <c r="D378" s="221" t="s">
        <v>187</v>
      </c>
      <c r="E378" s="231"/>
      <c r="F378" s="233" t="s">
        <v>1065</v>
      </c>
      <c r="G378" s="231"/>
      <c r="H378" s="234">
        <v>19.95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187</v>
      </c>
      <c r="AU378" s="240" t="s">
        <v>185</v>
      </c>
      <c r="AV378" s="14" t="s">
        <v>185</v>
      </c>
      <c r="AW378" s="14" t="s">
        <v>4</v>
      </c>
      <c r="AX378" s="14" t="s">
        <v>88</v>
      </c>
      <c r="AY378" s="240" t="s">
        <v>177</v>
      </c>
    </row>
    <row r="379" spans="1:65" s="2" customFormat="1" ht="16.5" customHeight="1">
      <c r="A379" s="35"/>
      <c r="B379" s="36"/>
      <c r="C379" s="205" t="s">
        <v>759</v>
      </c>
      <c r="D379" s="205" t="s">
        <v>180</v>
      </c>
      <c r="E379" s="206" t="s">
        <v>760</v>
      </c>
      <c r="F379" s="207" t="s">
        <v>761</v>
      </c>
      <c r="G379" s="208" t="s">
        <v>203</v>
      </c>
      <c r="H379" s="209">
        <v>31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46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263</v>
      </c>
      <c r="AT379" s="217" t="s">
        <v>180</v>
      </c>
      <c r="AU379" s="217" t="s">
        <v>185</v>
      </c>
      <c r="AY379" s="18" t="s">
        <v>177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185</v>
      </c>
      <c r="BK379" s="218">
        <f>ROUND(I379*H379,2)</f>
        <v>0</v>
      </c>
      <c r="BL379" s="18" t="s">
        <v>263</v>
      </c>
      <c r="BM379" s="217" t="s">
        <v>1066</v>
      </c>
    </row>
    <row r="380" spans="1:65" s="2" customFormat="1" ht="16.5" customHeight="1">
      <c r="A380" s="35"/>
      <c r="B380" s="36"/>
      <c r="C380" s="263" t="s">
        <v>763</v>
      </c>
      <c r="D380" s="263" t="s">
        <v>339</v>
      </c>
      <c r="E380" s="264" t="s">
        <v>764</v>
      </c>
      <c r="F380" s="265" t="s">
        <v>765</v>
      </c>
      <c r="G380" s="266" t="s">
        <v>203</v>
      </c>
      <c r="H380" s="267">
        <v>31</v>
      </c>
      <c r="I380" s="268"/>
      <c r="J380" s="269">
        <f>ROUND(I380*H380,2)</f>
        <v>0</v>
      </c>
      <c r="K380" s="270"/>
      <c r="L380" s="271"/>
      <c r="M380" s="272" t="s">
        <v>1</v>
      </c>
      <c r="N380" s="273" t="s">
        <v>46</v>
      </c>
      <c r="O380" s="72"/>
      <c r="P380" s="215">
        <f>O380*H380</f>
        <v>0</v>
      </c>
      <c r="Q380" s="215">
        <v>8.0000000000000007E-5</v>
      </c>
      <c r="R380" s="215">
        <f>Q380*H380</f>
        <v>2.48E-3</v>
      </c>
      <c r="S380" s="215">
        <v>0</v>
      </c>
      <c r="T380" s="21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360</v>
      </c>
      <c r="AT380" s="217" t="s">
        <v>339</v>
      </c>
      <c r="AU380" s="217" t="s">
        <v>185</v>
      </c>
      <c r="AY380" s="18" t="s">
        <v>177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185</v>
      </c>
      <c r="BK380" s="218">
        <f>ROUND(I380*H380,2)</f>
        <v>0</v>
      </c>
      <c r="BL380" s="18" t="s">
        <v>263</v>
      </c>
      <c r="BM380" s="217" t="s">
        <v>1067</v>
      </c>
    </row>
    <row r="381" spans="1:65" s="2" customFormat="1" ht="16.5" customHeight="1">
      <c r="A381" s="35"/>
      <c r="B381" s="36"/>
      <c r="C381" s="205" t="s">
        <v>767</v>
      </c>
      <c r="D381" s="205" t="s">
        <v>180</v>
      </c>
      <c r="E381" s="206" t="s">
        <v>768</v>
      </c>
      <c r="F381" s="207" t="s">
        <v>769</v>
      </c>
      <c r="G381" s="208" t="s">
        <v>192</v>
      </c>
      <c r="H381" s="209">
        <v>4</v>
      </c>
      <c r="I381" s="210"/>
      <c r="J381" s="211">
        <f>ROUND(I381*H381,2)</f>
        <v>0</v>
      </c>
      <c r="K381" s="212"/>
      <c r="L381" s="40"/>
      <c r="M381" s="213" t="s">
        <v>1</v>
      </c>
      <c r="N381" s="214" t="s">
        <v>46</v>
      </c>
      <c r="O381" s="72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263</v>
      </c>
      <c r="AT381" s="217" t="s">
        <v>180</v>
      </c>
      <c r="AU381" s="217" t="s">
        <v>185</v>
      </c>
      <c r="AY381" s="18" t="s">
        <v>177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185</v>
      </c>
      <c r="BK381" s="218">
        <f>ROUND(I381*H381,2)</f>
        <v>0</v>
      </c>
      <c r="BL381" s="18" t="s">
        <v>263</v>
      </c>
      <c r="BM381" s="217" t="s">
        <v>1068</v>
      </c>
    </row>
    <row r="382" spans="1:65" s="2" customFormat="1" ht="21.75" customHeight="1">
      <c r="A382" s="35"/>
      <c r="B382" s="36"/>
      <c r="C382" s="205" t="s">
        <v>771</v>
      </c>
      <c r="D382" s="205" t="s">
        <v>180</v>
      </c>
      <c r="E382" s="206" t="s">
        <v>772</v>
      </c>
      <c r="F382" s="207" t="s">
        <v>773</v>
      </c>
      <c r="G382" s="208" t="s">
        <v>426</v>
      </c>
      <c r="H382" s="274"/>
      <c r="I382" s="210"/>
      <c r="J382" s="211">
        <f>ROUND(I382*H382,2)</f>
        <v>0</v>
      </c>
      <c r="K382" s="212"/>
      <c r="L382" s="40"/>
      <c r="M382" s="213" t="s">
        <v>1</v>
      </c>
      <c r="N382" s="214" t="s">
        <v>46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263</v>
      </c>
      <c r="AT382" s="217" t="s">
        <v>180</v>
      </c>
      <c r="AU382" s="217" t="s">
        <v>185</v>
      </c>
      <c r="AY382" s="18" t="s">
        <v>177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185</v>
      </c>
      <c r="BK382" s="218">
        <f>ROUND(I382*H382,2)</f>
        <v>0</v>
      </c>
      <c r="BL382" s="18" t="s">
        <v>263</v>
      </c>
      <c r="BM382" s="217" t="s">
        <v>1069</v>
      </c>
    </row>
    <row r="383" spans="1:65" s="12" customFormat="1" ht="22.8" customHeight="1">
      <c r="B383" s="189"/>
      <c r="C383" s="190"/>
      <c r="D383" s="191" t="s">
        <v>79</v>
      </c>
      <c r="E383" s="203" t="s">
        <v>775</v>
      </c>
      <c r="F383" s="203" t="s">
        <v>776</v>
      </c>
      <c r="G383" s="190"/>
      <c r="H383" s="190"/>
      <c r="I383" s="193"/>
      <c r="J383" s="204">
        <f>BK383</f>
        <v>0</v>
      </c>
      <c r="K383" s="190"/>
      <c r="L383" s="195"/>
      <c r="M383" s="196"/>
      <c r="N383" s="197"/>
      <c r="O383" s="197"/>
      <c r="P383" s="198">
        <f>SUM(P384:P385)</f>
        <v>0</v>
      </c>
      <c r="Q383" s="197"/>
      <c r="R383" s="198">
        <f>SUM(R384:R385)</f>
        <v>0</v>
      </c>
      <c r="S383" s="197"/>
      <c r="T383" s="199">
        <f>SUM(T384:T385)</f>
        <v>0</v>
      </c>
      <c r="AR383" s="200" t="s">
        <v>185</v>
      </c>
      <c r="AT383" s="201" t="s">
        <v>79</v>
      </c>
      <c r="AU383" s="201" t="s">
        <v>88</v>
      </c>
      <c r="AY383" s="200" t="s">
        <v>177</v>
      </c>
      <c r="BK383" s="202">
        <f>SUM(BK384:BK385)</f>
        <v>0</v>
      </c>
    </row>
    <row r="384" spans="1:65" s="2" customFormat="1" ht="21.75" customHeight="1">
      <c r="A384" s="35"/>
      <c r="B384" s="36"/>
      <c r="C384" s="205" t="s">
        <v>777</v>
      </c>
      <c r="D384" s="205" t="s">
        <v>180</v>
      </c>
      <c r="E384" s="206" t="s">
        <v>778</v>
      </c>
      <c r="F384" s="207" t="s">
        <v>779</v>
      </c>
      <c r="G384" s="208" t="s">
        <v>192</v>
      </c>
      <c r="H384" s="209">
        <v>1</v>
      </c>
      <c r="I384" s="210"/>
      <c r="J384" s="211">
        <f>ROUND(I384*H384,2)</f>
        <v>0</v>
      </c>
      <c r="K384" s="212"/>
      <c r="L384" s="40"/>
      <c r="M384" s="213" t="s">
        <v>1</v>
      </c>
      <c r="N384" s="214" t="s">
        <v>46</v>
      </c>
      <c r="O384" s="72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263</v>
      </c>
      <c r="AT384" s="217" t="s">
        <v>180</v>
      </c>
      <c r="AU384" s="217" t="s">
        <v>185</v>
      </c>
      <c r="AY384" s="18" t="s">
        <v>177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185</v>
      </c>
      <c r="BK384" s="218">
        <f>ROUND(I384*H384,2)</f>
        <v>0</v>
      </c>
      <c r="BL384" s="18" t="s">
        <v>263</v>
      </c>
      <c r="BM384" s="217" t="s">
        <v>780</v>
      </c>
    </row>
    <row r="385" spans="1:65" s="2" customFormat="1" ht="21.75" customHeight="1">
      <c r="A385" s="35"/>
      <c r="B385" s="36"/>
      <c r="C385" s="205" t="s">
        <v>781</v>
      </c>
      <c r="D385" s="205" t="s">
        <v>180</v>
      </c>
      <c r="E385" s="206" t="s">
        <v>782</v>
      </c>
      <c r="F385" s="207" t="s">
        <v>783</v>
      </c>
      <c r="G385" s="208" t="s">
        <v>371</v>
      </c>
      <c r="H385" s="209">
        <v>1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46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263</v>
      </c>
      <c r="AT385" s="217" t="s">
        <v>180</v>
      </c>
      <c r="AU385" s="217" t="s">
        <v>185</v>
      </c>
      <c r="AY385" s="18" t="s">
        <v>177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185</v>
      </c>
      <c r="BK385" s="218">
        <f>ROUND(I385*H385,2)</f>
        <v>0</v>
      </c>
      <c r="BL385" s="18" t="s">
        <v>263</v>
      </c>
      <c r="BM385" s="217" t="s">
        <v>784</v>
      </c>
    </row>
    <row r="386" spans="1:65" s="12" customFormat="1" ht="22.8" customHeight="1">
      <c r="B386" s="189"/>
      <c r="C386" s="190"/>
      <c r="D386" s="191" t="s">
        <v>79</v>
      </c>
      <c r="E386" s="203" t="s">
        <v>785</v>
      </c>
      <c r="F386" s="203" t="s">
        <v>786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SUM(P387:P395)</f>
        <v>0</v>
      </c>
      <c r="Q386" s="197"/>
      <c r="R386" s="198">
        <f>SUM(R387:R395)</f>
        <v>0.12497399999999999</v>
      </c>
      <c r="S386" s="197"/>
      <c r="T386" s="199">
        <f>SUM(T387:T395)</f>
        <v>0</v>
      </c>
      <c r="AR386" s="200" t="s">
        <v>185</v>
      </c>
      <c r="AT386" s="201" t="s">
        <v>79</v>
      </c>
      <c r="AU386" s="201" t="s">
        <v>88</v>
      </c>
      <c r="AY386" s="200" t="s">
        <v>177</v>
      </c>
      <c r="BK386" s="202">
        <f>SUM(BK387:BK395)</f>
        <v>0</v>
      </c>
    </row>
    <row r="387" spans="1:65" s="2" customFormat="1" ht="21.75" customHeight="1">
      <c r="A387" s="35"/>
      <c r="B387" s="36"/>
      <c r="C387" s="205" t="s">
        <v>787</v>
      </c>
      <c r="D387" s="205" t="s">
        <v>180</v>
      </c>
      <c r="E387" s="206" t="s">
        <v>788</v>
      </c>
      <c r="F387" s="207" t="s">
        <v>789</v>
      </c>
      <c r="G387" s="208" t="s">
        <v>210</v>
      </c>
      <c r="H387" s="209">
        <v>5.0999999999999996</v>
      </c>
      <c r="I387" s="210"/>
      <c r="J387" s="211">
        <f>ROUND(I387*H387,2)</f>
        <v>0</v>
      </c>
      <c r="K387" s="212"/>
      <c r="L387" s="40"/>
      <c r="M387" s="213" t="s">
        <v>1</v>
      </c>
      <c r="N387" s="214" t="s">
        <v>46</v>
      </c>
      <c r="O387" s="72"/>
      <c r="P387" s="215">
        <f>O387*H387</f>
        <v>0</v>
      </c>
      <c r="Q387" s="215">
        <v>1.2540000000000001E-2</v>
      </c>
      <c r="R387" s="215">
        <f>Q387*H387</f>
        <v>6.3953999999999997E-2</v>
      </c>
      <c r="S387" s="215">
        <v>0</v>
      </c>
      <c r="T387" s="21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263</v>
      </c>
      <c r="AT387" s="217" t="s">
        <v>180</v>
      </c>
      <c r="AU387" s="217" t="s">
        <v>185</v>
      </c>
      <c r="AY387" s="18" t="s">
        <v>177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8" t="s">
        <v>185</v>
      </c>
      <c r="BK387" s="218">
        <f>ROUND(I387*H387,2)</f>
        <v>0</v>
      </c>
      <c r="BL387" s="18" t="s">
        <v>263</v>
      </c>
      <c r="BM387" s="217" t="s">
        <v>790</v>
      </c>
    </row>
    <row r="388" spans="1:65" s="14" customFormat="1" ht="10.199999999999999">
      <c r="B388" s="230"/>
      <c r="C388" s="231"/>
      <c r="D388" s="221" t="s">
        <v>187</v>
      </c>
      <c r="E388" s="232" t="s">
        <v>1</v>
      </c>
      <c r="F388" s="233" t="s">
        <v>791</v>
      </c>
      <c r="G388" s="231"/>
      <c r="H388" s="234">
        <v>5.0999999999999996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187</v>
      </c>
      <c r="AU388" s="240" t="s">
        <v>185</v>
      </c>
      <c r="AV388" s="14" t="s">
        <v>185</v>
      </c>
      <c r="AW388" s="14" t="s">
        <v>36</v>
      </c>
      <c r="AX388" s="14" t="s">
        <v>88</v>
      </c>
      <c r="AY388" s="240" t="s">
        <v>177</v>
      </c>
    </row>
    <row r="389" spans="1:65" s="2" customFormat="1" ht="16.5" customHeight="1">
      <c r="A389" s="35"/>
      <c r="B389" s="36"/>
      <c r="C389" s="205" t="s">
        <v>792</v>
      </c>
      <c r="D389" s="205" t="s">
        <v>180</v>
      </c>
      <c r="E389" s="206" t="s">
        <v>793</v>
      </c>
      <c r="F389" s="207" t="s">
        <v>794</v>
      </c>
      <c r="G389" s="208" t="s">
        <v>210</v>
      </c>
      <c r="H389" s="209">
        <v>5.0999999999999996</v>
      </c>
      <c r="I389" s="210"/>
      <c r="J389" s="211">
        <f>ROUND(I389*H389,2)</f>
        <v>0</v>
      </c>
      <c r="K389" s="212"/>
      <c r="L389" s="40"/>
      <c r="M389" s="213" t="s">
        <v>1</v>
      </c>
      <c r="N389" s="214" t="s">
        <v>46</v>
      </c>
      <c r="O389" s="72"/>
      <c r="P389" s="215">
        <f>O389*H389</f>
        <v>0</v>
      </c>
      <c r="Q389" s="215">
        <v>1E-4</v>
      </c>
      <c r="R389" s="215">
        <f>Q389*H389</f>
        <v>5.1000000000000004E-4</v>
      </c>
      <c r="S389" s="215">
        <v>0</v>
      </c>
      <c r="T389" s="21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263</v>
      </c>
      <c r="AT389" s="217" t="s">
        <v>180</v>
      </c>
      <c r="AU389" s="217" t="s">
        <v>185</v>
      </c>
      <c r="AY389" s="18" t="s">
        <v>177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185</v>
      </c>
      <c r="BK389" s="218">
        <f>ROUND(I389*H389,2)</f>
        <v>0</v>
      </c>
      <c r="BL389" s="18" t="s">
        <v>263</v>
      </c>
      <c r="BM389" s="217" t="s">
        <v>795</v>
      </c>
    </row>
    <row r="390" spans="1:65" s="2" customFormat="1" ht="21.75" customHeight="1">
      <c r="A390" s="35"/>
      <c r="B390" s="36"/>
      <c r="C390" s="205" t="s">
        <v>796</v>
      </c>
      <c r="D390" s="205" t="s">
        <v>180</v>
      </c>
      <c r="E390" s="206" t="s">
        <v>797</v>
      </c>
      <c r="F390" s="207" t="s">
        <v>798</v>
      </c>
      <c r="G390" s="208" t="s">
        <v>203</v>
      </c>
      <c r="H390" s="209">
        <v>3.5</v>
      </c>
      <c r="I390" s="210"/>
      <c r="J390" s="211">
        <f>ROUND(I390*H390,2)</f>
        <v>0</v>
      </c>
      <c r="K390" s="212"/>
      <c r="L390" s="40"/>
      <c r="M390" s="213" t="s">
        <v>1</v>
      </c>
      <c r="N390" s="214" t="s">
        <v>46</v>
      </c>
      <c r="O390" s="72"/>
      <c r="P390" s="215">
        <f>O390*H390</f>
        <v>0</v>
      </c>
      <c r="Q390" s="215">
        <v>1.7059999999999999E-2</v>
      </c>
      <c r="R390" s="215">
        <f>Q390*H390</f>
        <v>5.9709999999999999E-2</v>
      </c>
      <c r="S390" s="215">
        <v>0</v>
      </c>
      <c r="T390" s="21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7" t="s">
        <v>263</v>
      </c>
      <c r="AT390" s="217" t="s">
        <v>180</v>
      </c>
      <c r="AU390" s="217" t="s">
        <v>185</v>
      </c>
      <c r="AY390" s="18" t="s">
        <v>177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185</v>
      </c>
      <c r="BK390" s="218">
        <f>ROUND(I390*H390,2)</f>
        <v>0</v>
      </c>
      <c r="BL390" s="18" t="s">
        <v>263</v>
      </c>
      <c r="BM390" s="217" t="s">
        <v>799</v>
      </c>
    </row>
    <row r="391" spans="1:65" s="13" customFormat="1" ht="10.199999999999999">
      <c r="B391" s="219"/>
      <c r="C391" s="220"/>
      <c r="D391" s="221" t="s">
        <v>187</v>
      </c>
      <c r="E391" s="222" t="s">
        <v>1</v>
      </c>
      <c r="F391" s="223" t="s">
        <v>800</v>
      </c>
      <c r="G391" s="220"/>
      <c r="H391" s="222" t="s">
        <v>1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187</v>
      </c>
      <c r="AU391" s="229" t="s">
        <v>185</v>
      </c>
      <c r="AV391" s="13" t="s">
        <v>88</v>
      </c>
      <c r="AW391" s="13" t="s">
        <v>36</v>
      </c>
      <c r="AX391" s="13" t="s">
        <v>80</v>
      </c>
      <c r="AY391" s="229" t="s">
        <v>177</v>
      </c>
    </row>
    <row r="392" spans="1:65" s="14" customFormat="1" ht="10.199999999999999">
      <c r="B392" s="230"/>
      <c r="C392" s="231"/>
      <c r="D392" s="221" t="s">
        <v>187</v>
      </c>
      <c r="E392" s="232" t="s">
        <v>1</v>
      </c>
      <c r="F392" s="233" t="s">
        <v>801</v>
      </c>
      <c r="G392" s="231"/>
      <c r="H392" s="234">
        <v>3.5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187</v>
      </c>
      <c r="AU392" s="240" t="s">
        <v>185</v>
      </c>
      <c r="AV392" s="14" t="s">
        <v>185</v>
      </c>
      <c r="AW392" s="14" t="s">
        <v>36</v>
      </c>
      <c r="AX392" s="14" t="s">
        <v>88</v>
      </c>
      <c r="AY392" s="240" t="s">
        <v>177</v>
      </c>
    </row>
    <row r="393" spans="1:65" s="2" customFormat="1" ht="16.5" customHeight="1">
      <c r="A393" s="35"/>
      <c r="B393" s="36"/>
      <c r="C393" s="205" t="s">
        <v>802</v>
      </c>
      <c r="D393" s="205" t="s">
        <v>180</v>
      </c>
      <c r="E393" s="206" t="s">
        <v>803</v>
      </c>
      <c r="F393" s="207" t="s">
        <v>804</v>
      </c>
      <c r="G393" s="208" t="s">
        <v>192</v>
      </c>
      <c r="H393" s="209">
        <v>1</v>
      </c>
      <c r="I393" s="210"/>
      <c r="J393" s="211">
        <f>ROUND(I393*H393,2)</f>
        <v>0</v>
      </c>
      <c r="K393" s="212"/>
      <c r="L393" s="40"/>
      <c r="M393" s="213" t="s">
        <v>1</v>
      </c>
      <c r="N393" s="214" t="s">
        <v>46</v>
      </c>
      <c r="O393" s="72"/>
      <c r="P393" s="215">
        <f>O393*H393</f>
        <v>0</v>
      </c>
      <c r="Q393" s="215">
        <v>6.9999999999999994E-5</v>
      </c>
      <c r="R393" s="215">
        <f>Q393*H393</f>
        <v>6.9999999999999994E-5</v>
      </c>
      <c r="S393" s="215">
        <v>0</v>
      </c>
      <c r="T393" s="21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263</v>
      </c>
      <c r="AT393" s="217" t="s">
        <v>180</v>
      </c>
      <c r="AU393" s="217" t="s">
        <v>185</v>
      </c>
      <c r="AY393" s="18" t="s">
        <v>177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185</v>
      </c>
      <c r="BK393" s="218">
        <f>ROUND(I393*H393,2)</f>
        <v>0</v>
      </c>
      <c r="BL393" s="18" t="s">
        <v>263</v>
      </c>
      <c r="BM393" s="217" t="s">
        <v>805</v>
      </c>
    </row>
    <row r="394" spans="1:65" s="2" customFormat="1" ht="16.5" customHeight="1">
      <c r="A394" s="35"/>
      <c r="B394" s="36"/>
      <c r="C394" s="263" t="s">
        <v>806</v>
      </c>
      <c r="D394" s="263" t="s">
        <v>339</v>
      </c>
      <c r="E394" s="264" t="s">
        <v>807</v>
      </c>
      <c r="F394" s="265" t="s">
        <v>808</v>
      </c>
      <c r="G394" s="266" t="s">
        <v>192</v>
      </c>
      <c r="H394" s="267">
        <v>1</v>
      </c>
      <c r="I394" s="268"/>
      <c r="J394" s="269">
        <f>ROUND(I394*H394,2)</f>
        <v>0</v>
      </c>
      <c r="K394" s="270"/>
      <c r="L394" s="271"/>
      <c r="M394" s="272" t="s">
        <v>1</v>
      </c>
      <c r="N394" s="273" t="s">
        <v>46</v>
      </c>
      <c r="O394" s="72"/>
      <c r="P394" s="215">
        <f>O394*H394</f>
        <v>0</v>
      </c>
      <c r="Q394" s="215">
        <v>7.2999999999999996E-4</v>
      </c>
      <c r="R394" s="215">
        <f>Q394*H394</f>
        <v>7.2999999999999996E-4</v>
      </c>
      <c r="S394" s="215">
        <v>0</v>
      </c>
      <c r="T394" s="216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7" t="s">
        <v>360</v>
      </c>
      <c r="AT394" s="217" t="s">
        <v>339</v>
      </c>
      <c r="AU394" s="217" t="s">
        <v>185</v>
      </c>
      <c r="AY394" s="18" t="s">
        <v>177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8" t="s">
        <v>185</v>
      </c>
      <c r="BK394" s="218">
        <f>ROUND(I394*H394,2)</f>
        <v>0</v>
      </c>
      <c r="BL394" s="18" t="s">
        <v>263</v>
      </c>
      <c r="BM394" s="217" t="s">
        <v>809</v>
      </c>
    </row>
    <row r="395" spans="1:65" s="2" customFormat="1" ht="21.75" customHeight="1">
      <c r="A395" s="35"/>
      <c r="B395" s="36"/>
      <c r="C395" s="205" t="s">
        <v>810</v>
      </c>
      <c r="D395" s="205" t="s">
        <v>180</v>
      </c>
      <c r="E395" s="206" t="s">
        <v>811</v>
      </c>
      <c r="F395" s="207" t="s">
        <v>812</v>
      </c>
      <c r="G395" s="208" t="s">
        <v>426</v>
      </c>
      <c r="H395" s="274"/>
      <c r="I395" s="210"/>
      <c r="J395" s="211">
        <f>ROUND(I395*H395,2)</f>
        <v>0</v>
      </c>
      <c r="K395" s="212"/>
      <c r="L395" s="40"/>
      <c r="M395" s="213" t="s">
        <v>1</v>
      </c>
      <c r="N395" s="214" t="s">
        <v>46</v>
      </c>
      <c r="O395" s="72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263</v>
      </c>
      <c r="AT395" s="217" t="s">
        <v>180</v>
      </c>
      <c r="AU395" s="217" t="s">
        <v>185</v>
      </c>
      <c r="AY395" s="18" t="s">
        <v>177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185</v>
      </c>
      <c r="BK395" s="218">
        <f>ROUND(I395*H395,2)</f>
        <v>0</v>
      </c>
      <c r="BL395" s="18" t="s">
        <v>263</v>
      </c>
      <c r="BM395" s="217" t="s">
        <v>813</v>
      </c>
    </row>
    <row r="396" spans="1:65" s="12" customFormat="1" ht="22.8" customHeight="1">
      <c r="B396" s="189"/>
      <c r="C396" s="190"/>
      <c r="D396" s="191" t="s">
        <v>79</v>
      </c>
      <c r="E396" s="203" t="s">
        <v>814</v>
      </c>
      <c r="F396" s="203" t="s">
        <v>815</v>
      </c>
      <c r="G396" s="190"/>
      <c r="H396" s="190"/>
      <c r="I396" s="193"/>
      <c r="J396" s="204">
        <f>BK396</f>
        <v>0</v>
      </c>
      <c r="K396" s="190"/>
      <c r="L396" s="195"/>
      <c r="M396" s="196"/>
      <c r="N396" s="197"/>
      <c r="O396" s="197"/>
      <c r="P396" s="198">
        <f>SUM(P397:P413)</f>
        <v>0</v>
      </c>
      <c r="Q396" s="197"/>
      <c r="R396" s="198">
        <f>SUM(R397:R413)</f>
        <v>0.13735</v>
      </c>
      <c r="S396" s="197"/>
      <c r="T396" s="199">
        <f>SUM(T397:T413)</f>
        <v>0.67058024999999999</v>
      </c>
      <c r="AR396" s="200" t="s">
        <v>185</v>
      </c>
      <c r="AT396" s="201" t="s">
        <v>79</v>
      </c>
      <c r="AU396" s="201" t="s">
        <v>88</v>
      </c>
      <c r="AY396" s="200" t="s">
        <v>177</v>
      </c>
      <c r="BK396" s="202">
        <f>SUM(BK397:BK413)</f>
        <v>0</v>
      </c>
    </row>
    <row r="397" spans="1:65" s="2" customFormat="1" ht="16.5" customHeight="1">
      <c r="A397" s="35"/>
      <c r="B397" s="36"/>
      <c r="C397" s="205" t="s">
        <v>816</v>
      </c>
      <c r="D397" s="205" t="s">
        <v>180</v>
      </c>
      <c r="E397" s="206" t="s">
        <v>817</v>
      </c>
      <c r="F397" s="207" t="s">
        <v>818</v>
      </c>
      <c r="G397" s="208" t="s">
        <v>210</v>
      </c>
      <c r="H397" s="209">
        <v>24.695</v>
      </c>
      <c r="I397" s="210"/>
      <c r="J397" s="211">
        <f>ROUND(I397*H397,2)</f>
        <v>0</v>
      </c>
      <c r="K397" s="212"/>
      <c r="L397" s="40"/>
      <c r="M397" s="213" t="s">
        <v>1</v>
      </c>
      <c r="N397" s="214" t="s">
        <v>46</v>
      </c>
      <c r="O397" s="72"/>
      <c r="P397" s="215">
        <f>O397*H397</f>
        <v>0</v>
      </c>
      <c r="Q397" s="215">
        <v>0</v>
      </c>
      <c r="R397" s="215">
        <f>Q397*H397</f>
        <v>0</v>
      </c>
      <c r="S397" s="215">
        <v>1.695E-2</v>
      </c>
      <c r="T397" s="216">
        <f>S397*H397</f>
        <v>0.41858024999999999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7" t="s">
        <v>263</v>
      </c>
      <c r="AT397" s="217" t="s">
        <v>180</v>
      </c>
      <c r="AU397" s="217" t="s">
        <v>185</v>
      </c>
      <c r="AY397" s="18" t="s">
        <v>177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8" t="s">
        <v>185</v>
      </c>
      <c r="BK397" s="218">
        <f>ROUND(I397*H397,2)</f>
        <v>0</v>
      </c>
      <c r="BL397" s="18" t="s">
        <v>263</v>
      </c>
      <c r="BM397" s="217" t="s">
        <v>819</v>
      </c>
    </row>
    <row r="398" spans="1:65" s="14" customFormat="1" ht="10.199999999999999">
      <c r="B398" s="230"/>
      <c r="C398" s="231"/>
      <c r="D398" s="221" t="s">
        <v>187</v>
      </c>
      <c r="E398" s="232" t="s">
        <v>1</v>
      </c>
      <c r="F398" s="233" t="s">
        <v>820</v>
      </c>
      <c r="G398" s="231"/>
      <c r="H398" s="234">
        <v>24.695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187</v>
      </c>
      <c r="AU398" s="240" t="s">
        <v>185</v>
      </c>
      <c r="AV398" s="14" t="s">
        <v>185</v>
      </c>
      <c r="AW398" s="14" t="s">
        <v>36</v>
      </c>
      <c r="AX398" s="14" t="s">
        <v>80</v>
      </c>
      <c r="AY398" s="240" t="s">
        <v>177</v>
      </c>
    </row>
    <row r="399" spans="1:65" s="15" customFormat="1" ht="10.199999999999999">
      <c r="B399" s="241"/>
      <c r="C399" s="242"/>
      <c r="D399" s="221" t="s">
        <v>187</v>
      </c>
      <c r="E399" s="243" t="s">
        <v>1</v>
      </c>
      <c r="F399" s="244" t="s">
        <v>217</v>
      </c>
      <c r="G399" s="242"/>
      <c r="H399" s="245">
        <v>24.695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AT399" s="251" t="s">
        <v>187</v>
      </c>
      <c r="AU399" s="251" t="s">
        <v>185</v>
      </c>
      <c r="AV399" s="15" t="s">
        <v>184</v>
      </c>
      <c r="AW399" s="15" t="s">
        <v>36</v>
      </c>
      <c r="AX399" s="15" t="s">
        <v>88</v>
      </c>
      <c r="AY399" s="251" t="s">
        <v>177</v>
      </c>
    </row>
    <row r="400" spans="1:65" s="2" customFormat="1" ht="21.75" customHeight="1">
      <c r="A400" s="35"/>
      <c r="B400" s="36"/>
      <c r="C400" s="205" t="s">
        <v>821</v>
      </c>
      <c r="D400" s="205" t="s">
        <v>180</v>
      </c>
      <c r="E400" s="206" t="s">
        <v>822</v>
      </c>
      <c r="F400" s="207" t="s">
        <v>823</v>
      </c>
      <c r="G400" s="208" t="s">
        <v>192</v>
      </c>
      <c r="H400" s="209">
        <v>3</v>
      </c>
      <c r="I400" s="210"/>
      <c r="J400" s="211">
        <f t="shared" ref="J400:J407" si="30">ROUND(I400*H400,2)</f>
        <v>0</v>
      </c>
      <c r="K400" s="212"/>
      <c r="L400" s="40"/>
      <c r="M400" s="213" t="s">
        <v>1</v>
      </c>
      <c r="N400" s="214" t="s">
        <v>46</v>
      </c>
      <c r="O400" s="72"/>
      <c r="P400" s="215">
        <f t="shared" ref="P400:P407" si="31">O400*H400</f>
        <v>0</v>
      </c>
      <c r="Q400" s="215">
        <v>4.4999999999999999E-4</v>
      </c>
      <c r="R400" s="215">
        <f t="shared" ref="R400:R407" si="32">Q400*H400</f>
        <v>1.3500000000000001E-3</v>
      </c>
      <c r="S400" s="215">
        <v>0</v>
      </c>
      <c r="T400" s="216">
        <f t="shared" ref="T400:T407" si="33"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263</v>
      </c>
      <c r="AT400" s="217" t="s">
        <v>180</v>
      </c>
      <c r="AU400" s="217" t="s">
        <v>185</v>
      </c>
      <c r="AY400" s="18" t="s">
        <v>177</v>
      </c>
      <c r="BE400" s="218">
        <f t="shared" ref="BE400:BE407" si="34">IF(N400="základní",J400,0)</f>
        <v>0</v>
      </c>
      <c r="BF400" s="218">
        <f t="shared" ref="BF400:BF407" si="35">IF(N400="snížená",J400,0)</f>
        <v>0</v>
      </c>
      <c r="BG400" s="218">
        <f t="shared" ref="BG400:BG407" si="36">IF(N400="zákl. přenesená",J400,0)</f>
        <v>0</v>
      </c>
      <c r="BH400" s="218">
        <f t="shared" ref="BH400:BH407" si="37">IF(N400="sníž. přenesená",J400,0)</f>
        <v>0</v>
      </c>
      <c r="BI400" s="218">
        <f t="shared" ref="BI400:BI407" si="38">IF(N400="nulová",J400,0)</f>
        <v>0</v>
      </c>
      <c r="BJ400" s="18" t="s">
        <v>185</v>
      </c>
      <c r="BK400" s="218">
        <f t="shared" ref="BK400:BK407" si="39">ROUND(I400*H400,2)</f>
        <v>0</v>
      </c>
      <c r="BL400" s="18" t="s">
        <v>263</v>
      </c>
      <c r="BM400" s="217" t="s">
        <v>824</v>
      </c>
    </row>
    <row r="401" spans="1:65" s="2" customFormat="1" ht="21.75" customHeight="1">
      <c r="A401" s="35"/>
      <c r="B401" s="36"/>
      <c r="C401" s="263" t="s">
        <v>825</v>
      </c>
      <c r="D401" s="263" t="s">
        <v>339</v>
      </c>
      <c r="E401" s="264" t="s">
        <v>826</v>
      </c>
      <c r="F401" s="265" t="s">
        <v>827</v>
      </c>
      <c r="G401" s="266" t="s">
        <v>192</v>
      </c>
      <c r="H401" s="267">
        <v>3</v>
      </c>
      <c r="I401" s="268"/>
      <c r="J401" s="269">
        <f t="shared" si="30"/>
        <v>0</v>
      </c>
      <c r="K401" s="270"/>
      <c r="L401" s="271"/>
      <c r="M401" s="272" t="s">
        <v>1</v>
      </c>
      <c r="N401" s="273" t="s">
        <v>46</v>
      </c>
      <c r="O401" s="72"/>
      <c r="P401" s="215">
        <f t="shared" si="31"/>
        <v>0</v>
      </c>
      <c r="Q401" s="215">
        <v>8.5000000000000006E-3</v>
      </c>
      <c r="R401" s="215">
        <f t="shared" si="32"/>
        <v>2.5500000000000002E-2</v>
      </c>
      <c r="S401" s="215">
        <v>0</v>
      </c>
      <c r="T401" s="216">
        <f t="shared" si="3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360</v>
      </c>
      <c r="AT401" s="217" t="s">
        <v>339</v>
      </c>
      <c r="AU401" s="217" t="s">
        <v>185</v>
      </c>
      <c r="AY401" s="18" t="s">
        <v>177</v>
      </c>
      <c r="BE401" s="218">
        <f t="shared" si="34"/>
        <v>0</v>
      </c>
      <c r="BF401" s="218">
        <f t="shared" si="35"/>
        <v>0</v>
      </c>
      <c r="BG401" s="218">
        <f t="shared" si="36"/>
        <v>0</v>
      </c>
      <c r="BH401" s="218">
        <f t="shared" si="37"/>
        <v>0</v>
      </c>
      <c r="BI401" s="218">
        <f t="shared" si="38"/>
        <v>0</v>
      </c>
      <c r="BJ401" s="18" t="s">
        <v>185</v>
      </c>
      <c r="BK401" s="218">
        <f t="shared" si="39"/>
        <v>0</v>
      </c>
      <c r="BL401" s="18" t="s">
        <v>263</v>
      </c>
      <c r="BM401" s="217" t="s">
        <v>828</v>
      </c>
    </row>
    <row r="402" spans="1:65" s="2" customFormat="1" ht="21.75" customHeight="1">
      <c r="A402" s="35"/>
      <c r="B402" s="36"/>
      <c r="C402" s="205" t="s">
        <v>829</v>
      </c>
      <c r="D402" s="205" t="s">
        <v>180</v>
      </c>
      <c r="E402" s="206" t="s">
        <v>830</v>
      </c>
      <c r="F402" s="207" t="s">
        <v>831</v>
      </c>
      <c r="G402" s="208" t="s">
        <v>192</v>
      </c>
      <c r="H402" s="209">
        <v>3</v>
      </c>
      <c r="I402" s="210"/>
      <c r="J402" s="211">
        <f t="shared" si="30"/>
        <v>0</v>
      </c>
      <c r="K402" s="212"/>
      <c r="L402" s="40"/>
      <c r="M402" s="213" t="s">
        <v>1</v>
      </c>
      <c r="N402" s="214" t="s">
        <v>46</v>
      </c>
      <c r="O402" s="72"/>
      <c r="P402" s="215">
        <f t="shared" si="31"/>
        <v>0</v>
      </c>
      <c r="Q402" s="215">
        <v>0</v>
      </c>
      <c r="R402" s="215">
        <f t="shared" si="32"/>
        <v>0</v>
      </c>
      <c r="S402" s="215">
        <v>0</v>
      </c>
      <c r="T402" s="216">
        <f t="shared" si="3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263</v>
      </c>
      <c r="AT402" s="217" t="s">
        <v>180</v>
      </c>
      <c r="AU402" s="217" t="s">
        <v>185</v>
      </c>
      <c r="AY402" s="18" t="s">
        <v>177</v>
      </c>
      <c r="BE402" s="218">
        <f t="shared" si="34"/>
        <v>0</v>
      </c>
      <c r="BF402" s="218">
        <f t="shared" si="35"/>
        <v>0</v>
      </c>
      <c r="BG402" s="218">
        <f t="shared" si="36"/>
        <v>0</v>
      </c>
      <c r="BH402" s="218">
        <f t="shared" si="37"/>
        <v>0</v>
      </c>
      <c r="BI402" s="218">
        <f t="shared" si="38"/>
        <v>0</v>
      </c>
      <c r="BJ402" s="18" t="s">
        <v>185</v>
      </c>
      <c r="BK402" s="218">
        <f t="shared" si="39"/>
        <v>0</v>
      </c>
      <c r="BL402" s="18" t="s">
        <v>263</v>
      </c>
      <c r="BM402" s="217" t="s">
        <v>832</v>
      </c>
    </row>
    <row r="403" spans="1:65" s="2" customFormat="1" ht="21.75" customHeight="1">
      <c r="A403" s="35"/>
      <c r="B403" s="36"/>
      <c r="C403" s="263" t="s">
        <v>833</v>
      </c>
      <c r="D403" s="263" t="s">
        <v>339</v>
      </c>
      <c r="E403" s="264" t="s">
        <v>834</v>
      </c>
      <c r="F403" s="265" t="s">
        <v>835</v>
      </c>
      <c r="G403" s="266" t="s">
        <v>192</v>
      </c>
      <c r="H403" s="267">
        <v>2</v>
      </c>
      <c r="I403" s="268"/>
      <c r="J403" s="269">
        <f t="shared" si="30"/>
        <v>0</v>
      </c>
      <c r="K403" s="270"/>
      <c r="L403" s="271"/>
      <c r="M403" s="272" t="s">
        <v>1</v>
      </c>
      <c r="N403" s="273" t="s">
        <v>46</v>
      </c>
      <c r="O403" s="72"/>
      <c r="P403" s="215">
        <f t="shared" si="31"/>
        <v>0</v>
      </c>
      <c r="Q403" s="215">
        <v>2.75E-2</v>
      </c>
      <c r="R403" s="215">
        <f t="shared" si="32"/>
        <v>5.5E-2</v>
      </c>
      <c r="S403" s="215">
        <v>0</v>
      </c>
      <c r="T403" s="216">
        <f t="shared" si="3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360</v>
      </c>
      <c r="AT403" s="217" t="s">
        <v>339</v>
      </c>
      <c r="AU403" s="217" t="s">
        <v>185</v>
      </c>
      <c r="AY403" s="18" t="s">
        <v>177</v>
      </c>
      <c r="BE403" s="218">
        <f t="shared" si="34"/>
        <v>0</v>
      </c>
      <c r="BF403" s="218">
        <f t="shared" si="35"/>
        <v>0</v>
      </c>
      <c r="BG403" s="218">
        <f t="shared" si="36"/>
        <v>0</v>
      </c>
      <c r="BH403" s="218">
        <f t="shared" si="37"/>
        <v>0</v>
      </c>
      <c r="BI403" s="218">
        <f t="shared" si="38"/>
        <v>0</v>
      </c>
      <c r="BJ403" s="18" t="s">
        <v>185</v>
      </c>
      <c r="BK403" s="218">
        <f t="shared" si="39"/>
        <v>0</v>
      </c>
      <c r="BL403" s="18" t="s">
        <v>263</v>
      </c>
      <c r="BM403" s="217" t="s">
        <v>836</v>
      </c>
    </row>
    <row r="404" spans="1:65" s="2" customFormat="1" ht="21.75" customHeight="1">
      <c r="A404" s="35"/>
      <c r="B404" s="36"/>
      <c r="C404" s="263" t="s">
        <v>837</v>
      </c>
      <c r="D404" s="263" t="s">
        <v>339</v>
      </c>
      <c r="E404" s="264" t="s">
        <v>838</v>
      </c>
      <c r="F404" s="265" t="s">
        <v>839</v>
      </c>
      <c r="G404" s="266" t="s">
        <v>192</v>
      </c>
      <c r="H404" s="267">
        <v>1</v>
      </c>
      <c r="I404" s="268"/>
      <c r="J404" s="269">
        <f t="shared" si="30"/>
        <v>0</v>
      </c>
      <c r="K404" s="270"/>
      <c r="L404" s="271"/>
      <c r="M404" s="272" t="s">
        <v>1</v>
      </c>
      <c r="N404" s="273" t="s">
        <v>46</v>
      </c>
      <c r="O404" s="72"/>
      <c r="P404" s="215">
        <f t="shared" si="31"/>
        <v>0</v>
      </c>
      <c r="Q404" s="215">
        <v>2.75E-2</v>
      </c>
      <c r="R404" s="215">
        <f t="shared" si="32"/>
        <v>2.75E-2</v>
      </c>
      <c r="S404" s="215">
        <v>0</v>
      </c>
      <c r="T404" s="216">
        <f t="shared" si="3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360</v>
      </c>
      <c r="AT404" s="217" t="s">
        <v>339</v>
      </c>
      <c r="AU404" s="217" t="s">
        <v>185</v>
      </c>
      <c r="AY404" s="18" t="s">
        <v>177</v>
      </c>
      <c r="BE404" s="218">
        <f t="shared" si="34"/>
        <v>0</v>
      </c>
      <c r="BF404" s="218">
        <f t="shared" si="35"/>
        <v>0</v>
      </c>
      <c r="BG404" s="218">
        <f t="shared" si="36"/>
        <v>0</v>
      </c>
      <c r="BH404" s="218">
        <f t="shared" si="37"/>
        <v>0</v>
      </c>
      <c r="BI404" s="218">
        <f t="shared" si="38"/>
        <v>0</v>
      </c>
      <c r="BJ404" s="18" t="s">
        <v>185</v>
      </c>
      <c r="BK404" s="218">
        <f t="shared" si="39"/>
        <v>0</v>
      </c>
      <c r="BL404" s="18" t="s">
        <v>263</v>
      </c>
      <c r="BM404" s="217" t="s">
        <v>840</v>
      </c>
    </row>
    <row r="405" spans="1:65" s="2" customFormat="1" ht="21.75" customHeight="1">
      <c r="A405" s="35"/>
      <c r="B405" s="36"/>
      <c r="C405" s="205" t="s">
        <v>841</v>
      </c>
      <c r="D405" s="205" t="s">
        <v>180</v>
      </c>
      <c r="E405" s="206" t="s">
        <v>842</v>
      </c>
      <c r="F405" s="207" t="s">
        <v>843</v>
      </c>
      <c r="G405" s="208" t="s">
        <v>192</v>
      </c>
      <c r="H405" s="209">
        <v>1</v>
      </c>
      <c r="I405" s="210"/>
      <c r="J405" s="211">
        <f t="shared" si="30"/>
        <v>0</v>
      </c>
      <c r="K405" s="212"/>
      <c r="L405" s="40"/>
      <c r="M405" s="213" t="s">
        <v>1</v>
      </c>
      <c r="N405" s="214" t="s">
        <v>46</v>
      </c>
      <c r="O405" s="72"/>
      <c r="P405" s="215">
        <f t="shared" si="31"/>
        <v>0</v>
      </c>
      <c r="Q405" s="215">
        <v>0</v>
      </c>
      <c r="R405" s="215">
        <f t="shared" si="32"/>
        <v>0</v>
      </c>
      <c r="S405" s="215">
        <v>0</v>
      </c>
      <c r="T405" s="216">
        <f t="shared" si="3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263</v>
      </c>
      <c r="AT405" s="217" t="s">
        <v>180</v>
      </c>
      <c r="AU405" s="217" t="s">
        <v>185</v>
      </c>
      <c r="AY405" s="18" t="s">
        <v>177</v>
      </c>
      <c r="BE405" s="218">
        <f t="shared" si="34"/>
        <v>0</v>
      </c>
      <c r="BF405" s="218">
        <f t="shared" si="35"/>
        <v>0</v>
      </c>
      <c r="BG405" s="218">
        <f t="shared" si="36"/>
        <v>0</v>
      </c>
      <c r="BH405" s="218">
        <f t="shared" si="37"/>
        <v>0</v>
      </c>
      <c r="BI405" s="218">
        <f t="shared" si="38"/>
        <v>0</v>
      </c>
      <c r="BJ405" s="18" t="s">
        <v>185</v>
      </c>
      <c r="BK405" s="218">
        <f t="shared" si="39"/>
        <v>0</v>
      </c>
      <c r="BL405" s="18" t="s">
        <v>263</v>
      </c>
      <c r="BM405" s="217" t="s">
        <v>844</v>
      </c>
    </row>
    <row r="406" spans="1:65" s="2" customFormat="1" ht="21.75" customHeight="1">
      <c r="A406" s="35"/>
      <c r="B406" s="36"/>
      <c r="C406" s="263" t="s">
        <v>845</v>
      </c>
      <c r="D406" s="263" t="s">
        <v>339</v>
      </c>
      <c r="E406" s="264" t="s">
        <v>846</v>
      </c>
      <c r="F406" s="265" t="s">
        <v>847</v>
      </c>
      <c r="G406" s="266" t="s">
        <v>192</v>
      </c>
      <c r="H406" s="267">
        <v>1</v>
      </c>
      <c r="I406" s="268"/>
      <c r="J406" s="269">
        <f t="shared" si="30"/>
        <v>0</v>
      </c>
      <c r="K406" s="270"/>
      <c r="L406" s="271"/>
      <c r="M406" s="272" t="s">
        <v>1</v>
      </c>
      <c r="N406" s="273" t="s">
        <v>46</v>
      </c>
      <c r="O406" s="72"/>
      <c r="P406" s="215">
        <f t="shared" si="31"/>
        <v>0</v>
      </c>
      <c r="Q406" s="215">
        <v>2.8000000000000001E-2</v>
      </c>
      <c r="R406" s="215">
        <f t="shared" si="32"/>
        <v>2.8000000000000001E-2</v>
      </c>
      <c r="S406" s="215">
        <v>0</v>
      </c>
      <c r="T406" s="216">
        <f t="shared" si="3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17" t="s">
        <v>360</v>
      </c>
      <c r="AT406" s="217" t="s">
        <v>339</v>
      </c>
      <c r="AU406" s="217" t="s">
        <v>185</v>
      </c>
      <c r="AY406" s="18" t="s">
        <v>177</v>
      </c>
      <c r="BE406" s="218">
        <f t="shared" si="34"/>
        <v>0</v>
      </c>
      <c r="BF406" s="218">
        <f t="shared" si="35"/>
        <v>0</v>
      </c>
      <c r="BG406" s="218">
        <f t="shared" si="36"/>
        <v>0</v>
      </c>
      <c r="BH406" s="218">
        <f t="shared" si="37"/>
        <v>0</v>
      </c>
      <c r="BI406" s="218">
        <f t="shared" si="38"/>
        <v>0</v>
      </c>
      <c r="BJ406" s="18" t="s">
        <v>185</v>
      </c>
      <c r="BK406" s="218">
        <f t="shared" si="39"/>
        <v>0</v>
      </c>
      <c r="BL406" s="18" t="s">
        <v>263</v>
      </c>
      <c r="BM406" s="217" t="s">
        <v>848</v>
      </c>
    </row>
    <row r="407" spans="1:65" s="2" customFormat="1" ht="21.75" customHeight="1">
      <c r="A407" s="35"/>
      <c r="B407" s="36"/>
      <c r="C407" s="205" t="s">
        <v>849</v>
      </c>
      <c r="D407" s="205" t="s">
        <v>180</v>
      </c>
      <c r="E407" s="206" t="s">
        <v>850</v>
      </c>
      <c r="F407" s="207" t="s">
        <v>851</v>
      </c>
      <c r="G407" s="208" t="s">
        <v>192</v>
      </c>
      <c r="H407" s="209">
        <v>9</v>
      </c>
      <c r="I407" s="210"/>
      <c r="J407" s="211">
        <f t="shared" si="30"/>
        <v>0</v>
      </c>
      <c r="K407" s="212"/>
      <c r="L407" s="40"/>
      <c r="M407" s="213" t="s">
        <v>1</v>
      </c>
      <c r="N407" s="214" t="s">
        <v>46</v>
      </c>
      <c r="O407" s="72"/>
      <c r="P407" s="215">
        <f t="shared" si="31"/>
        <v>0</v>
      </c>
      <c r="Q407" s="215">
        <v>0</v>
      </c>
      <c r="R407" s="215">
        <f t="shared" si="32"/>
        <v>0</v>
      </c>
      <c r="S407" s="215">
        <v>2.8000000000000001E-2</v>
      </c>
      <c r="T407" s="216">
        <f t="shared" si="33"/>
        <v>0.252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263</v>
      </c>
      <c r="AT407" s="217" t="s">
        <v>180</v>
      </c>
      <c r="AU407" s="217" t="s">
        <v>185</v>
      </c>
      <c r="AY407" s="18" t="s">
        <v>177</v>
      </c>
      <c r="BE407" s="218">
        <f t="shared" si="34"/>
        <v>0</v>
      </c>
      <c r="BF407" s="218">
        <f t="shared" si="35"/>
        <v>0</v>
      </c>
      <c r="BG407" s="218">
        <f t="shared" si="36"/>
        <v>0</v>
      </c>
      <c r="BH407" s="218">
        <f t="shared" si="37"/>
        <v>0</v>
      </c>
      <c r="BI407" s="218">
        <f t="shared" si="38"/>
        <v>0</v>
      </c>
      <c r="BJ407" s="18" t="s">
        <v>185</v>
      </c>
      <c r="BK407" s="218">
        <f t="shared" si="39"/>
        <v>0</v>
      </c>
      <c r="BL407" s="18" t="s">
        <v>263</v>
      </c>
      <c r="BM407" s="217" t="s">
        <v>852</v>
      </c>
    </row>
    <row r="408" spans="1:65" s="13" customFormat="1" ht="10.199999999999999">
      <c r="B408" s="219"/>
      <c r="C408" s="220"/>
      <c r="D408" s="221" t="s">
        <v>187</v>
      </c>
      <c r="E408" s="222" t="s">
        <v>1</v>
      </c>
      <c r="F408" s="223" t="s">
        <v>853</v>
      </c>
      <c r="G408" s="220"/>
      <c r="H408" s="222" t="s">
        <v>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187</v>
      </c>
      <c r="AU408" s="229" t="s">
        <v>185</v>
      </c>
      <c r="AV408" s="13" t="s">
        <v>88</v>
      </c>
      <c r="AW408" s="13" t="s">
        <v>36</v>
      </c>
      <c r="AX408" s="13" t="s">
        <v>80</v>
      </c>
      <c r="AY408" s="229" t="s">
        <v>177</v>
      </c>
    </row>
    <row r="409" spans="1:65" s="14" customFormat="1" ht="10.199999999999999">
      <c r="B409" s="230"/>
      <c r="C409" s="231"/>
      <c r="D409" s="221" t="s">
        <v>187</v>
      </c>
      <c r="E409" s="232" t="s">
        <v>1</v>
      </c>
      <c r="F409" s="233" t="s">
        <v>200</v>
      </c>
      <c r="G409" s="231"/>
      <c r="H409" s="234">
        <v>5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187</v>
      </c>
      <c r="AU409" s="240" t="s">
        <v>185</v>
      </c>
      <c r="AV409" s="14" t="s">
        <v>185</v>
      </c>
      <c r="AW409" s="14" t="s">
        <v>36</v>
      </c>
      <c r="AX409" s="14" t="s">
        <v>80</v>
      </c>
      <c r="AY409" s="240" t="s">
        <v>177</v>
      </c>
    </row>
    <row r="410" spans="1:65" s="13" customFormat="1" ht="10.199999999999999">
      <c r="B410" s="219"/>
      <c r="C410" s="220"/>
      <c r="D410" s="221" t="s">
        <v>187</v>
      </c>
      <c r="E410" s="222" t="s">
        <v>1</v>
      </c>
      <c r="F410" s="223" t="s">
        <v>854</v>
      </c>
      <c r="G410" s="220"/>
      <c r="H410" s="222" t="s">
        <v>1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187</v>
      </c>
      <c r="AU410" s="229" t="s">
        <v>185</v>
      </c>
      <c r="AV410" s="13" t="s">
        <v>88</v>
      </c>
      <c r="AW410" s="13" t="s">
        <v>36</v>
      </c>
      <c r="AX410" s="13" t="s">
        <v>80</v>
      </c>
      <c r="AY410" s="229" t="s">
        <v>177</v>
      </c>
    </row>
    <row r="411" spans="1:65" s="14" customFormat="1" ht="10.199999999999999">
      <c r="B411" s="230"/>
      <c r="C411" s="231"/>
      <c r="D411" s="221" t="s">
        <v>187</v>
      </c>
      <c r="E411" s="232" t="s">
        <v>1</v>
      </c>
      <c r="F411" s="233" t="s">
        <v>184</v>
      </c>
      <c r="G411" s="231"/>
      <c r="H411" s="234">
        <v>4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187</v>
      </c>
      <c r="AU411" s="240" t="s">
        <v>185</v>
      </c>
      <c r="AV411" s="14" t="s">
        <v>185</v>
      </c>
      <c r="AW411" s="14" t="s">
        <v>36</v>
      </c>
      <c r="AX411" s="14" t="s">
        <v>80</v>
      </c>
      <c r="AY411" s="240" t="s">
        <v>177</v>
      </c>
    </row>
    <row r="412" spans="1:65" s="15" customFormat="1" ht="10.199999999999999">
      <c r="B412" s="241"/>
      <c r="C412" s="242"/>
      <c r="D412" s="221" t="s">
        <v>187</v>
      </c>
      <c r="E412" s="243" t="s">
        <v>1</v>
      </c>
      <c r="F412" s="244" t="s">
        <v>217</v>
      </c>
      <c r="G412" s="242"/>
      <c r="H412" s="245">
        <v>9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AT412" s="251" t="s">
        <v>187</v>
      </c>
      <c r="AU412" s="251" t="s">
        <v>185</v>
      </c>
      <c r="AV412" s="15" t="s">
        <v>184</v>
      </c>
      <c r="AW412" s="15" t="s">
        <v>36</v>
      </c>
      <c r="AX412" s="15" t="s">
        <v>88</v>
      </c>
      <c r="AY412" s="251" t="s">
        <v>177</v>
      </c>
    </row>
    <row r="413" spans="1:65" s="2" customFormat="1" ht="21.75" customHeight="1">
      <c r="A413" s="35"/>
      <c r="B413" s="36"/>
      <c r="C413" s="205" t="s">
        <v>855</v>
      </c>
      <c r="D413" s="205" t="s">
        <v>180</v>
      </c>
      <c r="E413" s="206" t="s">
        <v>856</v>
      </c>
      <c r="F413" s="207" t="s">
        <v>857</v>
      </c>
      <c r="G413" s="208" t="s">
        <v>426</v>
      </c>
      <c r="H413" s="274"/>
      <c r="I413" s="210"/>
      <c r="J413" s="211">
        <f>ROUND(I413*H413,2)</f>
        <v>0</v>
      </c>
      <c r="K413" s="212"/>
      <c r="L413" s="40"/>
      <c r="M413" s="213" t="s">
        <v>1</v>
      </c>
      <c r="N413" s="214" t="s">
        <v>46</v>
      </c>
      <c r="O413" s="72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263</v>
      </c>
      <c r="AT413" s="217" t="s">
        <v>180</v>
      </c>
      <c r="AU413" s="217" t="s">
        <v>185</v>
      </c>
      <c r="AY413" s="18" t="s">
        <v>177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185</v>
      </c>
      <c r="BK413" s="218">
        <f>ROUND(I413*H413,2)</f>
        <v>0</v>
      </c>
      <c r="BL413" s="18" t="s">
        <v>263</v>
      </c>
      <c r="BM413" s="217" t="s">
        <v>858</v>
      </c>
    </row>
    <row r="414" spans="1:65" s="12" customFormat="1" ht="22.8" customHeight="1">
      <c r="B414" s="189"/>
      <c r="C414" s="190"/>
      <c r="D414" s="191" t="s">
        <v>79</v>
      </c>
      <c r="E414" s="203" t="s">
        <v>859</v>
      </c>
      <c r="F414" s="203" t="s">
        <v>860</v>
      </c>
      <c r="G414" s="190"/>
      <c r="H414" s="190"/>
      <c r="I414" s="193"/>
      <c r="J414" s="204">
        <f>BK414</f>
        <v>0</v>
      </c>
      <c r="K414" s="190"/>
      <c r="L414" s="195"/>
      <c r="M414" s="196"/>
      <c r="N414" s="197"/>
      <c r="O414" s="197"/>
      <c r="P414" s="198">
        <f>SUM(P415:P426)</f>
        <v>0</v>
      </c>
      <c r="Q414" s="197"/>
      <c r="R414" s="198">
        <f>SUM(R415:R426)</f>
        <v>0.16834799999999997</v>
      </c>
      <c r="S414" s="197"/>
      <c r="T414" s="199">
        <f>SUM(T415:T426)</f>
        <v>0</v>
      </c>
      <c r="AR414" s="200" t="s">
        <v>185</v>
      </c>
      <c r="AT414" s="201" t="s">
        <v>79</v>
      </c>
      <c r="AU414" s="201" t="s">
        <v>88</v>
      </c>
      <c r="AY414" s="200" t="s">
        <v>177</v>
      </c>
      <c r="BK414" s="202">
        <f>SUM(BK415:BK426)</f>
        <v>0</v>
      </c>
    </row>
    <row r="415" spans="1:65" s="2" customFormat="1" ht="21.75" customHeight="1">
      <c r="A415" s="35"/>
      <c r="B415" s="36"/>
      <c r="C415" s="205" t="s">
        <v>861</v>
      </c>
      <c r="D415" s="205" t="s">
        <v>180</v>
      </c>
      <c r="E415" s="206" t="s">
        <v>862</v>
      </c>
      <c r="F415" s="207" t="s">
        <v>863</v>
      </c>
      <c r="G415" s="208" t="s">
        <v>203</v>
      </c>
      <c r="H415" s="209">
        <v>0.9</v>
      </c>
      <c r="I415" s="210"/>
      <c r="J415" s="211">
        <f>ROUND(I415*H415,2)</f>
        <v>0</v>
      </c>
      <c r="K415" s="212"/>
      <c r="L415" s="40"/>
      <c r="M415" s="213" t="s">
        <v>1</v>
      </c>
      <c r="N415" s="214" t="s">
        <v>46</v>
      </c>
      <c r="O415" s="72"/>
      <c r="P415" s="215">
        <f>O415*H415</f>
        <v>0</v>
      </c>
      <c r="Q415" s="215">
        <v>3.7399999999999998E-3</v>
      </c>
      <c r="R415" s="215">
        <f>Q415*H415</f>
        <v>3.3660000000000001E-3</v>
      </c>
      <c r="S415" s="215">
        <v>0</v>
      </c>
      <c r="T415" s="216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17" t="s">
        <v>263</v>
      </c>
      <c r="AT415" s="217" t="s">
        <v>180</v>
      </c>
      <c r="AU415" s="217" t="s">
        <v>185</v>
      </c>
      <c r="AY415" s="18" t="s">
        <v>177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8" t="s">
        <v>185</v>
      </c>
      <c r="BK415" s="218">
        <f>ROUND(I415*H415,2)</f>
        <v>0</v>
      </c>
      <c r="BL415" s="18" t="s">
        <v>263</v>
      </c>
      <c r="BM415" s="217" t="s">
        <v>864</v>
      </c>
    </row>
    <row r="416" spans="1:65" s="13" customFormat="1" ht="20.399999999999999">
      <c r="B416" s="219"/>
      <c r="C416" s="220"/>
      <c r="D416" s="221" t="s">
        <v>187</v>
      </c>
      <c r="E416" s="222" t="s">
        <v>1</v>
      </c>
      <c r="F416" s="223" t="s">
        <v>865</v>
      </c>
      <c r="G416" s="220"/>
      <c r="H416" s="222" t="s">
        <v>1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187</v>
      </c>
      <c r="AU416" s="229" t="s">
        <v>185</v>
      </c>
      <c r="AV416" s="13" t="s">
        <v>88</v>
      </c>
      <c r="AW416" s="13" t="s">
        <v>36</v>
      </c>
      <c r="AX416" s="13" t="s">
        <v>80</v>
      </c>
      <c r="AY416" s="229" t="s">
        <v>177</v>
      </c>
    </row>
    <row r="417" spans="1:65" s="14" customFormat="1" ht="10.199999999999999">
      <c r="B417" s="230"/>
      <c r="C417" s="231"/>
      <c r="D417" s="221" t="s">
        <v>187</v>
      </c>
      <c r="E417" s="232" t="s">
        <v>1</v>
      </c>
      <c r="F417" s="233" t="s">
        <v>866</v>
      </c>
      <c r="G417" s="231"/>
      <c r="H417" s="234">
        <v>0.9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187</v>
      </c>
      <c r="AU417" s="240" t="s">
        <v>185</v>
      </c>
      <c r="AV417" s="14" t="s">
        <v>185</v>
      </c>
      <c r="AW417" s="14" t="s">
        <v>36</v>
      </c>
      <c r="AX417" s="14" t="s">
        <v>88</v>
      </c>
      <c r="AY417" s="240" t="s">
        <v>177</v>
      </c>
    </row>
    <row r="418" spans="1:65" s="2" customFormat="1" ht="21.75" customHeight="1">
      <c r="A418" s="35"/>
      <c r="B418" s="36"/>
      <c r="C418" s="205" t="s">
        <v>867</v>
      </c>
      <c r="D418" s="205" t="s">
        <v>180</v>
      </c>
      <c r="E418" s="206" t="s">
        <v>868</v>
      </c>
      <c r="F418" s="207" t="s">
        <v>869</v>
      </c>
      <c r="G418" s="208" t="s">
        <v>210</v>
      </c>
      <c r="H418" s="209">
        <v>5.0999999999999996</v>
      </c>
      <c r="I418" s="210"/>
      <c r="J418" s="211">
        <f>ROUND(I418*H418,2)</f>
        <v>0</v>
      </c>
      <c r="K418" s="212"/>
      <c r="L418" s="40"/>
      <c r="M418" s="213" t="s">
        <v>1</v>
      </c>
      <c r="N418" s="214" t="s">
        <v>46</v>
      </c>
      <c r="O418" s="72"/>
      <c r="P418" s="215">
        <f>O418*H418</f>
        <v>0</v>
      </c>
      <c r="Q418" s="215">
        <v>3.6700000000000001E-3</v>
      </c>
      <c r="R418" s="215">
        <f>Q418*H418</f>
        <v>1.8716999999999998E-2</v>
      </c>
      <c r="S418" s="215">
        <v>0</v>
      </c>
      <c r="T418" s="216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17" t="s">
        <v>263</v>
      </c>
      <c r="AT418" s="217" t="s">
        <v>180</v>
      </c>
      <c r="AU418" s="217" t="s">
        <v>185</v>
      </c>
      <c r="AY418" s="18" t="s">
        <v>177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8" t="s">
        <v>185</v>
      </c>
      <c r="BK418" s="218">
        <f>ROUND(I418*H418,2)</f>
        <v>0</v>
      </c>
      <c r="BL418" s="18" t="s">
        <v>263</v>
      </c>
      <c r="BM418" s="217" t="s">
        <v>870</v>
      </c>
    </row>
    <row r="419" spans="1:65" s="14" customFormat="1" ht="10.199999999999999">
      <c r="B419" s="230"/>
      <c r="C419" s="231"/>
      <c r="D419" s="221" t="s">
        <v>187</v>
      </c>
      <c r="E419" s="232" t="s">
        <v>1</v>
      </c>
      <c r="F419" s="233" t="s">
        <v>871</v>
      </c>
      <c r="G419" s="231"/>
      <c r="H419" s="234">
        <v>5.0999999999999996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187</v>
      </c>
      <c r="AU419" s="240" t="s">
        <v>185</v>
      </c>
      <c r="AV419" s="14" t="s">
        <v>185</v>
      </c>
      <c r="AW419" s="14" t="s">
        <v>36</v>
      </c>
      <c r="AX419" s="14" t="s">
        <v>80</v>
      </c>
      <c r="AY419" s="240" t="s">
        <v>177</v>
      </c>
    </row>
    <row r="420" spans="1:65" s="15" customFormat="1" ht="10.199999999999999">
      <c r="B420" s="241"/>
      <c r="C420" s="242"/>
      <c r="D420" s="221" t="s">
        <v>187</v>
      </c>
      <c r="E420" s="243" t="s">
        <v>1</v>
      </c>
      <c r="F420" s="244" t="s">
        <v>217</v>
      </c>
      <c r="G420" s="242"/>
      <c r="H420" s="245">
        <v>5.0999999999999996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AT420" s="251" t="s">
        <v>187</v>
      </c>
      <c r="AU420" s="251" t="s">
        <v>185</v>
      </c>
      <c r="AV420" s="15" t="s">
        <v>184</v>
      </c>
      <c r="AW420" s="15" t="s">
        <v>36</v>
      </c>
      <c r="AX420" s="15" t="s">
        <v>88</v>
      </c>
      <c r="AY420" s="251" t="s">
        <v>177</v>
      </c>
    </row>
    <row r="421" spans="1:65" s="2" customFormat="1" ht="21.75" customHeight="1">
      <c r="A421" s="35"/>
      <c r="B421" s="36"/>
      <c r="C421" s="263" t="s">
        <v>872</v>
      </c>
      <c r="D421" s="263" t="s">
        <v>339</v>
      </c>
      <c r="E421" s="264" t="s">
        <v>873</v>
      </c>
      <c r="F421" s="265" t="s">
        <v>1070</v>
      </c>
      <c r="G421" s="266" t="s">
        <v>210</v>
      </c>
      <c r="H421" s="267">
        <v>6</v>
      </c>
      <c r="I421" s="268"/>
      <c r="J421" s="269">
        <f>ROUND(I421*H421,2)</f>
        <v>0</v>
      </c>
      <c r="K421" s="270"/>
      <c r="L421" s="271"/>
      <c r="M421" s="272" t="s">
        <v>1</v>
      </c>
      <c r="N421" s="273" t="s">
        <v>46</v>
      </c>
      <c r="O421" s="72"/>
      <c r="P421" s="215">
        <f>O421*H421</f>
        <v>0</v>
      </c>
      <c r="Q421" s="215">
        <v>1.7999999999999999E-2</v>
      </c>
      <c r="R421" s="215">
        <f>Q421*H421</f>
        <v>0.10799999999999998</v>
      </c>
      <c r="S421" s="215">
        <v>0</v>
      </c>
      <c r="T421" s="216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7" t="s">
        <v>360</v>
      </c>
      <c r="AT421" s="217" t="s">
        <v>339</v>
      </c>
      <c r="AU421" s="217" t="s">
        <v>185</v>
      </c>
      <c r="AY421" s="18" t="s">
        <v>177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185</v>
      </c>
      <c r="BK421" s="218">
        <f>ROUND(I421*H421,2)</f>
        <v>0</v>
      </c>
      <c r="BL421" s="18" t="s">
        <v>263</v>
      </c>
      <c r="BM421" s="217" t="s">
        <v>875</v>
      </c>
    </row>
    <row r="422" spans="1:65" s="14" customFormat="1" ht="20.399999999999999">
      <c r="B422" s="230"/>
      <c r="C422" s="231"/>
      <c r="D422" s="221" t="s">
        <v>187</v>
      </c>
      <c r="E422" s="231"/>
      <c r="F422" s="233" t="s">
        <v>876</v>
      </c>
      <c r="G422" s="231"/>
      <c r="H422" s="234">
        <v>6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187</v>
      </c>
      <c r="AU422" s="240" t="s">
        <v>185</v>
      </c>
      <c r="AV422" s="14" t="s">
        <v>185</v>
      </c>
      <c r="AW422" s="14" t="s">
        <v>4</v>
      </c>
      <c r="AX422" s="14" t="s">
        <v>88</v>
      </c>
      <c r="AY422" s="240" t="s">
        <v>177</v>
      </c>
    </row>
    <row r="423" spans="1:65" s="2" customFormat="1" ht="16.5" customHeight="1">
      <c r="A423" s="35"/>
      <c r="B423" s="36"/>
      <c r="C423" s="205" t="s">
        <v>877</v>
      </c>
      <c r="D423" s="205" t="s">
        <v>180</v>
      </c>
      <c r="E423" s="206" t="s">
        <v>878</v>
      </c>
      <c r="F423" s="207" t="s">
        <v>879</v>
      </c>
      <c r="G423" s="208" t="s">
        <v>210</v>
      </c>
      <c r="H423" s="209">
        <v>5.0999999999999996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46</v>
      </c>
      <c r="O423" s="72"/>
      <c r="P423" s="215">
        <f>O423*H423</f>
        <v>0</v>
      </c>
      <c r="Q423" s="215">
        <v>2.9999999999999997E-4</v>
      </c>
      <c r="R423" s="215">
        <f>Q423*H423</f>
        <v>1.5299999999999997E-3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263</v>
      </c>
      <c r="AT423" s="217" t="s">
        <v>180</v>
      </c>
      <c r="AU423" s="217" t="s">
        <v>185</v>
      </c>
      <c r="AY423" s="18" t="s">
        <v>177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185</v>
      </c>
      <c r="BK423" s="218">
        <f>ROUND(I423*H423,2)</f>
        <v>0</v>
      </c>
      <c r="BL423" s="18" t="s">
        <v>263</v>
      </c>
      <c r="BM423" s="217" t="s">
        <v>880</v>
      </c>
    </row>
    <row r="424" spans="1:65" s="2" customFormat="1" ht="16.5" customHeight="1">
      <c r="A424" s="35"/>
      <c r="B424" s="36"/>
      <c r="C424" s="205" t="s">
        <v>881</v>
      </c>
      <c r="D424" s="205" t="s">
        <v>180</v>
      </c>
      <c r="E424" s="206" t="s">
        <v>882</v>
      </c>
      <c r="F424" s="207" t="s">
        <v>883</v>
      </c>
      <c r="G424" s="208" t="s">
        <v>203</v>
      </c>
      <c r="H424" s="209">
        <v>9</v>
      </c>
      <c r="I424" s="210"/>
      <c r="J424" s="211">
        <f>ROUND(I424*H424,2)</f>
        <v>0</v>
      </c>
      <c r="K424" s="212"/>
      <c r="L424" s="40"/>
      <c r="M424" s="213" t="s">
        <v>1</v>
      </c>
      <c r="N424" s="214" t="s">
        <v>46</v>
      </c>
      <c r="O424" s="72"/>
      <c r="P424" s="215">
        <f>O424*H424</f>
        <v>0</v>
      </c>
      <c r="Q424" s="215">
        <v>3.0000000000000001E-5</v>
      </c>
      <c r="R424" s="215">
        <f>Q424*H424</f>
        <v>2.7E-4</v>
      </c>
      <c r="S424" s="215">
        <v>0</v>
      </c>
      <c r="T424" s="21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7" t="s">
        <v>263</v>
      </c>
      <c r="AT424" s="217" t="s">
        <v>180</v>
      </c>
      <c r="AU424" s="217" t="s">
        <v>185</v>
      </c>
      <c r="AY424" s="18" t="s">
        <v>177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185</v>
      </c>
      <c r="BK424" s="218">
        <f>ROUND(I424*H424,2)</f>
        <v>0</v>
      </c>
      <c r="BL424" s="18" t="s">
        <v>263</v>
      </c>
      <c r="BM424" s="217" t="s">
        <v>884</v>
      </c>
    </row>
    <row r="425" spans="1:65" s="2" customFormat="1" ht="21.75" customHeight="1">
      <c r="A425" s="35"/>
      <c r="B425" s="36"/>
      <c r="C425" s="205" t="s">
        <v>885</v>
      </c>
      <c r="D425" s="205" t="s">
        <v>180</v>
      </c>
      <c r="E425" s="206" t="s">
        <v>886</v>
      </c>
      <c r="F425" s="207" t="s">
        <v>887</v>
      </c>
      <c r="G425" s="208" t="s">
        <v>210</v>
      </c>
      <c r="H425" s="209">
        <v>5.0999999999999996</v>
      </c>
      <c r="I425" s="210"/>
      <c r="J425" s="211">
        <f>ROUND(I425*H425,2)</f>
        <v>0</v>
      </c>
      <c r="K425" s="212"/>
      <c r="L425" s="40"/>
      <c r="M425" s="213" t="s">
        <v>1</v>
      </c>
      <c r="N425" s="214" t="s">
        <v>46</v>
      </c>
      <c r="O425" s="72"/>
      <c r="P425" s="215">
        <f>O425*H425</f>
        <v>0</v>
      </c>
      <c r="Q425" s="215">
        <v>7.1500000000000001E-3</v>
      </c>
      <c r="R425" s="215">
        <f>Q425*H425</f>
        <v>3.6464999999999997E-2</v>
      </c>
      <c r="S425" s="215">
        <v>0</v>
      </c>
      <c r="T425" s="216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17" t="s">
        <v>263</v>
      </c>
      <c r="AT425" s="217" t="s">
        <v>180</v>
      </c>
      <c r="AU425" s="217" t="s">
        <v>185</v>
      </c>
      <c r="AY425" s="18" t="s">
        <v>177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8" t="s">
        <v>185</v>
      </c>
      <c r="BK425" s="218">
        <f>ROUND(I425*H425,2)</f>
        <v>0</v>
      </c>
      <c r="BL425" s="18" t="s">
        <v>263</v>
      </c>
      <c r="BM425" s="217" t="s">
        <v>888</v>
      </c>
    </row>
    <row r="426" spans="1:65" s="2" customFormat="1" ht="21.75" customHeight="1">
      <c r="A426" s="35"/>
      <c r="B426" s="36"/>
      <c r="C426" s="205" t="s">
        <v>889</v>
      </c>
      <c r="D426" s="205" t="s">
        <v>180</v>
      </c>
      <c r="E426" s="206" t="s">
        <v>890</v>
      </c>
      <c r="F426" s="207" t="s">
        <v>891</v>
      </c>
      <c r="G426" s="208" t="s">
        <v>426</v>
      </c>
      <c r="H426" s="274"/>
      <c r="I426" s="210"/>
      <c r="J426" s="211">
        <f>ROUND(I426*H426,2)</f>
        <v>0</v>
      </c>
      <c r="K426" s="212"/>
      <c r="L426" s="40"/>
      <c r="M426" s="213" t="s">
        <v>1</v>
      </c>
      <c r="N426" s="214" t="s">
        <v>46</v>
      </c>
      <c r="O426" s="72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7" t="s">
        <v>263</v>
      </c>
      <c r="AT426" s="217" t="s">
        <v>180</v>
      </c>
      <c r="AU426" s="217" t="s">
        <v>185</v>
      </c>
      <c r="AY426" s="18" t="s">
        <v>177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185</v>
      </c>
      <c r="BK426" s="218">
        <f>ROUND(I426*H426,2)</f>
        <v>0</v>
      </c>
      <c r="BL426" s="18" t="s">
        <v>263</v>
      </c>
      <c r="BM426" s="217" t="s">
        <v>892</v>
      </c>
    </row>
    <row r="427" spans="1:65" s="12" customFormat="1" ht="22.8" customHeight="1">
      <c r="B427" s="189"/>
      <c r="C427" s="190"/>
      <c r="D427" s="191" t="s">
        <v>79</v>
      </c>
      <c r="E427" s="203" t="s">
        <v>893</v>
      </c>
      <c r="F427" s="203" t="s">
        <v>894</v>
      </c>
      <c r="G427" s="190"/>
      <c r="H427" s="190"/>
      <c r="I427" s="193"/>
      <c r="J427" s="204">
        <f>BK427</f>
        <v>0</v>
      </c>
      <c r="K427" s="190"/>
      <c r="L427" s="195"/>
      <c r="M427" s="196"/>
      <c r="N427" s="197"/>
      <c r="O427" s="197"/>
      <c r="P427" s="198">
        <f>SUM(P428:P440)</f>
        <v>0</v>
      </c>
      <c r="Q427" s="197"/>
      <c r="R427" s="198">
        <f>SUM(R428:R440)</f>
        <v>0.12939510000000001</v>
      </c>
      <c r="S427" s="197"/>
      <c r="T427" s="199">
        <f>SUM(T428:T440)</f>
        <v>0</v>
      </c>
      <c r="AR427" s="200" t="s">
        <v>185</v>
      </c>
      <c r="AT427" s="201" t="s">
        <v>79</v>
      </c>
      <c r="AU427" s="201" t="s">
        <v>88</v>
      </c>
      <c r="AY427" s="200" t="s">
        <v>177</v>
      </c>
      <c r="BK427" s="202">
        <f>SUM(BK428:BK440)</f>
        <v>0</v>
      </c>
    </row>
    <row r="428" spans="1:65" s="2" customFormat="1" ht="21.75" customHeight="1">
      <c r="A428" s="35"/>
      <c r="B428" s="36"/>
      <c r="C428" s="205" t="s">
        <v>895</v>
      </c>
      <c r="D428" s="205" t="s">
        <v>180</v>
      </c>
      <c r="E428" s="206" t="s">
        <v>896</v>
      </c>
      <c r="F428" s="207" t="s">
        <v>897</v>
      </c>
      <c r="G428" s="208" t="s">
        <v>210</v>
      </c>
      <c r="H428" s="209">
        <v>39.700000000000003</v>
      </c>
      <c r="I428" s="210"/>
      <c r="J428" s="211">
        <f>ROUND(I428*H428,2)</f>
        <v>0</v>
      </c>
      <c r="K428" s="212"/>
      <c r="L428" s="40"/>
      <c r="M428" s="213" t="s">
        <v>1</v>
      </c>
      <c r="N428" s="214" t="s">
        <v>46</v>
      </c>
      <c r="O428" s="72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7" t="s">
        <v>263</v>
      </c>
      <c r="AT428" s="217" t="s">
        <v>180</v>
      </c>
      <c r="AU428" s="217" t="s">
        <v>185</v>
      </c>
      <c r="AY428" s="18" t="s">
        <v>177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185</v>
      </c>
      <c r="BK428" s="218">
        <f>ROUND(I428*H428,2)</f>
        <v>0</v>
      </c>
      <c r="BL428" s="18" t="s">
        <v>263</v>
      </c>
      <c r="BM428" s="217" t="s">
        <v>898</v>
      </c>
    </row>
    <row r="429" spans="1:65" s="2" customFormat="1" ht="16.5" customHeight="1">
      <c r="A429" s="35"/>
      <c r="B429" s="36"/>
      <c r="C429" s="205" t="s">
        <v>899</v>
      </c>
      <c r="D429" s="205" t="s">
        <v>180</v>
      </c>
      <c r="E429" s="206" t="s">
        <v>900</v>
      </c>
      <c r="F429" s="207" t="s">
        <v>901</v>
      </c>
      <c r="G429" s="208" t="s">
        <v>210</v>
      </c>
      <c r="H429" s="209">
        <v>39.700000000000003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46</v>
      </c>
      <c r="O429" s="72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263</v>
      </c>
      <c r="AT429" s="217" t="s">
        <v>180</v>
      </c>
      <c r="AU429" s="217" t="s">
        <v>185</v>
      </c>
      <c r="AY429" s="18" t="s">
        <v>177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185</v>
      </c>
      <c r="BK429" s="218">
        <f>ROUND(I429*H429,2)</f>
        <v>0</v>
      </c>
      <c r="BL429" s="18" t="s">
        <v>263</v>
      </c>
      <c r="BM429" s="217" t="s">
        <v>902</v>
      </c>
    </row>
    <row r="430" spans="1:65" s="2" customFormat="1" ht="21.75" customHeight="1">
      <c r="A430" s="35"/>
      <c r="B430" s="36"/>
      <c r="C430" s="205" t="s">
        <v>903</v>
      </c>
      <c r="D430" s="205" t="s">
        <v>180</v>
      </c>
      <c r="E430" s="206" t="s">
        <v>904</v>
      </c>
      <c r="F430" s="207" t="s">
        <v>905</v>
      </c>
      <c r="G430" s="208" t="s">
        <v>210</v>
      </c>
      <c r="H430" s="209">
        <v>39.700000000000003</v>
      </c>
      <c r="I430" s="210"/>
      <c r="J430" s="211">
        <f>ROUND(I430*H430,2)</f>
        <v>0</v>
      </c>
      <c r="K430" s="212"/>
      <c r="L430" s="40"/>
      <c r="M430" s="213" t="s">
        <v>1</v>
      </c>
      <c r="N430" s="214" t="s">
        <v>46</v>
      </c>
      <c r="O430" s="72"/>
      <c r="P430" s="215">
        <f>O430*H430</f>
        <v>0</v>
      </c>
      <c r="Q430" s="215">
        <v>3.0000000000000001E-5</v>
      </c>
      <c r="R430" s="215">
        <f>Q430*H430</f>
        <v>1.1910000000000002E-3</v>
      </c>
      <c r="S430" s="215">
        <v>0</v>
      </c>
      <c r="T430" s="216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17" t="s">
        <v>263</v>
      </c>
      <c r="AT430" s="217" t="s">
        <v>180</v>
      </c>
      <c r="AU430" s="217" t="s">
        <v>185</v>
      </c>
      <c r="AY430" s="18" t="s">
        <v>177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8" t="s">
        <v>185</v>
      </c>
      <c r="BK430" s="218">
        <f>ROUND(I430*H430,2)</f>
        <v>0</v>
      </c>
      <c r="BL430" s="18" t="s">
        <v>263</v>
      </c>
      <c r="BM430" s="217" t="s">
        <v>906</v>
      </c>
    </row>
    <row r="431" spans="1:65" s="2" customFormat="1" ht="16.5" customHeight="1">
      <c r="A431" s="35"/>
      <c r="B431" s="36"/>
      <c r="C431" s="205" t="s">
        <v>907</v>
      </c>
      <c r="D431" s="205" t="s">
        <v>180</v>
      </c>
      <c r="E431" s="206" t="s">
        <v>908</v>
      </c>
      <c r="F431" s="207" t="s">
        <v>909</v>
      </c>
      <c r="G431" s="208" t="s">
        <v>210</v>
      </c>
      <c r="H431" s="209">
        <v>34.6</v>
      </c>
      <c r="I431" s="210"/>
      <c r="J431" s="211">
        <f>ROUND(I431*H431,2)</f>
        <v>0</v>
      </c>
      <c r="K431" s="212"/>
      <c r="L431" s="40"/>
      <c r="M431" s="213" t="s">
        <v>1</v>
      </c>
      <c r="N431" s="214" t="s">
        <v>46</v>
      </c>
      <c r="O431" s="72"/>
      <c r="P431" s="215">
        <f>O431*H431</f>
        <v>0</v>
      </c>
      <c r="Q431" s="215">
        <v>2.9999999999999997E-4</v>
      </c>
      <c r="R431" s="215">
        <f>Q431*H431</f>
        <v>1.038E-2</v>
      </c>
      <c r="S431" s="215">
        <v>0</v>
      </c>
      <c r="T431" s="21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7" t="s">
        <v>263</v>
      </c>
      <c r="AT431" s="217" t="s">
        <v>180</v>
      </c>
      <c r="AU431" s="217" t="s">
        <v>185</v>
      </c>
      <c r="AY431" s="18" t="s">
        <v>177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185</v>
      </c>
      <c r="BK431" s="218">
        <f>ROUND(I431*H431,2)</f>
        <v>0</v>
      </c>
      <c r="BL431" s="18" t="s">
        <v>263</v>
      </c>
      <c r="BM431" s="217" t="s">
        <v>910</v>
      </c>
    </row>
    <row r="432" spans="1:65" s="14" customFormat="1" ht="10.199999999999999">
      <c r="B432" s="230"/>
      <c r="C432" s="231"/>
      <c r="D432" s="221" t="s">
        <v>187</v>
      </c>
      <c r="E432" s="232" t="s">
        <v>1</v>
      </c>
      <c r="F432" s="233" t="s">
        <v>1029</v>
      </c>
      <c r="G432" s="231"/>
      <c r="H432" s="234">
        <v>34.6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187</v>
      </c>
      <c r="AU432" s="240" t="s">
        <v>185</v>
      </c>
      <c r="AV432" s="14" t="s">
        <v>185</v>
      </c>
      <c r="AW432" s="14" t="s">
        <v>36</v>
      </c>
      <c r="AX432" s="14" t="s">
        <v>88</v>
      </c>
      <c r="AY432" s="240" t="s">
        <v>177</v>
      </c>
    </row>
    <row r="433" spans="1:65" s="2" customFormat="1" ht="33" customHeight="1">
      <c r="A433" s="35"/>
      <c r="B433" s="36"/>
      <c r="C433" s="263" t="s">
        <v>911</v>
      </c>
      <c r="D433" s="263" t="s">
        <v>339</v>
      </c>
      <c r="E433" s="264" t="s">
        <v>912</v>
      </c>
      <c r="F433" s="265" t="s">
        <v>913</v>
      </c>
      <c r="G433" s="266" t="s">
        <v>210</v>
      </c>
      <c r="H433" s="267">
        <v>38.06</v>
      </c>
      <c r="I433" s="268"/>
      <c r="J433" s="269">
        <f>ROUND(I433*H433,2)</f>
        <v>0</v>
      </c>
      <c r="K433" s="270"/>
      <c r="L433" s="271"/>
      <c r="M433" s="272" t="s">
        <v>1</v>
      </c>
      <c r="N433" s="273" t="s">
        <v>46</v>
      </c>
      <c r="O433" s="72"/>
      <c r="P433" s="215">
        <f>O433*H433</f>
        <v>0</v>
      </c>
      <c r="Q433" s="215">
        <v>2.8700000000000002E-3</v>
      </c>
      <c r="R433" s="215">
        <f>Q433*H433</f>
        <v>0.10923220000000002</v>
      </c>
      <c r="S433" s="215">
        <v>0</v>
      </c>
      <c r="T433" s="21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360</v>
      </c>
      <c r="AT433" s="217" t="s">
        <v>339</v>
      </c>
      <c r="AU433" s="217" t="s">
        <v>185</v>
      </c>
      <c r="AY433" s="18" t="s">
        <v>177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185</v>
      </c>
      <c r="BK433" s="218">
        <f>ROUND(I433*H433,2)</f>
        <v>0</v>
      </c>
      <c r="BL433" s="18" t="s">
        <v>263</v>
      </c>
      <c r="BM433" s="217" t="s">
        <v>914</v>
      </c>
    </row>
    <row r="434" spans="1:65" s="14" customFormat="1" ht="10.199999999999999">
      <c r="B434" s="230"/>
      <c r="C434" s="231"/>
      <c r="D434" s="221" t="s">
        <v>187</v>
      </c>
      <c r="E434" s="231"/>
      <c r="F434" s="233" t="s">
        <v>1071</v>
      </c>
      <c r="G434" s="231"/>
      <c r="H434" s="234">
        <v>38.06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187</v>
      </c>
      <c r="AU434" s="240" t="s">
        <v>185</v>
      </c>
      <c r="AV434" s="14" t="s">
        <v>185</v>
      </c>
      <c r="AW434" s="14" t="s">
        <v>4</v>
      </c>
      <c r="AX434" s="14" t="s">
        <v>88</v>
      </c>
      <c r="AY434" s="240" t="s">
        <v>177</v>
      </c>
    </row>
    <row r="435" spans="1:65" s="2" customFormat="1" ht="16.5" customHeight="1">
      <c r="A435" s="35"/>
      <c r="B435" s="36"/>
      <c r="C435" s="205" t="s">
        <v>916</v>
      </c>
      <c r="D435" s="205" t="s">
        <v>180</v>
      </c>
      <c r="E435" s="206" t="s">
        <v>917</v>
      </c>
      <c r="F435" s="207" t="s">
        <v>918</v>
      </c>
      <c r="G435" s="208" t="s">
        <v>203</v>
      </c>
      <c r="H435" s="209">
        <v>44.5</v>
      </c>
      <c r="I435" s="210"/>
      <c r="J435" s="211">
        <f>ROUND(I435*H435,2)</f>
        <v>0</v>
      </c>
      <c r="K435" s="212"/>
      <c r="L435" s="40"/>
      <c r="M435" s="213" t="s">
        <v>1</v>
      </c>
      <c r="N435" s="214" t="s">
        <v>46</v>
      </c>
      <c r="O435" s="72"/>
      <c r="P435" s="215">
        <f>O435*H435</f>
        <v>0</v>
      </c>
      <c r="Q435" s="215">
        <v>2.0000000000000002E-5</v>
      </c>
      <c r="R435" s="215">
        <f>Q435*H435</f>
        <v>8.9000000000000006E-4</v>
      </c>
      <c r="S435" s="215">
        <v>0</v>
      </c>
      <c r="T435" s="21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7" t="s">
        <v>263</v>
      </c>
      <c r="AT435" s="217" t="s">
        <v>180</v>
      </c>
      <c r="AU435" s="217" t="s">
        <v>185</v>
      </c>
      <c r="AY435" s="18" t="s">
        <v>177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185</v>
      </c>
      <c r="BK435" s="218">
        <f>ROUND(I435*H435,2)</f>
        <v>0</v>
      </c>
      <c r="BL435" s="18" t="s">
        <v>263</v>
      </c>
      <c r="BM435" s="217" t="s">
        <v>919</v>
      </c>
    </row>
    <row r="436" spans="1:65" s="2" customFormat="1" ht="16.5" customHeight="1">
      <c r="A436" s="35"/>
      <c r="B436" s="36"/>
      <c r="C436" s="263" t="s">
        <v>921</v>
      </c>
      <c r="D436" s="263" t="s">
        <v>339</v>
      </c>
      <c r="E436" s="264" t="s">
        <v>922</v>
      </c>
      <c r="F436" s="265" t="s">
        <v>923</v>
      </c>
      <c r="G436" s="266" t="s">
        <v>192</v>
      </c>
      <c r="H436" s="267">
        <v>51.345999999999997</v>
      </c>
      <c r="I436" s="268"/>
      <c r="J436" s="269">
        <f>ROUND(I436*H436,2)</f>
        <v>0</v>
      </c>
      <c r="K436" s="270"/>
      <c r="L436" s="271"/>
      <c r="M436" s="272" t="s">
        <v>1</v>
      </c>
      <c r="N436" s="273" t="s">
        <v>46</v>
      </c>
      <c r="O436" s="72"/>
      <c r="P436" s="215">
        <f>O436*H436</f>
        <v>0</v>
      </c>
      <c r="Q436" s="215">
        <v>1.4999999999999999E-4</v>
      </c>
      <c r="R436" s="215">
        <f>Q436*H436</f>
        <v>7.7018999999999985E-3</v>
      </c>
      <c r="S436" s="215">
        <v>0</v>
      </c>
      <c r="T436" s="216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17" t="s">
        <v>360</v>
      </c>
      <c r="AT436" s="217" t="s">
        <v>339</v>
      </c>
      <c r="AU436" s="217" t="s">
        <v>185</v>
      </c>
      <c r="AY436" s="18" t="s">
        <v>177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185</v>
      </c>
      <c r="BK436" s="218">
        <f>ROUND(I436*H436,2)</f>
        <v>0</v>
      </c>
      <c r="BL436" s="18" t="s">
        <v>263</v>
      </c>
      <c r="BM436" s="217" t="s">
        <v>924</v>
      </c>
    </row>
    <row r="437" spans="1:65" s="14" customFormat="1" ht="20.399999999999999">
      <c r="B437" s="230"/>
      <c r="C437" s="231"/>
      <c r="D437" s="221" t="s">
        <v>187</v>
      </c>
      <c r="E437" s="231"/>
      <c r="F437" s="233" t="s">
        <v>1072</v>
      </c>
      <c r="G437" s="231"/>
      <c r="H437" s="234">
        <v>51.345999999999997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187</v>
      </c>
      <c r="AU437" s="240" t="s">
        <v>185</v>
      </c>
      <c r="AV437" s="14" t="s">
        <v>185</v>
      </c>
      <c r="AW437" s="14" t="s">
        <v>4</v>
      </c>
      <c r="AX437" s="14" t="s">
        <v>88</v>
      </c>
      <c r="AY437" s="240" t="s">
        <v>177</v>
      </c>
    </row>
    <row r="438" spans="1:65" s="2" customFormat="1" ht="16.5" customHeight="1">
      <c r="A438" s="35"/>
      <c r="B438" s="36"/>
      <c r="C438" s="205" t="s">
        <v>926</v>
      </c>
      <c r="D438" s="205" t="s">
        <v>180</v>
      </c>
      <c r="E438" s="206" t="s">
        <v>927</v>
      </c>
      <c r="F438" s="207" t="s">
        <v>928</v>
      </c>
      <c r="G438" s="208" t="s">
        <v>203</v>
      </c>
      <c r="H438" s="209">
        <v>4</v>
      </c>
      <c r="I438" s="210"/>
      <c r="J438" s="211">
        <f>ROUND(I438*H438,2)</f>
        <v>0</v>
      </c>
      <c r="K438" s="212"/>
      <c r="L438" s="40"/>
      <c r="M438" s="213" t="s">
        <v>1</v>
      </c>
      <c r="N438" s="214" t="s">
        <v>46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263</v>
      </c>
      <c r="AT438" s="217" t="s">
        <v>180</v>
      </c>
      <c r="AU438" s="217" t="s">
        <v>185</v>
      </c>
      <c r="AY438" s="18" t="s">
        <v>177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185</v>
      </c>
      <c r="BK438" s="218">
        <f>ROUND(I438*H438,2)</f>
        <v>0</v>
      </c>
      <c r="BL438" s="18" t="s">
        <v>263</v>
      </c>
      <c r="BM438" s="217" t="s">
        <v>929</v>
      </c>
    </row>
    <row r="439" spans="1:65" s="2" customFormat="1" ht="16.5" customHeight="1">
      <c r="A439" s="35"/>
      <c r="B439" s="36"/>
      <c r="C439" s="263" t="s">
        <v>930</v>
      </c>
      <c r="D439" s="263" t="s">
        <v>339</v>
      </c>
      <c r="E439" s="264" t="s">
        <v>931</v>
      </c>
      <c r="F439" s="265" t="s">
        <v>932</v>
      </c>
      <c r="G439" s="266" t="s">
        <v>203</v>
      </c>
      <c r="H439" s="267">
        <v>4</v>
      </c>
      <c r="I439" s="268"/>
      <c r="J439" s="269">
        <f>ROUND(I439*H439,2)</f>
        <v>0</v>
      </c>
      <c r="K439" s="270"/>
      <c r="L439" s="271"/>
      <c r="M439" s="272" t="s">
        <v>1</v>
      </c>
      <c r="N439" s="273" t="s">
        <v>46</v>
      </c>
      <c r="O439" s="72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17" t="s">
        <v>360</v>
      </c>
      <c r="AT439" s="217" t="s">
        <v>339</v>
      </c>
      <c r="AU439" s="217" t="s">
        <v>185</v>
      </c>
      <c r="AY439" s="18" t="s">
        <v>177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8" t="s">
        <v>185</v>
      </c>
      <c r="BK439" s="218">
        <f>ROUND(I439*H439,2)</f>
        <v>0</v>
      </c>
      <c r="BL439" s="18" t="s">
        <v>263</v>
      </c>
      <c r="BM439" s="217" t="s">
        <v>933</v>
      </c>
    </row>
    <row r="440" spans="1:65" s="2" customFormat="1" ht="21.75" customHeight="1">
      <c r="A440" s="35"/>
      <c r="B440" s="36"/>
      <c r="C440" s="205" t="s">
        <v>934</v>
      </c>
      <c r="D440" s="205" t="s">
        <v>180</v>
      </c>
      <c r="E440" s="206" t="s">
        <v>935</v>
      </c>
      <c r="F440" s="207" t="s">
        <v>936</v>
      </c>
      <c r="G440" s="208" t="s">
        <v>426</v>
      </c>
      <c r="H440" s="274"/>
      <c r="I440" s="210"/>
      <c r="J440" s="211">
        <f>ROUND(I440*H440,2)</f>
        <v>0</v>
      </c>
      <c r="K440" s="212"/>
      <c r="L440" s="40"/>
      <c r="M440" s="213" t="s">
        <v>1</v>
      </c>
      <c r="N440" s="214" t="s">
        <v>46</v>
      </c>
      <c r="O440" s="72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17" t="s">
        <v>263</v>
      </c>
      <c r="AT440" s="217" t="s">
        <v>180</v>
      </c>
      <c r="AU440" s="217" t="s">
        <v>185</v>
      </c>
      <c r="AY440" s="18" t="s">
        <v>177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8" t="s">
        <v>185</v>
      </c>
      <c r="BK440" s="218">
        <f>ROUND(I440*H440,2)</f>
        <v>0</v>
      </c>
      <c r="BL440" s="18" t="s">
        <v>263</v>
      </c>
      <c r="BM440" s="217" t="s">
        <v>937</v>
      </c>
    </row>
    <row r="441" spans="1:65" s="12" customFormat="1" ht="22.8" customHeight="1">
      <c r="B441" s="189"/>
      <c r="C441" s="190"/>
      <c r="D441" s="191" t="s">
        <v>79</v>
      </c>
      <c r="E441" s="203" t="s">
        <v>938</v>
      </c>
      <c r="F441" s="203" t="s">
        <v>939</v>
      </c>
      <c r="G441" s="190"/>
      <c r="H441" s="190"/>
      <c r="I441" s="193"/>
      <c r="J441" s="204">
        <f>BK441</f>
        <v>0</v>
      </c>
      <c r="K441" s="190"/>
      <c r="L441" s="195"/>
      <c r="M441" s="196"/>
      <c r="N441" s="197"/>
      <c r="O441" s="197"/>
      <c r="P441" s="198">
        <f>SUM(P442:P451)</f>
        <v>0</v>
      </c>
      <c r="Q441" s="197"/>
      <c r="R441" s="198">
        <f>SUM(R442:R451)</f>
        <v>0.29846499999999998</v>
      </c>
      <c r="S441" s="197"/>
      <c r="T441" s="199">
        <f>SUM(T442:T451)</f>
        <v>0</v>
      </c>
      <c r="AR441" s="200" t="s">
        <v>185</v>
      </c>
      <c r="AT441" s="201" t="s">
        <v>79</v>
      </c>
      <c r="AU441" s="201" t="s">
        <v>88</v>
      </c>
      <c r="AY441" s="200" t="s">
        <v>177</v>
      </c>
      <c r="BK441" s="202">
        <f>SUM(BK442:BK451)</f>
        <v>0</v>
      </c>
    </row>
    <row r="442" spans="1:65" s="2" customFormat="1" ht="21.75" customHeight="1">
      <c r="A442" s="35"/>
      <c r="B442" s="36"/>
      <c r="C442" s="205" t="s">
        <v>940</v>
      </c>
      <c r="D442" s="205" t="s">
        <v>180</v>
      </c>
      <c r="E442" s="206" t="s">
        <v>941</v>
      </c>
      <c r="F442" s="207" t="s">
        <v>942</v>
      </c>
      <c r="G442" s="208" t="s">
        <v>210</v>
      </c>
      <c r="H442" s="209">
        <v>18.05</v>
      </c>
      <c r="I442" s="210"/>
      <c r="J442" s="211">
        <f>ROUND(I442*H442,2)</f>
        <v>0</v>
      </c>
      <c r="K442" s="212"/>
      <c r="L442" s="40"/>
      <c r="M442" s="213" t="s">
        <v>1</v>
      </c>
      <c r="N442" s="214" t="s">
        <v>46</v>
      </c>
      <c r="O442" s="72"/>
      <c r="P442" s="215">
        <f>O442*H442</f>
        <v>0</v>
      </c>
      <c r="Q442" s="215">
        <v>3.0000000000000001E-3</v>
      </c>
      <c r="R442" s="215">
        <f>Q442*H442</f>
        <v>5.4150000000000004E-2</v>
      </c>
      <c r="S442" s="215">
        <v>0</v>
      </c>
      <c r="T442" s="216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17" t="s">
        <v>263</v>
      </c>
      <c r="AT442" s="217" t="s">
        <v>180</v>
      </c>
      <c r="AU442" s="217" t="s">
        <v>185</v>
      </c>
      <c r="AY442" s="18" t="s">
        <v>177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8" t="s">
        <v>185</v>
      </c>
      <c r="BK442" s="218">
        <f>ROUND(I442*H442,2)</f>
        <v>0</v>
      </c>
      <c r="BL442" s="18" t="s">
        <v>263</v>
      </c>
      <c r="BM442" s="217" t="s">
        <v>943</v>
      </c>
    </row>
    <row r="443" spans="1:65" s="14" customFormat="1" ht="10.199999999999999">
      <c r="B443" s="230"/>
      <c r="C443" s="231"/>
      <c r="D443" s="221" t="s">
        <v>187</v>
      </c>
      <c r="E443" s="232" t="s">
        <v>1</v>
      </c>
      <c r="F443" s="233" t="s">
        <v>1073</v>
      </c>
      <c r="G443" s="231"/>
      <c r="H443" s="234">
        <v>20.100000000000001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187</v>
      </c>
      <c r="AU443" s="240" t="s">
        <v>185</v>
      </c>
      <c r="AV443" s="14" t="s">
        <v>185</v>
      </c>
      <c r="AW443" s="14" t="s">
        <v>36</v>
      </c>
      <c r="AX443" s="14" t="s">
        <v>80</v>
      </c>
      <c r="AY443" s="240" t="s">
        <v>177</v>
      </c>
    </row>
    <row r="444" spans="1:65" s="14" customFormat="1" ht="10.199999999999999">
      <c r="B444" s="230"/>
      <c r="C444" s="231"/>
      <c r="D444" s="221" t="s">
        <v>187</v>
      </c>
      <c r="E444" s="232" t="s">
        <v>1</v>
      </c>
      <c r="F444" s="233" t="s">
        <v>945</v>
      </c>
      <c r="G444" s="231"/>
      <c r="H444" s="234">
        <v>-2.0499999999999998</v>
      </c>
      <c r="I444" s="235"/>
      <c r="J444" s="231"/>
      <c r="K444" s="231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187</v>
      </c>
      <c r="AU444" s="240" t="s">
        <v>185</v>
      </c>
      <c r="AV444" s="14" t="s">
        <v>185</v>
      </c>
      <c r="AW444" s="14" t="s">
        <v>36</v>
      </c>
      <c r="AX444" s="14" t="s">
        <v>80</v>
      </c>
      <c r="AY444" s="240" t="s">
        <v>177</v>
      </c>
    </row>
    <row r="445" spans="1:65" s="15" customFormat="1" ht="10.199999999999999">
      <c r="B445" s="241"/>
      <c r="C445" s="242"/>
      <c r="D445" s="221" t="s">
        <v>187</v>
      </c>
      <c r="E445" s="243" t="s">
        <v>1</v>
      </c>
      <c r="F445" s="244" t="s">
        <v>217</v>
      </c>
      <c r="G445" s="242"/>
      <c r="H445" s="245">
        <v>18.05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AT445" s="251" t="s">
        <v>187</v>
      </c>
      <c r="AU445" s="251" t="s">
        <v>185</v>
      </c>
      <c r="AV445" s="15" t="s">
        <v>184</v>
      </c>
      <c r="AW445" s="15" t="s">
        <v>36</v>
      </c>
      <c r="AX445" s="15" t="s">
        <v>88</v>
      </c>
      <c r="AY445" s="251" t="s">
        <v>177</v>
      </c>
    </row>
    <row r="446" spans="1:65" s="2" customFormat="1" ht="33" customHeight="1">
      <c r="A446" s="35"/>
      <c r="B446" s="36"/>
      <c r="C446" s="263" t="s">
        <v>946</v>
      </c>
      <c r="D446" s="263" t="s">
        <v>339</v>
      </c>
      <c r="E446" s="264" t="s">
        <v>947</v>
      </c>
      <c r="F446" s="265" t="s">
        <v>1074</v>
      </c>
      <c r="G446" s="266" t="s">
        <v>210</v>
      </c>
      <c r="H446" s="267">
        <v>20</v>
      </c>
      <c r="I446" s="268"/>
      <c r="J446" s="269">
        <f>ROUND(I446*H446,2)</f>
        <v>0</v>
      </c>
      <c r="K446" s="270"/>
      <c r="L446" s="271"/>
      <c r="M446" s="272" t="s">
        <v>1</v>
      </c>
      <c r="N446" s="273" t="s">
        <v>46</v>
      </c>
      <c r="O446" s="72"/>
      <c r="P446" s="215">
        <f>O446*H446</f>
        <v>0</v>
      </c>
      <c r="Q446" s="215">
        <v>1.18E-2</v>
      </c>
      <c r="R446" s="215">
        <f>Q446*H446</f>
        <v>0.23599999999999999</v>
      </c>
      <c r="S446" s="215">
        <v>0</v>
      </c>
      <c r="T446" s="216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17" t="s">
        <v>360</v>
      </c>
      <c r="AT446" s="217" t="s">
        <v>339</v>
      </c>
      <c r="AU446" s="217" t="s">
        <v>185</v>
      </c>
      <c r="AY446" s="18" t="s">
        <v>177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8" t="s">
        <v>185</v>
      </c>
      <c r="BK446" s="218">
        <f>ROUND(I446*H446,2)</f>
        <v>0</v>
      </c>
      <c r="BL446" s="18" t="s">
        <v>263</v>
      </c>
      <c r="BM446" s="217" t="s">
        <v>949</v>
      </c>
    </row>
    <row r="447" spans="1:65" s="14" customFormat="1" ht="10.199999999999999">
      <c r="B447" s="230"/>
      <c r="C447" s="231"/>
      <c r="D447" s="221" t="s">
        <v>187</v>
      </c>
      <c r="E447" s="231"/>
      <c r="F447" s="233" t="s">
        <v>1075</v>
      </c>
      <c r="G447" s="231"/>
      <c r="H447" s="234">
        <v>20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187</v>
      </c>
      <c r="AU447" s="240" t="s">
        <v>185</v>
      </c>
      <c r="AV447" s="14" t="s">
        <v>185</v>
      </c>
      <c r="AW447" s="14" t="s">
        <v>4</v>
      </c>
      <c r="AX447" s="14" t="s">
        <v>88</v>
      </c>
      <c r="AY447" s="240" t="s">
        <v>177</v>
      </c>
    </row>
    <row r="448" spans="1:65" s="2" customFormat="1" ht="16.5" customHeight="1">
      <c r="A448" s="35"/>
      <c r="B448" s="36"/>
      <c r="C448" s="205" t="s">
        <v>951</v>
      </c>
      <c r="D448" s="205" t="s">
        <v>180</v>
      </c>
      <c r="E448" s="206" t="s">
        <v>952</v>
      </c>
      <c r="F448" s="207" t="s">
        <v>953</v>
      </c>
      <c r="G448" s="208" t="s">
        <v>203</v>
      </c>
      <c r="H448" s="209">
        <v>8</v>
      </c>
      <c r="I448" s="210"/>
      <c r="J448" s="211">
        <f>ROUND(I448*H448,2)</f>
        <v>0</v>
      </c>
      <c r="K448" s="212"/>
      <c r="L448" s="40"/>
      <c r="M448" s="213" t="s">
        <v>1</v>
      </c>
      <c r="N448" s="214" t="s">
        <v>46</v>
      </c>
      <c r="O448" s="72"/>
      <c r="P448" s="215">
        <f>O448*H448</f>
        <v>0</v>
      </c>
      <c r="Q448" s="215">
        <v>3.1E-4</v>
      </c>
      <c r="R448" s="215">
        <f>Q448*H448</f>
        <v>2.48E-3</v>
      </c>
      <c r="S448" s="215">
        <v>0</v>
      </c>
      <c r="T448" s="216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17" t="s">
        <v>263</v>
      </c>
      <c r="AT448" s="217" t="s">
        <v>180</v>
      </c>
      <c r="AU448" s="217" t="s">
        <v>185</v>
      </c>
      <c r="AY448" s="18" t="s">
        <v>177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8" t="s">
        <v>185</v>
      </c>
      <c r="BK448" s="218">
        <f>ROUND(I448*H448,2)</f>
        <v>0</v>
      </c>
      <c r="BL448" s="18" t="s">
        <v>263</v>
      </c>
      <c r="BM448" s="217" t="s">
        <v>954</v>
      </c>
    </row>
    <row r="449" spans="1:65" s="2" customFormat="1" ht="16.5" customHeight="1">
      <c r="A449" s="35"/>
      <c r="B449" s="36"/>
      <c r="C449" s="205" t="s">
        <v>955</v>
      </c>
      <c r="D449" s="205" t="s">
        <v>180</v>
      </c>
      <c r="E449" s="206" t="s">
        <v>956</v>
      </c>
      <c r="F449" s="207" t="s">
        <v>957</v>
      </c>
      <c r="G449" s="208" t="s">
        <v>210</v>
      </c>
      <c r="H449" s="209">
        <v>18.05</v>
      </c>
      <c r="I449" s="210"/>
      <c r="J449" s="211">
        <f>ROUND(I449*H449,2)</f>
        <v>0</v>
      </c>
      <c r="K449" s="212"/>
      <c r="L449" s="40"/>
      <c r="M449" s="213" t="s">
        <v>1</v>
      </c>
      <c r="N449" s="214" t="s">
        <v>46</v>
      </c>
      <c r="O449" s="72"/>
      <c r="P449" s="215">
        <f>O449*H449</f>
        <v>0</v>
      </c>
      <c r="Q449" s="215">
        <v>2.9999999999999997E-4</v>
      </c>
      <c r="R449" s="215">
        <f>Q449*H449</f>
        <v>5.4149999999999997E-3</v>
      </c>
      <c r="S449" s="215">
        <v>0</v>
      </c>
      <c r="T449" s="21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7" t="s">
        <v>263</v>
      </c>
      <c r="AT449" s="217" t="s">
        <v>180</v>
      </c>
      <c r="AU449" s="217" t="s">
        <v>185</v>
      </c>
      <c r="AY449" s="18" t="s">
        <v>177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185</v>
      </c>
      <c r="BK449" s="218">
        <f>ROUND(I449*H449,2)</f>
        <v>0</v>
      </c>
      <c r="BL449" s="18" t="s">
        <v>263</v>
      </c>
      <c r="BM449" s="217" t="s">
        <v>958</v>
      </c>
    </row>
    <row r="450" spans="1:65" s="2" customFormat="1" ht="16.5" customHeight="1">
      <c r="A450" s="35"/>
      <c r="B450" s="36"/>
      <c r="C450" s="205" t="s">
        <v>959</v>
      </c>
      <c r="D450" s="205" t="s">
        <v>180</v>
      </c>
      <c r="E450" s="206" t="s">
        <v>960</v>
      </c>
      <c r="F450" s="207" t="s">
        <v>961</v>
      </c>
      <c r="G450" s="208" t="s">
        <v>203</v>
      </c>
      <c r="H450" s="209">
        <v>14</v>
      </c>
      <c r="I450" s="210"/>
      <c r="J450" s="211">
        <f>ROUND(I450*H450,2)</f>
        <v>0</v>
      </c>
      <c r="K450" s="212"/>
      <c r="L450" s="40"/>
      <c r="M450" s="213" t="s">
        <v>1</v>
      </c>
      <c r="N450" s="214" t="s">
        <v>46</v>
      </c>
      <c r="O450" s="72"/>
      <c r="P450" s="215">
        <f>O450*H450</f>
        <v>0</v>
      </c>
      <c r="Q450" s="215">
        <v>3.0000000000000001E-5</v>
      </c>
      <c r="R450" s="215">
        <f>Q450*H450</f>
        <v>4.2000000000000002E-4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263</v>
      </c>
      <c r="AT450" s="217" t="s">
        <v>180</v>
      </c>
      <c r="AU450" s="217" t="s">
        <v>185</v>
      </c>
      <c r="AY450" s="18" t="s">
        <v>177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185</v>
      </c>
      <c r="BK450" s="218">
        <f>ROUND(I450*H450,2)</f>
        <v>0</v>
      </c>
      <c r="BL450" s="18" t="s">
        <v>263</v>
      </c>
      <c r="BM450" s="217" t="s">
        <v>962</v>
      </c>
    </row>
    <row r="451" spans="1:65" s="2" customFormat="1" ht="21.75" customHeight="1">
      <c r="A451" s="35"/>
      <c r="B451" s="36"/>
      <c r="C451" s="205" t="s">
        <v>963</v>
      </c>
      <c r="D451" s="205" t="s">
        <v>180</v>
      </c>
      <c r="E451" s="206" t="s">
        <v>964</v>
      </c>
      <c r="F451" s="207" t="s">
        <v>965</v>
      </c>
      <c r="G451" s="208" t="s">
        <v>426</v>
      </c>
      <c r="H451" s="274"/>
      <c r="I451" s="210"/>
      <c r="J451" s="211">
        <f>ROUND(I451*H451,2)</f>
        <v>0</v>
      </c>
      <c r="K451" s="212"/>
      <c r="L451" s="40"/>
      <c r="M451" s="213" t="s">
        <v>1</v>
      </c>
      <c r="N451" s="214" t="s">
        <v>46</v>
      </c>
      <c r="O451" s="72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17" t="s">
        <v>263</v>
      </c>
      <c r="AT451" s="217" t="s">
        <v>180</v>
      </c>
      <c r="AU451" s="217" t="s">
        <v>185</v>
      </c>
      <c r="AY451" s="18" t="s">
        <v>177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8" t="s">
        <v>185</v>
      </c>
      <c r="BK451" s="218">
        <f>ROUND(I451*H451,2)</f>
        <v>0</v>
      </c>
      <c r="BL451" s="18" t="s">
        <v>263</v>
      </c>
      <c r="BM451" s="217" t="s">
        <v>966</v>
      </c>
    </row>
    <row r="452" spans="1:65" s="12" customFormat="1" ht="22.8" customHeight="1">
      <c r="B452" s="189"/>
      <c r="C452" s="190"/>
      <c r="D452" s="191" t="s">
        <v>79</v>
      </c>
      <c r="E452" s="203" t="s">
        <v>967</v>
      </c>
      <c r="F452" s="203" t="s">
        <v>968</v>
      </c>
      <c r="G452" s="190"/>
      <c r="H452" s="190"/>
      <c r="I452" s="193"/>
      <c r="J452" s="204">
        <f>BK452</f>
        <v>0</v>
      </c>
      <c r="K452" s="190"/>
      <c r="L452" s="195"/>
      <c r="M452" s="196"/>
      <c r="N452" s="197"/>
      <c r="O452" s="197"/>
      <c r="P452" s="198">
        <f>SUM(P453:P454)</f>
        <v>0</v>
      </c>
      <c r="Q452" s="197"/>
      <c r="R452" s="198">
        <f>SUM(R453:R454)</f>
        <v>2.8999999999999998E-3</v>
      </c>
      <c r="S452" s="197"/>
      <c r="T452" s="199">
        <f>SUM(T453:T454)</f>
        <v>0</v>
      </c>
      <c r="AR452" s="200" t="s">
        <v>185</v>
      </c>
      <c r="AT452" s="201" t="s">
        <v>79</v>
      </c>
      <c r="AU452" s="201" t="s">
        <v>88</v>
      </c>
      <c r="AY452" s="200" t="s">
        <v>177</v>
      </c>
      <c r="BK452" s="202">
        <f>SUM(BK453:BK454)</f>
        <v>0</v>
      </c>
    </row>
    <row r="453" spans="1:65" s="2" customFormat="1" ht="21.75" customHeight="1">
      <c r="A453" s="35"/>
      <c r="B453" s="36"/>
      <c r="C453" s="205" t="s">
        <v>969</v>
      </c>
      <c r="D453" s="205" t="s">
        <v>180</v>
      </c>
      <c r="E453" s="206" t="s">
        <v>970</v>
      </c>
      <c r="F453" s="207" t="s">
        <v>971</v>
      </c>
      <c r="G453" s="208" t="s">
        <v>210</v>
      </c>
      <c r="H453" s="209">
        <v>5.4</v>
      </c>
      <c r="I453" s="210"/>
      <c r="J453" s="211">
        <f>ROUND(I453*H453,2)</f>
        <v>0</v>
      </c>
      <c r="K453" s="212"/>
      <c r="L453" s="40"/>
      <c r="M453" s="213" t="s">
        <v>1</v>
      </c>
      <c r="N453" s="214" t="s">
        <v>46</v>
      </c>
      <c r="O453" s="72"/>
      <c r="P453" s="215">
        <f>O453*H453</f>
        <v>0</v>
      </c>
      <c r="Q453" s="215">
        <v>2.0000000000000001E-4</v>
      </c>
      <c r="R453" s="215">
        <f>Q453*H453</f>
        <v>1.0800000000000002E-3</v>
      </c>
      <c r="S453" s="215">
        <v>0</v>
      </c>
      <c r="T453" s="216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17" t="s">
        <v>263</v>
      </c>
      <c r="AT453" s="217" t="s">
        <v>180</v>
      </c>
      <c r="AU453" s="217" t="s">
        <v>185</v>
      </c>
      <c r="AY453" s="18" t="s">
        <v>177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185</v>
      </c>
      <c r="BK453" s="218">
        <f>ROUND(I453*H453,2)</f>
        <v>0</v>
      </c>
      <c r="BL453" s="18" t="s">
        <v>263</v>
      </c>
      <c r="BM453" s="217" t="s">
        <v>972</v>
      </c>
    </row>
    <row r="454" spans="1:65" s="2" customFormat="1" ht="21.75" customHeight="1">
      <c r="A454" s="35"/>
      <c r="B454" s="36"/>
      <c r="C454" s="205" t="s">
        <v>973</v>
      </c>
      <c r="D454" s="205" t="s">
        <v>180</v>
      </c>
      <c r="E454" s="206" t="s">
        <v>974</v>
      </c>
      <c r="F454" s="207" t="s">
        <v>975</v>
      </c>
      <c r="G454" s="208" t="s">
        <v>976</v>
      </c>
      <c r="H454" s="209">
        <v>14</v>
      </c>
      <c r="I454" s="210"/>
      <c r="J454" s="211">
        <f>ROUND(I454*H454,2)</f>
        <v>0</v>
      </c>
      <c r="K454" s="212"/>
      <c r="L454" s="40"/>
      <c r="M454" s="213" t="s">
        <v>1</v>
      </c>
      <c r="N454" s="214" t="s">
        <v>46</v>
      </c>
      <c r="O454" s="72"/>
      <c r="P454" s="215">
        <f>O454*H454</f>
        <v>0</v>
      </c>
      <c r="Q454" s="215">
        <v>1.2999999999999999E-4</v>
      </c>
      <c r="R454" s="215">
        <f>Q454*H454</f>
        <v>1.8199999999999998E-3</v>
      </c>
      <c r="S454" s="215">
        <v>0</v>
      </c>
      <c r="T454" s="216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17" t="s">
        <v>263</v>
      </c>
      <c r="AT454" s="217" t="s">
        <v>180</v>
      </c>
      <c r="AU454" s="217" t="s">
        <v>185</v>
      </c>
      <c r="AY454" s="18" t="s">
        <v>177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8" t="s">
        <v>185</v>
      </c>
      <c r="BK454" s="218">
        <f>ROUND(I454*H454,2)</f>
        <v>0</v>
      </c>
      <c r="BL454" s="18" t="s">
        <v>263</v>
      </c>
      <c r="BM454" s="217" t="s">
        <v>977</v>
      </c>
    </row>
    <row r="455" spans="1:65" s="12" customFormat="1" ht="22.8" customHeight="1">
      <c r="B455" s="189"/>
      <c r="C455" s="190"/>
      <c r="D455" s="191" t="s">
        <v>79</v>
      </c>
      <c r="E455" s="203" t="s">
        <v>978</v>
      </c>
      <c r="F455" s="203" t="s">
        <v>979</v>
      </c>
      <c r="G455" s="190"/>
      <c r="H455" s="190"/>
      <c r="I455" s="193"/>
      <c r="J455" s="204">
        <f>BK455</f>
        <v>0</v>
      </c>
      <c r="K455" s="190"/>
      <c r="L455" s="195"/>
      <c r="M455" s="196"/>
      <c r="N455" s="197"/>
      <c r="O455" s="197"/>
      <c r="P455" s="198">
        <f>SUM(P456:P468)</f>
        <v>0</v>
      </c>
      <c r="Q455" s="197"/>
      <c r="R455" s="198">
        <f>SUM(R456:R468)</f>
        <v>0.13657685</v>
      </c>
      <c r="S455" s="197"/>
      <c r="T455" s="199">
        <f>SUM(T456:T468)</f>
        <v>2.4456829999999999E-2</v>
      </c>
      <c r="AR455" s="200" t="s">
        <v>185</v>
      </c>
      <c r="AT455" s="201" t="s">
        <v>79</v>
      </c>
      <c r="AU455" s="201" t="s">
        <v>88</v>
      </c>
      <c r="AY455" s="200" t="s">
        <v>177</v>
      </c>
      <c r="BK455" s="202">
        <f>SUM(BK456:BK468)</f>
        <v>0</v>
      </c>
    </row>
    <row r="456" spans="1:65" s="2" customFormat="1" ht="16.5" customHeight="1">
      <c r="A456" s="35"/>
      <c r="B456" s="36"/>
      <c r="C456" s="205" t="s">
        <v>980</v>
      </c>
      <c r="D456" s="205" t="s">
        <v>180</v>
      </c>
      <c r="E456" s="206" t="s">
        <v>981</v>
      </c>
      <c r="F456" s="207" t="s">
        <v>982</v>
      </c>
      <c r="G456" s="208" t="s">
        <v>210</v>
      </c>
      <c r="H456" s="209">
        <v>78.893000000000001</v>
      </c>
      <c r="I456" s="210"/>
      <c r="J456" s="211">
        <f>ROUND(I456*H456,2)</f>
        <v>0</v>
      </c>
      <c r="K456" s="212"/>
      <c r="L456" s="40"/>
      <c r="M456" s="213" t="s">
        <v>1</v>
      </c>
      <c r="N456" s="214" t="s">
        <v>46</v>
      </c>
      <c r="O456" s="72"/>
      <c r="P456" s="215">
        <f>O456*H456</f>
        <v>0</v>
      </c>
      <c r="Q456" s="215">
        <v>1E-3</v>
      </c>
      <c r="R456" s="215">
        <f>Q456*H456</f>
        <v>7.8893000000000005E-2</v>
      </c>
      <c r="S456" s="215">
        <v>3.1E-4</v>
      </c>
      <c r="T456" s="216">
        <f>S456*H456</f>
        <v>2.4456829999999999E-2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7" t="s">
        <v>263</v>
      </c>
      <c r="AT456" s="217" t="s">
        <v>180</v>
      </c>
      <c r="AU456" s="217" t="s">
        <v>185</v>
      </c>
      <c r="AY456" s="18" t="s">
        <v>177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185</v>
      </c>
      <c r="BK456" s="218">
        <f>ROUND(I456*H456,2)</f>
        <v>0</v>
      </c>
      <c r="BL456" s="18" t="s">
        <v>263</v>
      </c>
      <c r="BM456" s="217" t="s">
        <v>983</v>
      </c>
    </row>
    <row r="457" spans="1:65" s="14" customFormat="1" ht="10.199999999999999">
      <c r="B457" s="230"/>
      <c r="C457" s="231"/>
      <c r="D457" s="221" t="s">
        <v>187</v>
      </c>
      <c r="E457" s="232" t="s">
        <v>1</v>
      </c>
      <c r="F457" s="233" t="s">
        <v>1076</v>
      </c>
      <c r="G457" s="231"/>
      <c r="H457" s="234">
        <v>78.893000000000001</v>
      </c>
      <c r="I457" s="235"/>
      <c r="J457" s="231"/>
      <c r="K457" s="231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187</v>
      </c>
      <c r="AU457" s="240" t="s">
        <v>185</v>
      </c>
      <c r="AV457" s="14" t="s">
        <v>185</v>
      </c>
      <c r="AW457" s="14" t="s">
        <v>36</v>
      </c>
      <c r="AX457" s="14" t="s">
        <v>88</v>
      </c>
      <c r="AY457" s="240" t="s">
        <v>177</v>
      </c>
    </row>
    <row r="458" spans="1:65" s="2" customFormat="1" ht="21.75" customHeight="1">
      <c r="A458" s="35"/>
      <c r="B458" s="36"/>
      <c r="C458" s="205" t="s">
        <v>985</v>
      </c>
      <c r="D458" s="205" t="s">
        <v>180</v>
      </c>
      <c r="E458" s="206" t="s">
        <v>986</v>
      </c>
      <c r="F458" s="207" t="s">
        <v>987</v>
      </c>
      <c r="G458" s="208" t="s">
        <v>210</v>
      </c>
      <c r="H458" s="209">
        <v>78.893000000000001</v>
      </c>
      <c r="I458" s="210"/>
      <c r="J458" s="211">
        <f>ROUND(I458*H458,2)</f>
        <v>0</v>
      </c>
      <c r="K458" s="212"/>
      <c r="L458" s="40"/>
      <c r="M458" s="213" t="s">
        <v>1</v>
      </c>
      <c r="N458" s="214" t="s">
        <v>46</v>
      </c>
      <c r="O458" s="72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17" t="s">
        <v>263</v>
      </c>
      <c r="AT458" s="217" t="s">
        <v>180</v>
      </c>
      <c r="AU458" s="217" t="s">
        <v>185</v>
      </c>
      <c r="AY458" s="18" t="s">
        <v>177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8" t="s">
        <v>185</v>
      </c>
      <c r="BK458" s="218">
        <f>ROUND(I458*H458,2)</f>
        <v>0</v>
      </c>
      <c r="BL458" s="18" t="s">
        <v>263</v>
      </c>
      <c r="BM458" s="217" t="s">
        <v>988</v>
      </c>
    </row>
    <row r="459" spans="1:65" s="2" customFormat="1" ht="21.75" customHeight="1">
      <c r="A459" s="35"/>
      <c r="B459" s="36"/>
      <c r="C459" s="205" t="s">
        <v>989</v>
      </c>
      <c r="D459" s="205" t="s">
        <v>180</v>
      </c>
      <c r="E459" s="206" t="s">
        <v>990</v>
      </c>
      <c r="F459" s="207" t="s">
        <v>991</v>
      </c>
      <c r="G459" s="208" t="s">
        <v>210</v>
      </c>
      <c r="H459" s="209">
        <v>44.292999999999999</v>
      </c>
      <c r="I459" s="210"/>
      <c r="J459" s="211">
        <f>ROUND(I459*H459,2)</f>
        <v>0</v>
      </c>
      <c r="K459" s="212"/>
      <c r="L459" s="40"/>
      <c r="M459" s="213" t="s">
        <v>1</v>
      </c>
      <c r="N459" s="214" t="s">
        <v>46</v>
      </c>
      <c r="O459" s="72"/>
      <c r="P459" s="215">
        <f>O459*H459</f>
        <v>0</v>
      </c>
      <c r="Q459" s="215">
        <v>1.9000000000000001E-4</v>
      </c>
      <c r="R459" s="215">
        <f>Q459*H459</f>
        <v>8.4156700000000001E-3</v>
      </c>
      <c r="S459" s="215">
        <v>0</v>
      </c>
      <c r="T459" s="21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7" t="s">
        <v>263</v>
      </c>
      <c r="AT459" s="217" t="s">
        <v>180</v>
      </c>
      <c r="AU459" s="217" t="s">
        <v>185</v>
      </c>
      <c r="AY459" s="18" t="s">
        <v>177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185</v>
      </c>
      <c r="BK459" s="218">
        <f>ROUND(I459*H459,2)</f>
        <v>0</v>
      </c>
      <c r="BL459" s="18" t="s">
        <v>263</v>
      </c>
      <c r="BM459" s="217" t="s">
        <v>992</v>
      </c>
    </row>
    <row r="460" spans="1:65" s="14" customFormat="1" ht="10.199999999999999">
      <c r="B460" s="230"/>
      <c r="C460" s="231"/>
      <c r="D460" s="221" t="s">
        <v>187</v>
      </c>
      <c r="E460" s="232" t="s">
        <v>1</v>
      </c>
      <c r="F460" s="233" t="s">
        <v>1077</v>
      </c>
      <c r="G460" s="231"/>
      <c r="H460" s="234">
        <v>44.292999999999999</v>
      </c>
      <c r="I460" s="235"/>
      <c r="J460" s="231"/>
      <c r="K460" s="231"/>
      <c r="L460" s="236"/>
      <c r="M460" s="237"/>
      <c r="N460" s="238"/>
      <c r="O460" s="238"/>
      <c r="P460" s="238"/>
      <c r="Q460" s="238"/>
      <c r="R460" s="238"/>
      <c r="S460" s="238"/>
      <c r="T460" s="239"/>
      <c r="AT460" s="240" t="s">
        <v>187</v>
      </c>
      <c r="AU460" s="240" t="s">
        <v>185</v>
      </c>
      <c r="AV460" s="14" t="s">
        <v>185</v>
      </c>
      <c r="AW460" s="14" t="s">
        <v>36</v>
      </c>
      <c r="AX460" s="14" t="s">
        <v>88</v>
      </c>
      <c r="AY460" s="240" t="s">
        <v>177</v>
      </c>
    </row>
    <row r="461" spans="1:65" s="2" customFormat="1" ht="33" customHeight="1">
      <c r="A461" s="35"/>
      <c r="B461" s="36"/>
      <c r="C461" s="205" t="s">
        <v>993</v>
      </c>
      <c r="D461" s="205" t="s">
        <v>180</v>
      </c>
      <c r="E461" s="206" t="s">
        <v>994</v>
      </c>
      <c r="F461" s="207" t="s">
        <v>995</v>
      </c>
      <c r="G461" s="208" t="s">
        <v>210</v>
      </c>
      <c r="H461" s="209">
        <v>189.49299999999999</v>
      </c>
      <c r="I461" s="210"/>
      <c r="J461" s="211">
        <f>ROUND(I461*H461,2)</f>
        <v>0</v>
      </c>
      <c r="K461" s="212"/>
      <c r="L461" s="40"/>
      <c r="M461" s="213" t="s">
        <v>1</v>
      </c>
      <c r="N461" s="214" t="s">
        <v>46</v>
      </c>
      <c r="O461" s="72"/>
      <c r="P461" s="215">
        <f>O461*H461</f>
        <v>0</v>
      </c>
      <c r="Q461" s="215">
        <v>2.5999999999999998E-4</v>
      </c>
      <c r="R461" s="215">
        <f>Q461*H461</f>
        <v>4.9268179999999995E-2</v>
      </c>
      <c r="S461" s="215">
        <v>0</v>
      </c>
      <c r="T461" s="216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17" t="s">
        <v>263</v>
      </c>
      <c r="AT461" s="217" t="s">
        <v>180</v>
      </c>
      <c r="AU461" s="217" t="s">
        <v>185</v>
      </c>
      <c r="AY461" s="18" t="s">
        <v>177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8" t="s">
        <v>185</v>
      </c>
      <c r="BK461" s="218">
        <f>ROUND(I461*H461,2)</f>
        <v>0</v>
      </c>
      <c r="BL461" s="18" t="s">
        <v>263</v>
      </c>
      <c r="BM461" s="217" t="s">
        <v>996</v>
      </c>
    </row>
    <row r="462" spans="1:65" s="13" customFormat="1" ht="10.199999999999999">
      <c r="B462" s="219"/>
      <c r="C462" s="220"/>
      <c r="D462" s="221" t="s">
        <v>187</v>
      </c>
      <c r="E462" s="222" t="s">
        <v>1</v>
      </c>
      <c r="F462" s="223" t="s">
        <v>997</v>
      </c>
      <c r="G462" s="220"/>
      <c r="H462" s="222" t="s">
        <v>1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187</v>
      </c>
      <c r="AU462" s="229" t="s">
        <v>185</v>
      </c>
      <c r="AV462" s="13" t="s">
        <v>88</v>
      </c>
      <c r="AW462" s="13" t="s">
        <v>36</v>
      </c>
      <c r="AX462" s="13" t="s">
        <v>80</v>
      </c>
      <c r="AY462" s="229" t="s">
        <v>177</v>
      </c>
    </row>
    <row r="463" spans="1:65" s="14" customFormat="1" ht="10.199999999999999">
      <c r="B463" s="230"/>
      <c r="C463" s="231"/>
      <c r="D463" s="221" t="s">
        <v>187</v>
      </c>
      <c r="E463" s="232" t="s">
        <v>1</v>
      </c>
      <c r="F463" s="233" t="s">
        <v>1029</v>
      </c>
      <c r="G463" s="231"/>
      <c r="H463" s="234">
        <v>34.6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187</v>
      </c>
      <c r="AU463" s="240" t="s">
        <v>185</v>
      </c>
      <c r="AV463" s="14" t="s">
        <v>185</v>
      </c>
      <c r="AW463" s="14" t="s">
        <v>36</v>
      </c>
      <c r="AX463" s="14" t="s">
        <v>80</v>
      </c>
      <c r="AY463" s="240" t="s">
        <v>177</v>
      </c>
    </row>
    <row r="464" spans="1:65" s="13" customFormat="1" ht="10.199999999999999">
      <c r="B464" s="219"/>
      <c r="C464" s="220"/>
      <c r="D464" s="221" t="s">
        <v>187</v>
      </c>
      <c r="E464" s="222" t="s">
        <v>1</v>
      </c>
      <c r="F464" s="223" t="s">
        <v>999</v>
      </c>
      <c r="G464" s="220"/>
      <c r="H464" s="222" t="s">
        <v>1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187</v>
      </c>
      <c r="AU464" s="229" t="s">
        <v>185</v>
      </c>
      <c r="AV464" s="13" t="s">
        <v>88</v>
      </c>
      <c r="AW464" s="13" t="s">
        <v>36</v>
      </c>
      <c r="AX464" s="13" t="s">
        <v>80</v>
      </c>
      <c r="AY464" s="229" t="s">
        <v>177</v>
      </c>
    </row>
    <row r="465" spans="1:65" s="14" customFormat="1" ht="10.199999999999999">
      <c r="B465" s="230"/>
      <c r="C465" s="231"/>
      <c r="D465" s="221" t="s">
        <v>187</v>
      </c>
      <c r="E465" s="232" t="s">
        <v>1</v>
      </c>
      <c r="F465" s="233" t="s">
        <v>1078</v>
      </c>
      <c r="G465" s="231"/>
      <c r="H465" s="234">
        <v>78.893000000000001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187</v>
      </c>
      <c r="AU465" s="240" t="s">
        <v>185</v>
      </c>
      <c r="AV465" s="14" t="s">
        <v>185</v>
      </c>
      <c r="AW465" s="14" t="s">
        <v>36</v>
      </c>
      <c r="AX465" s="14" t="s">
        <v>80</v>
      </c>
      <c r="AY465" s="240" t="s">
        <v>177</v>
      </c>
    </row>
    <row r="466" spans="1:65" s="13" customFormat="1" ht="10.199999999999999">
      <c r="B466" s="219"/>
      <c r="C466" s="220"/>
      <c r="D466" s="221" t="s">
        <v>187</v>
      </c>
      <c r="E466" s="222" t="s">
        <v>1</v>
      </c>
      <c r="F466" s="223" t="s">
        <v>1001</v>
      </c>
      <c r="G466" s="220"/>
      <c r="H466" s="222" t="s">
        <v>1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187</v>
      </c>
      <c r="AU466" s="229" t="s">
        <v>185</v>
      </c>
      <c r="AV466" s="13" t="s">
        <v>88</v>
      </c>
      <c r="AW466" s="13" t="s">
        <v>36</v>
      </c>
      <c r="AX466" s="13" t="s">
        <v>80</v>
      </c>
      <c r="AY466" s="229" t="s">
        <v>177</v>
      </c>
    </row>
    <row r="467" spans="1:65" s="14" customFormat="1" ht="10.199999999999999">
      <c r="B467" s="230"/>
      <c r="C467" s="231"/>
      <c r="D467" s="221" t="s">
        <v>187</v>
      </c>
      <c r="E467" s="232" t="s">
        <v>1</v>
      </c>
      <c r="F467" s="233" t="s">
        <v>1002</v>
      </c>
      <c r="G467" s="231"/>
      <c r="H467" s="234">
        <v>76</v>
      </c>
      <c r="I467" s="235"/>
      <c r="J467" s="231"/>
      <c r="K467" s="231"/>
      <c r="L467" s="236"/>
      <c r="M467" s="237"/>
      <c r="N467" s="238"/>
      <c r="O467" s="238"/>
      <c r="P467" s="238"/>
      <c r="Q467" s="238"/>
      <c r="R467" s="238"/>
      <c r="S467" s="238"/>
      <c r="T467" s="239"/>
      <c r="AT467" s="240" t="s">
        <v>187</v>
      </c>
      <c r="AU467" s="240" t="s">
        <v>185</v>
      </c>
      <c r="AV467" s="14" t="s">
        <v>185</v>
      </c>
      <c r="AW467" s="14" t="s">
        <v>36</v>
      </c>
      <c r="AX467" s="14" t="s">
        <v>80</v>
      </c>
      <c r="AY467" s="240" t="s">
        <v>177</v>
      </c>
    </row>
    <row r="468" spans="1:65" s="15" customFormat="1" ht="10.199999999999999">
      <c r="B468" s="241"/>
      <c r="C468" s="242"/>
      <c r="D468" s="221" t="s">
        <v>187</v>
      </c>
      <c r="E468" s="243" t="s">
        <v>1</v>
      </c>
      <c r="F468" s="244" t="s">
        <v>217</v>
      </c>
      <c r="G468" s="242"/>
      <c r="H468" s="245">
        <v>189.49299999999999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AT468" s="251" t="s">
        <v>187</v>
      </c>
      <c r="AU468" s="251" t="s">
        <v>185</v>
      </c>
      <c r="AV468" s="15" t="s">
        <v>184</v>
      </c>
      <c r="AW468" s="15" t="s">
        <v>36</v>
      </c>
      <c r="AX468" s="15" t="s">
        <v>88</v>
      </c>
      <c r="AY468" s="251" t="s">
        <v>177</v>
      </c>
    </row>
    <row r="469" spans="1:65" s="12" customFormat="1" ht="25.95" customHeight="1">
      <c r="B469" s="189"/>
      <c r="C469" s="190"/>
      <c r="D469" s="191" t="s">
        <v>79</v>
      </c>
      <c r="E469" s="192" t="s">
        <v>1003</v>
      </c>
      <c r="F469" s="192" t="s">
        <v>1004</v>
      </c>
      <c r="G469" s="190"/>
      <c r="H469" s="190"/>
      <c r="I469" s="193"/>
      <c r="J469" s="194">
        <f>BK469</f>
        <v>0</v>
      </c>
      <c r="K469" s="190"/>
      <c r="L469" s="195"/>
      <c r="M469" s="196"/>
      <c r="N469" s="197"/>
      <c r="O469" s="197"/>
      <c r="P469" s="198">
        <f>P470+P472+P474</f>
        <v>0</v>
      </c>
      <c r="Q469" s="197"/>
      <c r="R469" s="198">
        <f>R470+R472+R474</f>
        <v>0</v>
      </c>
      <c r="S469" s="197"/>
      <c r="T469" s="199">
        <f>T470+T472+T474</f>
        <v>0</v>
      </c>
      <c r="AR469" s="200" t="s">
        <v>200</v>
      </c>
      <c r="AT469" s="201" t="s">
        <v>79</v>
      </c>
      <c r="AU469" s="201" t="s">
        <v>80</v>
      </c>
      <c r="AY469" s="200" t="s">
        <v>177</v>
      </c>
      <c r="BK469" s="202">
        <f>BK470+BK472+BK474</f>
        <v>0</v>
      </c>
    </row>
    <row r="470" spans="1:65" s="12" customFormat="1" ht="22.8" customHeight="1">
      <c r="B470" s="189"/>
      <c r="C470" s="190"/>
      <c r="D470" s="191" t="s">
        <v>79</v>
      </c>
      <c r="E470" s="203" t="s">
        <v>1005</v>
      </c>
      <c r="F470" s="203" t="s">
        <v>1006</v>
      </c>
      <c r="G470" s="190"/>
      <c r="H470" s="190"/>
      <c r="I470" s="193"/>
      <c r="J470" s="204">
        <f>BK470</f>
        <v>0</v>
      </c>
      <c r="K470" s="190"/>
      <c r="L470" s="195"/>
      <c r="M470" s="196"/>
      <c r="N470" s="197"/>
      <c r="O470" s="197"/>
      <c r="P470" s="198">
        <f>P471</f>
        <v>0</v>
      </c>
      <c r="Q470" s="197"/>
      <c r="R470" s="198">
        <f>R471</f>
        <v>0</v>
      </c>
      <c r="S470" s="197"/>
      <c r="T470" s="199">
        <f>T471</f>
        <v>0</v>
      </c>
      <c r="AR470" s="200" t="s">
        <v>200</v>
      </c>
      <c r="AT470" s="201" t="s">
        <v>79</v>
      </c>
      <c r="AU470" s="201" t="s">
        <v>88</v>
      </c>
      <c r="AY470" s="200" t="s">
        <v>177</v>
      </c>
      <c r="BK470" s="202">
        <f>BK471</f>
        <v>0</v>
      </c>
    </row>
    <row r="471" spans="1:65" s="2" customFormat="1" ht="16.5" customHeight="1">
      <c r="A471" s="35"/>
      <c r="B471" s="36"/>
      <c r="C471" s="205" t="s">
        <v>1007</v>
      </c>
      <c r="D471" s="205" t="s">
        <v>180</v>
      </c>
      <c r="E471" s="206" t="s">
        <v>1008</v>
      </c>
      <c r="F471" s="207" t="s">
        <v>1006</v>
      </c>
      <c r="G471" s="208" t="s">
        <v>426</v>
      </c>
      <c r="H471" s="274"/>
      <c r="I471" s="210"/>
      <c r="J471" s="211">
        <f>ROUND(I471*H471,2)</f>
        <v>0</v>
      </c>
      <c r="K471" s="212"/>
      <c r="L471" s="40"/>
      <c r="M471" s="213" t="s">
        <v>1</v>
      </c>
      <c r="N471" s="214" t="s">
        <v>46</v>
      </c>
      <c r="O471" s="72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17" t="s">
        <v>1009</v>
      </c>
      <c r="AT471" s="217" t="s">
        <v>180</v>
      </c>
      <c r="AU471" s="217" t="s">
        <v>185</v>
      </c>
      <c r="AY471" s="18" t="s">
        <v>177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8" t="s">
        <v>185</v>
      </c>
      <c r="BK471" s="218">
        <f>ROUND(I471*H471,2)</f>
        <v>0</v>
      </c>
      <c r="BL471" s="18" t="s">
        <v>1009</v>
      </c>
      <c r="BM471" s="217" t="s">
        <v>1010</v>
      </c>
    </row>
    <row r="472" spans="1:65" s="12" customFormat="1" ht="22.8" customHeight="1">
      <c r="B472" s="189"/>
      <c r="C472" s="190"/>
      <c r="D472" s="191" t="s">
        <v>79</v>
      </c>
      <c r="E472" s="203" t="s">
        <v>1011</v>
      </c>
      <c r="F472" s="203" t="s">
        <v>1012</v>
      </c>
      <c r="G472" s="190"/>
      <c r="H472" s="190"/>
      <c r="I472" s="193"/>
      <c r="J472" s="204">
        <f>BK472</f>
        <v>0</v>
      </c>
      <c r="K472" s="190"/>
      <c r="L472" s="195"/>
      <c r="M472" s="196"/>
      <c r="N472" s="197"/>
      <c r="O472" s="197"/>
      <c r="P472" s="198">
        <f>P473</f>
        <v>0</v>
      </c>
      <c r="Q472" s="197"/>
      <c r="R472" s="198">
        <f>R473</f>
        <v>0</v>
      </c>
      <c r="S472" s="197"/>
      <c r="T472" s="199">
        <f>T473</f>
        <v>0</v>
      </c>
      <c r="AR472" s="200" t="s">
        <v>200</v>
      </c>
      <c r="AT472" s="201" t="s">
        <v>79</v>
      </c>
      <c r="AU472" s="201" t="s">
        <v>88</v>
      </c>
      <c r="AY472" s="200" t="s">
        <v>177</v>
      </c>
      <c r="BK472" s="202">
        <f>BK473</f>
        <v>0</v>
      </c>
    </row>
    <row r="473" spans="1:65" s="2" customFormat="1" ht="16.5" customHeight="1">
      <c r="A473" s="35"/>
      <c r="B473" s="36"/>
      <c r="C473" s="205" t="s">
        <v>1013</v>
      </c>
      <c r="D473" s="205" t="s">
        <v>180</v>
      </c>
      <c r="E473" s="206" t="s">
        <v>1014</v>
      </c>
      <c r="F473" s="207" t="s">
        <v>1015</v>
      </c>
      <c r="G473" s="208" t="s">
        <v>426</v>
      </c>
      <c r="H473" s="274"/>
      <c r="I473" s="210"/>
      <c r="J473" s="211">
        <f>ROUND(I473*H473,2)</f>
        <v>0</v>
      </c>
      <c r="K473" s="212"/>
      <c r="L473" s="40"/>
      <c r="M473" s="213" t="s">
        <v>1</v>
      </c>
      <c r="N473" s="214" t="s">
        <v>46</v>
      </c>
      <c r="O473" s="72"/>
      <c r="P473" s="215">
        <f>O473*H473</f>
        <v>0</v>
      </c>
      <c r="Q473" s="215">
        <v>0</v>
      </c>
      <c r="R473" s="215">
        <f>Q473*H473</f>
        <v>0</v>
      </c>
      <c r="S473" s="215">
        <v>0</v>
      </c>
      <c r="T473" s="216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17" t="s">
        <v>1009</v>
      </c>
      <c r="AT473" s="217" t="s">
        <v>180</v>
      </c>
      <c r="AU473" s="217" t="s">
        <v>185</v>
      </c>
      <c r="AY473" s="18" t="s">
        <v>177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8" t="s">
        <v>185</v>
      </c>
      <c r="BK473" s="218">
        <f>ROUND(I473*H473,2)</f>
        <v>0</v>
      </c>
      <c r="BL473" s="18" t="s">
        <v>1009</v>
      </c>
      <c r="BM473" s="217" t="s">
        <v>1016</v>
      </c>
    </row>
    <row r="474" spans="1:65" s="12" customFormat="1" ht="22.8" customHeight="1">
      <c r="B474" s="189"/>
      <c r="C474" s="190"/>
      <c r="D474" s="191" t="s">
        <v>79</v>
      </c>
      <c r="E474" s="203" t="s">
        <v>1017</v>
      </c>
      <c r="F474" s="203" t="s">
        <v>1018</v>
      </c>
      <c r="G474" s="190"/>
      <c r="H474" s="190"/>
      <c r="I474" s="193"/>
      <c r="J474" s="204">
        <f>BK474</f>
        <v>0</v>
      </c>
      <c r="K474" s="190"/>
      <c r="L474" s="195"/>
      <c r="M474" s="196"/>
      <c r="N474" s="197"/>
      <c r="O474" s="197"/>
      <c r="P474" s="198">
        <f>P475</f>
        <v>0</v>
      </c>
      <c r="Q474" s="197"/>
      <c r="R474" s="198">
        <f>R475</f>
        <v>0</v>
      </c>
      <c r="S474" s="197"/>
      <c r="T474" s="199">
        <f>T475</f>
        <v>0</v>
      </c>
      <c r="AR474" s="200" t="s">
        <v>200</v>
      </c>
      <c r="AT474" s="201" t="s">
        <v>79</v>
      </c>
      <c r="AU474" s="201" t="s">
        <v>88</v>
      </c>
      <c r="AY474" s="200" t="s">
        <v>177</v>
      </c>
      <c r="BK474" s="202">
        <f>BK475</f>
        <v>0</v>
      </c>
    </row>
    <row r="475" spans="1:65" s="2" customFormat="1" ht="16.5" customHeight="1">
      <c r="A475" s="35"/>
      <c r="B475" s="36"/>
      <c r="C475" s="205" t="s">
        <v>1019</v>
      </c>
      <c r="D475" s="205" t="s">
        <v>180</v>
      </c>
      <c r="E475" s="206" t="s">
        <v>1020</v>
      </c>
      <c r="F475" s="207" t="s">
        <v>1021</v>
      </c>
      <c r="G475" s="208" t="s">
        <v>426</v>
      </c>
      <c r="H475" s="274"/>
      <c r="I475" s="210"/>
      <c r="J475" s="211">
        <f>ROUND(I475*H475,2)</f>
        <v>0</v>
      </c>
      <c r="K475" s="212"/>
      <c r="L475" s="40"/>
      <c r="M475" s="275" t="s">
        <v>1</v>
      </c>
      <c r="N475" s="276" t="s">
        <v>46</v>
      </c>
      <c r="O475" s="277"/>
      <c r="P475" s="278">
        <f>O475*H475</f>
        <v>0</v>
      </c>
      <c r="Q475" s="278">
        <v>0</v>
      </c>
      <c r="R475" s="278">
        <f>Q475*H475</f>
        <v>0</v>
      </c>
      <c r="S475" s="278">
        <v>0</v>
      </c>
      <c r="T475" s="279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17" t="s">
        <v>1009</v>
      </c>
      <c r="AT475" s="217" t="s">
        <v>180</v>
      </c>
      <c r="AU475" s="217" t="s">
        <v>185</v>
      </c>
      <c r="AY475" s="18" t="s">
        <v>177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8" t="s">
        <v>185</v>
      </c>
      <c r="BK475" s="218">
        <f>ROUND(I475*H475,2)</f>
        <v>0</v>
      </c>
      <c r="BL475" s="18" t="s">
        <v>1009</v>
      </c>
      <c r="BM475" s="217" t="s">
        <v>1022</v>
      </c>
    </row>
    <row r="476" spans="1:65" s="2" customFormat="1" ht="6.9" customHeight="1">
      <c r="A476" s="35"/>
      <c r="B476" s="55"/>
      <c r="C476" s="56"/>
      <c r="D476" s="56"/>
      <c r="E476" s="56"/>
      <c r="F476" s="56"/>
      <c r="G476" s="56"/>
      <c r="H476" s="56"/>
      <c r="I476" s="153"/>
      <c r="J476" s="56"/>
      <c r="K476" s="56"/>
      <c r="L476" s="40"/>
      <c r="M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</row>
  </sheetData>
  <sheetProtection algorithmName="SHA-512" hashValue="kb84yjlzcbFNenIkuJSr/OvOBkcxRZ68yKMAbIl0kI1UTrFSQO+slcj5Yw4YrZePJ87T/zts4iVH64yycP2xsw==" saltValue="q2EC4h05VRsIfSotlhp/R0/p639WSu6VOEPKMWhWwD1QSviIsb121CiRJnTlcaaMMX+BlkjvrQl++wKULo/v5g==" spinCount="100000" sheet="1" objects="1" scenarios="1" formatColumns="0" formatRows="0" autoFilter="0"/>
  <autoFilter ref="C143:K475" xr:uid="{00000000-0009-0000-0000-000002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476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95</v>
      </c>
    </row>
    <row r="3" spans="1:46" s="1" customFormat="1" ht="6.9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" hidden="1" customHeight="1">
      <c r="B4" s="21"/>
      <c r="D4" s="113" t="s">
        <v>126</v>
      </c>
      <c r="I4" s="109"/>
      <c r="L4" s="21"/>
      <c r="M4" s="114" t="s">
        <v>10</v>
      </c>
      <c r="AT4" s="18" t="s">
        <v>4</v>
      </c>
    </row>
    <row r="5" spans="1:46" s="1" customFormat="1" ht="6.9" hidden="1" customHeight="1">
      <c r="B5" s="21"/>
      <c r="I5" s="109"/>
      <c r="L5" s="21"/>
    </row>
    <row r="6" spans="1:46" s="1" customFormat="1" ht="12" hidden="1" customHeight="1">
      <c r="B6" s="21"/>
      <c r="D6" s="115" t="s">
        <v>16</v>
      </c>
      <c r="I6" s="109"/>
      <c r="L6" s="21"/>
    </row>
    <row r="7" spans="1:46" s="1" customFormat="1" ht="16.5" hidden="1" customHeight="1">
      <c r="B7" s="21"/>
      <c r="E7" s="321" t="str">
        <f>'Rekapitulace stavby'!K6</f>
        <v>Reko pokojů II.ETAPA 21 pokojů - PD- - -</v>
      </c>
      <c r="F7" s="322"/>
      <c r="G7" s="322"/>
      <c r="H7" s="322"/>
      <c r="I7" s="109"/>
      <c r="L7" s="21"/>
    </row>
    <row r="8" spans="1:46" s="2" customFormat="1" ht="12" hidden="1" customHeight="1">
      <c r="A8" s="35"/>
      <c r="B8" s="40"/>
      <c r="C8" s="35"/>
      <c r="D8" s="115" t="s">
        <v>127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23" t="s">
        <v>1079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15. 4. 2020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5" t="s">
        <v>30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5" t="s">
        <v>32</v>
      </c>
      <c r="E20" s="35"/>
      <c r="F20" s="35"/>
      <c r="G20" s="35"/>
      <c r="H20" s="35"/>
      <c r="I20" s="118" t="s">
        <v>25</v>
      </c>
      <c r="J20" s="117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7" t="s">
        <v>34</v>
      </c>
      <c r="F21" s="35"/>
      <c r="G21" s="35"/>
      <c r="H21" s="35"/>
      <c r="I21" s="118" t="s">
        <v>28</v>
      </c>
      <c r="J21" s="117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5" t="s">
        <v>37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5" t="s">
        <v>39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116"/>
      <c r="J30" s="127">
        <f>ROUND(J144,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9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30" t="s">
        <v>44</v>
      </c>
      <c r="E33" s="115" t="s">
        <v>45</v>
      </c>
      <c r="F33" s="131">
        <f>ROUND((SUM(BE144:BE475)),  2)</f>
        <v>0</v>
      </c>
      <c r="G33" s="35"/>
      <c r="H33" s="35"/>
      <c r="I33" s="132">
        <v>0.21</v>
      </c>
      <c r="J33" s="131">
        <f>ROUND(((SUM(BE144:BE475))*I33),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15" t="s">
        <v>46</v>
      </c>
      <c r="F34" s="131">
        <f>ROUND((SUM(BF144:BF475)),  2)</f>
        <v>0</v>
      </c>
      <c r="G34" s="35"/>
      <c r="H34" s="35"/>
      <c r="I34" s="132">
        <v>0.15</v>
      </c>
      <c r="J34" s="131">
        <f>ROUND(((SUM(BF144:BF475))*I34),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47</v>
      </c>
      <c r="F35" s="131">
        <f>ROUND((SUM(BG144:BG475)),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48</v>
      </c>
      <c r="F36" s="131">
        <f>ROUND((SUM(BH144:BH475)),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49</v>
      </c>
      <c r="F37" s="131">
        <f>ROUND((SUM(BI144:BI475)),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33"/>
      <c r="D39" s="134" t="s">
        <v>50</v>
      </c>
      <c r="E39" s="135"/>
      <c r="F39" s="135"/>
      <c r="G39" s="136" t="s">
        <v>51</v>
      </c>
      <c r="H39" s="137" t="s">
        <v>52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>
      <c r="B41" s="21"/>
      <c r="I41" s="109"/>
      <c r="L41" s="21"/>
    </row>
    <row r="42" spans="1:31" s="1" customFormat="1" ht="14.4" hidden="1" customHeight="1">
      <c r="B42" s="21"/>
      <c r="I42" s="109"/>
      <c r="L42" s="21"/>
    </row>
    <row r="43" spans="1:31" s="1" customFormat="1" ht="14.4" hidden="1" customHeight="1">
      <c r="B43" s="21"/>
      <c r="I43" s="109"/>
      <c r="L43" s="21"/>
    </row>
    <row r="44" spans="1:31" s="1" customFormat="1" ht="14.4" hidden="1" customHeight="1">
      <c r="B44" s="21"/>
      <c r="I44" s="109"/>
      <c r="L44" s="21"/>
    </row>
    <row r="45" spans="1:31" s="1" customFormat="1" ht="14.4" hidden="1" customHeight="1">
      <c r="B45" s="21"/>
      <c r="I45" s="109"/>
      <c r="L45" s="21"/>
    </row>
    <row r="46" spans="1:31" s="1" customFormat="1" ht="14.4" hidden="1" customHeight="1">
      <c r="B46" s="21"/>
      <c r="I46" s="109"/>
      <c r="L46" s="21"/>
    </row>
    <row r="47" spans="1:31" s="1" customFormat="1" ht="14.4" hidden="1" customHeight="1">
      <c r="B47" s="21"/>
      <c r="I47" s="109"/>
      <c r="L47" s="21"/>
    </row>
    <row r="48" spans="1:31" s="1" customFormat="1" ht="14.4" hidden="1" customHeight="1">
      <c r="B48" s="21"/>
      <c r="I48" s="109"/>
      <c r="L48" s="21"/>
    </row>
    <row r="49" spans="1:31" s="1" customFormat="1" ht="14.4" hidden="1" customHeight="1">
      <c r="B49" s="21"/>
      <c r="I49" s="109"/>
      <c r="L49" s="21"/>
    </row>
    <row r="50" spans="1:31" s="2" customFormat="1" ht="14.4" hidden="1" customHeight="1">
      <c r="B50" s="52"/>
      <c r="D50" s="141" t="s">
        <v>53</v>
      </c>
      <c r="E50" s="142"/>
      <c r="F50" s="142"/>
      <c r="G50" s="141" t="s">
        <v>54</v>
      </c>
      <c r="H50" s="142"/>
      <c r="I50" s="143"/>
      <c r="J50" s="142"/>
      <c r="K50" s="142"/>
      <c r="L50" s="52"/>
    </row>
    <row r="51" spans="1:31" ht="10.199999999999999" hidden="1">
      <c r="B51" s="21"/>
      <c r="L51" s="21"/>
    </row>
    <row r="52" spans="1:31" ht="10.199999999999999" hidden="1">
      <c r="B52" s="21"/>
      <c r="L52" s="21"/>
    </row>
    <row r="53" spans="1:31" ht="10.199999999999999" hidden="1">
      <c r="B53" s="21"/>
      <c r="L53" s="21"/>
    </row>
    <row r="54" spans="1:31" ht="10.199999999999999" hidden="1">
      <c r="B54" s="21"/>
      <c r="L54" s="21"/>
    </row>
    <row r="55" spans="1:31" ht="10.199999999999999" hidden="1">
      <c r="B55" s="21"/>
      <c r="L55" s="21"/>
    </row>
    <row r="56" spans="1:31" ht="10.199999999999999" hidden="1">
      <c r="B56" s="21"/>
      <c r="L56" s="21"/>
    </row>
    <row r="57" spans="1:31" ht="10.199999999999999" hidden="1">
      <c r="B57" s="21"/>
      <c r="L57" s="21"/>
    </row>
    <row r="58" spans="1:31" ht="10.199999999999999" hidden="1">
      <c r="B58" s="21"/>
      <c r="L58" s="21"/>
    </row>
    <row r="59" spans="1:31" ht="10.199999999999999" hidden="1">
      <c r="B59" s="21"/>
      <c r="L59" s="21"/>
    </row>
    <row r="60" spans="1:31" ht="10.199999999999999" hidden="1">
      <c r="B60" s="21"/>
      <c r="L60" s="21"/>
    </row>
    <row r="61" spans="1:31" s="2" customFormat="1" ht="13.2" hidden="1">
      <c r="A61" s="35"/>
      <c r="B61" s="40"/>
      <c r="C61" s="35"/>
      <c r="D61" s="144" t="s">
        <v>55</v>
      </c>
      <c r="E61" s="145"/>
      <c r="F61" s="146" t="s">
        <v>56</v>
      </c>
      <c r="G61" s="144" t="s">
        <v>55</v>
      </c>
      <c r="H61" s="145"/>
      <c r="I61" s="147"/>
      <c r="J61" s="148" t="s">
        <v>56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hidden="1">
      <c r="B62" s="21"/>
      <c r="L62" s="21"/>
    </row>
    <row r="63" spans="1:31" ht="10.199999999999999" hidden="1">
      <c r="B63" s="21"/>
      <c r="L63" s="21"/>
    </row>
    <row r="64" spans="1:31" ht="10.199999999999999" hidden="1">
      <c r="B64" s="21"/>
      <c r="L64" s="21"/>
    </row>
    <row r="65" spans="1:31" s="2" customFormat="1" ht="13.2" hidden="1">
      <c r="A65" s="35"/>
      <c r="B65" s="40"/>
      <c r="C65" s="35"/>
      <c r="D65" s="141" t="s">
        <v>57</v>
      </c>
      <c r="E65" s="149"/>
      <c r="F65" s="149"/>
      <c r="G65" s="141" t="s">
        <v>58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hidden="1">
      <c r="B66" s="21"/>
      <c r="L66" s="21"/>
    </row>
    <row r="67" spans="1:31" ht="10.199999999999999" hidden="1">
      <c r="B67" s="21"/>
      <c r="L67" s="21"/>
    </row>
    <row r="68" spans="1:31" ht="10.199999999999999" hidden="1">
      <c r="B68" s="21"/>
      <c r="L68" s="21"/>
    </row>
    <row r="69" spans="1:31" ht="10.199999999999999" hidden="1">
      <c r="B69" s="21"/>
      <c r="L69" s="21"/>
    </row>
    <row r="70" spans="1:31" ht="10.199999999999999" hidden="1">
      <c r="B70" s="21"/>
      <c r="L70" s="21"/>
    </row>
    <row r="71" spans="1:31" ht="10.199999999999999" hidden="1">
      <c r="B71" s="21"/>
      <c r="L71" s="21"/>
    </row>
    <row r="72" spans="1:31" ht="10.199999999999999" hidden="1">
      <c r="B72" s="21"/>
      <c r="L72" s="21"/>
    </row>
    <row r="73" spans="1:31" ht="10.199999999999999" hidden="1">
      <c r="B73" s="21"/>
      <c r="L73" s="21"/>
    </row>
    <row r="74" spans="1:31" ht="10.199999999999999" hidden="1">
      <c r="B74" s="21"/>
      <c r="L74" s="21"/>
    </row>
    <row r="75" spans="1:31" ht="10.199999999999999" hidden="1">
      <c r="B75" s="21"/>
      <c r="L75" s="21"/>
    </row>
    <row r="76" spans="1:31" s="2" customFormat="1" ht="13.2" hidden="1">
      <c r="A76" s="35"/>
      <c r="B76" s="40"/>
      <c r="C76" s="35"/>
      <c r="D76" s="144" t="s">
        <v>55</v>
      </c>
      <c r="E76" s="145"/>
      <c r="F76" s="146" t="s">
        <v>56</v>
      </c>
      <c r="G76" s="144" t="s">
        <v>55</v>
      </c>
      <c r="H76" s="145"/>
      <c r="I76" s="147"/>
      <c r="J76" s="148" t="s">
        <v>56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28" t="str">
        <f>E7</f>
        <v>Reko pokojů II.ETAPA 21 pokojů - PD- - -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127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03 - Stavební úpravy pokoje 234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Sedlčany</v>
      </c>
      <c r="G89" s="37"/>
      <c r="H89" s="37"/>
      <c r="I89" s="118" t="s">
        <v>22</v>
      </c>
      <c r="J89" s="67" t="str">
        <f>IF(J12="","",J12)</f>
        <v>15. 4. 2020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24</v>
      </c>
      <c r="D91" s="37"/>
      <c r="E91" s="37"/>
      <c r="F91" s="28" t="str">
        <f>E15</f>
        <v>Domov Sedlčany - poskytovatel soc. služeb</v>
      </c>
      <c r="G91" s="37"/>
      <c r="H91" s="37"/>
      <c r="I91" s="118" t="s">
        <v>32</v>
      </c>
      <c r="J91" s="33" t="str">
        <f>E21</f>
        <v>Ing. Michal Strnad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8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57" t="s">
        <v>130</v>
      </c>
      <c r="D94" s="158"/>
      <c r="E94" s="158"/>
      <c r="F94" s="158"/>
      <c r="G94" s="158"/>
      <c r="H94" s="158"/>
      <c r="I94" s="159"/>
      <c r="J94" s="160" t="s">
        <v>131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hidden="1" customHeight="1">
      <c r="A96" s="35"/>
      <c r="B96" s="36"/>
      <c r="C96" s="161" t="s">
        <v>132</v>
      </c>
      <c r="D96" s="37"/>
      <c r="E96" s="37"/>
      <c r="F96" s="37"/>
      <c r="G96" s="37"/>
      <c r="H96" s="37"/>
      <c r="I96" s="116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133</v>
      </c>
    </row>
    <row r="97" spans="2:12" s="9" customFormat="1" ht="24.9" hidden="1" customHeight="1">
      <c r="B97" s="162"/>
      <c r="C97" s="163"/>
      <c r="D97" s="164" t="s">
        <v>134</v>
      </c>
      <c r="E97" s="165"/>
      <c r="F97" s="165"/>
      <c r="G97" s="165"/>
      <c r="H97" s="165"/>
      <c r="I97" s="166"/>
      <c r="J97" s="167">
        <f>J145</f>
        <v>0</v>
      </c>
      <c r="K97" s="163"/>
      <c r="L97" s="168"/>
    </row>
    <row r="98" spans="2:12" s="10" customFormat="1" ht="19.95" hidden="1" customHeight="1">
      <c r="B98" s="169"/>
      <c r="C98" s="170"/>
      <c r="D98" s="171" t="s">
        <v>135</v>
      </c>
      <c r="E98" s="172"/>
      <c r="F98" s="172"/>
      <c r="G98" s="172"/>
      <c r="H98" s="172"/>
      <c r="I98" s="173"/>
      <c r="J98" s="174">
        <f>J146</f>
        <v>0</v>
      </c>
      <c r="K98" s="170"/>
      <c r="L98" s="175"/>
    </row>
    <row r="99" spans="2:12" s="10" customFormat="1" ht="19.95" hidden="1" customHeight="1">
      <c r="B99" s="169"/>
      <c r="C99" s="170"/>
      <c r="D99" s="171" t="s">
        <v>136</v>
      </c>
      <c r="E99" s="172"/>
      <c r="F99" s="172"/>
      <c r="G99" s="172"/>
      <c r="H99" s="172"/>
      <c r="I99" s="173"/>
      <c r="J99" s="174">
        <f>J177</f>
        <v>0</v>
      </c>
      <c r="K99" s="170"/>
      <c r="L99" s="175"/>
    </row>
    <row r="100" spans="2:12" s="10" customFormat="1" ht="19.95" hidden="1" customHeight="1">
      <c r="B100" s="169"/>
      <c r="C100" s="170"/>
      <c r="D100" s="171" t="s">
        <v>137</v>
      </c>
      <c r="E100" s="172"/>
      <c r="F100" s="172"/>
      <c r="G100" s="172"/>
      <c r="H100" s="172"/>
      <c r="I100" s="173"/>
      <c r="J100" s="174">
        <f>J252</f>
        <v>0</v>
      </c>
      <c r="K100" s="170"/>
      <c r="L100" s="175"/>
    </row>
    <row r="101" spans="2:12" s="10" customFormat="1" ht="19.95" hidden="1" customHeight="1">
      <c r="B101" s="169"/>
      <c r="C101" s="170"/>
      <c r="D101" s="171" t="s">
        <v>138</v>
      </c>
      <c r="E101" s="172"/>
      <c r="F101" s="172"/>
      <c r="G101" s="172"/>
      <c r="H101" s="172"/>
      <c r="I101" s="173"/>
      <c r="J101" s="174">
        <f>J268</f>
        <v>0</v>
      </c>
      <c r="K101" s="170"/>
      <c r="L101" s="175"/>
    </row>
    <row r="102" spans="2:12" s="10" customFormat="1" ht="19.95" hidden="1" customHeight="1">
      <c r="B102" s="169"/>
      <c r="C102" s="170"/>
      <c r="D102" s="171" t="s">
        <v>139</v>
      </c>
      <c r="E102" s="172"/>
      <c r="F102" s="172"/>
      <c r="G102" s="172"/>
      <c r="H102" s="172"/>
      <c r="I102" s="173"/>
      <c r="J102" s="174">
        <f>J274</f>
        <v>0</v>
      </c>
      <c r="K102" s="170"/>
      <c r="L102" s="175"/>
    </row>
    <row r="103" spans="2:12" s="9" customFormat="1" ht="24.9" hidden="1" customHeight="1">
      <c r="B103" s="162"/>
      <c r="C103" s="163"/>
      <c r="D103" s="164" t="s">
        <v>140</v>
      </c>
      <c r="E103" s="165"/>
      <c r="F103" s="165"/>
      <c r="G103" s="165"/>
      <c r="H103" s="165"/>
      <c r="I103" s="166"/>
      <c r="J103" s="167">
        <f>J276</f>
        <v>0</v>
      </c>
      <c r="K103" s="163"/>
      <c r="L103" s="168"/>
    </row>
    <row r="104" spans="2:12" s="10" customFormat="1" ht="19.95" hidden="1" customHeight="1">
      <c r="B104" s="169"/>
      <c r="C104" s="170"/>
      <c r="D104" s="171" t="s">
        <v>141</v>
      </c>
      <c r="E104" s="172"/>
      <c r="F104" s="172"/>
      <c r="G104" s="172"/>
      <c r="H104" s="172"/>
      <c r="I104" s="173"/>
      <c r="J104" s="174">
        <f>J277</f>
        <v>0</v>
      </c>
      <c r="K104" s="170"/>
      <c r="L104" s="175"/>
    </row>
    <row r="105" spans="2:12" s="10" customFormat="1" ht="19.95" hidden="1" customHeight="1">
      <c r="B105" s="169"/>
      <c r="C105" s="170"/>
      <c r="D105" s="171" t="s">
        <v>142</v>
      </c>
      <c r="E105" s="172"/>
      <c r="F105" s="172"/>
      <c r="G105" s="172"/>
      <c r="H105" s="172"/>
      <c r="I105" s="173"/>
      <c r="J105" s="174">
        <f>J285</f>
        <v>0</v>
      </c>
      <c r="K105" s="170"/>
      <c r="L105" s="175"/>
    </row>
    <row r="106" spans="2:12" s="10" customFormat="1" ht="19.95" hidden="1" customHeight="1">
      <c r="B106" s="169"/>
      <c r="C106" s="170"/>
      <c r="D106" s="171" t="s">
        <v>143</v>
      </c>
      <c r="E106" s="172"/>
      <c r="F106" s="172"/>
      <c r="G106" s="172"/>
      <c r="H106" s="172"/>
      <c r="I106" s="173"/>
      <c r="J106" s="174">
        <f>J296</f>
        <v>0</v>
      </c>
      <c r="K106" s="170"/>
      <c r="L106" s="175"/>
    </row>
    <row r="107" spans="2:12" s="10" customFormat="1" ht="19.95" hidden="1" customHeight="1">
      <c r="B107" s="169"/>
      <c r="C107" s="170"/>
      <c r="D107" s="171" t="s">
        <v>144</v>
      </c>
      <c r="E107" s="172"/>
      <c r="F107" s="172"/>
      <c r="G107" s="172"/>
      <c r="H107" s="172"/>
      <c r="I107" s="173"/>
      <c r="J107" s="174">
        <f>J304</f>
        <v>0</v>
      </c>
      <c r="K107" s="170"/>
      <c r="L107" s="175"/>
    </row>
    <row r="108" spans="2:12" s="10" customFormat="1" ht="19.95" hidden="1" customHeight="1">
      <c r="B108" s="169"/>
      <c r="C108" s="170"/>
      <c r="D108" s="171" t="s">
        <v>145</v>
      </c>
      <c r="E108" s="172"/>
      <c r="F108" s="172"/>
      <c r="G108" s="172"/>
      <c r="H108" s="172"/>
      <c r="I108" s="173"/>
      <c r="J108" s="174">
        <f>J314</f>
        <v>0</v>
      </c>
      <c r="K108" s="170"/>
      <c r="L108" s="175"/>
    </row>
    <row r="109" spans="2:12" s="10" customFormat="1" ht="19.95" hidden="1" customHeight="1">
      <c r="B109" s="169"/>
      <c r="C109" s="170"/>
      <c r="D109" s="171" t="s">
        <v>146</v>
      </c>
      <c r="E109" s="172"/>
      <c r="F109" s="172"/>
      <c r="G109" s="172"/>
      <c r="H109" s="172"/>
      <c r="I109" s="173"/>
      <c r="J109" s="174">
        <f>J332</f>
        <v>0</v>
      </c>
      <c r="K109" s="170"/>
      <c r="L109" s="175"/>
    </row>
    <row r="110" spans="2:12" s="10" customFormat="1" ht="19.95" hidden="1" customHeight="1">
      <c r="B110" s="169"/>
      <c r="C110" s="170"/>
      <c r="D110" s="171" t="s">
        <v>147</v>
      </c>
      <c r="E110" s="172"/>
      <c r="F110" s="172"/>
      <c r="G110" s="172"/>
      <c r="H110" s="172"/>
      <c r="I110" s="173"/>
      <c r="J110" s="174">
        <f>J334</f>
        <v>0</v>
      </c>
      <c r="K110" s="170"/>
      <c r="L110" s="175"/>
    </row>
    <row r="111" spans="2:12" s="10" customFormat="1" ht="19.95" hidden="1" customHeight="1">
      <c r="B111" s="169"/>
      <c r="C111" s="170"/>
      <c r="D111" s="171" t="s">
        <v>148</v>
      </c>
      <c r="E111" s="172"/>
      <c r="F111" s="172"/>
      <c r="G111" s="172"/>
      <c r="H111" s="172"/>
      <c r="I111" s="173"/>
      <c r="J111" s="174">
        <f>J343</f>
        <v>0</v>
      </c>
      <c r="K111" s="170"/>
      <c r="L111" s="175"/>
    </row>
    <row r="112" spans="2:12" s="10" customFormat="1" ht="19.95" hidden="1" customHeight="1">
      <c r="B112" s="169"/>
      <c r="C112" s="170"/>
      <c r="D112" s="171" t="s">
        <v>149</v>
      </c>
      <c r="E112" s="172"/>
      <c r="F112" s="172"/>
      <c r="G112" s="172"/>
      <c r="H112" s="172"/>
      <c r="I112" s="173"/>
      <c r="J112" s="174">
        <f>J375</f>
        <v>0</v>
      </c>
      <c r="K112" s="170"/>
      <c r="L112" s="175"/>
    </row>
    <row r="113" spans="1:31" s="10" customFormat="1" ht="19.95" hidden="1" customHeight="1">
      <c r="B113" s="169"/>
      <c r="C113" s="170"/>
      <c r="D113" s="171" t="s">
        <v>150</v>
      </c>
      <c r="E113" s="172"/>
      <c r="F113" s="172"/>
      <c r="G113" s="172"/>
      <c r="H113" s="172"/>
      <c r="I113" s="173"/>
      <c r="J113" s="174">
        <f>J383</f>
        <v>0</v>
      </c>
      <c r="K113" s="170"/>
      <c r="L113" s="175"/>
    </row>
    <row r="114" spans="1:31" s="10" customFormat="1" ht="19.95" hidden="1" customHeight="1">
      <c r="B114" s="169"/>
      <c r="C114" s="170"/>
      <c r="D114" s="171" t="s">
        <v>151</v>
      </c>
      <c r="E114" s="172"/>
      <c r="F114" s="172"/>
      <c r="G114" s="172"/>
      <c r="H114" s="172"/>
      <c r="I114" s="173"/>
      <c r="J114" s="174">
        <f>J386</f>
        <v>0</v>
      </c>
      <c r="K114" s="170"/>
      <c r="L114" s="175"/>
    </row>
    <row r="115" spans="1:31" s="10" customFormat="1" ht="19.95" hidden="1" customHeight="1">
      <c r="B115" s="169"/>
      <c r="C115" s="170"/>
      <c r="D115" s="171" t="s">
        <v>152</v>
      </c>
      <c r="E115" s="172"/>
      <c r="F115" s="172"/>
      <c r="G115" s="172"/>
      <c r="H115" s="172"/>
      <c r="I115" s="173"/>
      <c r="J115" s="174">
        <f>J396</f>
        <v>0</v>
      </c>
      <c r="K115" s="170"/>
      <c r="L115" s="175"/>
    </row>
    <row r="116" spans="1:31" s="10" customFormat="1" ht="19.95" hidden="1" customHeight="1">
      <c r="B116" s="169"/>
      <c r="C116" s="170"/>
      <c r="D116" s="171" t="s">
        <v>153</v>
      </c>
      <c r="E116" s="172"/>
      <c r="F116" s="172"/>
      <c r="G116" s="172"/>
      <c r="H116" s="172"/>
      <c r="I116" s="173"/>
      <c r="J116" s="174">
        <f>J414</f>
        <v>0</v>
      </c>
      <c r="K116" s="170"/>
      <c r="L116" s="175"/>
    </row>
    <row r="117" spans="1:31" s="10" customFormat="1" ht="19.95" hidden="1" customHeight="1">
      <c r="B117" s="169"/>
      <c r="C117" s="170"/>
      <c r="D117" s="171" t="s">
        <v>154</v>
      </c>
      <c r="E117" s="172"/>
      <c r="F117" s="172"/>
      <c r="G117" s="172"/>
      <c r="H117" s="172"/>
      <c r="I117" s="173"/>
      <c r="J117" s="174">
        <f>J427</f>
        <v>0</v>
      </c>
      <c r="K117" s="170"/>
      <c r="L117" s="175"/>
    </row>
    <row r="118" spans="1:31" s="10" customFormat="1" ht="19.95" hidden="1" customHeight="1">
      <c r="B118" s="169"/>
      <c r="C118" s="170"/>
      <c r="D118" s="171" t="s">
        <v>155</v>
      </c>
      <c r="E118" s="172"/>
      <c r="F118" s="172"/>
      <c r="G118" s="172"/>
      <c r="H118" s="172"/>
      <c r="I118" s="173"/>
      <c r="J118" s="174">
        <f>J441</f>
        <v>0</v>
      </c>
      <c r="K118" s="170"/>
      <c r="L118" s="175"/>
    </row>
    <row r="119" spans="1:31" s="10" customFormat="1" ht="19.95" hidden="1" customHeight="1">
      <c r="B119" s="169"/>
      <c r="C119" s="170"/>
      <c r="D119" s="171" t="s">
        <v>156</v>
      </c>
      <c r="E119" s="172"/>
      <c r="F119" s="172"/>
      <c r="G119" s="172"/>
      <c r="H119" s="172"/>
      <c r="I119" s="173"/>
      <c r="J119" s="174">
        <f>J452</f>
        <v>0</v>
      </c>
      <c r="K119" s="170"/>
      <c r="L119" s="175"/>
    </row>
    <row r="120" spans="1:31" s="10" customFormat="1" ht="19.95" hidden="1" customHeight="1">
      <c r="B120" s="169"/>
      <c r="C120" s="170"/>
      <c r="D120" s="171" t="s">
        <v>157</v>
      </c>
      <c r="E120" s="172"/>
      <c r="F120" s="172"/>
      <c r="G120" s="172"/>
      <c r="H120" s="172"/>
      <c r="I120" s="173"/>
      <c r="J120" s="174">
        <f>J455</f>
        <v>0</v>
      </c>
      <c r="K120" s="170"/>
      <c r="L120" s="175"/>
    </row>
    <row r="121" spans="1:31" s="9" customFormat="1" ht="24.9" hidden="1" customHeight="1">
      <c r="B121" s="162"/>
      <c r="C121" s="163"/>
      <c r="D121" s="164" t="s">
        <v>158</v>
      </c>
      <c r="E121" s="165"/>
      <c r="F121" s="165"/>
      <c r="G121" s="165"/>
      <c r="H121" s="165"/>
      <c r="I121" s="166"/>
      <c r="J121" s="167">
        <f>J469</f>
        <v>0</v>
      </c>
      <c r="K121" s="163"/>
      <c r="L121" s="168"/>
    </row>
    <row r="122" spans="1:31" s="10" customFormat="1" ht="19.95" hidden="1" customHeight="1">
      <c r="B122" s="169"/>
      <c r="C122" s="170"/>
      <c r="D122" s="171" t="s">
        <v>159</v>
      </c>
      <c r="E122" s="172"/>
      <c r="F122" s="172"/>
      <c r="G122" s="172"/>
      <c r="H122" s="172"/>
      <c r="I122" s="173"/>
      <c r="J122" s="174">
        <f>J470</f>
        <v>0</v>
      </c>
      <c r="K122" s="170"/>
      <c r="L122" s="175"/>
    </row>
    <row r="123" spans="1:31" s="10" customFormat="1" ht="19.95" hidden="1" customHeight="1">
      <c r="B123" s="169"/>
      <c r="C123" s="170"/>
      <c r="D123" s="171" t="s">
        <v>160</v>
      </c>
      <c r="E123" s="172"/>
      <c r="F123" s="172"/>
      <c r="G123" s="172"/>
      <c r="H123" s="172"/>
      <c r="I123" s="173"/>
      <c r="J123" s="174">
        <f>J472</f>
        <v>0</v>
      </c>
      <c r="K123" s="170"/>
      <c r="L123" s="175"/>
    </row>
    <row r="124" spans="1:31" s="10" customFormat="1" ht="19.95" hidden="1" customHeight="1">
      <c r="B124" s="169"/>
      <c r="C124" s="170"/>
      <c r="D124" s="171" t="s">
        <v>161</v>
      </c>
      <c r="E124" s="172"/>
      <c r="F124" s="172"/>
      <c r="G124" s="172"/>
      <c r="H124" s="172"/>
      <c r="I124" s="173"/>
      <c r="J124" s="174">
        <f>J474</f>
        <v>0</v>
      </c>
      <c r="K124" s="170"/>
      <c r="L124" s="175"/>
    </row>
    <row r="125" spans="1:31" s="2" customFormat="1" ht="21.75" hidden="1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hidden="1" customHeight="1">
      <c r="A126" s="35"/>
      <c r="B126" s="55"/>
      <c r="C126" s="56"/>
      <c r="D126" s="56"/>
      <c r="E126" s="56"/>
      <c r="F126" s="56"/>
      <c r="G126" s="56"/>
      <c r="H126" s="56"/>
      <c r="I126" s="153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ht="10.199999999999999" hidden="1"/>
    <row r="128" spans="1:31" ht="10.199999999999999" hidden="1"/>
    <row r="129" spans="1:63" ht="10.199999999999999" hidden="1"/>
    <row r="130" spans="1:63" s="2" customFormat="1" ht="6.9" customHeight="1">
      <c r="A130" s="35"/>
      <c r="B130" s="57"/>
      <c r="C130" s="58"/>
      <c r="D130" s="58"/>
      <c r="E130" s="58"/>
      <c r="F130" s="58"/>
      <c r="G130" s="58"/>
      <c r="H130" s="58"/>
      <c r="I130" s="156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" customHeight="1">
      <c r="A131" s="35"/>
      <c r="B131" s="36"/>
      <c r="C131" s="24" t="s">
        <v>162</v>
      </c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116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28" t="str">
        <f>E7</f>
        <v>Reko pokojů II.ETAPA 21 pokojů - PD- - -</v>
      </c>
      <c r="F134" s="329"/>
      <c r="G134" s="329"/>
      <c r="H134" s="329"/>
      <c r="I134" s="116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127</v>
      </c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84" t="str">
        <f>E9</f>
        <v>03 - Stavební úpravy pokoje 234</v>
      </c>
      <c r="F136" s="330"/>
      <c r="G136" s="330"/>
      <c r="H136" s="330"/>
      <c r="I136" s="116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" customHeight="1">
      <c r="A137" s="35"/>
      <c r="B137" s="36"/>
      <c r="C137" s="37"/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F12</f>
        <v>Sedlčany</v>
      </c>
      <c r="G138" s="37"/>
      <c r="H138" s="37"/>
      <c r="I138" s="118" t="s">
        <v>22</v>
      </c>
      <c r="J138" s="67" t="str">
        <f>IF(J12="","",J12)</f>
        <v>15. 4. 2020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" customHeight="1">
      <c r="A139" s="35"/>
      <c r="B139" s="36"/>
      <c r="C139" s="37"/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24</v>
      </c>
      <c r="D140" s="37"/>
      <c r="E140" s="37"/>
      <c r="F140" s="28" t="str">
        <f>E15</f>
        <v>Domov Sedlčany - poskytovatel soc. služeb</v>
      </c>
      <c r="G140" s="37"/>
      <c r="H140" s="37"/>
      <c r="I140" s="118" t="s">
        <v>32</v>
      </c>
      <c r="J140" s="33" t="str">
        <f>E21</f>
        <v>Ing. Michal Strnad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15" customHeight="1">
      <c r="A141" s="35"/>
      <c r="B141" s="36"/>
      <c r="C141" s="30" t="s">
        <v>30</v>
      </c>
      <c r="D141" s="37"/>
      <c r="E141" s="37"/>
      <c r="F141" s="28" t="str">
        <f>IF(E18="","",E18)</f>
        <v>Vyplň údaj</v>
      </c>
      <c r="G141" s="37"/>
      <c r="H141" s="37"/>
      <c r="I141" s="118" t="s">
        <v>37</v>
      </c>
      <c r="J141" s="33" t="str">
        <f>E24</f>
        <v xml:space="preserve"> 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76"/>
      <c r="B143" s="177"/>
      <c r="C143" s="178" t="s">
        <v>163</v>
      </c>
      <c r="D143" s="179" t="s">
        <v>65</v>
      </c>
      <c r="E143" s="179" t="s">
        <v>61</v>
      </c>
      <c r="F143" s="179" t="s">
        <v>62</v>
      </c>
      <c r="G143" s="179" t="s">
        <v>164</v>
      </c>
      <c r="H143" s="179" t="s">
        <v>165</v>
      </c>
      <c r="I143" s="180" t="s">
        <v>166</v>
      </c>
      <c r="J143" s="181" t="s">
        <v>131</v>
      </c>
      <c r="K143" s="182" t="s">
        <v>167</v>
      </c>
      <c r="L143" s="183"/>
      <c r="M143" s="76" t="s">
        <v>1</v>
      </c>
      <c r="N143" s="77" t="s">
        <v>44</v>
      </c>
      <c r="O143" s="77" t="s">
        <v>168</v>
      </c>
      <c r="P143" s="77" t="s">
        <v>169</v>
      </c>
      <c r="Q143" s="77" t="s">
        <v>170</v>
      </c>
      <c r="R143" s="77" t="s">
        <v>171</v>
      </c>
      <c r="S143" s="77" t="s">
        <v>172</v>
      </c>
      <c r="T143" s="78" t="s">
        <v>173</v>
      </c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</row>
    <row r="144" spans="1:63" s="2" customFormat="1" ht="22.8" customHeight="1">
      <c r="A144" s="35"/>
      <c r="B144" s="36"/>
      <c r="C144" s="83" t="s">
        <v>174</v>
      </c>
      <c r="D144" s="37"/>
      <c r="E144" s="37"/>
      <c r="F144" s="37"/>
      <c r="G144" s="37"/>
      <c r="H144" s="37"/>
      <c r="I144" s="116"/>
      <c r="J144" s="184">
        <f>BK144</f>
        <v>0</v>
      </c>
      <c r="K144" s="37"/>
      <c r="L144" s="40"/>
      <c r="M144" s="79"/>
      <c r="N144" s="185"/>
      <c r="O144" s="80"/>
      <c r="P144" s="186">
        <f>P145+P276+P469</f>
        <v>0</v>
      </c>
      <c r="Q144" s="80"/>
      <c r="R144" s="186">
        <f>R145+R276+R469</f>
        <v>9.2807621200000003</v>
      </c>
      <c r="S144" s="80"/>
      <c r="T144" s="187">
        <f>T145+T276+T469</f>
        <v>6.5074710800000011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79</v>
      </c>
      <c r="AU144" s="18" t="s">
        <v>133</v>
      </c>
      <c r="BK144" s="188">
        <f>BK145+BK276+BK469</f>
        <v>0</v>
      </c>
    </row>
    <row r="145" spans="1:65" s="12" customFormat="1" ht="25.95" customHeight="1">
      <c r="B145" s="189"/>
      <c r="C145" s="190"/>
      <c r="D145" s="191" t="s">
        <v>79</v>
      </c>
      <c r="E145" s="192" t="s">
        <v>175</v>
      </c>
      <c r="F145" s="192" t="s">
        <v>176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P146+P177+P252+P268+P274</f>
        <v>0</v>
      </c>
      <c r="Q145" s="197"/>
      <c r="R145" s="198">
        <f>R146+R177+R252+R268+R274</f>
        <v>8.0577708900000005</v>
      </c>
      <c r="S145" s="197"/>
      <c r="T145" s="199">
        <f>T146+T177+T252+T268+T274</f>
        <v>5.5846270000000011</v>
      </c>
      <c r="AR145" s="200" t="s">
        <v>88</v>
      </c>
      <c r="AT145" s="201" t="s">
        <v>79</v>
      </c>
      <c r="AU145" s="201" t="s">
        <v>80</v>
      </c>
      <c r="AY145" s="200" t="s">
        <v>177</v>
      </c>
      <c r="BK145" s="202">
        <f>BK146+BK177+BK252+BK268+BK274</f>
        <v>0</v>
      </c>
    </row>
    <row r="146" spans="1:65" s="12" customFormat="1" ht="22.8" customHeight="1">
      <c r="B146" s="189"/>
      <c r="C146" s="190"/>
      <c r="D146" s="191" t="s">
        <v>79</v>
      </c>
      <c r="E146" s="203" t="s">
        <v>178</v>
      </c>
      <c r="F146" s="203" t="s">
        <v>179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SUM(P147:P176)</f>
        <v>0</v>
      </c>
      <c r="Q146" s="197"/>
      <c r="R146" s="198">
        <f>SUM(R147:R176)</f>
        <v>3.8081492699999999</v>
      </c>
      <c r="S146" s="197"/>
      <c r="T146" s="199">
        <f>SUM(T147:T176)</f>
        <v>0</v>
      </c>
      <c r="AR146" s="200" t="s">
        <v>88</v>
      </c>
      <c r="AT146" s="201" t="s">
        <v>79</v>
      </c>
      <c r="AU146" s="201" t="s">
        <v>88</v>
      </c>
      <c r="AY146" s="200" t="s">
        <v>177</v>
      </c>
      <c r="BK146" s="202">
        <f>SUM(BK147:BK176)</f>
        <v>0</v>
      </c>
    </row>
    <row r="147" spans="1:65" s="2" customFormat="1" ht="21.75" customHeight="1">
      <c r="A147" s="35"/>
      <c r="B147" s="36"/>
      <c r="C147" s="205" t="s">
        <v>88</v>
      </c>
      <c r="D147" s="205" t="s">
        <v>180</v>
      </c>
      <c r="E147" s="206" t="s">
        <v>181</v>
      </c>
      <c r="F147" s="207" t="s">
        <v>182</v>
      </c>
      <c r="G147" s="208" t="s">
        <v>183</v>
      </c>
      <c r="H147" s="209">
        <v>0.371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46</v>
      </c>
      <c r="O147" s="72"/>
      <c r="P147" s="215">
        <f>O147*H147</f>
        <v>0</v>
      </c>
      <c r="Q147" s="215">
        <v>1.7863599999999999</v>
      </c>
      <c r="R147" s="215">
        <f>Q147*H147</f>
        <v>0.66273956000000001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184</v>
      </c>
      <c r="AT147" s="217" t="s">
        <v>180</v>
      </c>
      <c r="AU147" s="217" t="s">
        <v>185</v>
      </c>
      <c r="AY147" s="18" t="s">
        <v>177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185</v>
      </c>
      <c r="BK147" s="218">
        <f>ROUND(I147*H147,2)</f>
        <v>0</v>
      </c>
      <c r="BL147" s="18" t="s">
        <v>184</v>
      </c>
      <c r="BM147" s="217" t="s">
        <v>186</v>
      </c>
    </row>
    <row r="148" spans="1:65" s="13" customFormat="1" ht="10.199999999999999">
      <c r="B148" s="219"/>
      <c r="C148" s="220"/>
      <c r="D148" s="221" t="s">
        <v>187</v>
      </c>
      <c r="E148" s="222" t="s">
        <v>1</v>
      </c>
      <c r="F148" s="223" t="s">
        <v>188</v>
      </c>
      <c r="G148" s="220"/>
      <c r="H148" s="222" t="s">
        <v>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187</v>
      </c>
      <c r="AU148" s="229" t="s">
        <v>185</v>
      </c>
      <c r="AV148" s="13" t="s">
        <v>88</v>
      </c>
      <c r="AW148" s="13" t="s">
        <v>36</v>
      </c>
      <c r="AX148" s="13" t="s">
        <v>80</v>
      </c>
      <c r="AY148" s="229" t="s">
        <v>177</v>
      </c>
    </row>
    <row r="149" spans="1:65" s="14" customFormat="1" ht="10.199999999999999">
      <c r="B149" s="230"/>
      <c r="C149" s="231"/>
      <c r="D149" s="221" t="s">
        <v>187</v>
      </c>
      <c r="E149" s="232" t="s">
        <v>1</v>
      </c>
      <c r="F149" s="233" t="s">
        <v>189</v>
      </c>
      <c r="G149" s="231"/>
      <c r="H149" s="234">
        <v>0.371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187</v>
      </c>
      <c r="AU149" s="240" t="s">
        <v>185</v>
      </c>
      <c r="AV149" s="14" t="s">
        <v>185</v>
      </c>
      <c r="AW149" s="14" t="s">
        <v>36</v>
      </c>
      <c r="AX149" s="14" t="s">
        <v>88</v>
      </c>
      <c r="AY149" s="240" t="s">
        <v>177</v>
      </c>
    </row>
    <row r="150" spans="1:65" s="2" customFormat="1" ht="21.75" customHeight="1">
      <c r="A150" s="35"/>
      <c r="B150" s="36"/>
      <c r="C150" s="205" t="s">
        <v>185</v>
      </c>
      <c r="D150" s="205" t="s">
        <v>180</v>
      </c>
      <c r="E150" s="206" t="s">
        <v>190</v>
      </c>
      <c r="F150" s="207" t="s">
        <v>1080</v>
      </c>
      <c r="G150" s="208" t="s">
        <v>192</v>
      </c>
      <c r="H150" s="209">
        <v>2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46</v>
      </c>
      <c r="O150" s="72"/>
      <c r="P150" s="215">
        <f>O150*H150</f>
        <v>0</v>
      </c>
      <c r="Q150" s="215">
        <v>2.019E-2</v>
      </c>
      <c r="R150" s="215">
        <f>Q150*H150</f>
        <v>4.0379999999999999E-2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184</v>
      </c>
      <c r="AT150" s="217" t="s">
        <v>180</v>
      </c>
      <c r="AU150" s="217" t="s">
        <v>185</v>
      </c>
      <c r="AY150" s="18" t="s">
        <v>177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185</v>
      </c>
      <c r="BK150" s="218">
        <f>ROUND(I150*H150,2)</f>
        <v>0</v>
      </c>
      <c r="BL150" s="18" t="s">
        <v>184</v>
      </c>
      <c r="BM150" s="217" t="s">
        <v>193</v>
      </c>
    </row>
    <row r="151" spans="1:65" s="2" customFormat="1" ht="21.75" customHeight="1">
      <c r="A151" s="35"/>
      <c r="B151" s="36"/>
      <c r="C151" s="205" t="s">
        <v>178</v>
      </c>
      <c r="D151" s="205" t="s">
        <v>180</v>
      </c>
      <c r="E151" s="206" t="s">
        <v>194</v>
      </c>
      <c r="F151" s="207" t="s">
        <v>195</v>
      </c>
      <c r="G151" s="208" t="s">
        <v>192</v>
      </c>
      <c r="H151" s="209">
        <v>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46</v>
      </c>
      <c r="O151" s="72"/>
      <c r="P151" s="215">
        <f>O151*H151</f>
        <v>0</v>
      </c>
      <c r="Q151" s="215">
        <v>4.2860000000000002E-2</v>
      </c>
      <c r="R151" s="215">
        <f>Q151*H151</f>
        <v>4.2860000000000002E-2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184</v>
      </c>
      <c r="AT151" s="217" t="s">
        <v>180</v>
      </c>
      <c r="AU151" s="217" t="s">
        <v>185</v>
      </c>
      <c r="AY151" s="18" t="s">
        <v>177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185</v>
      </c>
      <c r="BK151" s="218">
        <f>ROUND(I151*H151,2)</f>
        <v>0</v>
      </c>
      <c r="BL151" s="18" t="s">
        <v>184</v>
      </c>
      <c r="BM151" s="217" t="s">
        <v>196</v>
      </c>
    </row>
    <row r="152" spans="1:65" s="2" customFormat="1" ht="21.75" customHeight="1">
      <c r="A152" s="35"/>
      <c r="B152" s="36"/>
      <c r="C152" s="205" t="s">
        <v>184</v>
      </c>
      <c r="D152" s="205" t="s">
        <v>180</v>
      </c>
      <c r="E152" s="206" t="s">
        <v>197</v>
      </c>
      <c r="F152" s="207" t="s">
        <v>198</v>
      </c>
      <c r="G152" s="208" t="s">
        <v>192</v>
      </c>
      <c r="H152" s="209">
        <v>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46</v>
      </c>
      <c r="O152" s="72"/>
      <c r="P152" s="215">
        <f>O152*H152</f>
        <v>0</v>
      </c>
      <c r="Q152" s="215">
        <v>2.444E-2</v>
      </c>
      <c r="R152" s="215">
        <f>Q152*H152</f>
        <v>2.444E-2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184</v>
      </c>
      <c r="AT152" s="217" t="s">
        <v>180</v>
      </c>
      <c r="AU152" s="217" t="s">
        <v>185</v>
      </c>
      <c r="AY152" s="18" t="s">
        <v>177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185</v>
      </c>
      <c r="BK152" s="218">
        <f>ROUND(I152*H152,2)</f>
        <v>0</v>
      </c>
      <c r="BL152" s="18" t="s">
        <v>184</v>
      </c>
      <c r="BM152" s="217" t="s">
        <v>199</v>
      </c>
    </row>
    <row r="153" spans="1:65" s="2" customFormat="1" ht="16.5" customHeight="1">
      <c r="A153" s="35"/>
      <c r="B153" s="36"/>
      <c r="C153" s="205" t="s">
        <v>200</v>
      </c>
      <c r="D153" s="205" t="s">
        <v>180</v>
      </c>
      <c r="E153" s="206" t="s">
        <v>201</v>
      </c>
      <c r="F153" s="207" t="s">
        <v>202</v>
      </c>
      <c r="G153" s="208" t="s">
        <v>203</v>
      </c>
      <c r="H153" s="209">
        <v>5.35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46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184</v>
      </c>
      <c r="AT153" s="217" t="s">
        <v>180</v>
      </c>
      <c r="AU153" s="217" t="s">
        <v>185</v>
      </c>
      <c r="AY153" s="18" t="s">
        <v>177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185</v>
      </c>
      <c r="BK153" s="218">
        <f>ROUND(I153*H153,2)</f>
        <v>0</v>
      </c>
      <c r="BL153" s="18" t="s">
        <v>184</v>
      </c>
      <c r="BM153" s="217" t="s">
        <v>204</v>
      </c>
    </row>
    <row r="154" spans="1:65" s="13" customFormat="1" ht="10.199999999999999">
      <c r="B154" s="219"/>
      <c r="C154" s="220"/>
      <c r="D154" s="221" t="s">
        <v>187</v>
      </c>
      <c r="E154" s="222" t="s">
        <v>1</v>
      </c>
      <c r="F154" s="223" t="s">
        <v>205</v>
      </c>
      <c r="G154" s="220"/>
      <c r="H154" s="222" t="s">
        <v>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187</v>
      </c>
      <c r="AU154" s="229" t="s">
        <v>185</v>
      </c>
      <c r="AV154" s="13" t="s">
        <v>88</v>
      </c>
      <c r="AW154" s="13" t="s">
        <v>36</v>
      </c>
      <c r="AX154" s="13" t="s">
        <v>80</v>
      </c>
      <c r="AY154" s="229" t="s">
        <v>177</v>
      </c>
    </row>
    <row r="155" spans="1:65" s="14" customFormat="1" ht="10.199999999999999">
      <c r="B155" s="230"/>
      <c r="C155" s="231"/>
      <c r="D155" s="221" t="s">
        <v>187</v>
      </c>
      <c r="E155" s="232" t="s">
        <v>1</v>
      </c>
      <c r="F155" s="233" t="s">
        <v>206</v>
      </c>
      <c r="G155" s="231"/>
      <c r="H155" s="234">
        <v>5.35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187</v>
      </c>
      <c r="AU155" s="240" t="s">
        <v>185</v>
      </c>
      <c r="AV155" s="14" t="s">
        <v>185</v>
      </c>
      <c r="AW155" s="14" t="s">
        <v>36</v>
      </c>
      <c r="AX155" s="14" t="s">
        <v>88</v>
      </c>
      <c r="AY155" s="240" t="s">
        <v>177</v>
      </c>
    </row>
    <row r="156" spans="1:65" s="2" customFormat="1" ht="21.75" customHeight="1">
      <c r="A156" s="35"/>
      <c r="B156" s="36"/>
      <c r="C156" s="205" t="s">
        <v>207</v>
      </c>
      <c r="D156" s="205" t="s">
        <v>180</v>
      </c>
      <c r="E156" s="206" t="s">
        <v>208</v>
      </c>
      <c r="F156" s="207" t="s">
        <v>209</v>
      </c>
      <c r="G156" s="208" t="s">
        <v>210</v>
      </c>
      <c r="H156" s="209">
        <v>7.7549999999999999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46</v>
      </c>
      <c r="O156" s="72"/>
      <c r="P156" s="215">
        <f>O156*H156</f>
        <v>0</v>
      </c>
      <c r="Q156" s="215">
        <v>6.9819999999999993E-2</v>
      </c>
      <c r="R156" s="215">
        <f>Q156*H156</f>
        <v>0.54145409999999994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184</v>
      </c>
      <c r="AT156" s="217" t="s">
        <v>180</v>
      </c>
      <c r="AU156" s="217" t="s">
        <v>185</v>
      </c>
      <c r="AY156" s="18" t="s">
        <v>177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185</v>
      </c>
      <c r="BK156" s="218">
        <f>ROUND(I156*H156,2)</f>
        <v>0</v>
      </c>
      <c r="BL156" s="18" t="s">
        <v>184</v>
      </c>
      <c r="BM156" s="217" t="s">
        <v>211</v>
      </c>
    </row>
    <row r="157" spans="1:65" s="13" customFormat="1" ht="10.199999999999999">
      <c r="B157" s="219"/>
      <c r="C157" s="220"/>
      <c r="D157" s="221" t="s">
        <v>187</v>
      </c>
      <c r="E157" s="222" t="s">
        <v>1</v>
      </c>
      <c r="F157" s="223" t="s">
        <v>212</v>
      </c>
      <c r="G157" s="220"/>
      <c r="H157" s="222" t="s">
        <v>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187</v>
      </c>
      <c r="AU157" s="229" t="s">
        <v>185</v>
      </c>
      <c r="AV157" s="13" t="s">
        <v>88</v>
      </c>
      <c r="AW157" s="13" t="s">
        <v>36</v>
      </c>
      <c r="AX157" s="13" t="s">
        <v>80</v>
      </c>
      <c r="AY157" s="229" t="s">
        <v>177</v>
      </c>
    </row>
    <row r="158" spans="1:65" s="14" customFormat="1" ht="10.199999999999999">
      <c r="B158" s="230"/>
      <c r="C158" s="231"/>
      <c r="D158" s="221" t="s">
        <v>187</v>
      </c>
      <c r="E158" s="232" t="s">
        <v>1</v>
      </c>
      <c r="F158" s="233" t="s">
        <v>1024</v>
      </c>
      <c r="G158" s="231"/>
      <c r="H158" s="234">
        <v>3.3149999999999999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187</v>
      </c>
      <c r="AU158" s="240" t="s">
        <v>185</v>
      </c>
      <c r="AV158" s="14" t="s">
        <v>185</v>
      </c>
      <c r="AW158" s="14" t="s">
        <v>36</v>
      </c>
      <c r="AX158" s="14" t="s">
        <v>80</v>
      </c>
      <c r="AY158" s="240" t="s">
        <v>177</v>
      </c>
    </row>
    <row r="159" spans="1:65" s="14" customFormat="1" ht="10.199999999999999">
      <c r="B159" s="230"/>
      <c r="C159" s="231"/>
      <c r="D159" s="221" t="s">
        <v>187</v>
      </c>
      <c r="E159" s="232" t="s">
        <v>1</v>
      </c>
      <c r="F159" s="233" t="s">
        <v>214</v>
      </c>
      <c r="G159" s="231"/>
      <c r="H159" s="234">
        <v>1.1220000000000001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187</v>
      </c>
      <c r="AU159" s="240" t="s">
        <v>185</v>
      </c>
      <c r="AV159" s="14" t="s">
        <v>185</v>
      </c>
      <c r="AW159" s="14" t="s">
        <v>36</v>
      </c>
      <c r="AX159" s="14" t="s">
        <v>80</v>
      </c>
      <c r="AY159" s="240" t="s">
        <v>177</v>
      </c>
    </row>
    <row r="160" spans="1:65" s="13" customFormat="1" ht="10.199999999999999">
      <c r="B160" s="219"/>
      <c r="C160" s="220"/>
      <c r="D160" s="221" t="s">
        <v>187</v>
      </c>
      <c r="E160" s="222" t="s">
        <v>1</v>
      </c>
      <c r="F160" s="223" t="s">
        <v>215</v>
      </c>
      <c r="G160" s="220"/>
      <c r="H160" s="222" t="s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187</v>
      </c>
      <c r="AU160" s="229" t="s">
        <v>185</v>
      </c>
      <c r="AV160" s="13" t="s">
        <v>88</v>
      </c>
      <c r="AW160" s="13" t="s">
        <v>36</v>
      </c>
      <c r="AX160" s="13" t="s">
        <v>80</v>
      </c>
      <c r="AY160" s="229" t="s">
        <v>177</v>
      </c>
    </row>
    <row r="161" spans="1:65" s="14" customFormat="1" ht="10.199999999999999">
      <c r="B161" s="230"/>
      <c r="C161" s="231"/>
      <c r="D161" s="221" t="s">
        <v>187</v>
      </c>
      <c r="E161" s="232" t="s">
        <v>1</v>
      </c>
      <c r="F161" s="233" t="s">
        <v>216</v>
      </c>
      <c r="G161" s="231"/>
      <c r="H161" s="234">
        <v>3.3180000000000001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187</v>
      </c>
      <c r="AU161" s="240" t="s">
        <v>185</v>
      </c>
      <c r="AV161" s="14" t="s">
        <v>185</v>
      </c>
      <c r="AW161" s="14" t="s">
        <v>36</v>
      </c>
      <c r="AX161" s="14" t="s">
        <v>80</v>
      </c>
      <c r="AY161" s="240" t="s">
        <v>177</v>
      </c>
    </row>
    <row r="162" spans="1:65" s="15" customFormat="1" ht="10.199999999999999">
      <c r="B162" s="241"/>
      <c r="C162" s="242"/>
      <c r="D162" s="221" t="s">
        <v>187</v>
      </c>
      <c r="E162" s="243" t="s">
        <v>1</v>
      </c>
      <c r="F162" s="244" t="s">
        <v>217</v>
      </c>
      <c r="G162" s="242"/>
      <c r="H162" s="245">
        <v>7.7549999999999999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187</v>
      </c>
      <c r="AU162" s="251" t="s">
        <v>185</v>
      </c>
      <c r="AV162" s="15" t="s">
        <v>184</v>
      </c>
      <c r="AW162" s="15" t="s">
        <v>36</v>
      </c>
      <c r="AX162" s="15" t="s">
        <v>88</v>
      </c>
      <c r="AY162" s="251" t="s">
        <v>177</v>
      </c>
    </row>
    <row r="163" spans="1:65" s="2" customFormat="1" ht="21.75" customHeight="1">
      <c r="A163" s="35"/>
      <c r="B163" s="36"/>
      <c r="C163" s="205" t="s">
        <v>218</v>
      </c>
      <c r="D163" s="205" t="s">
        <v>180</v>
      </c>
      <c r="E163" s="206" t="s">
        <v>219</v>
      </c>
      <c r="F163" s="207" t="s">
        <v>220</v>
      </c>
      <c r="G163" s="208" t="s">
        <v>210</v>
      </c>
      <c r="H163" s="209">
        <v>10.307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46</v>
      </c>
      <c r="O163" s="72"/>
      <c r="P163" s="215">
        <f>O163*H163</f>
        <v>0</v>
      </c>
      <c r="Q163" s="215">
        <v>8.7069999999999995E-2</v>
      </c>
      <c r="R163" s="215">
        <f>Q163*H163</f>
        <v>0.89743048999999997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184</v>
      </c>
      <c r="AT163" s="217" t="s">
        <v>180</v>
      </c>
      <c r="AU163" s="217" t="s">
        <v>185</v>
      </c>
      <c r="AY163" s="18" t="s">
        <v>177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185</v>
      </c>
      <c r="BK163" s="218">
        <f>ROUND(I163*H163,2)</f>
        <v>0</v>
      </c>
      <c r="BL163" s="18" t="s">
        <v>184</v>
      </c>
      <c r="BM163" s="217" t="s">
        <v>221</v>
      </c>
    </row>
    <row r="164" spans="1:65" s="13" customFormat="1" ht="10.199999999999999">
      <c r="B164" s="219"/>
      <c r="C164" s="220"/>
      <c r="D164" s="221" t="s">
        <v>187</v>
      </c>
      <c r="E164" s="222" t="s">
        <v>1</v>
      </c>
      <c r="F164" s="223" t="s">
        <v>222</v>
      </c>
      <c r="G164" s="220"/>
      <c r="H164" s="222" t="s">
        <v>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187</v>
      </c>
      <c r="AU164" s="229" t="s">
        <v>185</v>
      </c>
      <c r="AV164" s="13" t="s">
        <v>88</v>
      </c>
      <c r="AW164" s="13" t="s">
        <v>36</v>
      </c>
      <c r="AX164" s="13" t="s">
        <v>80</v>
      </c>
      <c r="AY164" s="229" t="s">
        <v>177</v>
      </c>
    </row>
    <row r="165" spans="1:65" s="14" customFormat="1" ht="10.199999999999999">
      <c r="B165" s="230"/>
      <c r="C165" s="231"/>
      <c r="D165" s="221" t="s">
        <v>187</v>
      </c>
      <c r="E165" s="232" t="s">
        <v>1</v>
      </c>
      <c r="F165" s="233" t="s">
        <v>1025</v>
      </c>
      <c r="G165" s="231"/>
      <c r="H165" s="234">
        <v>16.524000000000001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187</v>
      </c>
      <c r="AU165" s="240" t="s">
        <v>185</v>
      </c>
      <c r="AV165" s="14" t="s">
        <v>185</v>
      </c>
      <c r="AW165" s="14" t="s">
        <v>36</v>
      </c>
      <c r="AX165" s="14" t="s">
        <v>80</v>
      </c>
      <c r="AY165" s="240" t="s">
        <v>177</v>
      </c>
    </row>
    <row r="166" spans="1:65" s="13" customFormat="1" ht="10.199999999999999">
      <c r="B166" s="219"/>
      <c r="C166" s="220"/>
      <c r="D166" s="221" t="s">
        <v>187</v>
      </c>
      <c r="E166" s="222" t="s">
        <v>1</v>
      </c>
      <c r="F166" s="223" t="s">
        <v>224</v>
      </c>
      <c r="G166" s="220"/>
      <c r="H166" s="222" t="s">
        <v>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187</v>
      </c>
      <c r="AU166" s="229" t="s">
        <v>185</v>
      </c>
      <c r="AV166" s="13" t="s">
        <v>88</v>
      </c>
      <c r="AW166" s="13" t="s">
        <v>36</v>
      </c>
      <c r="AX166" s="13" t="s">
        <v>80</v>
      </c>
      <c r="AY166" s="229" t="s">
        <v>177</v>
      </c>
    </row>
    <row r="167" spans="1:65" s="14" customFormat="1" ht="10.199999999999999">
      <c r="B167" s="230"/>
      <c r="C167" s="231"/>
      <c r="D167" s="221" t="s">
        <v>187</v>
      </c>
      <c r="E167" s="232" t="s">
        <v>1</v>
      </c>
      <c r="F167" s="233" t="s">
        <v>1026</v>
      </c>
      <c r="G167" s="231"/>
      <c r="H167" s="234">
        <v>-6.2169999999999996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187</v>
      </c>
      <c r="AU167" s="240" t="s">
        <v>185</v>
      </c>
      <c r="AV167" s="14" t="s">
        <v>185</v>
      </c>
      <c r="AW167" s="14" t="s">
        <v>36</v>
      </c>
      <c r="AX167" s="14" t="s">
        <v>80</v>
      </c>
      <c r="AY167" s="240" t="s">
        <v>177</v>
      </c>
    </row>
    <row r="168" spans="1:65" s="15" customFormat="1" ht="10.199999999999999">
      <c r="B168" s="241"/>
      <c r="C168" s="242"/>
      <c r="D168" s="221" t="s">
        <v>187</v>
      </c>
      <c r="E168" s="243" t="s">
        <v>1</v>
      </c>
      <c r="F168" s="244" t="s">
        <v>217</v>
      </c>
      <c r="G168" s="242"/>
      <c r="H168" s="245">
        <v>10.307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187</v>
      </c>
      <c r="AU168" s="251" t="s">
        <v>185</v>
      </c>
      <c r="AV168" s="15" t="s">
        <v>184</v>
      </c>
      <c r="AW168" s="15" t="s">
        <v>36</v>
      </c>
      <c r="AX168" s="15" t="s">
        <v>88</v>
      </c>
      <c r="AY168" s="251" t="s">
        <v>177</v>
      </c>
    </row>
    <row r="169" spans="1:65" s="2" customFormat="1" ht="21.75" customHeight="1">
      <c r="A169" s="35"/>
      <c r="B169" s="36"/>
      <c r="C169" s="205" t="s">
        <v>226</v>
      </c>
      <c r="D169" s="205" t="s">
        <v>180</v>
      </c>
      <c r="E169" s="206" t="s">
        <v>227</v>
      </c>
      <c r="F169" s="207" t="s">
        <v>228</v>
      </c>
      <c r="G169" s="208" t="s">
        <v>210</v>
      </c>
      <c r="H169" s="209">
        <v>15.295999999999999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46</v>
      </c>
      <c r="O169" s="72"/>
      <c r="P169" s="215">
        <f>O169*H169</f>
        <v>0</v>
      </c>
      <c r="Q169" s="215">
        <v>0.10421999999999999</v>
      </c>
      <c r="R169" s="215">
        <f>Q169*H169</f>
        <v>1.5941491199999998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184</v>
      </c>
      <c r="AT169" s="217" t="s">
        <v>180</v>
      </c>
      <c r="AU169" s="217" t="s">
        <v>185</v>
      </c>
      <c r="AY169" s="18" t="s">
        <v>177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185</v>
      </c>
      <c r="BK169" s="218">
        <f>ROUND(I169*H169,2)</f>
        <v>0</v>
      </c>
      <c r="BL169" s="18" t="s">
        <v>184</v>
      </c>
      <c r="BM169" s="217" t="s">
        <v>229</v>
      </c>
    </row>
    <row r="170" spans="1:65" s="13" customFormat="1" ht="10.199999999999999">
      <c r="B170" s="219"/>
      <c r="C170" s="220"/>
      <c r="D170" s="221" t="s">
        <v>187</v>
      </c>
      <c r="E170" s="222" t="s">
        <v>1</v>
      </c>
      <c r="F170" s="223" t="s">
        <v>230</v>
      </c>
      <c r="G170" s="220"/>
      <c r="H170" s="222" t="s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187</v>
      </c>
      <c r="AU170" s="229" t="s">
        <v>185</v>
      </c>
      <c r="AV170" s="13" t="s">
        <v>88</v>
      </c>
      <c r="AW170" s="13" t="s">
        <v>36</v>
      </c>
      <c r="AX170" s="13" t="s">
        <v>80</v>
      </c>
      <c r="AY170" s="229" t="s">
        <v>177</v>
      </c>
    </row>
    <row r="171" spans="1:65" s="14" customFormat="1" ht="10.199999999999999">
      <c r="B171" s="230"/>
      <c r="C171" s="231"/>
      <c r="D171" s="221" t="s">
        <v>187</v>
      </c>
      <c r="E171" s="232" t="s">
        <v>1</v>
      </c>
      <c r="F171" s="233" t="s">
        <v>1027</v>
      </c>
      <c r="G171" s="231"/>
      <c r="H171" s="234">
        <v>17.756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187</v>
      </c>
      <c r="AU171" s="240" t="s">
        <v>185</v>
      </c>
      <c r="AV171" s="14" t="s">
        <v>185</v>
      </c>
      <c r="AW171" s="14" t="s">
        <v>36</v>
      </c>
      <c r="AX171" s="14" t="s">
        <v>80</v>
      </c>
      <c r="AY171" s="240" t="s">
        <v>177</v>
      </c>
    </row>
    <row r="172" spans="1:65" s="14" customFormat="1" ht="10.199999999999999">
      <c r="B172" s="230"/>
      <c r="C172" s="231"/>
      <c r="D172" s="221" t="s">
        <v>187</v>
      </c>
      <c r="E172" s="232" t="s">
        <v>1</v>
      </c>
      <c r="F172" s="233" t="s">
        <v>232</v>
      </c>
      <c r="G172" s="231"/>
      <c r="H172" s="234">
        <v>-2.46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187</v>
      </c>
      <c r="AU172" s="240" t="s">
        <v>185</v>
      </c>
      <c r="AV172" s="14" t="s">
        <v>185</v>
      </c>
      <c r="AW172" s="14" t="s">
        <v>36</v>
      </c>
      <c r="AX172" s="14" t="s">
        <v>80</v>
      </c>
      <c r="AY172" s="240" t="s">
        <v>177</v>
      </c>
    </row>
    <row r="173" spans="1:65" s="15" customFormat="1" ht="10.199999999999999">
      <c r="B173" s="241"/>
      <c r="C173" s="242"/>
      <c r="D173" s="221" t="s">
        <v>187</v>
      </c>
      <c r="E173" s="243" t="s">
        <v>1</v>
      </c>
      <c r="F173" s="244" t="s">
        <v>217</v>
      </c>
      <c r="G173" s="242"/>
      <c r="H173" s="245">
        <v>15.295999999999999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187</v>
      </c>
      <c r="AU173" s="251" t="s">
        <v>185</v>
      </c>
      <c r="AV173" s="15" t="s">
        <v>184</v>
      </c>
      <c r="AW173" s="15" t="s">
        <v>36</v>
      </c>
      <c r="AX173" s="15" t="s">
        <v>88</v>
      </c>
      <c r="AY173" s="251" t="s">
        <v>177</v>
      </c>
    </row>
    <row r="174" spans="1:65" s="2" customFormat="1" ht="21.75" customHeight="1">
      <c r="A174" s="35"/>
      <c r="B174" s="36"/>
      <c r="C174" s="205" t="s">
        <v>233</v>
      </c>
      <c r="D174" s="205" t="s">
        <v>180</v>
      </c>
      <c r="E174" s="206" t="s">
        <v>234</v>
      </c>
      <c r="F174" s="207" t="s">
        <v>235</v>
      </c>
      <c r="G174" s="208" t="s">
        <v>203</v>
      </c>
      <c r="H174" s="209">
        <v>2.6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46</v>
      </c>
      <c r="O174" s="72"/>
      <c r="P174" s="215">
        <f>O174*H174</f>
        <v>0</v>
      </c>
      <c r="Q174" s="215">
        <v>8.0000000000000007E-5</v>
      </c>
      <c r="R174" s="215">
        <f>Q174*H174</f>
        <v>2.0800000000000001E-4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184</v>
      </c>
      <c r="AT174" s="217" t="s">
        <v>180</v>
      </c>
      <c r="AU174" s="217" t="s">
        <v>185</v>
      </c>
      <c r="AY174" s="18" t="s">
        <v>177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185</v>
      </c>
      <c r="BK174" s="218">
        <f>ROUND(I174*H174,2)</f>
        <v>0</v>
      </c>
      <c r="BL174" s="18" t="s">
        <v>184</v>
      </c>
      <c r="BM174" s="217" t="s">
        <v>236</v>
      </c>
    </row>
    <row r="175" spans="1:65" s="2" customFormat="1" ht="21.75" customHeight="1">
      <c r="A175" s="35"/>
      <c r="B175" s="36"/>
      <c r="C175" s="205" t="s">
        <v>114</v>
      </c>
      <c r="D175" s="205" t="s">
        <v>180</v>
      </c>
      <c r="E175" s="206" t="s">
        <v>237</v>
      </c>
      <c r="F175" s="207" t="s">
        <v>238</v>
      </c>
      <c r="G175" s="208" t="s">
        <v>203</v>
      </c>
      <c r="H175" s="209">
        <v>13.4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46</v>
      </c>
      <c r="O175" s="72"/>
      <c r="P175" s="215">
        <f>O175*H175</f>
        <v>0</v>
      </c>
      <c r="Q175" s="215">
        <v>1.2E-4</v>
      </c>
      <c r="R175" s="215">
        <f>Q175*H175</f>
        <v>1.6080000000000001E-3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184</v>
      </c>
      <c r="AT175" s="217" t="s">
        <v>180</v>
      </c>
      <c r="AU175" s="217" t="s">
        <v>185</v>
      </c>
      <c r="AY175" s="18" t="s">
        <v>177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185</v>
      </c>
      <c r="BK175" s="218">
        <f>ROUND(I175*H175,2)</f>
        <v>0</v>
      </c>
      <c r="BL175" s="18" t="s">
        <v>184</v>
      </c>
      <c r="BM175" s="217" t="s">
        <v>239</v>
      </c>
    </row>
    <row r="176" spans="1:65" s="2" customFormat="1" ht="21.75" customHeight="1">
      <c r="A176" s="35"/>
      <c r="B176" s="36"/>
      <c r="C176" s="205" t="s">
        <v>117</v>
      </c>
      <c r="D176" s="205" t="s">
        <v>180</v>
      </c>
      <c r="E176" s="206" t="s">
        <v>240</v>
      </c>
      <c r="F176" s="207" t="s">
        <v>241</v>
      </c>
      <c r="G176" s="208" t="s">
        <v>203</v>
      </c>
      <c r="H176" s="209">
        <v>14.4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46</v>
      </c>
      <c r="O176" s="72"/>
      <c r="P176" s="215">
        <f>O176*H176</f>
        <v>0</v>
      </c>
      <c r="Q176" s="215">
        <v>2.0000000000000001E-4</v>
      </c>
      <c r="R176" s="215">
        <f>Q176*H176</f>
        <v>2.8800000000000002E-3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184</v>
      </c>
      <c r="AT176" s="217" t="s">
        <v>180</v>
      </c>
      <c r="AU176" s="217" t="s">
        <v>185</v>
      </c>
      <c r="AY176" s="18" t="s">
        <v>177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185</v>
      </c>
      <c r="BK176" s="218">
        <f>ROUND(I176*H176,2)</f>
        <v>0</v>
      </c>
      <c r="BL176" s="18" t="s">
        <v>184</v>
      </c>
      <c r="BM176" s="217" t="s">
        <v>242</v>
      </c>
    </row>
    <row r="177" spans="1:65" s="12" customFormat="1" ht="22.8" customHeight="1">
      <c r="B177" s="189"/>
      <c r="C177" s="190"/>
      <c r="D177" s="191" t="s">
        <v>79</v>
      </c>
      <c r="E177" s="203" t="s">
        <v>207</v>
      </c>
      <c r="F177" s="203" t="s">
        <v>243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SUM(P178:P251)</f>
        <v>0</v>
      </c>
      <c r="Q177" s="197"/>
      <c r="R177" s="198">
        <f>SUM(R178:R251)</f>
        <v>4.2479231200000003</v>
      </c>
      <c r="S177" s="197"/>
      <c r="T177" s="199">
        <f>SUM(T178:T251)</f>
        <v>0</v>
      </c>
      <c r="AR177" s="200" t="s">
        <v>88</v>
      </c>
      <c r="AT177" s="201" t="s">
        <v>79</v>
      </c>
      <c r="AU177" s="201" t="s">
        <v>88</v>
      </c>
      <c r="AY177" s="200" t="s">
        <v>177</v>
      </c>
      <c r="BK177" s="202">
        <f>SUM(BK178:BK251)</f>
        <v>0</v>
      </c>
    </row>
    <row r="178" spans="1:65" s="2" customFormat="1" ht="21.75" customHeight="1">
      <c r="A178" s="35"/>
      <c r="B178" s="36"/>
      <c r="C178" s="205" t="s">
        <v>120</v>
      </c>
      <c r="D178" s="205" t="s">
        <v>180</v>
      </c>
      <c r="E178" s="206" t="s">
        <v>244</v>
      </c>
      <c r="F178" s="207" t="s">
        <v>245</v>
      </c>
      <c r="G178" s="208" t="s">
        <v>210</v>
      </c>
      <c r="H178" s="209">
        <v>33.299999999999997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46</v>
      </c>
      <c r="O178" s="72"/>
      <c r="P178" s="215">
        <f>O178*H178</f>
        <v>0</v>
      </c>
      <c r="Q178" s="215">
        <v>2.5999999999999998E-4</v>
      </c>
      <c r="R178" s="215">
        <f>Q178*H178</f>
        <v>8.657999999999999E-3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184</v>
      </c>
      <c r="AT178" s="217" t="s">
        <v>180</v>
      </c>
      <c r="AU178" s="217" t="s">
        <v>185</v>
      </c>
      <c r="AY178" s="18" t="s">
        <v>177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185</v>
      </c>
      <c r="BK178" s="218">
        <f>ROUND(I178*H178,2)</f>
        <v>0</v>
      </c>
      <c r="BL178" s="18" t="s">
        <v>184</v>
      </c>
      <c r="BM178" s="217" t="s">
        <v>246</v>
      </c>
    </row>
    <row r="179" spans="1:65" s="14" customFormat="1" ht="10.199999999999999">
      <c r="B179" s="230"/>
      <c r="C179" s="231"/>
      <c r="D179" s="221" t="s">
        <v>187</v>
      </c>
      <c r="E179" s="232" t="s">
        <v>1</v>
      </c>
      <c r="F179" s="233" t="s">
        <v>1081</v>
      </c>
      <c r="G179" s="231"/>
      <c r="H179" s="234">
        <v>33.299999999999997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187</v>
      </c>
      <c r="AU179" s="240" t="s">
        <v>185</v>
      </c>
      <c r="AV179" s="14" t="s">
        <v>185</v>
      </c>
      <c r="AW179" s="14" t="s">
        <v>36</v>
      </c>
      <c r="AX179" s="14" t="s">
        <v>88</v>
      </c>
      <c r="AY179" s="240" t="s">
        <v>177</v>
      </c>
    </row>
    <row r="180" spans="1:65" s="2" customFormat="1" ht="16.5" customHeight="1">
      <c r="A180" s="35"/>
      <c r="B180" s="36"/>
      <c r="C180" s="205" t="s">
        <v>123</v>
      </c>
      <c r="D180" s="205" t="s">
        <v>180</v>
      </c>
      <c r="E180" s="206" t="s">
        <v>248</v>
      </c>
      <c r="F180" s="207" t="s">
        <v>249</v>
      </c>
      <c r="G180" s="208" t="s">
        <v>210</v>
      </c>
      <c r="H180" s="209">
        <v>4.71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46</v>
      </c>
      <c r="O180" s="72"/>
      <c r="P180" s="215">
        <f>O180*H180</f>
        <v>0</v>
      </c>
      <c r="Q180" s="215">
        <v>0.04</v>
      </c>
      <c r="R180" s="215">
        <f>Q180*H180</f>
        <v>0.18840000000000001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184</v>
      </c>
      <c r="AT180" s="217" t="s">
        <v>180</v>
      </c>
      <c r="AU180" s="217" t="s">
        <v>185</v>
      </c>
      <c r="AY180" s="18" t="s">
        <v>177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185</v>
      </c>
      <c r="BK180" s="218">
        <f>ROUND(I180*H180,2)</f>
        <v>0</v>
      </c>
      <c r="BL180" s="18" t="s">
        <v>184</v>
      </c>
      <c r="BM180" s="217" t="s">
        <v>250</v>
      </c>
    </row>
    <row r="181" spans="1:65" s="13" customFormat="1" ht="10.199999999999999">
      <c r="B181" s="219"/>
      <c r="C181" s="220"/>
      <c r="D181" s="221" t="s">
        <v>187</v>
      </c>
      <c r="E181" s="222" t="s">
        <v>1</v>
      </c>
      <c r="F181" s="223" t="s">
        <v>251</v>
      </c>
      <c r="G181" s="220"/>
      <c r="H181" s="222" t="s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187</v>
      </c>
      <c r="AU181" s="229" t="s">
        <v>185</v>
      </c>
      <c r="AV181" s="13" t="s">
        <v>88</v>
      </c>
      <c r="AW181" s="13" t="s">
        <v>36</v>
      </c>
      <c r="AX181" s="13" t="s">
        <v>80</v>
      </c>
      <c r="AY181" s="229" t="s">
        <v>177</v>
      </c>
    </row>
    <row r="182" spans="1:65" s="14" customFormat="1" ht="10.199999999999999">
      <c r="B182" s="230"/>
      <c r="C182" s="231"/>
      <c r="D182" s="221" t="s">
        <v>187</v>
      </c>
      <c r="E182" s="232" t="s">
        <v>1</v>
      </c>
      <c r="F182" s="233" t="s">
        <v>252</v>
      </c>
      <c r="G182" s="231"/>
      <c r="H182" s="234">
        <v>2.71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187</v>
      </c>
      <c r="AU182" s="240" t="s">
        <v>185</v>
      </c>
      <c r="AV182" s="14" t="s">
        <v>185</v>
      </c>
      <c r="AW182" s="14" t="s">
        <v>36</v>
      </c>
      <c r="AX182" s="14" t="s">
        <v>80</v>
      </c>
      <c r="AY182" s="240" t="s">
        <v>177</v>
      </c>
    </row>
    <row r="183" spans="1:65" s="13" customFormat="1" ht="10.199999999999999">
      <c r="B183" s="219"/>
      <c r="C183" s="220"/>
      <c r="D183" s="221" t="s">
        <v>187</v>
      </c>
      <c r="E183" s="222" t="s">
        <v>1</v>
      </c>
      <c r="F183" s="223" t="s">
        <v>253</v>
      </c>
      <c r="G183" s="220"/>
      <c r="H183" s="222" t="s">
        <v>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187</v>
      </c>
      <c r="AU183" s="229" t="s">
        <v>185</v>
      </c>
      <c r="AV183" s="13" t="s">
        <v>88</v>
      </c>
      <c r="AW183" s="13" t="s">
        <v>36</v>
      </c>
      <c r="AX183" s="13" t="s">
        <v>80</v>
      </c>
      <c r="AY183" s="229" t="s">
        <v>177</v>
      </c>
    </row>
    <row r="184" spans="1:65" s="14" customFormat="1" ht="10.199999999999999">
      <c r="B184" s="230"/>
      <c r="C184" s="231"/>
      <c r="D184" s="221" t="s">
        <v>187</v>
      </c>
      <c r="E184" s="232" t="s">
        <v>1</v>
      </c>
      <c r="F184" s="233" t="s">
        <v>254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187</v>
      </c>
      <c r="AU184" s="240" t="s">
        <v>185</v>
      </c>
      <c r="AV184" s="14" t="s">
        <v>185</v>
      </c>
      <c r="AW184" s="14" t="s">
        <v>36</v>
      </c>
      <c r="AX184" s="14" t="s">
        <v>80</v>
      </c>
      <c r="AY184" s="240" t="s">
        <v>177</v>
      </c>
    </row>
    <row r="185" spans="1:65" s="15" customFormat="1" ht="10.199999999999999">
      <c r="B185" s="241"/>
      <c r="C185" s="242"/>
      <c r="D185" s="221" t="s">
        <v>187</v>
      </c>
      <c r="E185" s="243" t="s">
        <v>1</v>
      </c>
      <c r="F185" s="244" t="s">
        <v>217</v>
      </c>
      <c r="G185" s="242"/>
      <c r="H185" s="245">
        <v>4.71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187</v>
      </c>
      <c r="AU185" s="251" t="s">
        <v>185</v>
      </c>
      <c r="AV185" s="15" t="s">
        <v>184</v>
      </c>
      <c r="AW185" s="15" t="s">
        <v>36</v>
      </c>
      <c r="AX185" s="15" t="s">
        <v>88</v>
      </c>
      <c r="AY185" s="251" t="s">
        <v>177</v>
      </c>
    </row>
    <row r="186" spans="1:65" s="2" customFormat="1" ht="21.75" customHeight="1">
      <c r="A186" s="35"/>
      <c r="B186" s="36"/>
      <c r="C186" s="205" t="s">
        <v>255</v>
      </c>
      <c r="D186" s="205" t="s">
        <v>180</v>
      </c>
      <c r="E186" s="206" t="s">
        <v>256</v>
      </c>
      <c r="F186" s="207" t="s">
        <v>257</v>
      </c>
      <c r="G186" s="208" t="s">
        <v>210</v>
      </c>
      <c r="H186" s="209">
        <v>33.299999999999997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46</v>
      </c>
      <c r="O186" s="72"/>
      <c r="P186" s="215">
        <f>O186*H186</f>
        <v>0</v>
      </c>
      <c r="Q186" s="215">
        <v>4.8900000000000002E-3</v>
      </c>
      <c r="R186" s="215">
        <f>Q186*H186</f>
        <v>0.16283699999999998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184</v>
      </c>
      <c r="AT186" s="217" t="s">
        <v>180</v>
      </c>
      <c r="AU186" s="217" t="s">
        <v>185</v>
      </c>
      <c r="AY186" s="18" t="s">
        <v>177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185</v>
      </c>
      <c r="BK186" s="218">
        <f>ROUND(I186*H186,2)</f>
        <v>0</v>
      </c>
      <c r="BL186" s="18" t="s">
        <v>184</v>
      </c>
      <c r="BM186" s="217" t="s">
        <v>258</v>
      </c>
    </row>
    <row r="187" spans="1:65" s="14" customFormat="1" ht="10.199999999999999">
      <c r="B187" s="230"/>
      <c r="C187" s="231"/>
      <c r="D187" s="221" t="s">
        <v>187</v>
      </c>
      <c r="E187" s="232" t="s">
        <v>1</v>
      </c>
      <c r="F187" s="233" t="s">
        <v>1082</v>
      </c>
      <c r="G187" s="231"/>
      <c r="H187" s="234">
        <v>33.299999999999997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187</v>
      </c>
      <c r="AU187" s="240" t="s">
        <v>185</v>
      </c>
      <c r="AV187" s="14" t="s">
        <v>185</v>
      </c>
      <c r="AW187" s="14" t="s">
        <v>36</v>
      </c>
      <c r="AX187" s="14" t="s">
        <v>88</v>
      </c>
      <c r="AY187" s="240" t="s">
        <v>177</v>
      </c>
    </row>
    <row r="188" spans="1:65" s="2" customFormat="1" ht="21.75" customHeight="1">
      <c r="A188" s="35"/>
      <c r="B188" s="36"/>
      <c r="C188" s="205" t="s">
        <v>8</v>
      </c>
      <c r="D188" s="205" t="s">
        <v>180</v>
      </c>
      <c r="E188" s="206" t="s">
        <v>260</v>
      </c>
      <c r="F188" s="207" t="s">
        <v>261</v>
      </c>
      <c r="G188" s="208" t="s">
        <v>210</v>
      </c>
      <c r="H188" s="209">
        <v>33.299999999999997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46</v>
      </c>
      <c r="O188" s="72"/>
      <c r="P188" s="215">
        <f>O188*H188</f>
        <v>0</v>
      </c>
      <c r="Q188" s="215">
        <v>3.0000000000000001E-3</v>
      </c>
      <c r="R188" s="215">
        <f>Q188*H188</f>
        <v>9.9899999999999989E-2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184</v>
      </c>
      <c r="AT188" s="217" t="s">
        <v>180</v>
      </c>
      <c r="AU188" s="217" t="s">
        <v>185</v>
      </c>
      <c r="AY188" s="18" t="s">
        <v>177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185</v>
      </c>
      <c r="BK188" s="218">
        <f>ROUND(I188*H188,2)</f>
        <v>0</v>
      </c>
      <c r="BL188" s="18" t="s">
        <v>184</v>
      </c>
      <c r="BM188" s="217" t="s">
        <v>262</v>
      </c>
    </row>
    <row r="189" spans="1:65" s="2" customFormat="1" ht="21.75" customHeight="1">
      <c r="A189" s="35"/>
      <c r="B189" s="36"/>
      <c r="C189" s="205" t="s">
        <v>263</v>
      </c>
      <c r="D189" s="205" t="s">
        <v>180</v>
      </c>
      <c r="E189" s="206" t="s">
        <v>264</v>
      </c>
      <c r="F189" s="207" t="s">
        <v>265</v>
      </c>
      <c r="G189" s="208" t="s">
        <v>210</v>
      </c>
      <c r="H189" s="209">
        <v>44.292999999999999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46</v>
      </c>
      <c r="O189" s="72"/>
      <c r="P189" s="215">
        <f>O189*H189</f>
        <v>0</v>
      </c>
      <c r="Q189" s="215">
        <v>2.5999999999999998E-4</v>
      </c>
      <c r="R189" s="215">
        <f>Q189*H189</f>
        <v>1.1516179999999999E-2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184</v>
      </c>
      <c r="AT189" s="217" t="s">
        <v>180</v>
      </c>
      <c r="AU189" s="217" t="s">
        <v>185</v>
      </c>
      <c r="AY189" s="18" t="s">
        <v>177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185</v>
      </c>
      <c r="BK189" s="218">
        <f>ROUND(I189*H189,2)</f>
        <v>0</v>
      </c>
      <c r="BL189" s="18" t="s">
        <v>184</v>
      </c>
      <c r="BM189" s="217" t="s">
        <v>266</v>
      </c>
    </row>
    <row r="190" spans="1:65" s="13" customFormat="1" ht="10.199999999999999">
      <c r="B190" s="219"/>
      <c r="C190" s="220"/>
      <c r="D190" s="221" t="s">
        <v>187</v>
      </c>
      <c r="E190" s="222" t="s">
        <v>1</v>
      </c>
      <c r="F190" s="223" t="s">
        <v>267</v>
      </c>
      <c r="G190" s="220"/>
      <c r="H190" s="222" t="s">
        <v>1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187</v>
      </c>
      <c r="AU190" s="229" t="s">
        <v>185</v>
      </c>
      <c r="AV190" s="13" t="s">
        <v>88</v>
      </c>
      <c r="AW190" s="13" t="s">
        <v>36</v>
      </c>
      <c r="AX190" s="13" t="s">
        <v>80</v>
      </c>
      <c r="AY190" s="229" t="s">
        <v>177</v>
      </c>
    </row>
    <row r="191" spans="1:65" s="14" customFormat="1" ht="10.199999999999999">
      <c r="B191" s="230"/>
      <c r="C191" s="231"/>
      <c r="D191" s="221" t="s">
        <v>187</v>
      </c>
      <c r="E191" s="232" t="s">
        <v>1</v>
      </c>
      <c r="F191" s="233" t="s">
        <v>1030</v>
      </c>
      <c r="G191" s="231"/>
      <c r="H191" s="234">
        <v>17.876000000000001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187</v>
      </c>
      <c r="AU191" s="240" t="s">
        <v>185</v>
      </c>
      <c r="AV191" s="14" t="s">
        <v>185</v>
      </c>
      <c r="AW191" s="14" t="s">
        <v>36</v>
      </c>
      <c r="AX191" s="14" t="s">
        <v>80</v>
      </c>
      <c r="AY191" s="240" t="s">
        <v>177</v>
      </c>
    </row>
    <row r="192" spans="1:65" s="14" customFormat="1" ht="10.199999999999999">
      <c r="B192" s="230"/>
      <c r="C192" s="231"/>
      <c r="D192" s="221" t="s">
        <v>187</v>
      </c>
      <c r="E192" s="232" t="s">
        <v>1</v>
      </c>
      <c r="F192" s="233" t="s">
        <v>269</v>
      </c>
      <c r="G192" s="231"/>
      <c r="H192" s="234">
        <v>-3.7120000000000002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187</v>
      </c>
      <c r="AU192" s="240" t="s">
        <v>185</v>
      </c>
      <c r="AV192" s="14" t="s">
        <v>185</v>
      </c>
      <c r="AW192" s="14" t="s">
        <v>36</v>
      </c>
      <c r="AX192" s="14" t="s">
        <v>80</v>
      </c>
      <c r="AY192" s="240" t="s">
        <v>177</v>
      </c>
    </row>
    <row r="193" spans="1:65" s="13" customFormat="1" ht="10.199999999999999">
      <c r="B193" s="219"/>
      <c r="C193" s="220"/>
      <c r="D193" s="221" t="s">
        <v>187</v>
      </c>
      <c r="E193" s="222" t="s">
        <v>1</v>
      </c>
      <c r="F193" s="223" t="s">
        <v>270</v>
      </c>
      <c r="G193" s="220"/>
      <c r="H193" s="222" t="s">
        <v>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187</v>
      </c>
      <c r="AU193" s="229" t="s">
        <v>185</v>
      </c>
      <c r="AV193" s="13" t="s">
        <v>88</v>
      </c>
      <c r="AW193" s="13" t="s">
        <v>36</v>
      </c>
      <c r="AX193" s="13" t="s">
        <v>80</v>
      </c>
      <c r="AY193" s="229" t="s">
        <v>177</v>
      </c>
    </row>
    <row r="194" spans="1:65" s="13" customFormat="1" ht="10.199999999999999">
      <c r="B194" s="219"/>
      <c r="C194" s="220"/>
      <c r="D194" s="221" t="s">
        <v>187</v>
      </c>
      <c r="E194" s="222" t="s">
        <v>1</v>
      </c>
      <c r="F194" s="223" t="s">
        <v>1031</v>
      </c>
      <c r="G194" s="220"/>
      <c r="H194" s="222" t="s">
        <v>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187</v>
      </c>
      <c r="AU194" s="229" t="s">
        <v>185</v>
      </c>
      <c r="AV194" s="13" t="s">
        <v>88</v>
      </c>
      <c r="AW194" s="13" t="s">
        <v>36</v>
      </c>
      <c r="AX194" s="13" t="s">
        <v>80</v>
      </c>
      <c r="AY194" s="229" t="s">
        <v>177</v>
      </c>
    </row>
    <row r="195" spans="1:65" s="13" customFormat="1" ht="10.199999999999999">
      <c r="B195" s="219"/>
      <c r="C195" s="220"/>
      <c r="D195" s="221" t="s">
        <v>187</v>
      </c>
      <c r="E195" s="222" t="s">
        <v>1</v>
      </c>
      <c r="F195" s="223" t="s">
        <v>272</v>
      </c>
      <c r="G195" s="220"/>
      <c r="H195" s="222" t="s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187</v>
      </c>
      <c r="AU195" s="229" t="s">
        <v>185</v>
      </c>
      <c r="AV195" s="13" t="s">
        <v>88</v>
      </c>
      <c r="AW195" s="13" t="s">
        <v>36</v>
      </c>
      <c r="AX195" s="13" t="s">
        <v>80</v>
      </c>
      <c r="AY195" s="229" t="s">
        <v>177</v>
      </c>
    </row>
    <row r="196" spans="1:65" s="14" customFormat="1" ht="20.399999999999999">
      <c r="B196" s="230"/>
      <c r="C196" s="231"/>
      <c r="D196" s="221" t="s">
        <v>187</v>
      </c>
      <c r="E196" s="232" t="s">
        <v>1</v>
      </c>
      <c r="F196" s="233" t="s">
        <v>273</v>
      </c>
      <c r="G196" s="231"/>
      <c r="H196" s="234">
        <v>35.649000000000001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187</v>
      </c>
      <c r="AU196" s="240" t="s">
        <v>185</v>
      </c>
      <c r="AV196" s="14" t="s">
        <v>185</v>
      </c>
      <c r="AW196" s="14" t="s">
        <v>36</v>
      </c>
      <c r="AX196" s="14" t="s">
        <v>80</v>
      </c>
      <c r="AY196" s="240" t="s">
        <v>177</v>
      </c>
    </row>
    <row r="197" spans="1:65" s="14" customFormat="1" ht="10.199999999999999">
      <c r="B197" s="230"/>
      <c r="C197" s="231"/>
      <c r="D197" s="221" t="s">
        <v>187</v>
      </c>
      <c r="E197" s="232" t="s">
        <v>1</v>
      </c>
      <c r="F197" s="233" t="s">
        <v>274</v>
      </c>
      <c r="G197" s="231"/>
      <c r="H197" s="234">
        <v>-5.52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187</v>
      </c>
      <c r="AU197" s="240" t="s">
        <v>185</v>
      </c>
      <c r="AV197" s="14" t="s">
        <v>185</v>
      </c>
      <c r="AW197" s="14" t="s">
        <v>36</v>
      </c>
      <c r="AX197" s="14" t="s">
        <v>80</v>
      </c>
      <c r="AY197" s="240" t="s">
        <v>177</v>
      </c>
    </row>
    <row r="198" spans="1:65" s="15" customFormat="1" ht="10.199999999999999">
      <c r="B198" s="241"/>
      <c r="C198" s="242"/>
      <c r="D198" s="221" t="s">
        <v>187</v>
      </c>
      <c r="E198" s="243" t="s">
        <v>1</v>
      </c>
      <c r="F198" s="244" t="s">
        <v>217</v>
      </c>
      <c r="G198" s="242"/>
      <c r="H198" s="245">
        <v>44.292999999999999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187</v>
      </c>
      <c r="AU198" s="251" t="s">
        <v>185</v>
      </c>
      <c r="AV198" s="15" t="s">
        <v>184</v>
      </c>
      <c r="AW198" s="15" t="s">
        <v>36</v>
      </c>
      <c r="AX198" s="15" t="s">
        <v>88</v>
      </c>
      <c r="AY198" s="251" t="s">
        <v>177</v>
      </c>
    </row>
    <row r="199" spans="1:65" s="2" customFormat="1" ht="16.5" customHeight="1">
      <c r="A199" s="35"/>
      <c r="B199" s="36"/>
      <c r="C199" s="205" t="s">
        <v>275</v>
      </c>
      <c r="D199" s="205" t="s">
        <v>180</v>
      </c>
      <c r="E199" s="206" t="s">
        <v>276</v>
      </c>
      <c r="F199" s="207" t="s">
        <v>277</v>
      </c>
      <c r="G199" s="208" t="s">
        <v>210</v>
      </c>
      <c r="H199" s="209">
        <v>7.1550000000000002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46</v>
      </c>
      <c r="O199" s="72"/>
      <c r="P199" s="215">
        <f>O199*H199</f>
        <v>0</v>
      </c>
      <c r="Q199" s="215">
        <v>0.04</v>
      </c>
      <c r="R199" s="215">
        <f>Q199*H199</f>
        <v>0.28620000000000001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184</v>
      </c>
      <c r="AT199" s="217" t="s">
        <v>180</v>
      </c>
      <c r="AU199" s="217" t="s">
        <v>185</v>
      </c>
      <c r="AY199" s="18" t="s">
        <v>177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185</v>
      </c>
      <c r="BK199" s="218">
        <f>ROUND(I199*H199,2)</f>
        <v>0</v>
      </c>
      <c r="BL199" s="18" t="s">
        <v>184</v>
      </c>
      <c r="BM199" s="217" t="s">
        <v>278</v>
      </c>
    </row>
    <row r="200" spans="1:65" s="14" customFormat="1" ht="10.199999999999999">
      <c r="B200" s="230"/>
      <c r="C200" s="231"/>
      <c r="D200" s="221" t="s">
        <v>187</v>
      </c>
      <c r="E200" s="232" t="s">
        <v>1</v>
      </c>
      <c r="F200" s="233" t="s">
        <v>279</v>
      </c>
      <c r="G200" s="231"/>
      <c r="H200" s="234">
        <v>5.04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187</v>
      </c>
      <c r="AU200" s="240" t="s">
        <v>185</v>
      </c>
      <c r="AV200" s="14" t="s">
        <v>185</v>
      </c>
      <c r="AW200" s="14" t="s">
        <v>36</v>
      </c>
      <c r="AX200" s="14" t="s">
        <v>80</v>
      </c>
      <c r="AY200" s="240" t="s">
        <v>177</v>
      </c>
    </row>
    <row r="201" spans="1:65" s="14" customFormat="1" ht="10.199999999999999">
      <c r="B201" s="230"/>
      <c r="C201" s="231"/>
      <c r="D201" s="221" t="s">
        <v>187</v>
      </c>
      <c r="E201" s="232" t="s">
        <v>1</v>
      </c>
      <c r="F201" s="233" t="s">
        <v>280</v>
      </c>
      <c r="G201" s="231"/>
      <c r="H201" s="234">
        <v>2.1150000000000002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187</v>
      </c>
      <c r="AU201" s="240" t="s">
        <v>185</v>
      </c>
      <c r="AV201" s="14" t="s">
        <v>185</v>
      </c>
      <c r="AW201" s="14" t="s">
        <v>36</v>
      </c>
      <c r="AX201" s="14" t="s">
        <v>80</v>
      </c>
      <c r="AY201" s="240" t="s">
        <v>177</v>
      </c>
    </row>
    <row r="202" spans="1:65" s="15" customFormat="1" ht="10.199999999999999">
      <c r="B202" s="241"/>
      <c r="C202" s="242"/>
      <c r="D202" s="221" t="s">
        <v>187</v>
      </c>
      <c r="E202" s="243" t="s">
        <v>1</v>
      </c>
      <c r="F202" s="244" t="s">
        <v>217</v>
      </c>
      <c r="G202" s="242"/>
      <c r="H202" s="245">
        <v>7.1550000000000002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187</v>
      </c>
      <c r="AU202" s="251" t="s">
        <v>185</v>
      </c>
      <c r="AV202" s="15" t="s">
        <v>184</v>
      </c>
      <c r="AW202" s="15" t="s">
        <v>36</v>
      </c>
      <c r="AX202" s="15" t="s">
        <v>88</v>
      </c>
      <c r="AY202" s="251" t="s">
        <v>177</v>
      </c>
    </row>
    <row r="203" spans="1:65" s="2" customFormat="1" ht="21.75" customHeight="1">
      <c r="A203" s="35"/>
      <c r="B203" s="36"/>
      <c r="C203" s="205" t="s">
        <v>281</v>
      </c>
      <c r="D203" s="205" t="s">
        <v>180</v>
      </c>
      <c r="E203" s="206" t="s">
        <v>282</v>
      </c>
      <c r="F203" s="207" t="s">
        <v>283</v>
      </c>
      <c r="G203" s="208" t="s">
        <v>210</v>
      </c>
      <c r="H203" s="209">
        <v>48.805999999999997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46</v>
      </c>
      <c r="O203" s="72"/>
      <c r="P203" s="215">
        <f>O203*H203</f>
        <v>0</v>
      </c>
      <c r="Q203" s="215">
        <v>4.8900000000000002E-3</v>
      </c>
      <c r="R203" s="215">
        <f>Q203*H203</f>
        <v>0.23866134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184</v>
      </c>
      <c r="AT203" s="217" t="s">
        <v>180</v>
      </c>
      <c r="AU203" s="217" t="s">
        <v>185</v>
      </c>
      <c r="AY203" s="18" t="s">
        <v>177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185</v>
      </c>
      <c r="BK203" s="218">
        <f>ROUND(I203*H203,2)</f>
        <v>0</v>
      </c>
      <c r="BL203" s="18" t="s">
        <v>184</v>
      </c>
      <c r="BM203" s="217" t="s">
        <v>284</v>
      </c>
    </row>
    <row r="204" spans="1:65" s="13" customFormat="1" ht="10.199999999999999">
      <c r="B204" s="219"/>
      <c r="C204" s="220"/>
      <c r="D204" s="221" t="s">
        <v>187</v>
      </c>
      <c r="E204" s="222" t="s">
        <v>1</v>
      </c>
      <c r="F204" s="223" t="s">
        <v>212</v>
      </c>
      <c r="G204" s="220"/>
      <c r="H204" s="222" t="s">
        <v>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187</v>
      </c>
      <c r="AU204" s="229" t="s">
        <v>185</v>
      </c>
      <c r="AV204" s="13" t="s">
        <v>88</v>
      </c>
      <c r="AW204" s="13" t="s">
        <v>36</v>
      </c>
      <c r="AX204" s="13" t="s">
        <v>80</v>
      </c>
      <c r="AY204" s="229" t="s">
        <v>177</v>
      </c>
    </row>
    <row r="205" spans="1:65" s="14" customFormat="1" ht="10.199999999999999">
      <c r="B205" s="230"/>
      <c r="C205" s="231"/>
      <c r="D205" s="221" t="s">
        <v>187</v>
      </c>
      <c r="E205" s="232" t="s">
        <v>1</v>
      </c>
      <c r="F205" s="233" t="s">
        <v>1024</v>
      </c>
      <c r="G205" s="231"/>
      <c r="H205" s="234">
        <v>3.3149999999999999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187</v>
      </c>
      <c r="AU205" s="240" t="s">
        <v>185</v>
      </c>
      <c r="AV205" s="14" t="s">
        <v>185</v>
      </c>
      <c r="AW205" s="14" t="s">
        <v>36</v>
      </c>
      <c r="AX205" s="14" t="s">
        <v>80</v>
      </c>
      <c r="AY205" s="240" t="s">
        <v>177</v>
      </c>
    </row>
    <row r="206" spans="1:65" s="14" customFormat="1" ht="10.199999999999999">
      <c r="B206" s="230"/>
      <c r="C206" s="231"/>
      <c r="D206" s="221" t="s">
        <v>187</v>
      </c>
      <c r="E206" s="232" t="s">
        <v>1</v>
      </c>
      <c r="F206" s="233" t="s">
        <v>285</v>
      </c>
      <c r="G206" s="231"/>
      <c r="H206" s="234">
        <v>1.3009999999999999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187</v>
      </c>
      <c r="AU206" s="240" t="s">
        <v>185</v>
      </c>
      <c r="AV206" s="14" t="s">
        <v>185</v>
      </c>
      <c r="AW206" s="14" t="s">
        <v>36</v>
      </c>
      <c r="AX206" s="14" t="s">
        <v>80</v>
      </c>
      <c r="AY206" s="240" t="s">
        <v>177</v>
      </c>
    </row>
    <row r="207" spans="1:65" s="13" customFormat="1" ht="10.199999999999999">
      <c r="B207" s="219"/>
      <c r="C207" s="220"/>
      <c r="D207" s="221" t="s">
        <v>187</v>
      </c>
      <c r="E207" s="222" t="s">
        <v>1</v>
      </c>
      <c r="F207" s="223" t="s">
        <v>215</v>
      </c>
      <c r="G207" s="220"/>
      <c r="H207" s="222" t="s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187</v>
      </c>
      <c r="AU207" s="229" t="s">
        <v>185</v>
      </c>
      <c r="AV207" s="13" t="s">
        <v>88</v>
      </c>
      <c r="AW207" s="13" t="s">
        <v>36</v>
      </c>
      <c r="AX207" s="13" t="s">
        <v>80</v>
      </c>
      <c r="AY207" s="229" t="s">
        <v>177</v>
      </c>
    </row>
    <row r="208" spans="1:65" s="14" customFormat="1" ht="10.199999999999999">
      <c r="B208" s="230"/>
      <c r="C208" s="231"/>
      <c r="D208" s="221" t="s">
        <v>187</v>
      </c>
      <c r="E208" s="232" t="s">
        <v>1</v>
      </c>
      <c r="F208" s="233" t="s">
        <v>286</v>
      </c>
      <c r="G208" s="231"/>
      <c r="H208" s="234">
        <v>3.448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187</v>
      </c>
      <c r="AU208" s="240" t="s">
        <v>185</v>
      </c>
      <c r="AV208" s="14" t="s">
        <v>185</v>
      </c>
      <c r="AW208" s="14" t="s">
        <v>36</v>
      </c>
      <c r="AX208" s="14" t="s">
        <v>80</v>
      </c>
      <c r="AY208" s="240" t="s">
        <v>177</v>
      </c>
    </row>
    <row r="209" spans="1:65" s="16" customFormat="1" ht="10.199999999999999">
      <c r="B209" s="252"/>
      <c r="C209" s="253"/>
      <c r="D209" s="221" t="s">
        <v>187</v>
      </c>
      <c r="E209" s="254" t="s">
        <v>1</v>
      </c>
      <c r="F209" s="255" t="s">
        <v>287</v>
      </c>
      <c r="G209" s="253"/>
      <c r="H209" s="256">
        <v>8.0640000000000001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187</v>
      </c>
      <c r="AU209" s="262" t="s">
        <v>185</v>
      </c>
      <c r="AV209" s="16" t="s">
        <v>178</v>
      </c>
      <c r="AW209" s="16" t="s">
        <v>36</v>
      </c>
      <c r="AX209" s="16" t="s">
        <v>80</v>
      </c>
      <c r="AY209" s="262" t="s">
        <v>177</v>
      </c>
    </row>
    <row r="210" spans="1:65" s="13" customFormat="1" ht="10.199999999999999">
      <c r="B210" s="219"/>
      <c r="C210" s="220"/>
      <c r="D210" s="221" t="s">
        <v>187</v>
      </c>
      <c r="E210" s="222" t="s">
        <v>1</v>
      </c>
      <c r="F210" s="223" t="s">
        <v>222</v>
      </c>
      <c r="G210" s="220"/>
      <c r="H210" s="222" t="s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187</v>
      </c>
      <c r="AU210" s="229" t="s">
        <v>185</v>
      </c>
      <c r="AV210" s="13" t="s">
        <v>88</v>
      </c>
      <c r="AW210" s="13" t="s">
        <v>36</v>
      </c>
      <c r="AX210" s="13" t="s">
        <v>80</v>
      </c>
      <c r="AY210" s="229" t="s">
        <v>177</v>
      </c>
    </row>
    <row r="211" spans="1:65" s="14" customFormat="1" ht="10.199999999999999">
      <c r="B211" s="230"/>
      <c r="C211" s="231"/>
      <c r="D211" s="221" t="s">
        <v>187</v>
      </c>
      <c r="E211" s="232" t="s">
        <v>1</v>
      </c>
      <c r="F211" s="233" t="s">
        <v>1032</v>
      </c>
      <c r="G211" s="231"/>
      <c r="H211" s="234">
        <v>33.048000000000002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187</v>
      </c>
      <c r="AU211" s="240" t="s">
        <v>185</v>
      </c>
      <c r="AV211" s="14" t="s">
        <v>185</v>
      </c>
      <c r="AW211" s="14" t="s">
        <v>36</v>
      </c>
      <c r="AX211" s="14" t="s">
        <v>80</v>
      </c>
      <c r="AY211" s="240" t="s">
        <v>177</v>
      </c>
    </row>
    <row r="212" spans="1:65" s="13" customFormat="1" ht="10.199999999999999">
      <c r="B212" s="219"/>
      <c r="C212" s="220"/>
      <c r="D212" s="221" t="s">
        <v>187</v>
      </c>
      <c r="E212" s="222" t="s">
        <v>1</v>
      </c>
      <c r="F212" s="223" t="s">
        <v>224</v>
      </c>
      <c r="G212" s="220"/>
      <c r="H212" s="222" t="s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187</v>
      </c>
      <c r="AU212" s="229" t="s">
        <v>185</v>
      </c>
      <c r="AV212" s="13" t="s">
        <v>88</v>
      </c>
      <c r="AW212" s="13" t="s">
        <v>36</v>
      </c>
      <c r="AX212" s="13" t="s">
        <v>80</v>
      </c>
      <c r="AY212" s="229" t="s">
        <v>177</v>
      </c>
    </row>
    <row r="213" spans="1:65" s="14" customFormat="1" ht="10.199999999999999">
      <c r="B213" s="230"/>
      <c r="C213" s="231"/>
      <c r="D213" s="221" t="s">
        <v>187</v>
      </c>
      <c r="E213" s="232" t="s">
        <v>1</v>
      </c>
      <c r="F213" s="233" t="s">
        <v>289</v>
      </c>
      <c r="G213" s="231"/>
      <c r="H213" s="234">
        <v>-14.074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187</v>
      </c>
      <c r="AU213" s="240" t="s">
        <v>185</v>
      </c>
      <c r="AV213" s="14" t="s">
        <v>185</v>
      </c>
      <c r="AW213" s="14" t="s">
        <v>36</v>
      </c>
      <c r="AX213" s="14" t="s">
        <v>80</v>
      </c>
      <c r="AY213" s="240" t="s">
        <v>177</v>
      </c>
    </row>
    <row r="214" spans="1:65" s="16" customFormat="1" ht="10.199999999999999">
      <c r="B214" s="252"/>
      <c r="C214" s="253"/>
      <c r="D214" s="221" t="s">
        <v>187</v>
      </c>
      <c r="E214" s="254" t="s">
        <v>1</v>
      </c>
      <c r="F214" s="255" t="s">
        <v>287</v>
      </c>
      <c r="G214" s="253"/>
      <c r="H214" s="256">
        <v>18.974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187</v>
      </c>
      <c r="AU214" s="262" t="s">
        <v>185</v>
      </c>
      <c r="AV214" s="16" t="s">
        <v>178</v>
      </c>
      <c r="AW214" s="16" t="s">
        <v>36</v>
      </c>
      <c r="AX214" s="16" t="s">
        <v>80</v>
      </c>
      <c r="AY214" s="262" t="s">
        <v>177</v>
      </c>
    </row>
    <row r="215" spans="1:65" s="13" customFormat="1" ht="10.199999999999999">
      <c r="B215" s="219"/>
      <c r="C215" s="220"/>
      <c r="D215" s="221" t="s">
        <v>187</v>
      </c>
      <c r="E215" s="222" t="s">
        <v>1</v>
      </c>
      <c r="F215" s="223" t="s">
        <v>230</v>
      </c>
      <c r="G215" s="220"/>
      <c r="H215" s="222" t="s">
        <v>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187</v>
      </c>
      <c r="AU215" s="229" t="s">
        <v>185</v>
      </c>
      <c r="AV215" s="13" t="s">
        <v>88</v>
      </c>
      <c r="AW215" s="13" t="s">
        <v>36</v>
      </c>
      <c r="AX215" s="13" t="s">
        <v>80</v>
      </c>
      <c r="AY215" s="229" t="s">
        <v>177</v>
      </c>
    </row>
    <row r="216" spans="1:65" s="14" customFormat="1" ht="10.199999999999999">
      <c r="B216" s="230"/>
      <c r="C216" s="231"/>
      <c r="D216" s="221" t="s">
        <v>187</v>
      </c>
      <c r="E216" s="232" t="s">
        <v>1</v>
      </c>
      <c r="F216" s="233" t="s">
        <v>290</v>
      </c>
      <c r="G216" s="231"/>
      <c r="H216" s="234">
        <v>31.608000000000001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187</v>
      </c>
      <c r="AU216" s="240" t="s">
        <v>185</v>
      </c>
      <c r="AV216" s="14" t="s">
        <v>185</v>
      </c>
      <c r="AW216" s="14" t="s">
        <v>36</v>
      </c>
      <c r="AX216" s="14" t="s">
        <v>80</v>
      </c>
      <c r="AY216" s="240" t="s">
        <v>177</v>
      </c>
    </row>
    <row r="217" spans="1:65" s="14" customFormat="1" ht="10.199999999999999">
      <c r="B217" s="230"/>
      <c r="C217" s="231"/>
      <c r="D217" s="221" t="s">
        <v>187</v>
      </c>
      <c r="E217" s="232" t="s">
        <v>1</v>
      </c>
      <c r="F217" s="233" t="s">
        <v>291</v>
      </c>
      <c r="G217" s="231"/>
      <c r="H217" s="234">
        <v>-9.84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187</v>
      </c>
      <c r="AU217" s="240" t="s">
        <v>185</v>
      </c>
      <c r="AV217" s="14" t="s">
        <v>185</v>
      </c>
      <c r="AW217" s="14" t="s">
        <v>36</v>
      </c>
      <c r="AX217" s="14" t="s">
        <v>80</v>
      </c>
      <c r="AY217" s="240" t="s">
        <v>177</v>
      </c>
    </row>
    <row r="218" spans="1:65" s="16" customFormat="1" ht="10.199999999999999">
      <c r="B218" s="252"/>
      <c r="C218" s="253"/>
      <c r="D218" s="221" t="s">
        <v>187</v>
      </c>
      <c r="E218" s="254" t="s">
        <v>1</v>
      </c>
      <c r="F218" s="255" t="s">
        <v>287</v>
      </c>
      <c r="G218" s="253"/>
      <c r="H218" s="256">
        <v>21.768000000000001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187</v>
      </c>
      <c r="AU218" s="262" t="s">
        <v>185</v>
      </c>
      <c r="AV218" s="16" t="s">
        <v>178</v>
      </c>
      <c r="AW218" s="16" t="s">
        <v>36</v>
      </c>
      <c r="AX218" s="16" t="s">
        <v>80</v>
      </c>
      <c r="AY218" s="262" t="s">
        <v>177</v>
      </c>
    </row>
    <row r="219" spans="1:65" s="15" customFormat="1" ht="10.199999999999999">
      <c r="B219" s="241"/>
      <c r="C219" s="242"/>
      <c r="D219" s="221" t="s">
        <v>187</v>
      </c>
      <c r="E219" s="243" t="s">
        <v>1</v>
      </c>
      <c r="F219" s="244" t="s">
        <v>217</v>
      </c>
      <c r="G219" s="242"/>
      <c r="H219" s="245">
        <v>48.805999999999997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187</v>
      </c>
      <c r="AU219" s="251" t="s">
        <v>185</v>
      </c>
      <c r="AV219" s="15" t="s">
        <v>184</v>
      </c>
      <c r="AW219" s="15" t="s">
        <v>36</v>
      </c>
      <c r="AX219" s="15" t="s">
        <v>88</v>
      </c>
      <c r="AY219" s="251" t="s">
        <v>177</v>
      </c>
    </row>
    <row r="220" spans="1:65" s="2" customFormat="1" ht="21.75" customHeight="1">
      <c r="A220" s="35"/>
      <c r="B220" s="36"/>
      <c r="C220" s="205" t="s">
        <v>292</v>
      </c>
      <c r="D220" s="205" t="s">
        <v>180</v>
      </c>
      <c r="E220" s="206" t="s">
        <v>293</v>
      </c>
      <c r="F220" s="207" t="s">
        <v>294</v>
      </c>
      <c r="G220" s="208" t="s">
        <v>210</v>
      </c>
      <c r="H220" s="209">
        <v>80.525000000000006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46</v>
      </c>
      <c r="O220" s="72"/>
      <c r="P220" s="215">
        <f>O220*H220</f>
        <v>0</v>
      </c>
      <c r="Q220" s="215">
        <v>3.0000000000000001E-3</v>
      </c>
      <c r="R220" s="215">
        <f>Q220*H220</f>
        <v>0.24157500000000001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184</v>
      </c>
      <c r="AT220" s="217" t="s">
        <v>180</v>
      </c>
      <c r="AU220" s="217" t="s">
        <v>185</v>
      </c>
      <c r="AY220" s="18" t="s">
        <v>177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185</v>
      </c>
      <c r="BK220" s="218">
        <f>ROUND(I220*H220,2)</f>
        <v>0</v>
      </c>
      <c r="BL220" s="18" t="s">
        <v>184</v>
      </c>
      <c r="BM220" s="217" t="s">
        <v>295</v>
      </c>
    </row>
    <row r="221" spans="1:65" s="13" customFormat="1" ht="10.199999999999999">
      <c r="B221" s="219"/>
      <c r="C221" s="220"/>
      <c r="D221" s="221" t="s">
        <v>187</v>
      </c>
      <c r="E221" s="222" t="s">
        <v>1</v>
      </c>
      <c r="F221" s="223" t="s">
        <v>296</v>
      </c>
      <c r="G221" s="220"/>
      <c r="H221" s="222" t="s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187</v>
      </c>
      <c r="AU221" s="229" t="s">
        <v>185</v>
      </c>
      <c r="AV221" s="13" t="s">
        <v>88</v>
      </c>
      <c r="AW221" s="13" t="s">
        <v>36</v>
      </c>
      <c r="AX221" s="13" t="s">
        <v>80</v>
      </c>
      <c r="AY221" s="229" t="s">
        <v>177</v>
      </c>
    </row>
    <row r="222" spans="1:65" s="14" customFormat="1" ht="10.199999999999999">
      <c r="B222" s="230"/>
      <c r="C222" s="231"/>
      <c r="D222" s="221" t="s">
        <v>187</v>
      </c>
      <c r="E222" s="232" t="s">
        <v>1</v>
      </c>
      <c r="F222" s="233" t="s">
        <v>297</v>
      </c>
      <c r="G222" s="231"/>
      <c r="H222" s="234">
        <v>48.143999999999998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187</v>
      </c>
      <c r="AU222" s="240" t="s">
        <v>185</v>
      </c>
      <c r="AV222" s="14" t="s">
        <v>185</v>
      </c>
      <c r="AW222" s="14" t="s">
        <v>36</v>
      </c>
      <c r="AX222" s="14" t="s">
        <v>80</v>
      </c>
      <c r="AY222" s="240" t="s">
        <v>177</v>
      </c>
    </row>
    <row r="223" spans="1:65" s="13" customFormat="1" ht="10.199999999999999">
      <c r="B223" s="219"/>
      <c r="C223" s="220"/>
      <c r="D223" s="221" t="s">
        <v>187</v>
      </c>
      <c r="E223" s="222" t="s">
        <v>1</v>
      </c>
      <c r="F223" s="223" t="s">
        <v>298</v>
      </c>
      <c r="G223" s="220"/>
      <c r="H223" s="222" t="s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187</v>
      </c>
      <c r="AU223" s="229" t="s">
        <v>185</v>
      </c>
      <c r="AV223" s="13" t="s">
        <v>88</v>
      </c>
      <c r="AW223" s="13" t="s">
        <v>36</v>
      </c>
      <c r="AX223" s="13" t="s">
        <v>80</v>
      </c>
      <c r="AY223" s="229" t="s">
        <v>177</v>
      </c>
    </row>
    <row r="224" spans="1:65" s="13" customFormat="1" ht="10.199999999999999">
      <c r="B224" s="219"/>
      <c r="C224" s="220"/>
      <c r="D224" s="221" t="s">
        <v>187</v>
      </c>
      <c r="E224" s="222" t="s">
        <v>1</v>
      </c>
      <c r="F224" s="223" t="s">
        <v>212</v>
      </c>
      <c r="G224" s="220"/>
      <c r="H224" s="222" t="s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187</v>
      </c>
      <c r="AU224" s="229" t="s">
        <v>185</v>
      </c>
      <c r="AV224" s="13" t="s">
        <v>88</v>
      </c>
      <c r="AW224" s="13" t="s">
        <v>36</v>
      </c>
      <c r="AX224" s="13" t="s">
        <v>80</v>
      </c>
      <c r="AY224" s="229" t="s">
        <v>177</v>
      </c>
    </row>
    <row r="225" spans="1:65" s="14" customFormat="1" ht="10.199999999999999">
      <c r="B225" s="230"/>
      <c r="C225" s="231"/>
      <c r="D225" s="221" t="s">
        <v>187</v>
      </c>
      <c r="E225" s="232" t="s">
        <v>1</v>
      </c>
      <c r="F225" s="233" t="s">
        <v>1033</v>
      </c>
      <c r="G225" s="231"/>
      <c r="H225" s="234">
        <v>0.78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187</v>
      </c>
      <c r="AU225" s="240" t="s">
        <v>185</v>
      </c>
      <c r="AV225" s="14" t="s">
        <v>185</v>
      </c>
      <c r="AW225" s="14" t="s">
        <v>36</v>
      </c>
      <c r="AX225" s="14" t="s">
        <v>80</v>
      </c>
      <c r="AY225" s="240" t="s">
        <v>177</v>
      </c>
    </row>
    <row r="226" spans="1:65" s="14" customFormat="1" ht="10.199999999999999">
      <c r="B226" s="230"/>
      <c r="C226" s="231"/>
      <c r="D226" s="221" t="s">
        <v>187</v>
      </c>
      <c r="E226" s="232" t="s">
        <v>1</v>
      </c>
      <c r="F226" s="233" t="s">
        <v>285</v>
      </c>
      <c r="G226" s="231"/>
      <c r="H226" s="234">
        <v>1.3009999999999999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187</v>
      </c>
      <c r="AU226" s="240" t="s">
        <v>185</v>
      </c>
      <c r="AV226" s="14" t="s">
        <v>185</v>
      </c>
      <c r="AW226" s="14" t="s">
        <v>36</v>
      </c>
      <c r="AX226" s="14" t="s">
        <v>80</v>
      </c>
      <c r="AY226" s="240" t="s">
        <v>177</v>
      </c>
    </row>
    <row r="227" spans="1:65" s="13" customFormat="1" ht="10.199999999999999">
      <c r="B227" s="219"/>
      <c r="C227" s="220"/>
      <c r="D227" s="221" t="s">
        <v>187</v>
      </c>
      <c r="E227" s="222" t="s">
        <v>1</v>
      </c>
      <c r="F227" s="223" t="s">
        <v>215</v>
      </c>
      <c r="G227" s="220"/>
      <c r="H227" s="222" t="s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187</v>
      </c>
      <c r="AU227" s="229" t="s">
        <v>185</v>
      </c>
      <c r="AV227" s="13" t="s">
        <v>88</v>
      </c>
      <c r="AW227" s="13" t="s">
        <v>36</v>
      </c>
      <c r="AX227" s="13" t="s">
        <v>80</v>
      </c>
      <c r="AY227" s="229" t="s">
        <v>177</v>
      </c>
    </row>
    <row r="228" spans="1:65" s="14" customFormat="1" ht="10.199999999999999">
      <c r="B228" s="230"/>
      <c r="C228" s="231"/>
      <c r="D228" s="221" t="s">
        <v>187</v>
      </c>
      <c r="E228" s="232" t="s">
        <v>1</v>
      </c>
      <c r="F228" s="233" t="s">
        <v>300</v>
      </c>
      <c r="G228" s="231"/>
      <c r="H228" s="234">
        <v>1.266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187</v>
      </c>
      <c r="AU228" s="240" t="s">
        <v>185</v>
      </c>
      <c r="AV228" s="14" t="s">
        <v>185</v>
      </c>
      <c r="AW228" s="14" t="s">
        <v>36</v>
      </c>
      <c r="AX228" s="14" t="s">
        <v>80</v>
      </c>
      <c r="AY228" s="240" t="s">
        <v>177</v>
      </c>
    </row>
    <row r="229" spans="1:65" s="16" customFormat="1" ht="10.199999999999999">
      <c r="B229" s="252"/>
      <c r="C229" s="253"/>
      <c r="D229" s="221" t="s">
        <v>187</v>
      </c>
      <c r="E229" s="254" t="s">
        <v>1</v>
      </c>
      <c r="F229" s="255" t="s">
        <v>287</v>
      </c>
      <c r="G229" s="253"/>
      <c r="H229" s="256">
        <v>51.491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187</v>
      </c>
      <c r="AU229" s="262" t="s">
        <v>185</v>
      </c>
      <c r="AV229" s="16" t="s">
        <v>178</v>
      </c>
      <c r="AW229" s="16" t="s">
        <v>36</v>
      </c>
      <c r="AX229" s="16" t="s">
        <v>80</v>
      </c>
      <c r="AY229" s="262" t="s">
        <v>177</v>
      </c>
    </row>
    <row r="230" spans="1:65" s="13" customFormat="1" ht="10.199999999999999">
      <c r="B230" s="219"/>
      <c r="C230" s="220"/>
      <c r="D230" s="221" t="s">
        <v>187</v>
      </c>
      <c r="E230" s="222" t="s">
        <v>1</v>
      </c>
      <c r="F230" s="223" t="s">
        <v>222</v>
      </c>
      <c r="G230" s="220"/>
      <c r="H230" s="222" t="s">
        <v>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187</v>
      </c>
      <c r="AU230" s="229" t="s">
        <v>185</v>
      </c>
      <c r="AV230" s="13" t="s">
        <v>88</v>
      </c>
      <c r="AW230" s="13" t="s">
        <v>36</v>
      </c>
      <c r="AX230" s="13" t="s">
        <v>80</v>
      </c>
      <c r="AY230" s="229" t="s">
        <v>177</v>
      </c>
    </row>
    <row r="231" spans="1:65" s="14" customFormat="1" ht="10.199999999999999">
      <c r="B231" s="230"/>
      <c r="C231" s="231"/>
      <c r="D231" s="221" t="s">
        <v>187</v>
      </c>
      <c r="E231" s="232" t="s">
        <v>1</v>
      </c>
      <c r="F231" s="233" t="s">
        <v>1034</v>
      </c>
      <c r="G231" s="231"/>
      <c r="H231" s="234">
        <v>22.445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187</v>
      </c>
      <c r="AU231" s="240" t="s">
        <v>185</v>
      </c>
      <c r="AV231" s="14" t="s">
        <v>185</v>
      </c>
      <c r="AW231" s="14" t="s">
        <v>36</v>
      </c>
      <c r="AX231" s="14" t="s">
        <v>80</v>
      </c>
      <c r="AY231" s="240" t="s">
        <v>177</v>
      </c>
    </row>
    <row r="232" spans="1:65" s="13" customFormat="1" ht="10.199999999999999">
      <c r="B232" s="219"/>
      <c r="C232" s="220"/>
      <c r="D232" s="221" t="s">
        <v>187</v>
      </c>
      <c r="E232" s="222" t="s">
        <v>1</v>
      </c>
      <c r="F232" s="223" t="s">
        <v>224</v>
      </c>
      <c r="G232" s="220"/>
      <c r="H232" s="222" t="s">
        <v>1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187</v>
      </c>
      <c r="AU232" s="229" t="s">
        <v>185</v>
      </c>
      <c r="AV232" s="13" t="s">
        <v>88</v>
      </c>
      <c r="AW232" s="13" t="s">
        <v>36</v>
      </c>
      <c r="AX232" s="13" t="s">
        <v>80</v>
      </c>
      <c r="AY232" s="229" t="s">
        <v>177</v>
      </c>
    </row>
    <row r="233" spans="1:65" s="14" customFormat="1" ht="10.199999999999999">
      <c r="B233" s="230"/>
      <c r="C233" s="231"/>
      <c r="D233" s="221" t="s">
        <v>187</v>
      </c>
      <c r="E233" s="232" t="s">
        <v>1</v>
      </c>
      <c r="F233" s="233" t="s">
        <v>302</v>
      </c>
      <c r="G233" s="231"/>
      <c r="H233" s="234">
        <v>-9.4969999999999999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187</v>
      </c>
      <c r="AU233" s="240" t="s">
        <v>185</v>
      </c>
      <c r="AV233" s="14" t="s">
        <v>185</v>
      </c>
      <c r="AW233" s="14" t="s">
        <v>36</v>
      </c>
      <c r="AX233" s="14" t="s">
        <v>80</v>
      </c>
      <c r="AY233" s="240" t="s">
        <v>177</v>
      </c>
    </row>
    <row r="234" spans="1:65" s="16" customFormat="1" ht="10.199999999999999">
      <c r="B234" s="252"/>
      <c r="C234" s="253"/>
      <c r="D234" s="221" t="s">
        <v>187</v>
      </c>
      <c r="E234" s="254" t="s">
        <v>1</v>
      </c>
      <c r="F234" s="255" t="s">
        <v>287</v>
      </c>
      <c r="G234" s="253"/>
      <c r="H234" s="256">
        <v>12.948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187</v>
      </c>
      <c r="AU234" s="262" t="s">
        <v>185</v>
      </c>
      <c r="AV234" s="16" t="s">
        <v>178</v>
      </c>
      <c r="AW234" s="16" t="s">
        <v>36</v>
      </c>
      <c r="AX234" s="16" t="s">
        <v>80</v>
      </c>
      <c r="AY234" s="262" t="s">
        <v>177</v>
      </c>
    </row>
    <row r="235" spans="1:65" s="13" customFormat="1" ht="10.199999999999999">
      <c r="B235" s="219"/>
      <c r="C235" s="220"/>
      <c r="D235" s="221" t="s">
        <v>187</v>
      </c>
      <c r="E235" s="222" t="s">
        <v>1</v>
      </c>
      <c r="F235" s="223" t="s">
        <v>230</v>
      </c>
      <c r="G235" s="220"/>
      <c r="H235" s="222" t="s">
        <v>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187</v>
      </c>
      <c r="AU235" s="229" t="s">
        <v>185</v>
      </c>
      <c r="AV235" s="13" t="s">
        <v>88</v>
      </c>
      <c r="AW235" s="13" t="s">
        <v>36</v>
      </c>
      <c r="AX235" s="13" t="s">
        <v>80</v>
      </c>
      <c r="AY235" s="229" t="s">
        <v>177</v>
      </c>
    </row>
    <row r="236" spans="1:65" s="14" customFormat="1" ht="10.199999999999999">
      <c r="B236" s="230"/>
      <c r="C236" s="231"/>
      <c r="D236" s="221" t="s">
        <v>187</v>
      </c>
      <c r="E236" s="232" t="s">
        <v>1</v>
      </c>
      <c r="F236" s="233" t="s">
        <v>303</v>
      </c>
      <c r="G236" s="231"/>
      <c r="H236" s="234">
        <v>25.925999999999998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187</v>
      </c>
      <c r="AU236" s="240" t="s">
        <v>185</v>
      </c>
      <c r="AV236" s="14" t="s">
        <v>185</v>
      </c>
      <c r="AW236" s="14" t="s">
        <v>36</v>
      </c>
      <c r="AX236" s="14" t="s">
        <v>80</v>
      </c>
      <c r="AY236" s="240" t="s">
        <v>177</v>
      </c>
    </row>
    <row r="237" spans="1:65" s="14" customFormat="1" ht="10.199999999999999">
      <c r="B237" s="230"/>
      <c r="C237" s="231"/>
      <c r="D237" s="221" t="s">
        <v>187</v>
      </c>
      <c r="E237" s="232" t="s">
        <v>1</v>
      </c>
      <c r="F237" s="233" t="s">
        <v>291</v>
      </c>
      <c r="G237" s="231"/>
      <c r="H237" s="234">
        <v>-9.84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187</v>
      </c>
      <c r="AU237" s="240" t="s">
        <v>185</v>
      </c>
      <c r="AV237" s="14" t="s">
        <v>185</v>
      </c>
      <c r="AW237" s="14" t="s">
        <v>36</v>
      </c>
      <c r="AX237" s="14" t="s">
        <v>80</v>
      </c>
      <c r="AY237" s="240" t="s">
        <v>177</v>
      </c>
    </row>
    <row r="238" spans="1:65" s="16" customFormat="1" ht="10.199999999999999">
      <c r="B238" s="252"/>
      <c r="C238" s="253"/>
      <c r="D238" s="221" t="s">
        <v>187</v>
      </c>
      <c r="E238" s="254" t="s">
        <v>1</v>
      </c>
      <c r="F238" s="255" t="s">
        <v>287</v>
      </c>
      <c r="G238" s="253"/>
      <c r="H238" s="256">
        <v>16.085999999999999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187</v>
      </c>
      <c r="AU238" s="262" t="s">
        <v>185</v>
      </c>
      <c r="AV238" s="16" t="s">
        <v>178</v>
      </c>
      <c r="AW238" s="16" t="s">
        <v>36</v>
      </c>
      <c r="AX238" s="16" t="s">
        <v>80</v>
      </c>
      <c r="AY238" s="262" t="s">
        <v>177</v>
      </c>
    </row>
    <row r="239" spans="1:65" s="15" customFormat="1" ht="10.199999999999999">
      <c r="B239" s="241"/>
      <c r="C239" s="242"/>
      <c r="D239" s="221" t="s">
        <v>187</v>
      </c>
      <c r="E239" s="243" t="s">
        <v>1</v>
      </c>
      <c r="F239" s="244" t="s">
        <v>217</v>
      </c>
      <c r="G239" s="242"/>
      <c r="H239" s="245">
        <v>80.525000000000006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187</v>
      </c>
      <c r="AU239" s="251" t="s">
        <v>185</v>
      </c>
      <c r="AV239" s="15" t="s">
        <v>184</v>
      </c>
      <c r="AW239" s="15" t="s">
        <v>36</v>
      </c>
      <c r="AX239" s="15" t="s">
        <v>88</v>
      </c>
      <c r="AY239" s="251" t="s">
        <v>177</v>
      </c>
    </row>
    <row r="240" spans="1:65" s="2" customFormat="1" ht="21.75" customHeight="1">
      <c r="A240" s="35"/>
      <c r="B240" s="36"/>
      <c r="C240" s="205" t="s">
        <v>304</v>
      </c>
      <c r="D240" s="205" t="s">
        <v>180</v>
      </c>
      <c r="E240" s="206" t="s">
        <v>305</v>
      </c>
      <c r="F240" s="207" t="s">
        <v>306</v>
      </c>
      <c r="G240" s="208" t="s">
        <v>192</v>
      </c>
      <c r="H240" s="209">
        <v>2</v>
      </c>
      <c r="I240" s="210"/>
      <c r="J240" s="211">
        <f>ROUND(I240*H240,2)</f>
        <v>0</v>
      </c>
      <c r="K240" s="212"/>
      <c r="L240" s="40"/>
      <c r="M240" s="213" t="s">
        <v>1</v>
      </c>
      <c r="N240" s="214" t="s">
        <v>46</v>
      </c>
      <c r="O240" s="72"/>
      <c r="P240" s="215">
        <f>O240*H240</f>
        <v>0</v>
      </c>
      <c r="Q240" s="215">
        <v>0.14699999999999999</v>
      </c>
      <c r="R240" s="215">
        <f>Q240*H240</f>
        <v>0.29399999999999998</v>
      </c>
      <c r="S240" s="215">
        <v>0</v>
      </c>
      <c r="T240" s="21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184</v>
      </c>
      <c r="AT240" s="217" t="s">
        <v>180</v>
      </c>
      <c r="AU240" s="217" t="s">
        <v>185</v>
      </c>
      <c r="AY240" s="18" t="s">
        <v>177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185</v>
      </c>
      <c r="BK240" s="218">
        <f>ROUND(I240*H240,2)</f>
        <v>0</v>
      </c>
      <c r="BL240" s="18" t="s">
        <v>184</v>
      </c>
      <c r="BM240" s="217" t="s">
        <v>307</v>
      </c>
    </row>
    <row r="241" spans="1:65" s="13" customFormat="1" ht="10.199999999999999">
      <c r="B241" s="219"/>
      <c r="C241" s="220"/>
      <c r="D241" s="221" t="s">
        <v>187</v>
      </c>
      <c r="E241" s="222" t="s">
        <v>1</v>
      </c>
      <c r="F241" s="223" t="s">
        <v>308</v>
      </c>
      <c r="G241" s="220"/>
      <c r="H241" s="222" t="s">
        <v>1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187</v>
      </c>
      <c r="AU241" s="229" t="s">
        <v>185</v>
      </c>
      <c r="AV241" s="13" t="s">
        <v>88</v>
      </c>
      <c r="AW241" s="13" t="s">
        <v>36</v>
      </c>
      <c r="AX241" s="13" t="s">
        <v>80</v>
      </c>
      <c r="AY241" s="229" t="s">
        <v>177</v>
      </c>
    </row>
    <row r="242" spans="1:65" s="14" customFormat="1" ht="10.199999999999999">
      <c r="B242" s="230"/>
      <c r="C242" s="231"/>
      <c r="D242" s="221" t="s">
        <v>187</v>
      </c>
      <c r="E242" s="232" t="s">
        <v>1</v>
      </c>
      <c r="F242" s="233" t="s">
        <v>309</v>
      </c>
      <c r="G242" s="231"/>
      <c r="H242" s="234">
        <v>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187</v>
      </c>
      <c r="AU242" s="240" t="s">
        <v>185</v>
      </c>
      <c r="AV242" s="14" t="s">
        <v>185</v>
      </c>
      <c r="AW242" s="14" t="s">
        <v>36</v>
      </c>
      <c r="AX242" s="14" t="s">
        <v>88</v>
      </c>
      <c r="AY242" s="240" t="s">
        <v>177</v>
      </c>
    </row>
    <row r="243" spans="1:65" s="2" customFormat="1" ht="21.75" customHeight="1">
      <c r="A243" s="35"/>
      <c r="B243" s="36"/>
      <c r="C243" s="205" t="s">
        <v>7</v>
      </c>
      <c r="D243" s="205" t="s">
        <v>180</v>
      </c>
      <c r="E243" s="206" t="s">
        <v>310</v>
      </c>
      <c r="F243" s="207" t="s">
        <v>311</v>
      </c>
      <c r="G243" s="208" t="s">
        <v>210</v>
      </c>
      <c r="H243" s="209">
        <v>44.292999999999999</v>
      </c>
      <c r="I243" s="210"/>
      <c r="J243" s="211">
        <f>ROUND(I243*H243,2)</f>
        <v>0</v>
      </c>
      <c r="K243" s="212"/>
      <c r="L243" s="40"/>
      <c r="M243" s="213" t="s">
        <v>1</v>
      </c>
      <c r="N243" s="214" t="s">
        <v>46</v>
      </c>
      <c r="O243" s="72"/>
      <c r="P243" s="215">
        <f>O243*H243</f>
        <v>0</v>
      </c>
      <c r="Q243" s="215">
        <v>5.1999999999999998E-3</v>
      </c>
      <c r="R243" s="215">
        <f>Q243*H243</f>
        <v>0.23032359999999999</v>
      </c>
      <c r="S243" s="215">
        <v>0</v>
      </c>
      <c r="T243" s="21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184</v>
      </c>
      <c r="AT243" s="217" t="s">
        <v>180</v>
      </c>
      <c r="AU243" s="217" t="s">
        <v>185</v>
      </c>
      <c r="AY243" s="18" t="s">
        <v>177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185</v>
      </c>
      <c r="BK243" s="218">
        <f>ROUND(I243*H243,2)</f>
        <v>0</v>
      </c>
      <c r="BL243" s="18" t="s">
        <v>184</v>
      </c>
      <c r="BM243" s="217" t="s">
        <v>312</v>
      </c>
    </row>
    <row r="244" spans="1:65" s="2" customFormat="1" ht="21.75" customHeight="1">
      <c r="A244" s="35"/>
      <c r="B244" s="36"/>
      <c r="C244" s="205" t="s">
        <v>313</v>
      </c>
      <c r="D244" s="205" t="s">
        <v>180</v>
      </c>
      <c r="E244" s="206" t="s">
        <v>314</v>
      </c>
      <c r="F244" s="207" t="s">
        <v>315</v>
      </c>
      <c r="G244" s="208" t="s">
        <v>203</v>
      </c>
      <c r="H244" s="209">
        <v>53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46</v>
      </c>
      <c r="O244" s="72"/>
      <c r="P244" s="215">
        <f>O244*H244</f>
        <v>0</v>
      </c>
      <c r="Q244" s="215">
        <v>1.5E-3</v>
      </c>
      <c r="R244" s="215">
        <f>Q244*H244</f>
        <v>7.9500000000000001E-2</v>
      </c>
      <c r="S244" s="215">
        <v>0</v>
      </c>
      <c r="T244" s="21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184</v>
      </c>
      <c r="AT244" s="217" t="s">
        <v>180</v>
      </c>
      <c r="AU244" s="217" t="s">
        <v>185</v>
      </c>
      <c r="AY244" s="18" t="s">
        <v>177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185</v>
      </c>
      <c r="BK244" s="218">
        <f>ROUND(I244*H244,2)</f>
        <v>0</v>
      </c>
      <c r="BL244" s="18" t="s">
        <v>184</v>
      </c>
      <c r="BM244" s="217" t="s">
        <v>316</v>
      </c>
    </row>
    <row r="245" spans="1:65" s="2" customFormat="1" ht="21.75" customHeight="1">
      <c r="A245" s="35"/>
      <c r="B245" s="36"/>
      <c r="C245" s="205" t="s">
        <v>317</v>
      </c>
      <c r="D245" s="205" t="s">
        <v>180</v>
      </c>
      <c r="E245" s="206" t="s">
        <v>318</v>
      </c>
      <c r="F245" s="207" t="s">
        <v>319</v>
      </c>
      <c r="G245" s="208" t="s">
        <v>210</v>
      </c>
      <c r="H245" s="209">
        <v>17.600000000000001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46</v>
      </c>
      <c r="O245" s="72"/>
      <c r="P245" s="215">
        <f>O245*H245</f>
        <v>0</v>
      </c>
      <c r="Q245" s="215">
        <v>0.105</v>
      </c>
      <c r="R245" s="215">
        <f>Q245*H245</f>
        <v>1.8480000000000001</v>
      </c>
      <c r="S245" s="215">
        <v>0</v>
      </c>
      <c r="T245" s="21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184</v>
      </c>
      <c r="AT245" s="217" t="s">
        <v>180</v>
      </c>
      <c r="AU245" s="217" t="s">
        <v>185</v>
      </c>
      <c r="AY245" s="18" t="s">
        <v>177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185</v>
      </c>
      <c r="BK245" s="218">
        <f>ROUND(I245*H245,2)</f>
        <v>0</v>
      </c>
      <c r="BL245" s="18" t="s">
        <v>184</v>
      </c>
      <c r="BM245" s="217" t="s">
        <v>320</v>
      </c>
    </row>
    <row r="246" spans="1:65" s="14" customFormat="1" ht="10.199999999999999">
      <c r="B246" s="230"/>
      <c r="C246" s="231"/>
      <c r="D246" s="221" t="s">
        <v>187</v>
      </c>
      <c r="E246" s="232" t="s">
        <v>1</v>
      </c>
      <c r="F246" s="233" t="s">
        <v>1083</v>
      </c>
      <c r="G246" s="231"/>
      <c r="H246" s="234">
        <v>17.600000000000001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187</v>
      </c>
      <c r="AU246" s="240" t="s">
        <v>185</v>
      </c>
      <c r="AV246" s="14" t="s">
        <v>185</v>
      </c>
      <c r="AW246" s="14" t="s">
        <v>36</v>
      </c>
      <c r="AX246" s="14" t="s">
        <v>88</v>
      </c>
      <c r="AY246" s="240" t="s">
        <v>177</v>
      </c>
    </row>
    <row r="247" spans="1:65" s="2" customFormat="1" ht="16.5" customHeight="1">
      <c r="A247" s="35"/>
      <c r="B247" s="36"/>
      <c r="C247" s="205" t="s">
        <v>322</v>
      </c>
      <c r="D247" s="205" t="s">
        <v>180</v>
      </c>
      <c r="E247" s="206" t="s">
        <v>323</v>
      </c>
      <c r="F247" s="207" t="s">
        <v>324</v>
      </c>
      <c r="G247" s="208" t="s">
        <v>210</v>
      </c>
      <c r="H247" s="209">
        <v>17.600000000000001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46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184</v>
      </c>
      <c r="AT247" s="217" t="s">
        <v>180</v>
      </c>
      <c r="AU247" s="217" t="s">
        <v>185</v>
      </c>
      <c r="AY247" s="18" t="s">
        <v>177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185</v>
      </c>
      <c r="BK247" s="218">
        <f>ROUND(I247*H247,2)</f>
        <v>0</v>
      </c>
      <c r="BL247" s="18" t="s">
        <v>184</v>
      </c>
      <c r="BM247" s="217" t="s">
        <v>325</v>
      </c>
    </row>
    <row r="248" spans="1:65" s="2" customFormat="1" ht="16.5" customHeight="1">
      <c r="A248" s="35"/>
      <c r="B248" s="36"/>
      <c r="C248" s="205" t="s">
        <v>326</v>
      </c>
      <c r="D248" s="205" t="s">
        <v>180</v>
      </c>
      <c r="E248" s="206" t="s">
        <v>327</v>
      </c>
      <c r="F248" s="207" t="s">
        <v>328</v>
      </c>
      <c r="G248" s="208" t="s">
        <v>210</v>
      </c>
      <c r="H248" s="209">
        <v>17.600000000000001</v>
      </c>
      <c r="I248" s="210"/>
      <c r="J248" s="211">
        <f>ROUND(I248*H248,2)</f>
        <v>0</v>
      </c>
      <c r="K248" s="212"/>
      <c r="L248" s="40"/>
      <c r="M248" s="213" t="s">
        <v>1</v>
      </c>
      <c r="N248" s="214" t="s">
        <v>46</v>
      </c>
      <c r="O248" s="72"/>
      <c r="P248" s="215">
        <f>O248*H248</f>
        <v>0</v>
      </c>
      <c r="Q248" s="215">
        <v>5.6999999999999998E-4</v>
      </c>
      <c r="R248" s="215">
        <f>Q248*H248</f>
        <v>1.0032000000000001E-2</v>
      </c>
      <c r="S248" s="215">
        <v>0</v>
      </c>
      <c r="T248" s="21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184</v>
      </c>
      <c r="AT248" s="217" t="s">
        <v>180</v>
      </c>
      <c r="AU248" s="217" t="s">
        <v>185</v>
      </c>
      <c r="AY248" s="18" t="s">
        <v>177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185</v>
      </c>
      <c r="BK248" s="218">
        <f>ROUND(I248*H248,2)</f>
        <v>0</v>
      </c>
      <c r="BL248" s="18" t="s">
        <v>184</v>
      </c>
      <c r="BM248" s="217" t="s">
        <v>329</v>
      </c>
    </row>
    <row r="249" spans="1:65" s="2" customFormat="1" ht="33" customHeight="1">
      <c r="A249" s="35"/>
      <c r="B249" s="36"/>
      <c r="C249" s="205" t="s">
        <v>330</v>
      </c>
      <c r="D249" s="205" t="s">
        <v>180</v>
      </c>
      <c r="E249" s="206" t="s">
        <v>331</v>
      </c>
      <c r="F249" s="207" t="s">
        <v>332</v>
      </c>
      <c r="G249" s="208" t="s">
        <v>192</v>
      </c>
      <c r="H249" s="209">
        <v>1</v>
      </c>
      <c r="I249" s="210"/>
      <c r="J249" s="211">
        <f>ROUND(I249*H249,2)</f>
        <v>0</v>
      </c>
      <c r="K249" s="212"/>
      <c r="L249" s="40"/>
      <c r="M249" s="213" t="s">
        <v>1</v>
      </c>
      <c r="N249" s="214" t="s">
        <v>46</v>
      </c>
      <c r="O249" s="72"/>
      <c r="P249" s="215">
        <f>O249*H249</f>
        <v>0</v>
      </c>
      <c r="Q249" s="215">
        <v>0.44169999999999998</v>
      </c>
      <c r="R249" s="215">
        <f>Q249*H249</f>
        <v>0.44169999999999998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184</v>
      </c>
      <c r="AT249" s="217" t="s">
        <v>180</v>
      </c>
      <c r="AU249" s="217" t="s">
        <v>185</v>
      </c>
      <c r="AY249" s="18" t="s">
        <v>177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185</v>
      </c>
      <c r="BK249" s="218">
        <f>ROUND(I249*H249,2)</f>
        <v>0</v>
      </c>
      <c r="BL249" s="18" t="s">
        <v>184</v>
      </c>
      <c r="BM249" s="217" t="s">
        <v>333</v>
      </c>
    </row>
    <row r="250" spans="1:65" s="2" customFormat="1" ht="21.75" customHeight="1">
      <c r="A250" s="35"/>
      <c r="B250" s="36"/>
      <c r="C250" s="205" t="s">
        <v>334</v>
      </c>
      <c r="D250" s="205" t="s">
        <v>180</v>
      </c>
      <c r="E250" s="206" t="s">
        <v>335</v>
      </c>
      <c r="F250" s="207" t="s">
        <v>336</v>
      </c>
      <c r="G250" s="208" t="s">
        <v>192</v>
      </c>
      <c r="H250" s="209">
        <v>1</v>
      </c>
      <c r="I250" s="210"/>
      <c r="J250" s="211">
        <f>ROUND(I250*H250,2)</f>
        <v>0</v>
      </c>
      <c r="K250" s="212"/>
      <c r="L250" s="40"/>
      <c r="M250" s="213" t="s">
        <v>1</v>
      </c>
      <c r="N250" s="214" t="s">
        <v>46</v>
      </c>
      <c r="O250" s="72"/>
      <c r="P250" s="215">
        <f>O250*H250</f>
        <v>0</v>
      </c>
      <c r="Q250" s="215">
        <v>5.3620000000000001E-2</v>
      </c>
      <c r="R250" s="215">
        <f>Q250*H250</f>
        <v>5.3620000000000001E-2</v>
      </c>
      <c r="S250" s="215">
        <v>0</v>
      </c>
      <c r="T250" s="21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184</v>
      </c>
      <c r="AT250" s="217" t="s">
        <v>180</v>
      </c>
      <c r="AU250" s="217" t="s">
        <v>185</v>
      </c>
      <c r="AY250" s="18" t="s">
        <v>177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185</v>
      </c>
      <c r="BK250" s="218">
        <f>ROUND(I250*H250,2)</f>
        <v>0</v>
      </c>
      <c r="BL250" s="18" t="s">
        <v>184</v>
      </c>
      <c r="BM250" s="217" t="s">
        <v>337</v>
      </c>
    </row>
    <row r="251" spans="1:65" s="2" customFormat="1" ht="16.5" customHeight="1">
      <c r="A251" s="35"/>
      <c r="B251" s="36"/>
      <c r="C251" s="263" t="s">
        <v>338</v>
      </c>
      <c r="D251" s="263" t="s">
        <v>339</v>
      </c>
      <c r="E251" s="264" t="s">
        <v>340</v>
      </c>
      <c r="F251" s="265" t="s">
        <v>341</v>
      </c>
      <c r="G251" s="266" t="s">
        <v>192</v>
      </c>
      <c r="H251" s="267">
        <v>1</v>
      </c>
      <c r="I251" s="268"/>
      <c r="J251" s="269">
        <f>ROUND(I251*H251,2)</f>
        <v>0</v>
      </c>
      <c r="K251" s="270"/>
      <c r="L251" s="271"/>
      <c r="M251" s="272" t="s">
        <v>1</v>
      </c>
      <c r="N251" s="273" t="s">
        <v>46</v>
      </c>
      <c r="O251" s="72"/>
      <c r="P251" s="215">
        <f>O251*H251</f>
        <v>0</v>
      </c>
      <c r="Q251" s="215">
        <v>5.2999999999999999E-2</v>
      </c>
      <c r="R251" s="215">
        <f>Q251*H251</f>
        <v>5.2999999999999999E-2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226</v>
      </c>
      <c r="AT251" s="217" t="s">
        <v>339</v>
      </c>
      <c r="AU251" s="217" t="s">
        <v>185</v>
      </c>
      <c r="AY251" s="18" t="s">
        <v>177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185</v>
      </c>
      <c r="BK251" s="218">
        <f>ROUND(I251*H251,2)</f>
        <v>0</v>
      </c>
      <c r="BL251" s="18" t="s">
        <v>184</v>
      </c>
      <c r="BM251" s="217" t="s">
        <v>342</v>
      </c>
    </row>
    <row r="252" spans="1:65" s="12" customFormat="1" ht="22.8" customHeight="1">
      <c r="B252" s="189"/>
      <c r="C252" s="190"/>
      <c r="D252" s="191" t="s">
        <v>79</v>
      </c>
      <c r="E252" s="203" t="s">
        <v>233</v>
      </c>
      <c r="F252" s="203" t="s">
        <v>343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SUM(P253:P267)</f>
        <v>0</v>
      </c>
      <c r="Q252" s="197"/>
      <c r="R252" s="198">
        <f>SUM(R253:R267)</f>
        <v>1.6984999999999999E-3</v>
      </c>
      <c r="S252" s="197"/>
      <c r="T252" s="199">
        <f>SUM(T253:T267)</f>
        <v>5.5846270000000011</v>
      </c>
      <c r="AR252" s="200" t="s">
        <v>88</v>
      </c>
      <c r="AT252" s="201" t="s">
        <v>79</v>
      </c>
      <c r="AU252" s="201" t="s">
        <v>88</v>
      </c>
      <c r="AY252" s="200" t="s">
        <v>177</v>
      </c>
      <c r="BK252" s="202">
        <f>SUM(BK253:BK267)</f>
        <v>0</v>
      </c>
    </row>
    <row r="253" spans="1:65" s="2" customFormat="1" ht="21.75" customHeight="1">
      <c r="A253" s="35"/>
      <c r="B253" s="36"/>
      <c r="C253" s="205" t="s">
        <v>344</v>
      </c>
      <c r="D253" s="205" t="s">
        <v>180</v>
      </c>
      <c r="E253" s="206" t="s">
        <v>345</v>
      </c>
      <c r="F253" s="207" t="s">
        <v>346</v>
      </c>
      <c r="G253" s="208" t="s">
        <v>210</v>
      </c>
      <c r="H253" s="209">
        <v>38.4</v>
      </c>
      <c r="I253" s="210"/>
      <c r="J253" s="211">
        <f>ROUND(I253*H253,2)</f>
        <v>0</v>
      </c>
      <c r="K253" s="212"/>
      <c r="L253" s="40"/>
      <c r="M253" s="213" t="s">
        <v>1</v>
      </c>
      <c r="N253" s="214" t="s">
        <v>46</v>
      </c>
      <c r="O253" s="72"/>
      <c r="P253" s="215">
        <f>O253*H253</f>
        <v>0</v>
      </c>
      <c r="Q253" s="215">
        <v>4.0000000000000003E-5</v>
      </c>
      <c r="R253" s="215">
        <f>Q253*H253</f>
        <v>1.536E-3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184</v>
      </c>
      <c r="AT253" s="217" t="s">
        <v>180</v>
      </c>
      <c r="AU253" s="217" t="s">
        <v>185</v>
      </c>
      <c r="AY253" s="18" t="s">
        <v>177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185</v>
      </c>
      <c r="BK253" s="218">
        <f>ROUND(I253*H253,2)</f>
        <v>0</v>
      </c>
      <c r="BL253" s="18" t="s">
        <v>184</v>
      </c>
      <c r="BM253" s="217" t="s">
        <v>347</v>
      </c>
    </row>
    <row r="254" spans="1:65" s="14" customFormat="1" ht="10.199999999999999">
      <c r="B254" s="230"/>
      <c r="C254" s="231"/>
      <c r="D254" s="221" t="s">
        <v>187</v>
      </c>
      <c r="E254" s="232" t="s">
        <v>1</v>
      </c>
      <c r="F254" s="233" t="s">
        <v>1084</v>
      </c>
      <c r="G254" s="231"/>
      <c r="H254" s="234">
        <v>38.4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187</v>
      </c>
      <c r="AU254" s="240" t="s">
        <v>185</v>
      </c>
      <c r="AV254" s="14" t="s">
        <v>185</v>
      </c>
      <c r="AW254" s="14" t="s">
        <v>36</v>
      </c>
      <c r="AX254" s="14" t="s">
        <v>88</v>
      </c>
      <c r="AY254" s="240" t="s">
        <v>177</v>
      </c>
    </row>
    <row r="255" spans="1:65" s="2" customFormat="1" ht="21.75" customHeight="1">
      <c r="A255" s="35"/>
      <c r="B255" s="36"/>
      <c r="C255" s="205" t="s">
        <v>349</v>
      </c>
      <c r="D255" s="205" t="s">
        <v>180</v>
      </c>
      <c r="E255" s="206" t="s">
        <v>350</v>
      </c>
      <c r="F255" s="207" t="s">
        <v>351</v>
      </c>
      <c r="G255" s="208" t="s">
        <v>210</v>
      </c>
      <c r="H255" s="209">
        <v>20.417000000000002</v>
      </c>
      <c r="I255" s="210"/>
      <c r="J255" s="211">
        <f>ROUND(I255*H255,2)</f>
        <v>0</v>
      </c>
      <c r="K255" s="212"/>
      <c r="L255" s="40"/>
      <c r="M255" s="213" t="s">
        <v>1</v>
      </c>
      <c r="N255" s="214" t="s">
        <v>46</v>
      </c>
      <c r="O255" s="72"/>
      <c r="P255" s="215">
        <f>O255*H255</f>
        <v>0</v>
      </c>
      <c r="Q255" s="215">
        <v>0</v>
      </c>
      <c r="R255" s="215">
        <f>Q255*H255</f>
        <v>0</v>
      </c>
      <c r="S255" s="215">
        <v>0.13100000000000001</v>
      </c>
      <c r="T255" s="216">
        <f>S255*H255</f>
        <v>2.6746270000000005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184</v>
      </c>
      <c r="AT255" s="217" t="s">
        <v>180</v>
      </c>
      <c r="AU255" s="217" t="s">
        <v>185</v>
      </c>
      <c r="AY255" s="18" t="s">
        <v>177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185</v>
      </c>
      <c r="BK255" s="218">
        <f>ROUND(I255*H255,2)</f>
        <v>0</v>
      </c>
      <c r="BL255" s="18" t="s">
        <v>184</v>
      </c>
      <c r="BM255" s="217" t="s">
        <v>352</v>
      </c>
    </row>
    <row r="256" spans="1:65" s="13" customFormat="1" ht="10.199999999999999">
      <c r="B256" s="219"/>
      <c r="C256" s="220"/>
      <c r="D256" s="221" t="s">
        <v>187</v>
      </c>
      <c r="E256" s="222" t="s">
        <v>1</v>
      </c>
      <c r="F256" s="223" t="s">
        <v>353</v>
      </c>
      <c r="G256" s="220"/>
      <c r="H256" s="222" t="s">
        <v>1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187</v>
      </c>
      <c r="AU256" s="229" t="s">
        <v>185</v>
      </c>
      <c r="AV256" s="13" t="s">
        <v>88</v>
      </c>
      <c r="AW256" s="13" t="s">
        <v>36</v>
      </c>
      <c r="AX256" s="13" t="s">
        <v>80</v>
      </c>
      <c r="AY256" s="229" t="s">
        <v>177</v>
      </c>
    </row>
    <row r="257" spans="1:65" s="14" customFormat="1" ht="10.199999999999999">
      <c r="B257" s="230"/>
      <c r="C257" s="231"/>
      <c r="D257" s="221" t="s">
        <v>187</v>
      </c>
      <c r="E257" s="232" t="s">
        <v>1</v>
      </c>
      <c r="F257" s="233" t="s">
        <v>1085</v>
      </c>
      <c r="G257" s="231"/>
      <c r="H257" s="234">
        <v>20.417000000000002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187</v>
      </c>
      <c r="AU257" s="240" t="s">
        <v>185</v>
      </c>
      <c r="AV257" s="14" t="s">
        <v>185</v>
      </c>
      <c r="AW257" s="14" t="s">
        <v>36</v>
      </c>
      <c r="AX257" s="14" t="s">
        <v>80</v>
      </c>
      <c r="AY257" s="240" t="s">
        <v>177</v>
      </c>
    </row>
    <row r="258" spans="1:65" s="15" customFormat="1" ht="10.199999999999999">
      <c r="B258" s="241"/>
      <c r="C258" s="242"/>
      <c r="D258" s="221" t="s">
        <v>187</v>
      </c>
      <c r="E258" s="243" t="s">
        <v>1</v>
      </c>
      <c r="F258" s="244" t="s">
        <v>217</v>
      </c>
      <c r="G258" s="242"/>
      <c r="H258" s="245">
        <v>20.417000000000002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187</v>
      </c>
      <c r="AU258" s="251" t="s">
        <v>185</v>
      </c>
      <c r="AV258" s="15" t="s">
        <v>184</v>
      </c>
      <c r="AW258" s="15" t="s">
        <v>36</v>
      </c>
      <c r="AX258" s="15" t="s">
        <v>88</v>
      </c>
      <c r="AY258" s="251" t="s">
        <v>177</v>
      </c>
    </row>
    <row r="259" spans="1:65" s="2" customFormat="1" ht="21.75" customHeight="1">
      <c r="A259" s="35"/>
      <c r="B259" s="36"/>
      <c r="C259" s="205" t="s">
        <v>355</v>
      </c>
      <c r="D259" s="205" t="s">
        <v>180</v>
      </c>
      <c r="E259" s="206" t="s">
        <v>356</v>
      </c>
      <c r="F259" s="207" t="s">
        <v>357</v>
      </c>
      <c r="G259" s="208" t="s">
        <v>210</v>
      </c>
      <c r="H259" s="209">
        <v>6.0720000000000001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46</v>
      </c>
      <c r="O259" s="72"/>
      <c r="P259" s="215">
        <f>O259*H259</f>
        <v>0</v>
      </c>
      <c r="Q259" s="215">
        <v>0</v>
      </c>
      <c r="R259" s="215">
        <f>Q259*H259</f>
        <v>0</v>
      </c>
      <c r="S259" s="215">
        <v>0.1</v>
      </c>
      <c r="T259" s="216">
        <f>S259*H259</f>
        <v>0.60720000000000007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184</v>
      </c>
      <c r="AT259" s="217" t="s">
        <v>180</v>
      </c>
      <c r="AU259" s="217" t="s">
        <v>185</v>
      </c>
      <c r="AY259" s="18" t="s">
        <v>177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185</v>
      </c>
      <c r="BK259" s="218">
        <f>ROUND(I259*H259,2)</f>
        <v>0</v>
      </c>
      <c r="BL259" s="18" t="s">
        <v>184</v>
      </c>
      <c r="BM259" s="217" t="s">
        <v>358</v>
      </c>
    </row>
    <row r="260" spans="1:65" s="14" customFormat="1" ht="10.199999999999999">
      <c r="B260" s="230"/>
      <c r="C260" s="231"/>
      <c r="D260" s="221" t="s">
        <v>187</v>
      </c>
      <c r="E260" s="232" t="s">
        <v>1</v>
      </c>
      <c r="F260" s="233" t="s">
        <v>1038</v>
      </c>
      <c r="G260" s="231"/>
      <c r="H260" s="234">
        <v>6.0720000000000001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187</v>
      </c>
      <c r="AU260" s="240" t="s">
        <v>185</v>
      </c>
      <c r="AV260" s="14" t="s">
        <v>185</v>
      </c>
      <c r="AW260" s="14" t="s">
        <v>36</v>
      </c>
      <c r="AX260" s="14" t="s">
        <v>88</v>
      </c>
      <c r="AY260" s="240" t="s">
        <v>177</v>
      </c>
    </row>
    <row r="261" spans="1:65" s="2" customFormat="1" ht="21.75" customHeight="1">
      <c r="A261" s="35"/>
      <c r="B261" s="36"/>
      <c r="C261" s="205" t="s">
        <v>360</v>
      </c>
      <c r="D261" s="205" t="s">
        <v>180</v>
      </c>
      <c r="E261" s="206" t="s">
        <v>361</v>
      </c>
      <c r="F261" s="207" t="s">
        <v>362</v>
      </c>
      <c r="G261" s="208" t="s">
        <v>210</v>
      </c>
      <c r="H261" s="209">
        <v>17.600000000000001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46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0.09</v>
      </c>
      <c r="T261" s="216">
        <f>S261*H261</f>
        <v>1.5840000000000001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184</v>
      </c>
      <c r="AT261" s="217" t="s">
        <v>180</v>
      </c>
      <c r="AU261" s="217" t="s">
        <v>185</v>
      </c>
      <c r="AY261" s="18" t="s">
        <v>177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185</v>
      </c>
      <c r="BK261" s="218">
        <f>ROUND(I261*H261,2)</f>
        <v>0</v>
      </c>
      <c r="BL261" s="18" t="s">
        <v>184</v>
      </c>
      <c r="BM261" s="217" t="s">
        <v>363</v>
      </c>
    </row>
    <row r="262" spans="1:65" s="2" customFormat="1" ht="16.5" customHeight="1">
      <c r="A262" s="35"/>
      <c r="B262" s="36"/>
      <c r="C262" s="205" t="s">
        <v>364</v>
      </c>
      <c r="D262" s="205" t="s">
        <v>180</v>
      </c>
      <c r="E262" s="206" t="s">
        <v>365</v>
      </c>
      <c r="F262" s="207" t="s">
        <v>366</v>
      </c>
      <c r="G262" s="208" t="s">
        <v>210</v>
      </c>
      <c r="H262" s="209">
        <v>8.8000000000000007</v>
      </c>
      <c r="I262" s="210"/>
      <c r="J262" s="211">
        <f>ROUND(I262*H262,2)</f>
        <v>0</v>
      </c>
      <c r="K262" s="212"/>
      <c r="L262" s="40"/>
      <c r="M262" s="213" t="s">
        <v>1</v>
      </c>
      <c r="N262" s="214" t="s">
        <v>46</v>
      </c>
      <c r="O262" s="72"/>
      <c r="P262" s="215">
        <f>O262*H262</f>
        <v>0</v>
      </c>
      <c r="Q262" s="215">
        <v>0</v>
      </c>
      <c r="R262" s="215">
        <f>Q262*H262</f>
        <v>0</v>
      </c>
      <c r="S262" s="215">
        <v>7.5999999999999998E-2</v>
      </c>
      <c r="T262" s="216">
        <f>S262*H262</f>
        <v>0.66880000000000006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184</v>
      </c>
      <c r="AT262" s="217" t="s">
        <v>180</v>
      </c>
      <c r="AU262" s="217" t="s">
        <v>185</v>
      </c>
      <c r="AY262" s="18" t="s">
        <v>177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185</v>
      </c>
      <c r="BK262" s="218">
        <f>ROUND(I262*H262,2)</f>
        <v>0</v>
      </c>
      <c r="BL262" s="18" t="s">
        <v>184</v>
      </c>
      <c r="BM262" s="217" t="s">
        <v>367</v>
      </c>
    </row>
    <row r="263" spans="1:65" s="2" customFormat="1" ht="21.75" customHeight="1">
      <c r="A263" s="35"/>
      <c r="B263" s="36"/>
      <c r="C263" s="205" t="s">
        <v>368</v>
      </c>
      <c r="D263" s="205" t="s">
        <v>180</v>
      </c>
      <c r="E263" s="206" t="s">
        <v>369</v>
      </c>
      <c r="F263" s="207" t="s">
        <v>370</v>
      </c>
      <c r="G263" s="208" t="s">
        <v>371</v>
      </c>
      <c r="H263" s="209">
        <v>1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46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1.2999999999999999E-2</v>
      </c>
      <c r="T263" s="216">
        <f>S263*H263</f>
        <v>1.2999999999999999E-2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184</v>
      </c>
      <c r="AT263" s="217" t="s">
        <v>180</v>
      </c>
      <c r="AU263" s="217" t="s">
        <v>185</v>
      </c>
      <c r="AY263" s="18" t="s">
        <v>177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185</v>
      </c>
      <c r="BK263" s="218">
        <f>ROUND(I263*H263,2)</f>
        <v>0</v>
      </c>
      <c r="BL263" s="18" t="s">
        <v>184</v>
      </c>
      <c r="BM263" s="217" t="s">
        <v>372</v>
      </c>
    </row>
    <row r="264" spans="1:65" s="2" customFormat="1" ht="21.75" customHeight="1">
      <c r="A264" s="35"/>
      <c r="B264" s="36"/>
      <c r="C264" s="205" t="s">
        <v>373</v>
      </c>
      <c r="D264" s="205" t="s">
        <v>180</v>
      </c>
      <c r="E264" s="206" t="s">
        <v>374</v>
      </c>
      <c r="F264" s="207" t="s">
        <v>375</v>
      </c>
      <c r="G264" s="208" t="s">
        <v>371</v>
      </c>
      <c r="H264" s="209">
        <v>1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46</v>
      </c>
      <c r="O264" s="72"/>
      <c r="P264" s="215">
        <f>O264*H264</f>
        <v>0</v>
      </c>
      <c r="Q264" s="215">
        <v>0</v>
      </c>
      <c r="R264" s="215">
        <f>Q264*H264</f>
        <v>0</v>
      </c>
      <c r="S264" s="215">
        <v>3.6999999999999998E-2</v>
      </c>
      <c r="T264" s="216">
        <f>S264*H264</f>
        <v>3.6999999999999998E-2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184</v>
      </c>
      <c r="AT264" s="217" t="s">
        <v>180</v>
      </c>
      <c r="AU264" s="217" t="s">
        <v>185</v>
      </c>
      <c r="AY264" s="18" t="s">
        <v>177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185</v>
      </c>
      <c r="BK264" s="218">
        <f>ROUND(I264*H264,2)</f>
        <v>0</v>
      </c>
      <c r="BL264" s="18" t="s">
        <v>184</v>
      </c>
      <c r="BM264" s="217" t="s">
        <v>376</v>
      </c>
    </row>
    <row r="265" spans="1:65" s="2" customFormat="1" ht="21.75" customHeight="1">
      <c r="A265" s="35"/>
      <c r="B265" s="36"/>
      <c r="C265" s="205" t="s">
        <v>377</v>
      </c>
      <c r="D265" s="205" t="s">
        <v>180</v>
      </c>
      <c r="E265" s="206" t="s">
        <v>378</v>
      </c>
      <c r="F265" s="207" t="s">
        <v>379</v>
      </c>
      <c r="G265" s="208" t="s">
        <v>203</v>
      </c>
      <c r="H265" s="209">
        <v>0.25</v>
      </c>
      <c r="I265" s="210"/>
      <c r="J265" s="211">
        <f>ROUND(I265*H265,2)</f>
        <v>0</v>
      </c>
      <c r="K265" s="212"/>
      <c r="L265" s="40"/>
      <c r="M265" s="213" t="s">
        <v>1</v>
      </c>
      <c r="N265" s="214" t="s">
        <v>46</v>
      </c>
      <c r="O265" s="72"/>
      <c r="P265" s="215">
        <f>O265*H265</f>
        <v>0</v>
      </c>
      <c r="Q265" s="215">
        <v>6.4999999999999997E-4</v>
      </c>
      <c r="R265" s="215">
        <f>Q265*H265</f>
        <v>1.6249999999999999E-4</v>
      </c>
      <c r="S265" s="215">
        <v>0</v>
      </c>
      <c r="T265" s="21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184</v>
      </c>
      <c r="AT265" s="217" t="s">
        <v>180</v>
      </c>
      <c r="AU265" s="217" t="s">
        <v>185</v>
      </c>
      <c r="AY265" s="18" t="s">
        <v>177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185</v>
      </c>
      <c r="BK265" s="218">
        <f>ROUND(I265*H265,2)</f>
        <v>0</v>
      </c>
      <c r="BL265" s="18" t="s">
        <v>184</v>
      </c>
      <c r="BM265" s="217" t="s">
        <v>380</v>
      </c>
    </row>
    <row r="266" spans="1:65" s="13" customFormat="1" ht="10.199999999999999">
      <c r="B266" s="219"/>
      <c r="C266" s="220"/>
      <c r="D266" s="221" t="s">
        <v>187</v>
      </c>
      <c r="E266" s="222" t="s">
        <v>1</v>
      </c>
      <c r="F266" s="223" t="s">
        <v>381</v>
      </c>
      <c r="G266" s="220"/>
      <c r="H266" s="222" t="s">
        <v>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187</v>
      </c>
      <c r="AU266" s="229" t="s">
        <v>185</v>
      </c>
      <c r="AV266" s="13" t="s">
        <v>88</v>
      </c>
      <c r="AW266" s="13" t="s">
        <v>36</v>
      </c>
      <c r="AX266" s="13" t="s">
        <v>80</v>
      </c>
      <c r="AY266" s="229" t="s">
        <v>177</v>
      </c>
    </row>
    <row r="267" spans="1:65" s="14" customFormat="1" ht="10.199999999999999">
      <c r="B267" s="230"/>
      <c r="C267" s="231"/>
      <c r="D267" s="221" t="s">
        <v>187</v>
      </c>
      <c r="E267" s="232" t="s">
        <v>1</v>
      </c>
      <c r="F267" s="233" t="s">
        <v>382</v>
      </c>
      <c r="G267" s="231"/>
      <c r="H267" s="234">
        <v>0.25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187</v>
      </c>
      <c r="AU267" s="240" t="s">
        <v>185</v>
      </c>
      <c r="AV267" s="14" t="s">
        <v>185</v>
      </c>
      <c r="AW267" s="14" t="s">
        <v>36</v>
      </c>
      <c r="AX267" s="14" t="s">
        <v>88</v>
      </c>
      <c r="AY267" s="240" t="s">
        <v>177</v>
      </c>
    </row>
    <row r="268" spans="1:65" s="12" customFormat="1" ht="22.8" customHeight="1">
      <c r="B268" s="189"/>
      <c r="C268" s="190"/>
      <c r="D268" s="191" t="s">
        <v>79</v>
      </c>
      <c r="E268" s="203" t="s">
        <v>383</v>
      </c>
      <c r="F268" s="203" t="s">
        <v>384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SUM(P269:P273)</f>
        <v>0</v>
      </c>
      <c r="Q268" s="197"/>
      <c r="R268" s="198">
        <f>SUM(R269:R273)</f>
        <v>0</v>
      </c>
      <c r="S268" s="197"/>
      <c r="T268" s="199">
        <f>SUM(T269:T273)</f>
        <v>0</v>
      </c>
      <c r="AR268" s="200" t="s">
        <v>88</v>
      </c>
      <c r="AT268" s="201" t="s">
        <v>79</v>
      </c>
      <c r="AU268" s="201" t="s">
        <v>88</v>
      </c>
      <c r="AY268" s="200" t="s">
        <v>177</v>
      </c>
      <c r="BK268" s="202">
        <f>SUM(BK269:BK273)</f>
        <v>0</v>
      </c>
    </row>
    <row r="269" spans="1:65" s="2" customFormat="1" ht="21.75" customHeight="1">
      <c r="A269" s="35"/>
      <c r="B269" s="36"/>
      <c r="C269" s="205" t="s">
        <v>385</v>
      </c>
      <c r="D269" s="205" t="s">
        <v>180</v>
      </c>
      <c r="E269" s="206" t="s">
        <v>386</v>
      </c>
      <c r="F269" s="207" t="s">
        <v>387</v>
      </c>
      <c r="G269" s="208" t="s">
        <v>388</v>
      </c>
      <c r="H269" s="209">
        <v>6.5069999999999997</v>
      </c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46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184</v>
      </c>
      <c r="AT269" s="217" t="s">
        <v>180</v>
      </c>
      <c r="AU269" s="217" t="s">
        <v>185</v>
      </c>
      <c r="AY269" s="18" t="s">
        <v>177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185</v>
      </c>
      <c r="BK269" s="218">
        <f>ROUND(I269*H269,2)</f>
        <v>0</v>
      </c>
      <c r="BL269" s="18" t="s">
        <v>184</v>
      </c>
      <c r="BM269" s="217" t="s">
        <v>389</v>
      </c>
    </row>
    <row r="270" spans="1:65" s="2" customFormat="1" ht="21.75" customHeight="1">
      <c r="A270" s="35"/>
      <c r="B270" s="36"/>
      <c r="C270" s="205" t="s">
        <v>390</v>
      </c>
      <c r="D270" s="205" t="s">
        <v>180</v>
      </c>
      <c r="E270" s="206" t="s">
        <v>391</v>
      </c>
      <c r="F270" s="207" t="s">
        <v>392</v>
      </c>
      <c r="G270" s="208" t="s">
        <v>388</v>
      </c>
      <c r="H270" s="209">
        <v>6.5069999999999997</v>
      </c>
      <c r="I270" s="210"/>
      <c r="J270" s="211">
        <f>ROUND(I270*H270,2)</f>
        <v>0</v>
      </c>
      <c r="K270" s="212"/>
      <c r="L270" s="40"/>
      <c r="M270" s="213" t="s">
        <v>1</v>
      </c>
      <c r="N270" s="214" t="s">
        <v>46</v>
      </c>
      <c r="O270" s="72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184</v>
      </c>
      <c r="AT270" s="217" t="s">
        <v>180</v>
      </c>
      <c r="AU270" s="217" t="s">
        <v>185</v>
      </c>
      <c r="AY270" s="18" t="s">
        <v>177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185</v>
      </c>
      <c r="BK270" s="218">
        <f>ROUND(I270*H270,2)</f>
        <v>0</v>
      </c>
      <c r="BL270" s="18" t="s">
        <v>184</v>
      </c>
      <c r="BM270" s="217" t="s">
        <v>393</v>
      </c>
    </row>
    <row r="271" spans="1:65" s="2" customFormat="1" ht="21.75" customHeight="1">
      <c r="A271" s="35"/>
      <c r="B271" s="36"/>
      <c r="C271" s="205" t="s">
        <v>394</v>
      </c>
      <c r="D271" s="205" t="s">
        <v>180</v>
      </c>
      <c r="E271" s="206" t="s">
        <v>395</v>
      </c>
      <c r="F271" s="207" t="s">
        <v>396</v>
      </c>
      <c r="G271" s="208" t="s">
        <v>388</v>
      </c>
      <c r="H271" s="209">
        <v>166.905</v>
      </c>
      <c r="I271" s="210"/>
      <c r="J271" s="211">
        <f>ROUND(I271*H271,2)</f>
        <v>0</v>
      </c>
      <c r="K271" s="212"/>
      <c r="L271" s="40"/>
      <c r="M271" s="213" t="s">
        <v>1</v>
      </c>
      <c r="N271" s="214" t="s">
        <v>46</v>
      </c>
      <c r="O271" s="72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184</v>
      </c>
      <c r="AT271" s="217" t="s">
        <v>180</v>
      </c>
      <c r="AU271" s="217" t="s">
        <v>185</v>
      </c>
      <c r="AY271" s="18" t="s">
        <v>177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185</v>
      </c>
      <c r="BK271" s="218">
        <f>ROUND(I271*H271,2)</f>
        <v>0</v>
      </c>
      <c r="BL271" s="18" t="s">
        <v>184</v>
      </c>
      <c r="BM271" s="217" t="s">
        <v>397</v>
      </c>
    </row>
    <row r="272" spans="1:65" s="14" customFormat="1" ht="10.199999999999999">
      <c r="B272" s="230"/>
      <c r="C272" s="231"/>
      <c r="D272" s="221" t="s">
        <v>187</v>
      </c>
      <c r="E272" s="232" t="s">
        <v>1</v>
      </c>
      <c r="F272" s="233" t="s">
        <v>398</v>
      </c>
      <c r="G272" s="231"/>
      <c r="H272" s="234">
        <v>166.905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187</v>
      </c>
      <c r="AU272" s="240" t="s">
        <v>185</v>
      </c>
      <c r="AV272" s="14" t="s">
        <v>185</v>
      </c>
      <c r="AW272" s="14" t="s">
        <v>36</v>
      </c>
      <c r="AX272" s="14" t="s">
        <v>88</v>
      </c>
      <c r="AY272" s="240" t="s">
        <v>177</v>
      </c>
    </row>
    <row r="273" spans="1:65" s="2" customFormat="1" ht="21.75" customHeight="1">
      <c r="A273" s="35"/>
      <c r="B273" s="36"/>
      <c r="C273" s="205" t="s">
        <v>399</v>
      </c>
      <c r="D273" s="205" t="s">
        <v>180</v>
      </c>
      <c r="E273" s="206" t="s">
        <v>400</v>
      </c>
      <c r="F273" s="207" t="s">
        <v>401</v>
      </c>
      <c r="G273" s="208" t="s">
        <v>388</v>
      </c>
      <c r="H273" s="209">
        <v>6.5069999999999997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46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184</v>
      </c>
      <c r="AT273" s="217" t="s">
        <v>180</v>
      </c>
      <c r="AU273" s="217" t="s">
        <v>185</v>
      </c>
      <c r="AY273" s="18" t="s">
        <v>177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185</v>
      </c>
      <c r="BK273" s="218">
        <f>ROUND(I273*H273,2)</f>
        <v>0</v>
      </c>
      <c r="BL273" s="18" t="s">
        <v>184</v>
      </c>
      <c r="BM273" s="217" t="s">
        <v>402</v>
      </c>
    </row>
    <row r="274" spans="1:65" s="12" customFormat="1" ht="22.8" customHeight="1">
      <c r="B274" s="189"/>
      <c r="C274" s="190"/>
      <c r="D274" s="191" t="s">
        <v>79</v>
      </c>
      <c r="E274" s="203" t="s">
        <v>403</v>
      </c>
      <c r="F274" s="203" t="s">
        <v>404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P275</f>
        <v>0</v>
      </c>
      <c r="Q274" s="197"/>
      <c r="R274" s="198">
        <f>R275</f>
        <v>0</v>
      </c>
      <c r="S274" s="197"/>
      <c r="T274" s="199">
        <f>T275</f>
        <v>0</v>
      </c>
      <c r="AR274" s="200" t="s">
        <v>88</v>
      </c>
      <c r="AT274" s="201" t="s">
        <v>79</v>
      </c>
      <c r="AU274" s="201" t="s">
        <v>88</v>
      </c>
      <c r="AY274" s="200" t="s">
        <v>177</v>
      </c>
      <c r="BK274" s="202">
        <f>BK275</f>
        <v>0</v>
      </c>
    </row>
    <row r="275" spans="1:65" s="2" customFormat="1" ht="16.5" customHeight="1">
      <c r="A275" s="35"/>
      <c r="B275" s="36"/>
      <c r="C275" s="205" t="s">
        <v>405</v>
      </c>
      <c r="D275" s="205" t="s">
        <v>180</v>
      </c>
      <c r="E275" s="206" t="s">
        <v>406</v>
      </c>
      <c r="F275" s="207" t="s">
        <v>407</v>
      </c>
      <c r="G275" s="208" t="s">
        <v>388</v>
      </c>
      <c r="H275" s="209">
        <v>8.0579999999999998</v>
      </c>
      <c r="I275" s="210"/>
      <c r="J275" s="211">
        <f>ROUND(I275*H275,2)</f>
        <v>0</v>
      </c>
      <c r="K275" s="212"/>
      <c r="L275" s="40"/>
      <c r="M275" s="213" t="s">
        <v>1</v>
      </c>
      <c r="N275" s="214" t="s">
        <v>46</v>
      </c>
      <c r="O275" s="72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184</v>
      </c>
      <c r="AT275" s="217" t="s">
        <v>180</v>
      </c>
      <c r="AU275" s="217" t="s">
        <v>185</v>
      </c>
      <c r="AY275" s="18" t="s">
        <v>177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185</v>
      </c>
      <c r="BK275" s="218">
        <f>ROUND(I275*H275,2)</f>
        <v>0</v>
      </c>
      <c r="BL275" s="18" t="s">
        <v>184</v>
      </c>
      <c r="BM275" s="217" t="s">
        <v>408</v>
      </c>
    </row>
    <row r="276" spans="1:65" s="12" customFormat="1" ht="25.95" customHeight="1">
      <c r="B276" s="189"/>
      <c r="C276" s="190"/>
      <c r="D276" s="191" t="s">
        <v>79</v>
      </c>
      <c r="E276" s="192" t="s">
        <v>409</v>
      </c>
      <c r="F276" s="192" t="s">
        <v>410</v>
      </c>
      <c r="G276" s="190"/>
      <c r="H276" s="190"/>
      <c r="I276" s="193"/>
      <c r="J276" s="194">
        <f>BK276</f>
        <v>0</v>
      </c>
      <c r="K276" s="190"/>
      <c r="L276" s="195"/>
      <c r="M276" s="196"/>
      <c r="N276" s="197"/>
      <c r="O276" s="197"/>
      <c r="P276" s="198">
        <f>P277+P285+P296+P304+P314+P332+P334+P343+P375+P383+P386+P396+P414+P427+P441+P452+P455</f>
        <v>0</v>
      </c>
      <c r="Q276" s="197"/>
      <c r="R276" s="198">
        <f>R277+R285+R296+R304+R314+R332+R334+R343+R375+R383+R386+R396+R414+R427+R441+R452+R455</f>
        <v>1.2229912299999999</v>
      </c>
      <c r="S276" s="197"/>
      <c r="T276" s="199">
        <f>T277+T285+T296+T304+T314+T332+T334+T343+T375+T383+T386+T396+T414+T427+T441+T452+T455</f>
        <v>0.92284408000000007</v>
      </c>
      <c r="AR276" s="200" t="s">
        <v>185</v>
      </c>
      <c r="AT276" s="201" t="s">
        <v>79</v>
      </c>
      <c r="AU276" s="201" t="s">
        <v>80</v>
      </c>
      <c r="AY276" s="200" t="s">
        <v>177</v>
      </c>
      <c r="BK276" s="202">
        <f>BK277+BK285+BK296+BK304+BK314+BK332+BK334+BK343+BK375+BK383+BK386+BK396+BK414+BK427+BK441+BK452+BK455</f>
        <v>0</v>
      </c>
    </row>
    <row r="277" spans="1:65" s="12" customFormat="1" ht="22.8" customHeight="1">
      <c r="B277" s="189"/>
      <c r="C277" s="190"/>
      <c r="D277" s="191" t="s">
        <v>79</v>
      </c>
      <c r="E277" s="203" t="s">
        <v>411</v>
      </c>
      <c r="F277" s="203" t="s">
        <v>412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SUM(P278:P284)</f>
        <v>0</v>
      </c>
      <c r="Q277" s="197"/>
      <c r="R277" s="198">
        <f>SUM(R278:R284)</f>
        <v>9.2482079999999994E-2</v>
      </c>
      <c r="S277" s="197"/>
      <c r="T277" s="199">
        <f>SUM(T278:T284)</f>
        <v>0</v>
      </c>
      <c r="AR277" s="200" t="s">
        <v>185</v>
      </c>
      <c r="AT277" s="201" t="s">
        <v>79</v>
      </c>
      <c r="AU277" s="201" t="s">
        <v>88</v>
      </c>
      <c r="AY277" s="200" t="s">
        <v>177</v>
      </c>
      <c r="BK277" s="202">
        <f>SUM(BK278:BK284)</f>
        <v>0</v>
      </c>
    </row>
    <row r="278" spans="1:65" s="2" customFormat="1" ht="21.75" customHeight="1">
      <c r="A278" s="35"/>
      <c r="B278" s="36"/>
      <c r="C278" s="205" t="s">
        <v>413</v>
      </c>
      <c r="D278" s="205" t="s">
        <v>180</v>
      </c>
      <c r="E278" s="206" t="s">
        <v>414</v>
      </c>
      <c r="F278" s="207" t="s">
        <v>415</v>
      </c>
      <c r="G278" s="208" t="s">
        <v>210</v>
      </c>
      <c r="H278" s="209">
        <v>5.0999999999999996</v>
      </c>
      <c r="I278" s="210"/>
      <c r="J278" s="211">
        <f>ROUND(I278*H278,2)</f>
        <v>0</v>
      </c>
      <c r="K278" s="212"/>
      <c r="L278" s="40"/>
      <c r="M278" s="213" t="s">
        <v>1</v>
      </c>
      <c r="N278" s="214" t="s">
        <v>46</v>
      </c>
      <c r="O278" s="72"/>
      <c r="P278" s="215">
        <f>O278*H278</f>
        <v>0</v>
      </c>
      <c r="Q278" s="215">
        <v>6.0000000000000001E-3</v>
      </c>
      <c r="R278" s="215">
        <f>Q278*H278</f>
        <v>3.0599999999999999E-2</v>
      </c>
      <c r="S278" s="215">
        <v>0</v>
      </c>
      <c r="T278" s="21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263</v>
      </c>
      <c r="AT278" s="217" t="s">
        <v>180</v>
      </c>
      <c r="AU278" s="217" t="s">
        <v>185</v>
      </c>
      <c r="AY278" s="18" t="s">
        <v>177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185</v>
      </c>
      <c r="BK278" s="218">
        <f>ROUND(I278*H278,2)</f>
        <v>0</v>
      </c>
      <c r="BL278" s="18" t="s">
        <v>263</v>
      </c>
      <c r="BM278" s="217" t="s">
        <v>416</v>
      </c>
    </row>
    <row r="279" spans="1:65" s="14" customFormat="1" ht="10.199999999999999">
      <c r="B279" s="230"/>
      <c r="C279" s="231"/>
      <c r="D279" s="221" t="s">
        <v>187</v>
      </c>
      <c r="E279" s="232" t="s">
        <v>1</v>
      </c>
      <c r="F279" s="233" t="s">
        <v>417</v>
      </c>
      <c r="G279" s="231"/>
      <c r="H279" s="234">
        <v>5.0999999999999996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187</v>
      </c>
      <c r="AU279" s="240" t="s">
        <v>185</v>
      </c>
      <c r="AV279" s="14" t="s">
        <v>185</v>
      </c>
      <c r="AW279" s="14" t="s">
        <v>36</v>
      </c>
      <c r="AX279" s="14" t="s">
        <v>80</v>
      </c>
      <c r="AY279" s="240" t="s">
        <v>177</v>
      </c>
    </row>
    <row r="280" spans="1:65" s="15" customFormat="1" ht="10.199999999999999">
      <c r="B280" s="241"/>
      <c r="C280" s="242"/>
      <c r="D280" s="221" t="s">
        <v>187</v>
      </c>
      <c r="E280" s="243" t="s">
        <v>1</v>
      </c>
      <c r="F280" s="244" t="s">
        <v>217</v>
      </c>
      <c r="G280" s="242"/>
      <c r="H280" s="245">
        <v>5.0999999999999996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187</v>
      </c>
      <c r="AU280" s="251" t="s">
        <v>185</v>
      </c>
      <c r="AV280" s="15" t="s">
        <v>184</v>
      </c>
      <c r="AW280" s="15" t="s">
        <v>36</v>
      </c>
      <c r="AX280" s="15" t="s">
        <v>88</v>
      </c>
      <c r="AY280" s="251" t="s">
        <v>177</v>
      </c>
    </row>
    <row r="281" spans="1:65" s="2" customFormat="1" ht="21.75" customHeight="1">
      <c r="A281" s="35"/>
      <c r="B281" s="36"/>
      <c r="C281" s="205" t="s">
        <v>418</v>
      </c>
      <c r="D281" s="205" t="s">
        <v>180</v>
      </c>
      <c r="E281" s="206" t="s">
        <v>419</v>
      </c>
      <c r="F281" s="207" t="s">
        <v>420</v>
      </c>
      <c r="G281" s="208" t="s">
        <v>210</v>
      </c>
      <c r="H281" s="209">
        <v>10.128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46</v>
      </c>
      <c r="O281" s="72"/>
      <c r="P281" s="215">
        <f>O281*H281</f>
        <v>0</v>
      </c>
      <c r="Q281" s="215">
        <v>6.11E-3</v>
      </c>
      <c r="R281" s="215">
        <f>Q281*H281</f>
        <v>6.1882079999999999E-2</v>
      </c>
      <c r="S281" s="215">
        <v>0</v>
      </c>
      <c r="T281" s="21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263</v>
      </c>
      <c r="AT281" s="217" t="s">
        <v>180</v>
      </c>
      <c r="AU281" s="217" t="s">
        <v>185</v>
      </c>
      <c r="AY281" s="18" t="s">
        <v>177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185</v>
      </c>
      <c r="BK281" s="218">
        <f>ROUND(I281*H281,2)</f>
        <v>0</v>
      </c>
      <c r="BL281" s="18" t="s">
        <v>263</v>
      </c>
      <c r="BM281" s="217" t="s">
        <v>421</v>
      </c>
    </row>
    <row r="282" spans="1:65" s="14" customFormat="1" ht="10.199999999999999">
      <c r="B282" s="230"/>
      <c r="C282" s="231"/>
      <c r="D282" s="221" t="s">
        <v>187</v>
      </c>
      <c r="E282" s="232" t="s">
        <v>1</v>
      </c>
      <c r="F282" s="233" t="s">
        <v>422</v>
      </c>
      <c r="G282" s="231"/>
      <c r="H282" s="234">
        <v>10.128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187</v>
      </c>
      <c r="AU282" s="240" t="s">
        <v>185</v>
      </c>
      <c r="AV282" s="14" t="s">
        <v>185</v>
      </c>
      <c r="AW282" s="14" t="s">
        <v>36</v>
      </c>
      <c r="AX282" s="14" t="s">
        <v>80</v>
      </c>
      <c r="AY282" s="240" t="s">
        <v>177</v>
      </c>
    </row>
    <row r="283" spans="1:65" s="15" customFormat="1" ht="10.199999999999999">
      <c r="B283" s="241"/>
      <c r="C283" s="242"/>
      <c r="D283" s="221" t="s">
        <v>187</v>
      </c>
      <c r="E283" s="243" t="s">
        <v>1</v>
      </c>
      <c r="F283" s="244" t="s">
        <v>217</v>
      </c>
      <c r="G283" s="242"/>
      <c r="H283" s="245">
        <v>10.128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187</v>
      </c>
      <c r="AU283" s="251" t="s">
        <v>185</v>
      </c>
      <c r="AV283" s="15" t="s">
        <v>184</v>
      </c>
      <c r="AW283" s="15" t="s">
        <v>36</v>
      </c>
      <c r="AX283" s="15" t="s">
        <v>88</v>
      </c>
      <c r="AY283" s="251" t="s">
        <v>177</v>
      </c>
    </row>
    <row r="284" spans="1:65" s="2" customFormat="1" ht="21.75" customHeight="1">
      <c r="A284" s="35"/>
      <c r="B284" s="36"/>
      <c r="C284" s="205" t="s">
        <v>423</v>
      </c>
      <c r="D284" s="205" t="s">
        <v>180</v>
      </c>
      <c r="E284" s="206" t="s">
        <v>424</v>
      </c>
      <c r="F284" s="207" t="s">
        <v>425</v>
      </c>
      <c r="G284" s="208" t="s">
        <v>426</v>
      </c>
      <c r="H284" s="274"/>
      <c r="I284" s="210"/>
      <c r="J284" s="211">
        <f>ROUND(I284*H284,2)</f>
        <v>0</v>
      </c>
      <c r="K284" s="212"/>
      <c r="L284" s="40"/>
      <c r="M284" s="213" t="s">
        <v>1</v>
      </c>
      <c r="N284" s="214" t="s">
        <v>46</v>
      </c>
      <c r="O284" s="72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263</v>
      </c>
      <c r="AT284" s="217" t="s">
        <v>180</v>
      </c>
      <c r="AU284" s="217" t="s">
        <v>185</v>
      </c>
      <c r="AY284" s="18" t="s">
        <v>177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185</v>
      </c>
      <c r="BK284" s="218">
        <f>ROUND(I284*H284,2)</f>
        <v>0</v>
      </c>
      <c r="BL284" s="18" t="s">
        <v>263</v>
      </c>
      <c r="BM284" s="217" t="s">
        <v>427</v>
      </c>
    </row>
    <row r="285" spans="1:65" s="12" customFormat="1" ht="22.8" customHeight="1">
      <c r="B285" s="189"/>
      <c r="C285" s="190"/>
      <c r="D285" s="191" t="s">
        <v>79</v>
      </c>
      <c r="E285" s="203" t="s">
        <v>428</v>
      </c>
      <c r="F285" s="203" t="s">
        <v>429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SUM(P286:P295)</f>
        <v>0</v>
      </c>
      <c r="Q285" s="197"/>
      <c r="R285" s="198">
        <f>SUM(R286:R295)</f>
        <v>1.3594E-2</v>
      </c>
      <c r="S285" s="197"/>
      <c r="T285" s="199">
        <f>SUM(T286:T295)</f>
        <v>0</v>
      </c>
      <c r="AR285" s="200" t="s">
        <v>185</v>
      </c>
      <c r="AT285" s="201" t="s">
        <v>79</v>
      </c>
      <c r="AU285" s="201" t="s">
        <v>88</v>
      </c>
      <c r="AY285" s="200" t="s">
        <v>177</v>
      </c>
      <c r="BK285" s="202">
        <f>SUM(BK286:BK295)</f>
        <v>0</v>
      </c>
    </row>
    <row r="286" spans="1:65" s="2" customFormat="1" ht="21.75" customHeight="1">
      <c r="A286" s="35"/>
      <c r="B286" s="36"/>
      <c r="C286" s="205" t="s">
        <v>430</v>
      </c>
      <c r="D286" s="205" t="s">
        <v>180</v>
      </c>
      <c r="E286" s="206" t="s">
        <v>431</v>
      </c>
      <c r="F286" s="207" t="s">
        <v>432</v>
      </c>
      <c r="G286" s="208" t="s">
        <v>210</v>
      </c>
      <c r="H286" s="209">
        <v>5.0999999999999996</v>
      </c>
      <c r="I286" s="210"/>
      <c r="J286" s="211">
        <f>ROUND(I286*H286,2)</f>
        <v>0</v>
      </c>
      <c r="K286" s="212"/>
      <c r="L286" s="40"/>
      <c r="M286" s="213" t="s">
        <v>1</v>
      </c>
      <c r="N286" s="214" t="s">
        <v>46</v>
      </c>
      <c r="O286" s="72"/>
      <c r="P286" s="215">
        <f>O286*H286</f>
        <v>0</v>
      </c>
      <c r="Q286" s="215">
        <v>2.9999999999999997E-4</v>
      </c>
      <c r="R286" s="215">
        <f>Q286*H286</f>
        <v>1.5299999999999997E-3</v>
      </c>
      <c r="S286" s="215">
        <v>0</v>
      </c>
      <c r="T286" s="21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263</v>
      </c>
      <c r="AT286" s="217" t="s">
        <v>180</v>
      </c>
      <c r="AU286" s="217" t="s">
        <v>185</v>
      </c>
      <c r="AY286" s="18" t="s">
        <v>177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185</v>
      </c>
      <c r="BK286" s="218">
        <f>ROUND(I286*H286,2)</f>
        <v>0</v>
      </c>
      <c r="BL286" s="18" t="s">
        <v>263</v>
      </c>
      <c r="BM286" s="217" t="s">
        <v>433</v>
      </c>
    </row>
    <row r="287" spans="1:65" s="2" customFormat="1" ht="21.75" customHeight="1">
      <c r="A287" s="35"/>
      <c r="B287" s="36"/>
      <c r="C287" s="263" t="s">
        <v>434</v>
      </c>
      <c r="D287" s="263" t="s">
        <v>339</v>
      </c>
      <c r="E287" s="264" t="s">
        <v>435</v>
      </c>
      <c r="F287" s="265" t="s">
        <v>436</v>
      </c>
      <c r="G287" s="266" t="s">
        <v>210</v>
      </c>
      <c r="H287" s="267">
        <v>6</v>
      </c>
      <c r="I287" s="268"/>
      <c r="J287" s="269">
        <f>ROUND(I287*H287,2)</f>
        <v>0</v>
      </c>
      <c r="K287" s="270"/>
      <c r="L287" s="271"/>
      <c r="M287" s="272" t="s">
        <v>1</v>
      </c>
      <c r="N287" s="273" t="s">
        <v>46</v>
      </c>
      <c r="O287" s="72"/>
      <c r="P287" s="215">
        <f>O287*H287</f>
        <v>0</v>
      </c>
      <c r="Q287" s="215">
        <v>1.6800000000000001E-3</v>
      </c>
      <c r="R287" s="215">
        <f>Q287*H287</f>
        <v>1.008E-2</v>
      </c>
      <c r="S287" s="215">
        <v>0</v>
      </c>
      <c r="T287" s="21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360</v>
      </c>
      <c r="AT287" s="217" t="s">
        <v>339</v>
      </c>
      <c r="AU287" s="217" t="s">
        <v>185</v>
      </c>
      <c r="AY287" s="18" t="s">
        <v>177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185</v>
      </c>
      <c r="BK287" s="218">
        <f>ROUND(I287*H287,2)</f>
        <v>0</v>
      </c>
      <c r="BL287" s="18" t="s">
        <v>263</v>
      </c>
      <c r="BM287" s="217" t="s">
        <v>437</v>
      </c>
    </row>
    <row r="288" spans="1:65" s="14" customFormat="1" ht="20.399999999999999">
      <c r="B288" s="230"/>
      <c r="C288" s="231"/>
      <c r="D288" s="221" t="s">
        <v>187</v>
      </c>
      <c r="E288" s="231"/>
      <c r="F288" s="233" t="s">
        <v>438</v>
      </c>
      <c r="G288" s="231"/>
      <c r="H288" s="234">
        <v>6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187</v>
      </c>
      <c r="AU288" s="240" t="s">
        <v>185</v>
      </c>
      <c r="AV288" s="14" t="s">
        <v>185</v>
      </c>
      <c r="AW288" s="14" t="s">
        <v>4</v>
      </c>
      <c r="AX288" s="14" t="s">
        <v>88</v>
      </c>
      <c r="AY288" s="240" t="s">
        <v>177</v>
      </c>
    </row>
    <row r="289" spans="1:65" s="2" customFormat="1" ht="21.75" customHeight="1">
      <c r="A289" s="35"/>
      <c r="B289" s="36"/>
      <c r="C289" s="205" t="s">
        <v>439</v>
      </c>
      <c r="D289" s="205" t="s">
        <v>180</v>
      </c>
      <c r="E289" s="206" t="s">
        <v>440</v>
      </c>
      <c r="F289" s="207" t="s">
        <v>441</v>
      </c>
      <c r="G289" s="208" t="s">
        <v>203</v>
      </c>
      <c r="H289" s="209">
        <v>38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46</v>
      </c>
      <c r="O289" s="72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263</v>
      </c>
      <c r="AT289" s="217" t="s">
        <v>180</v>
      </c>
      <c r="AU289" s="217" t="s">
        <v>185</v>
      </c>
      <c r="AY289" s="18" t="s">
        <v>177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185</v>
      </c>
      <c r="BK289" s="218">
        <f>ROUND(I289*H289,2)</f>
        <v>0</v>
      </c>
      <c r="BL289" s="18" t="s">
        <v>263</v>
      </c>
      <c r="BM289" s="217" t="s">
        <v>442</v>
      </c>
    </row>
    <row r="290" spans="1:65" s="2" customFormat="1" ht="16.5" customHeight="1">
      <c r="A290" s="35"/>
      <c r="B290" s="36"/>
      <c r="C290" s="263" t="s">
        <v>443</v>
      </c>
      <c r="D290" s="263" t="s">
        <v>339</v>
      </c>
      <c r="E290" s="264" t="s">
        <v>444</v>
      </c>
      <c r="F290" s="265" t="s">
        <v>445</v>
      </c>
      <c r="G290" s="266" t="s">
        <v>203</v>
      </c>
      <c r="H290" s="267">
        <v>38</v>
      </c>
      <c r="I290" s="268"/>
      <c r="J290" s="269">
        <f>ROUND(I290*H290,2)</f>
        <v>0</v>
      </c>
      <c r="K290" s="270"/>
      <c r="L290" s="271"/>
      <c r="M290" s="272" t="s">
        <v>1</v>
      </c>
      <c r="N290" s="273" t="s">
        <v>46</v>
      </c>
      <c r="O290" s="72"/>
      <c r="P290" s="215">
        <f>O290*H290</f>
        <v>0</v>
      </c>
      <c r="Q290" s="215">
        <v>2.0000000000000002E-5</v>
      </c>
      <c r="R290" s="215">
        <f>Q290*H290</f>
        <v>7.6000000000000004E-4</v>
      </c>
      <c r="S290" s="215">
        <v>0</v>
      </c>
      <c r="T290" s="21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360</v>
      </c>
      <c r="AT290" s="217" t="s">
        <v>339</v>
      </c>
      <c r="AU290" s="217" t="s">
        <v>185</v>
      </c>
      <c r="AY290" s="18" t="s">
        <v>177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185</v>
      </c>
      <c r="BK290" s="218">
        <f>ROUND(I290*H290,2)</f>
        <v>0</v>
      </c>
      <c r="BL290" s="18" t="s">
        <v>263</v>
      </c>
      <c r="BM290" s="217" t="s">
        <v>446</v>
      </c>
    </row>
    <row r="291" spans="1:65" s="2" customFormat="1" ht="21.75" customHeight="1">
      <c r="A291" s="35"/>
      <c r="B291" s="36"/>
      <c r="C291" s="205" t="s">
        <v>447</v>
      </c>
      <c r="D291" s="205" t="s">
        <v>180</v>
      </c>
      <c r="E291" s="206" t="s">
        <v>448</v>
      </c>
      <c r="F291" s="207" t="s">
        <v>449</v>
      </c>
      <c r="G291" s="208" t="s">
        <v>203</v>
      </c>
      <c r="H291" s="209">
        <v>4</v>
      </c>
      <c r="I291" s="210"/>
      <c r="J291" s="211">
        <f>ROUND(I291*H291,2)</f>
        <v>0</v>
      </c>
      <c r="K291" s="212"/>
      <c r="L291" s="40"/>
      <c r="M291" s="213" t="s">
        <v>1</v>
      </c>
      <c r="N291" s="214" t="s">
        <v>46</v>
      </c>
      <c r="O291" s="72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263</v>
      </c>
      <c r="AT291" s="217" t="s">
        <v>180</v>
      </c>
      <c r="AU291" s="217" t="s">
        <v>185</v>
      </c>
      <c r="AY291" s="18" t="s">
        <v>177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185</v>
      </c>
      <c r="BK291" s="218">
        <f>ROUND(I291*H291,2)</f>
        <v>0</v>
      </c>
      <c r="BL291" s="18" t="s">
        <v>263</v>
      </c>
      <c r="BM291" s="217" t="s">
        <v>450</v>
      </c>
    </row>
    <row r="292" spans="1:65" s="2" customFormat="1" ht="21.75" customHeight="1">
      <c r="A292" s="35"/>
      <c r="B292" s="36"/>
      <c r="C292" s="205" t="s">
        <v>451</v>
      </c>
      <c r="D292" s="205" t="s">
        <v>180</v>
      </c>
      <c r="E292" s="206" t="s">
        <v>452</v>
      </c>
      <c r="F292" s="207" t="s">
        <v>453</v>
      </c>
      <c r="G292" s="208" t="s">
        <v>210</v>
      </c>
      <c r="H292" s="209">
        <v>5.0999999999999996</v>
      </c>
      <c r="I292" s="210"/>
      <c r="J292" s="211">
        <f>ROUND(I292*H292,2)</f>
        <v>0</v>
      </c>
      <c r="K292" s="212"/>
      <c r="L292" s="40"/>
      <c r="M292" s="213" t="s">
        <v>1</v>
      </c>
      <c r="N292" s="214" t="s">
        <v>46</v>
      </c>
      <c r="O292" s="72"/>
      <c r="P292" s="215">
        <f>O292*H292</f>
        <v>0</v>
      </c>
      <c r="Q292" s="215">
        <v>4.0000000000000003E-5</v>
      </c>
      <c r="R292" s="215">
        <f>Q292*H292</f>
        <v>2.04E-4</v>
      </c>
      <c r="S292" s="215">
        <v>0</v>
      </c>
      <c r="T292" s="21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263</v>
      </c>
      <c r="AT292" s="217" t="s">
        <v>180</v>
      </c>
      <c r="AU292" s="217" t="s">
        <v>185</v>
      </c>
      <c r="AY292" s="18" t="s">
        <v>177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185</v>
      </c>
      <c r="BK292" s="218">
        <f>ROUND(I292*H292,2)</f>
        <v>0</v>
      </c>
      <c r="BL292" s="18" t="s">
        <v>263</v>
      </c>
      <c r="BM292" s="217" t="s">
        <v>454</v>
      </c>
    </row>
    <row r="293" spans="1:65" s="2" customFormat="1" ht="16.5" customHeight="1">
      <c r="A293" s="35"/>
      <c r="B293" s="36"/>
      <c r="C293" s="263" t="s">
        <v>455</v>
      </c>
      <c r="D293" s="263" t="s">
        <v>339</v>
      </c>
      <c r="E293" s="264" t="s">
        <v>456</v>
      </c>
      <c r="F293" s="265" t="s">
        <v>457</v>
      </c>
      <c r="G293" s="266" t="s">
        <v>210</v>
      </c>
      <c r="H293" s="267">
        <v>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46</v>
      </c>
      <c r="O293" s="72"/>
      <c r="P293" s="215">
        <f>O293*H293</f>
        <v>0</v>
      </c>
      <c r="Q293" s="215">
        <v>1.7000000000000001E-4</v>
      </c>
      <c r="R293" s="215">
        <f>Q293*H293</f>
        <v>1.0200000000000001E-3</v>
      </c>
      <c r="S293" s="215">
        <v>0</v>
      </c>
      <c r="T293" s="21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360</v>
      </c>
      <c r="AT293" s="217" t="s">
        <v>339</v>
      </c>
      <c r="AU293" s="217" t="s">
        <v>185</v>
      </c>
      <c r="AY293" s="18" t="s">
        <v>177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185</v>
      </c>
      <c r="BK293" s="218">
        <f>ROUND(I293*H293,2)</f>
        <v>0</v>
      </c>
      <c r="BL293" s="18" t="s">
        <v>263</v>
      </c>
      <c r="BM293" s="217" t="s">
        <v>458</v>
      </c>
    </row>
    <row r="294" spans="1:65" s="14" customFormat="1" ht="10.199999999999999">
      <c r="B294" s="230"/>
      <c r="C294" s="231"/>
      <c r="D294" s="221" t="s">
        <v>187</v>
      </c>
      <c r="E294" s="231"/>
      <c r="F294" s="233" t="s">
        <v>459</v>
      </c>
      <c r="G294" s="231"/>
      <c r="H294" s="234">
        <v>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187</v>
      </c>
      <c r="AU294" s="240" t="s">
        <v>185</v>
      </c>
      <c r="AV294" s="14" t="s">
        <v>185</v>
      </c>
      <c r="AW294" s="14" t="s">
        <v>4</v>
      </c>
      <c r="AX294" s="14" t="s">
        <v>88</v>
      </c>
      <c r="AY294" s="240" t="s">
        <v>177</v>
      </c>
    </row>
    <row r="295" spans="1:65" s="2" customFormat="1" ht="21.75" customHeight="1">
      <c r="A295" s="35"/>
      <c r="B295" s="36"/>
      <c r="C295" s="205" t="s">
        <v>460</v>
      </c>
      <c r="D295" s="205" t="s">
        <v>180</v>
      </c>
      <c r="E295" s="206" t="s">
        <v>461</v>
      </c>
      <c r="F295" s="207" t="s">
        <v>462</v>
      </c>
      <c r="G295" s="208" t="s">
        <v>426</v>
      </c>
      <c r="H295" s="274"/>
      <c r="I295" s="210"/>
      <c r="J295" s="211">
        <f>ROUND(I295*H295,2)</f>
        <v>0</v>
      </c>
      <c r="K295" s="212"/>
      <c r="L295" s="40"/>
      <c r="M295" s="213" t="s">
        <v>1</v>
      </c>
      <c r="N295" s="214" t="s">
        <v>46</v>
      </c>
      <c r="O295" s="72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263</v>
      </c>
      <c r="AT295" s="217" t="s">
        <v>180</v>
      </c>
      <c r="AU295" s="217" t="s">
        <v>185</v>
      </c>
      <c r="AY295" s="18" t="s">
        <v>177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185</v>
      </c>
      <c r="BK295" s="218">
        <f>ROUND(I295*H295,2)</f>
        <v>0</v>
      </c>
      <c r="BL295" s="18" t="s">
        <v>263</v>
      </c>
      <c r="BM295" s="217" t="s">
        <v>463</v>
      </c>
    </row>
    <row r="296" spans="1:65" s="12" customFormat="1" ht="22.8" customHeight="1">
      <c r="B296" s="189"/>
      <c r="C296" s="190"/>
      <c r="D296" s="191" t="s">
        <v>79</v>
      </c>
      <c r="E296" s="203" t="s">
        <v>464</v>
      </c>
      <c r="F296" s="203" t="s">
        <v>465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SUM(P297:P303)</f>
        <v>0</v>
      </c>
      <c r="Q296" s="197"/>
      <c r="R296" s="198">
        <f>SUM(R297:R303)</f>
        <v>1.1384999999999999E-2</v>
      </c>
      <c r="S296" s="197"/>
      <c r="T296" s="199">
        <f>SUM(T297:T303)</f>
        <v>0</v>
      </c>
      <c r="AR296" s="200" t="s">
        <v>185</v>
      </c>
      <c r="AT296" s="201" t="s">
        <v>79</v>
      </c>
      <c r="AU296" s="201" t="s">
        <v>88</v>
      </c>
      <c r="AY296" s="200" t="s">
        <v>177</v>
      </c>
      <c r="BK296" s="202">
        <f>SUM(BK297:BK303)</f>
        <v>0</v>
      </c>
    </row>
    <row r="297" spans="1:65" s="2" customFormat="1" ht="21.75" customHeight="1">
      <c r="A297" s="35"/>
      <c r="B297" s="36"/>
      <c r="C297" s="205" t="s">
        <v>466</v>
      </c>
      <c r="D297" s="205" t="s">
        <v>180</v>
      </c>
      <c r="E297" s="206" t="s">
        <v>467</v>
      </c>
      <c r="F297" s="207" t="s">
        <v>468</v>
      </c>
      <c r="G297" s="208" t="s">
        <v>203</v>
      </c>
      <c r="H297" s="209">
        <v>2.5</v>
      </c>
      <c r="I297" s="210"/>
      <c r="J297" s="211">
        <f t="shared" ref="J297:J303" si="0">ROUND(I297*H297,2)</f>
        <v>0</v>
      </c>
      <c r="K297" s="212"/>
      <c r="L297" s="40"/>
      <c r="M297" s="213" t="s">
        <v>1</v>
      </c>
      <c r="N297" s="214" t="s">
        <v>46</v>
      </c>
      <c r="O297" s="72"/>
      <c r="P297" s="215">
        <f t="shared" ref="P297:P303" si="1">O297*H297</f>
        <v>0</v>
      </c>
      <c r="Q297" s="215">
        <v>1.2600000000000001E-3</v>
      </c>
      <c r="R297" s="215">
        <f t="shared" ref="R297:R303" si="2">Q297*H297</f>
        <v>3.15E-3</v>
      </c>
      <c r="S297" s="215">
        <v>0</v>
      </c>
      <c r="T297" s="216">
        <f t="shared" ref="T297:T303" si="3"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263</v>
      </c>
      <c r="AT297" s="217" t="s">
        <v>180</v>
      </c>
      <c r="AU297" s="217" t="s">
        <v>185</v>
      </c>
      <c r="AY297" s="18" t="s">
        <v>177</v>
      </c>
      <c r="BE297" s="218">
        <f t="shared" ref="BE297:BE303" si="4">IF(N297="základní",J297,0)</f>
        <v>0</v>
      </c>
      <c r="BF297" s="218">
        <f t="shared" ref="BF297:BF303" si="5">IF(N297="snížená",J297,0)</f>
        <v>0</v>
      </c>
      <c r="BG297" s="218">
        <f t="shared" ref="BG297:BG303" si="6">IF(N297="zákl. přenesená",J297,0)</f>
        <v>0</v>
      </c>
      <c r="BH297" s="218">
        <f t="shared" ref="BH297:BH303" si="7">IF(N297="sníž. přenesená",J297,0)</f>
        <v>0</v>
      </c>
      <c r="BI297" s="218">
        <f t="shared" ref="BI297:BI303" si="8">IF(N297="nulová",J297,0)</f>
        <v>0</v>
      </c>
      <c r="BJ297" s="18" t="s">
        <v>185</v>
      </c>
      <c r="BK297" s="218">
        <f t="shared" ref="BK297:BK303" si="9">ROUND(I297*H297,2)</f>
        <v>0</v>
      </c>
      <c r="BL297" s="18" t="s">
        <v>263</v>
      </c>
      <c r="BM297" s="217" t="s">
        <v>469</v>
      </c>
    </row>
    <row r="298" spans="1:65" s="2" customFormat="1" ht="16.5" customHeight="1">
      <c r="A298" s="35"/>
      <c r="B298" s="36"/>
      <c r="C298" s="205" t="s">
        <v>470</v>
      </c>
      <c r="D298" s="205" t="s">
        <v>180</v>
      </c>
      <c r="E298" s="206" t="s">
        <v>471</v>
      </c>
      <c r="F298" s="207" t="s">
        <v>472</v>
      </c>
      <c r="G298" s="208" t="s">
        <v>203</v>
      </c>
      <c r="H298" s="209">
        <v>2</v>
      </c>
      <c r="I298" s="210"/>
      <c r="J298" s="211">
        <f t="shared" si="0"/>
        <v>0</v>
      </c>
      <c r="K298" s="212"/>
      <c r="L298" s="40"/>
      <c r="M298" s="213" t="s">
        <v>1</v>
      </c>
      <c r="N298" s="214" t="s">
        <v>46</v>
      </c>
      <c r="O298" s="72"/>
      <c r="P298" s="215">
        <f t="shared" si="1"/>
        <v>0</v>
      </c>
      <c r="Q298" s="215">
        <v>5.1999999999999995E-4</v>
      </c>
      <c r="R298" s="215">
        <f t="shared" si="2"/>
        <v>1.0399999999999999E-3</v>
      </c>
      <c r="S298" s="215">
        <v>0</v>
      </c>
      <c r="T298" s="216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263</v>
      </c>
      <c r="AT298" s="217" t="s">
        <v>180</v>
      </c>
      <c r="AU298" s="217" t="s">
        <v>185</v>
      </c>
      <c r="AY298" s="18" t="s">
        <v>177</v>
      </c>
      <c r="BE298" s="218">
        <f t="shared" si="4"/>
        <v>0</v>
      </c>
      <c r="BF298" s="218">
        <f t="shared" si="5"/>
        <v>0</v>
      </c>
      <c r="BG298" s="218">
        <f t="shared" si="6"/>
        <v>0</v>
      </c>
      <c r="BH298" s="218">
        <f t="shared" si="7"/>
        <v>0</v>
      </c>
      <c r="BI298" s="218">
        <f t="shared" si="8"/>
        <v>0</v>
      </c>
      <c r="BJ298" s="18" t="s">
        <v>185</v>
      </c>
      <c r="BK298" s="218">
        <f t="shared" si="9"/>
        <v>0</v>
      </c>
      <c r="BL298" s="18" t="s">
        <v>263</v>
      </c>
      <c r="BM298" s="217" t="s">
        <v>473</v>
      </c>
    </row>
    <row r="299" spans="1:65" s="2" customFormat="1" ht="21.75" customHeight="1">
      <c r="A299" s="35"/>
      <c r="B299" s="36"/>
      <c r="C299" s="205" t="s">
        <v>474</v>
      </c>
      <c r="D299" s="205" t="s">
        <v>180</v>
      </c>
      <c r="E299" s="206" t="s">
        <v>475</v>
      </c>
      <c r="F299" s="207" t="s">
        <v>476</v>
      </c>
      <c r="G299" s="208" t="s">
        <v>203</v>
      </c>
      <c r="H299" s="209">
        <v>2.5</v>
      </c>
      <c r="I299" s="210"/>
      <c r="J299" s="211">
        <f t="shared" si="0"/>
        <v>0</v>
      </c>
      <c r="K299" s="212"/>
      <c r="L299" s="40"/>
      <c r="M299" s="213" t="s">
        <v>1</v>
      </c>
      <c r="N299" s="214" t="s">
        <v>46</v>
      </c>
      <c r="O299" s="72"/>
      <c r="P299" s="215">
        <f t="shared" si="1"/>
        <v>0</v>
      </c>
      <c r="Q299" s="215">
        <v>8.7000000000000001E-4</v>
      </c>
      <c r="R299" s="215">
        <f t="shared" si="2"/>
        <v>2.1749999999999999E-3</v>
      </c>
      <c r="S299" s="215">
        <v>0</v>
      </c>
      <c r="T299" s="216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263</v>
      </c>
      <c r="AT299" s="217" t="s">
        <v>180</v>
      </c>
      <c r="AU299" s="217" t="s">
        <v>185</v>
      </c>
      <c r="AY299" s="18" t="s">
        <v>177</v>
      </c>
      <c r="BE299" s="218">
        <f t="shared" si="4"/>
        <v>0</v>
      </c>
      <c r="BF299" s="218">
        <f t="shared" si="5"/>
        <v>0</v>
      </c>
      <c r="BG299" s="218">
        <f t="shared" si="6"/>
        <v>0</v>
      </c>
      <c r="BH299" s="218">
        <f t="shared" si="7"/>
        <v>0</v>
      </c>
      <c r="BI299" s="218">
        <f t="shared" si="8"/>
        <v>0</v>
      </c>
      <c r="BJ299" s="18" t="s">
        <v>185</v>
      </c>
      <c r="BK299" s="218">
        <f t="shared" si="9"/>
        <v>0</v>
      </c>
      <c r="BL299" s="18" t="s">
        <v>263</v>
      </c>
      <c r="BM299" s="217" t="s">
        <v>477</v>
      </c>
    </row>
    <row r="300" spans="1:65" s="2" customFormat="1" ht="21.75" customHeight="1">
      <c r="A300" s="35"/>
      <c r="B300" s="36"/>
      <c r="C300" s="205" t="s">
        <v>478</v>
      </c>
      <c r="D300" s="205" t="s">
        <v>180</v>
      </c>
      <c r="E300" s="206" t="s">
        <v>479</v>
      </c>
      <c r="F300" s="207" t="s">
        <v>480</v>
      </c>
      <c r="G300" s="208" t="s">
        <v>371</v>
      </c>
      <c r="H300" s="209">
        <v>1</v>
      </c>
      <c r="I300" s="210"/>
      <c r="J300" s="211">
        <f t="shared" si="0"/>
        <v>0</v>
      </c>
      <c r="K300" s="212"/>
      <c r="L300" s="40"/>
      <c r="M300" s="213" t="s">
        <v>1</v>
      </c>
      <c r="N300" s="214" t="s">
        <v>46</v>
      </c>
      <c r="O300" s="72"/>
      <c r="P300" s="215">
        <f t="shared" si="1"/>
        <v>0</v>
      </c>
      <c r="Q300" s="215">
        <v>0</v>
      </c>
      <c r="R300" s="215">
        <f t="shared" si="2"/>
        <v>0</v>
      </c>
      <c r="S300" s="215">
        <v>0</v>
      </c>
      <c r="T300" s="216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263</v>
      </c>
      <c r="AT300" s="217" t="s">
        <v>180</v>
      </c>
      <c r="AU300" s="217" t="s">
        <v>185</v>
      </c>
      <c r="AY300" s="18" t="s">
        <v>177</v>
      </c>
      <c r="BE300" s="218">
        <f t="shared" si="4"/>
        <v>0</v>
      </c>
      <c r="BF300" s="218">
        <f t="shared" si="5"/>
        <v>0</v>
      </c>
      <c r="BG300" s="218">
        <f t="shared" si="6"/>
        <v>0</v>
      </c>
      <c r="BH300" s="218">
        <f t="shared" si="7"/>
        <v>0</v>
      </c>
      <c r="BI300" s="218">
        <f t="shared" si="8"/>
        <v>0</v>
      </c>
      <c r="BJ300" s="18" t="s">
        <v>185</v>
      </c>
      <c r="BK300" s="218">
        <f t="shared" si="9"/>
        <v>0</v>
      </c>
      <c r="BL300" s="18" t="s">
        <v>263</v>
      </c>
      <c r="BM300" s="217" t="s">
        <v>481</v>
      </c>
    </row>
    <row r="301" spans="1:65" s="2" customFormat="1" ht="21.75" customHeight="1">
      <c r="A301" s="35"/>
      <c r="B301" s="36"/>
      <c r="C301" s="205" t="s">
        <v>482</v>
      </c>
      <c r="D301" s="205" t="s">
        <v>180</v>
      </c>
      <c r="E301" s="206" t="s">
        <v>483</v>
      </c>
      <c r="F301" s="207" t="s">
        <v>484</v>
      </c>
      <c r="G301" s="208" t="s">
        <v>192</v>
      </c>
      <c r="H301" s="209">
        <v>1</v>
      </c>
      <c r="I301" s="210"/>
      <c r="J301" s="211">
        <f t="shared" si="0"/>
        <v>0</v>
      </c>
      <c r="K301" s="212"/>
      <c r="L301" s="40"/>
      <c r="M301" s="213" t="s">
        <v>1</v>
      </c>
      <c r="N301" s="214" t="s">
        <v>46</v>
      </c>
      <c r="O301" s="72"/>
      <c r="P301" s="215">
        <f t="shared" si="1"/>
        <v>0</v>
      </c>
      <c r="Q301" s="215">
        <v>6.2E-4</v>
      </c>
      <c r="R301" s="215">
        <f t="shared" si="2"/>
        <v>6.2E-4</v>
      </c>
      <c r="S301" s="215">
        <v>0</v>
      </c>
      <c r="T301" s="216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263</v>
      </c>
      <c r="AT301" s="217" t="s">
        <v>180</v>
      </c>
      <c r="AU301" s="217" t="s">
        <v>185</v>
      </c>
      <c r="AY301" s="18" t="s">
        <v>177</v>
      </c>
      <c r="BE301" s="218">
        <f t="shared" si="4"/>
        <v>0</v>
      </c>
      <c r="BF301" s="218">
        <f t="shared" si="5"/>
        <v>0</v>
      </c>
      <c r="BG301" s="218">
        <f t="shared" si="6"/>
        <v>0</v>
      </c>
      <c r="BH301" s="218">
        <f t="shared" si="7"/>
        <v>0</v>
      </c>
      <c r="BI301" s="218">
        <f t="shared" si="8"/>
        <v>0</v>
      </c>
      <c r="BJ301" s="18" t="s">
        <v>185</v>
      </c>
      <c r="BK301" s="218">
        <f t="shared" si="9"/>
        <v>0</v>
      </c>
      <c r="BL301" s="18" t="s">
        <v>263</v>
      </c>
      <c r="BM301" s="217" t="s">
        <v>485</v>
      </c>
    </row>
    <row r="302" spans="1:65" s="2" customFormat="1" ht="21.75" customHeight="1">
      <c r="A302" s="35"/>
      <c r="B302" s="36"/>
      <c r="C302" s="263" t="s">
        <v>486</v>
      </c>
      <c r="D302" s="263" t="s">
        <v>339</v>
      </c>
      <c r="E302" s="264" t="s">
        <v>487</v>
      </c>
      <c r="F302" s="265" t="s">
        <v>488</v>
      </c>
      <c r="G302" s="266" t="s">
        <v>192</v>
      </c>
      <c r="H302" s="267">
        <v>1</v>
      </c>
      <c r="I302" s="268"/>
      <c r="J302" s="269">
        <f t="shared" si="0"/>
        <v>0</v>
      </c>
      <c r="K302" s="270"/>
      <c r="L302" s="271"/>
      <c r="M302" s="272" t="s">
        <v>1</v>
      </c>
      <c r="N302" s="273" t="s">
        <v>46</v>
      </c>
      <c r="O302" s="72"/>
      <c r="P302" s="215">
        <f t="shared" si="1"/>
        <v>0</v>
      </c>
      <c r="Q302" s="215">
        <v>4.4000000000000003E-3</v>
      </c>
      <c r="R302" s="215">
        <f t="shared" si="2"/>
        <v>4.4000000000000003E-3</v>
      </c>
      <c r="S302" s="215">
        <v>0</v>
      </c>
      <c r="T302" s="216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360</v>
      </c>
      <c r="AT302" s="217" t="s">
        <v>339</v>
      </c>
      <c r="AU302" s="217" t="s">
        <v>185</v>
      </c>
      <c r="AY302" s="18" t="s">
        <v>177</v>
      </c>
      <c r="BE302" s="218">
        <f t="shared" si="4"/>
        <v>0</v>
      </c>
      <c r="BF302" s="218">
        <f t="shared" si="5"/>
        <v>0</v>
      </c>
      <c r="BG302" s="218">
        <f t="shared" si="6"/>
        <v>0</v>
      </c>
      <c r="BH302" s="218">
        <f t="shared" si="7"/>
        <v>0</v>
      </c>
      <c r="BI302" s="218">
        <f t="shared" si="8"/>
        <v>0</v>
      </c>
      <c r="BJ302" s="18" t="s">
        <v>185</v>
      </c>
      <c r="BK302" s="218">
        <f t="shared" si="9"/>
        <v>0</v>
      </c>
      <c r="BL302" s="18" t="s">
        <v>263</v>
      </c>
      <c r="BM302" s="217" t="s">
        <v>489</v>
      </c>
    </row>
    <row r="303" spans="1:65" s="2" customFormat="1" ht="21.75" customHeight="1">
      <c r="A303" s="35"/>
      <c r="B303" s="36"/>
      <c r="C303" s="205" t="s">
        <v>490</v>
      </c>
      <c r="D303" s="205" t="s">
        <v>180</v>
      </c>
      <c r="E303" s="206" t="s">
        <v>491</v>
      </c>
      <c r="F303" s="207" t="s">
        <v>492</v>
      </c>
      <c r="G303" s="208" t="s">
        <v>426</v>
      </c>
      <c r="H303" s="274"/>
      <c r="I303" s="210"/>
      <c r="J303" s="211">
        <f t="shared" si="0"/>
        <v>0</v>
      </c>
      <c r="K303" s="212"/>
      <c r="L303" s="40"/>
      <c r="M303" s="213" t="s">
        <v>1</v>
      </c>
      <c r="N303" s="214" t="s">
        <v>46</v>
      </c>
      <c r="O303" s="72"/>
      <c r="P303" s="215">
        <f t="shared" si="1"/>
        <v>0</v>
      </c>
      <c r="Q303" s="215">
        <v>0</v>
      </c>
      <c r="R303" s="215">
        <f t="shared" si="2"/>
        <v>0</v>
      </c>
      <c r="S303" s="215">
        <v>0</v>
      </c>
      <c r="T303" s="216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263</v>
      </c>
      <c r="AT303" s="217" t="s">
        <v>180</v>
      </c>
      <c r="AU303" s="217" t="s">
        <v>185</v>
      </c>
      <c r="AY303" s="18" t="s">
        <v>177</v>
      </c>
      <c r="BE303" s="218">
        <f t="shared" si="4"/>
        <v>0</v>
      </c>
      <c r="BF303" s="218">
        <f t="shared" si="5"/>
        <v>0</v>
      </c>
      <c r="BG303" s="218">
        <f t="shared" si="6"/>
        <v>0</v>
      </c>
      <c r="BH303" s="218">
        <f t="shared" si="7"/>
        <v>0</v>
      </c>
      <c r="BI303" s="218">
        <f t="shared" si="8"/>
        <v>0</v>
      </c>
      <c r="BJ303" s="18" t="s">
        <v>185</v>
      </c>
      <c r="BK303" s="218">
        <f t="shared" si="9"/>
        <v>0</v>
      </c>
      <c r="BL303" s="18" t="s">
        <v>263</v>
      </c>
      <c r="BM303" s="217" t="s">
        <v>493</v>
      </c>
    </row>
    <row r="304" spans="1:65" s="12" customFormat="1" ht="22.8" customHeight="1">
      <c r="B304" s="189"/>
      <c r="C304" s="190"/>
      <c r="D304" s="191" t="s">
        <v>79</v>
      </c>
      <c r="E304" s="203" t="s">
        <v>494</v>
      </c>
      <c r="F304" s="203" t="s">
        <v>495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SUM(P305:P313)</f>
        <v>0</v>
      </c>
      <c r="Q304" s="197"/>
      <c r="R304" s="198">
        <f>SUM(R305:R313)</f>
        <v>9.6000000000000009E-3</v>
      </c>
      <c r="S304" s="197"/>
      <c r="T304" s="199">
        <f>SUM(T305:T313)</f>
        <v>0</v>
      </c>
      <c r="AR304" s="200" t="s">
        <v>185</v>
      </c>
      <c r="AT304" s="201" t="s">
        <v>79</v>
      </c>
      <c r="AU304" s="201" t="s">
        <v>88</v>
      </c>
      <c r="AY304" s="200" t="s">
        <v>177</v>
      </c>
      <c r="BK304" s="202">
        <f>SUM(BK305:BK313)</f>
        <v>0</v>
      </c>
    </row>
    <row r="305" spans="1:65" s="2" customFormat="1" ht="33" customHeight="1">
      <c r="A305" s="35"/>
      <c r="B305" s="36"/>
      <c r="C305" s="205" t="s">
        <v>496</v>
      </c>
      <c r="D305" s="205" t="s">
        <v>180</v>
      </c>
      <c r="E305" s="206" t="s">
        <v>497</v>
      </c>
      <c r="F305" s="207" t="s">
        <v>498</v>
      </c>
      <c r="G305" s="208" t="s">
        <v>203</v>
      </c>
      <c r="H305" s="209">
        <v>12</v>
      </c>
      <c r="I305" s="210"/>
      <c r="J305" s="211">
        <f>ROUND(I305*H305,2)</f>
        <v>0</v>
      </c>
      <c r="K305" s="212"/>
      <c r="L305" s="40"/>
      <c r="M305" s="213" t="s">
        <v>1</v>
      </c>
      <c r="N305" s="214" t="s">
        <v>46</v>
      </c>
      <c r="O305" s="72"/>
      <c r="P305" s="215">
        <f>O305*H305</f>
        <v>0</v>
      </c>
      <c r="Q305" s="215">
        <v>2.7E-4</v>
      </c>
      <c r="R305" s="215">
        <f>Q305*H305</f>
        <v>3.2399999999999998E-3</v>
      </c>
      <c r="S305" s="215">
        <v>0</v>
      </c>
      <c r="T305" s="21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263</v>
      </c>
      <c r="AT305" s="217" t="s">
        <v>180</v>
      </c>
      <c r="AU305" s="217" t="s">
        <v>185</v>
      </c>
      <c r="AY305" s="18" t="s">
        <v>177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185</v>
      </c>
      <c r="BK305" s="218">
        <f>ROUND(I305*H305,2)</f>
        <v>0</v>
      </c>
      <c r="BL305" s="18" t="s">
        <v>263</v>
      </c>
      <c r="BM305" s="217" t="s">
        <v>499</v>
      </c>
    </row>
    <row r="306" spans="1:65" s="14" customFormat="1" ht="10.199999999999999">
      <c r="B306" s="230"/>
      <c r="C306" s="231"/>
      <c r="D306" s="221" t="s">
        <v>187</v>
      </c>
      <c r="E306" s="232" t="s">
        <v>1</v>
      </c>
      <c r="F306" s="233" t="s">
        <v>120</v>
      </c>
      <c r="G306" s="231"/>
      <c r="H306" s="234">
        <v>12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187</v>
      </c>
      <c r="AU306" s="240" t="s">
        <v>185</v>
      </c>
      <c r="AV306" s="14" t="s">
        <v>185</v>
      </c>
      <c r="AW306" s="14" t="s">
        <v>36</v>
      </c>
      <c r="AX306" s="14" t="s">
        <v>88</v>
      </c>
      <c r="AY306" s="240" t="s">
        <v>177</v>
      </c>
    </row>
    <row r="307" spans="1:65" s="2" customFormat="1" ht="16.5" customHeight="1">
      <c r="A307" s="35"/>
      <c r="B307" s="36"/>
      <c r="C307" s="263" t="s">
        <v>500</v>
      </c>
      <c r="D307" s="263" t="s">
        <v>339</v>
      </c>
      <c r="E307" s="264" t="s">
        <v>501</v>
      </c>
      <c r="F307" s="265" t="s">
        <v>502</v>
      </c>
      <c r="G307" s="266" t="s">
        <v>203</v>
      </c>
      <c r="H307" s="267">
        <v>12</v>
      </c>
      <c r="I307" s="268"/>
      <c r="J307" s="269">
        <f>ROUND(I307*H307,2)</f>
        <v>0</v>
      </c>
      <c r="K307" s="270"/>
      <c r="L307" s="271"/>
      <c r="M307" s="272" t="s">
        <v>1</v>
      </c>
      <c r="N307" s="273" t="s">
        <v>46</v>
      </c>
      <c r="O307" s="72"/>
      <c r="P307" s="215">
        <f>O307*H307</f>
        <v>0</v>
      </c>
      <c r="Q307" s="215">
        <v>1.2999999999999999E-4</v>
      </c>
      <c r="R307" s="215">
        <f>Q307*H307</f>
        <v>1.5599999999999998E-3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360</v>
      </c>
      <c r="AT307" s="217" t="s">
        <v>339</v>
      </c>
      <c r="AU307" s="217" t="s">
        <v>185</v>
      </c>
      <c r="AY307" s="18" t="s">
        <v>177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185</v>
      </c>
      <c r="BK307" s="218">
        <f>ROUND(I307*H307,2)</f>
        <v>0</v>
      </c>
      <c r="BL307" s="18" t="s">
        <v>263</v>
      </c>
      <c r="BM307" s="217" t="s">
        <v>503</v>
      </c>
    </row>
    <row r="308" spans="1:65" s="2" customFormat="1" ht="16.5" customHeight="1">
      <c r="A308" s="35"/>
      <c r="B308" s="36"/>
      <c r="C308" s="205" t="s">
        <v>504</v>
      </c>
      <c r="D308" s="205" t="s">
        <v>180</v>
      </c>
      <c r="E308" s="206" t="s">
        <v>505</v>
      </c>
      <c r="F308" s="207" t="s">
        <v>506</v>
      </c>
      <c r="G308" s="208" t="s">
        <v>192</v>
      </c>
      <c r="H308" s="209">
        <v>4</v>
      </c>
      <c r="I308" s="210"/>
      <c r="J308" s="211">
        <f>ROUND(I308*H308,2)</f>
        <v>0</v>
      </c>
      <c r="K308" s="212"/>
      <c r="L308" s="40"/>
      <c r="M308" s="213" t="s">
        <v>1</v>
      </c>
      <c r="N308" s="214" t="s">
        <v>46</v>
      </c>
      <c r="O308" s="72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263</v>
      </c>
      <c r="AT308" s="217" t="s">
        <v>180</v>
      </c>
      <c r="AU308" s="217" t="s">
        <v>185</v>
      </c>
      <c r="AY308" s="18" t="s">
        <v>177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185</v>
      </c>
      <c r="BK308" s="218">
        <f>ROUND(I308*H308,2)</f>
        <v>0</v>
      </c>
      <c r="BL308" s="18" t="s">
        <v>263</v>
      </c>
      <c r="BM308" s="217" t="s">
        <v>507</v>
      </c>
    </row>
    <row r="309" spans="1:65" s="14" customFormat="1" ht="10.199999999999999">
      <c r="B309" s="230"/>
      <c r="C309" s="231"/>
      <c r="D309" s="221" t="s">
        <v>187</v>
      </c>
      <c r="E309" s="232" t="s">
        <v>1</v>
      </c>
      <c r="F309" s="233" t="s">
        <v>184</v>
      </c>
      <c r="G309" s="231"/>
      <c r="H309" s="234">
        <v>4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187</v>
      </c>
      <c r="AU309" s="240" t="s">
        <v>185</v>
      </c>
      <c r="AV309" s="14" t="s">
        <v>185</v>
      </c>
      <c r="AW309" s="14" t="s">
        <v>36</v>
      </c>
      <c r="AX309" s="14" t="s">
        <v>88</v>
      </c>
      <c r="AY309" s="240" t="s">
        <v>177</v>
      </c>
    </row>
    <row r="310" spans="1:65" s="2" customFormat="1" ht="21.75" customHeight="1">
      <c r="A310" s="35"/>
      <c r="B310" s="36"/>
      <c r="C310" s="205" t="s">
        <v>508</v>
      </c>
      <c r="D310" s="205" t="s">
        <v>180</v>
      </c>
      <c r="E310" s="206" t="s">
        <v>509</v>
      </c>
      <c r="F310" s="207" t="s">
        <v>510</v>
      </c>
      <c r="G310" s="208" t="s">
        <v>203</v>
      </c>
      <c r="H310" s="209">
        <v>12</v>
      </c>
      <c r="I310" s="210"/>
      <c r="J310" s="211">
        <f>ROUND(I310*H310,2)</f>
        <v>0</v>
      </c>
      <c r="K310" s="212"/>
      <c r="L310" s="40"/>
      <c r="M310" s="213" t="s">
        <v>1</v>
      </c>
      <c r="N310" s="214" t="s">
        <v>46</v>
      </c>
      <c r="O310" s="72"/>
      <c r="P310" s="215">
        <f>O310*H310</f>
        <v>0</v>
      </c>
      <c r="Q310" s="215">
        <v>4.0000000000000002E-4</v>
      </c>
      <c r="R310" s="215">
        <f>Q310*H310</f>
        <v>4.8000000000000004E-3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263</v>
      </c>
      <c r="AT310" s="217" t="s">
        <v>180</v>
      </c>
      <c r="AU310" s="217" t="s">
        <v>185</v>
      </c>
      <c r="AY310" s="18" t="s">
        <v>177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185</v>
      </c>
      <c r="BK310" s="218">
        <f>ROUND(I310*H310,2)</f>
        <v>0</v>
      </c>
      <c r="BL310" s="18" t="s">
        <v>263</v>
      </c>
      <c r="BM310" s="217" t="s">
        <v>511</v>
      </c>
    </row>
    <row r="311" spans="1:65" s="14" customFormat="1" ht="10.199999999999999">
      <c r="B311" s="230"/>
      <c r="C311" s="231"/>
      <c r="D311" s="221" t="s">
        <v>187</v>
      </c>
      <c r="E311" s="232" t="s">
        <v>1</v>
      </c>
      <c r="F311" s="233" t="s">
        <v>120</v>
      </c>
      <c r="G311" s="231"/>
      <c r="H311" s="234">
        <v>12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187</v>
      </c>
      <c r="AU311" s="240" t="s">
        <v>185</v>
      </c>
      <c r="AV311" s="14" t="s">
        <v>185</v>
      </c>
      <c r="AW311" s="14" t="s">
        <v>36</v>
      </c>
      <c r="AX311" s="14" t="s">
        <v>88</v>
      </c>
      <c r="AY311" s="240" t="s">
        <v>177</v>
      </c>
    </row>
    <row r="312" spans="1:65" s="2" customFormat="1" ht="21.75" customHeight="1">
      <c r="A312" s="35"/>
      <c r="B312" s="36"/>
      <c r="C312" s="205" t="s">
        <v>512</v>
      </c>
      <c r="D312" s="205" t="s">
        <v>180</v>
      </c>
      <c r="E312" s="206" t="s">
        <v>513</v>
      </c>
      <c r="F312" s="207" t="s">
        <v>514</v>
      </c>
      <c r="G312" s="208" t="s">
        <v>371</v>
      </c>
      <c r="H312" s="209">
        <v>1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46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263</v>
      </c>
      <c r="AT312" s="217" t="s">
        <v>180</v>
      </c>
      <c r="AU312" s="217" t="s">
        <v>185</v>
      </c>
      <c r="AY312" s="18" t="s">
        <v>177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185</v>
      </c>
      <c r="BK312" s="218">
        <f>ROUND(I312*H312,2)</f>
        <v>0</v>
      </c>
      <c r="BL312" s="18" t="s">
        <v>263</v>
      </c>
      <c r="BM312" s="217" t="s">
        <v>515</v>
      </c>
    </row>
    <row r="313" spans="1:65" s="2" customFormat="1" ht="21.75" customHeight="1">
      <c r="A313" s="35"/>
      <c r="B313" s="36"/>
      <c r="C313" s="205" t="s">
        <v>516</v>
      </c>
      <c r="D313" s="205" t="s">
        <v>180</v>
      </c>
      <c r="E313" s="206" t="s">
        <v>517</v>
      </c>
      <c r="F313" s="207" t="s">
        <v>518</v>
      </c>
      <c r="G313" s="208" t="s">
        <v>426</v>
      </c>
      <c r="H313" s="274"/>
      <c r="I313" s="210"/>
      <c r="J313" s="211">
        <f>ROUND(I313*H313,2)</f>
        <v>0</v>
      </c>
      <c r="K313" s="212"/>
      <c r="L313" s="40"/>
      <c r="M313" s="213" t="s">
        <v>1</v>
      </c>
      <c r="N313" s="214" t="s">
        <v>46</v>
      </c>
      <c r="O313" s="72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263</v>
      </c>
      <c r="AT313" s="217" t="s">
        <v>180</v>
      </c>
      <c r="AU313" s="217" t="s">
        <v>185</v>
      </c>
      <c r="AY313" s="18" t="s">
        <v>177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185</v>
      </c>
      <c r="BK313" s="218">
        <f>ROUND(I313*H313,2)</f>
        <v>0</v>
      </c>
      <c r="BL313" s="18" t="s">
        <v>263</v>
      </c>
      <c r="BM313" s="217" t="s">
        <v>519</v>
      </c>
    </row>
    <row r="314" spans="1:65" s="12" customFormat="1" ht="22.8" customHeight="1">
      <c r="B314" s="189"/>
      <c r="C314" s="190"/>
      <c r="D314" s="191" t="s">
        <v>79</v>
      </c>
      <c r="E314" s="203" t="s">
        <v>520</v>
      </c>
      <c r="F314" s="203" t="s">
        <v>521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SUM(P315:P331)</f>
        <v>0</v>
      </c>
      <c r="Q314" s="197"/>
      <c r="R314" s="198">
        <f>SUM(R315:R331)</f>
        <v>7.0089999999999986E-2</v>
      </c>
      <c r="S314" s="197"/>
      <c r="T314" s="199">
        <f>SUM(T315:T331)</f>
        <v>7.1690000000000004E-2</v>
      </c>
      <c r="AR314" s="200" t="s">
        <v>185</v>
      </c>
      <c r="AT314" s="201" t="s">
        <v>79</v>
      </c>
      <c r="AU314" s="201" t="s">
        <v>88</v>
      </c>
      <c r="AY314" s="200" t="s">
        <v>177</v>
      </c>
      <c r="BK314" s="202">
        <f>SUM(BK315:BK331)</f>
        <v>0</v>
      </c>
    </row>
    <row r="315" spans="1:65" s="2" customFormat="1" ht="16.5" customHeight="1">
      <c r="A315" s="35"/>
      <c r="B315" s="36"/>
      <c r="C315" s="205" t="s">
        <v>522</v>
      </c>
      <c r="D315" s="205" t="s">
        <v>180</v>
      </c>
      <c r="E315" s="206" t="s">
        <v>523</v>
      </c>
      <c r="F315" s="207" t="s">
        <v>524</v>
      </c>
      <c r="G315" s="208" t="s">
        <v>525</v>
      </c>
      <c r="H315" s="209">
        <v>1</v>
      </c>
      <c r="I315" s="210"/>
      <c r="J315" s="211">
        <f t="shared" ref="J315:J331" si="10">ROUND(I315*H315,2)</f>
        <v>0</v>
      </c>
      <c r="K315" s="212"/>
      <c r="L315" s="40"/>
      <c r="M315" s="213" t="s">
        <v>1</v>
      </c>
      <c r="N315" s="214" t="s">
        <v>46</v>
      </c>
      <c r="O315" s="72"/>
      <c r="P315" s="215">
        <f t="shared" ref="P315:P331" si="11">O315*H315</f>
        <v>0</v>
      </c>
      <c r="Q315" s="215">
        <v>0</v>
      </c>
      <c r="R315" s="215">
        <f t="shared" ref="R315:R331" si="12">Q315*H315</f>
        <v>0</v>
      </c>
      <c r="S315" s="215">
        <v>1.933E-2</v>
      </c>
      <c r="T315" s="216">
        <f t="shared" ref="T315:T331" si="13">S315*H315</f>
        <v>1.933E-2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263</v>
      </c>
      <c r="AT315" s="217" t="s">
        <v>180</v>
      </c>
      <c r="AU315" s="217" t="s">
        <v>185</v>
      </c>
      <c r="AY315" s="18" t="s">
        <v>177</v>
      </c>
      <c r="BE315" s="218">
        <f t="shared" ref="BE315:BE331" si="14">IF(N315="základní",J315,0)</f>
        <v>0</v>
      </c>
      <c r="BF315" s="218">
        <f t="shared" ref="BF315:BF331" si="15">IF(N315="snížená",J315,0)</f>
        <v>0</v>
      </c>
      <c r="BG315" s="218">
        <f t="shared" ref="BG315:BG331" si="16">IF(N315="zákl. přenesená",J315,0)</f>
        <v>0</v>
      </c>
      <c r="BH315" s="218">
        <f t="shared" ref="BH315:BH331" si="17">IF(N315="sníž. přenesená",J315,0)</f>
        <v>0</v>
      </c>
      <c r="BI315" s="218">
        <f t="shared" ref="BI315:BI331" si="18">IF(N315="nulová",J315,0)</f>
        <v>0</v>
      </c>
      <c r="BJ315" s="18" t="s">
        <v>185</v>
      </c>
      <c r="BK315" s="218">
        <f t="shared" ref="BK315:BK331" si="19">ROUND(I315*H315,2)</f>
        <v>0</v>
      </c>
      <c r="BL315" s="18" t="s">
        <v>263</v>
      </c>
      <c r="BM315" s="217" t="s">
        <v>526</v>
      </c>
    </row>
    <row r="316" spans="1:65" s="2" customFormat="1" ht="16.5" customHeight="1">
      <c r="A316" s="35"/>
      <c r="B316" s="36"/>
      <c r="C316" s="205" t="s">
        <v>527</v>
      </c>
      <c r="D316" s="205" t="s">
        <v>180</v>
      </c>
      <c r="E316" s="206" t="s">
        <v>528</v>
      </c>
      <c r="F316" s="207" t="s">
        <v>529</v>
      </c>
      <c r="G316" s="208" t="s">
        <v>192</v>
      </c>
      <c r="H316" s="209">
        <v>1</v>
      </c>
      <c r="I316" s="210"/>
      <c r="J316" s="211">
        <f t="shared" si="10"/>
        <v>0</v>
      </c>
      <c r="K316" s="212"/>
      <c r="L316" s="40"/>
      <c r="M316" s="213" t="s">
        <v>1</v>
      </c>
      <c r="N316" s="214" t="s">
        <v>46</v>
      </c>
      <c r="O316" s="72"/>
      <c r="P316" s="215">
        <f t="shared" si="11"/>
        <v>0</v>
      </c>
      <c r="Q316" s="215">
        <v>2.4199999999999998E-3</v>
      </c>
      <c r="R316" s="215">
        <f t="shared" si="12"/>
        <v>2.4199999999999998E-3</v>
      </c>
      <c r="S316" s="215">
        <v>0</v>
      </c>
      <c r="T316" s="216">
        <f t="shared" si="1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263</v>
      </c>
      <c r="AT316" s="217" t="s">
        <v>180</v>
      </c>
      <c r="AU316" s="217" t="s">
        <v>185</v>
      </c>
      <c r="AY316" s="18" t="s">
        <v>177</v>
      </c>
      <c r="BE316" s="218">
        <f t="shared" si="14"/>
        <v>0</v>
      </c>
      <c r="BF316" s="218">
        <f t="shared" si="15"/>
        <v>0</v>
      </c>
      <c r="BG316" s="218">
        <f t="shared" si="16"/>
        <v>0</v>
      </c>
      <c r="BH316" s="218">
        <f t="shared" si="17"/>
        <v>0</v>
      </c>
      <c r="BI316" s="218">
        <f t="shared" si="18"/>
        <v>0</v>
      </c>
      <c r="BJ316" s="18" t="s">
        <v>185</v>
      </c>
      <c r="BK316" s="218">
        <f t="shared" si="19"/>
        <v>0</v>
      </c>
      <c r="BL316" s="18" t="s">
        <v>263</v>
      </c>
      <c r="BM316" s="217" t="s">
        <v>530</v>
      </c>
    </row>
    <row r="317" spans="1:65" s="2" customFormat="1" ht="21.75" customHeight="1">
      <c r="A317" s="35"/>
      <c r="B317" s="36"/>
      <c r="C317" s="263" t="s">
        <v>531</v>
      </c>
      <c r="D317" s="263" t="s">
        <v>339</v>
      </c>
      <c r="E317" s="264" t="s">
        <v>532</v>
      </c>
      <c r="F317" s="265" t="s">
        <v>533</v>
      </c>
      <c r="G317" s="266" t="s">
        <v>192</v>
      </c>
      <c r="H317" s="267">
        <v>1</v>
      </c>
      <c r="I317" s="268"/>
      <c r="J317" s="269">
        <f t="shared" si="10"/>
        <v>0</v>
      </c>
      <c r="K317" s="270"/>
      <c r="L317" s="271"/>
      <c r="M317" s="272" t="s">
        <v>1</v>
      </c>
      <c r="N317" s="273" t="s">
        <v>46</v>
      </c>
      <c r="O317" s="72"/>
      <c r="P317" s="215">
        <f t="shared" si="11"/>
        <v>0</v>
      </c>
      <c r="Q317" s="215">
        <v>1.4500000000000001E-2</v>
      </c>
      <c r="R317" s="215">
        <f t="shared" si="12"/>
        <v>1.4500000000000001E-2</v>
      </c>
      <c r="S317" s="215">
        <v>0</v>
      </c>
      <c r="T317" s="216">
        <f t="shared" si="1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360</v>
      </c>
      <c r="AT317" s="217" t="s">
        <v>339</v>
      </c>
      <c r="AU317" s="217" t="s">
        <v>185</v>
      </c>
      <c r="AY317" s="18" t="s">
        <v>177</v>
      </c>
      <c r="BE317" s="218">
        <f t="shared" si="14"/>
        <v>0</v>
      </c>
      <c r="BF317" s="218">
        <f t="shared" si="15"/>
        <v>0</v>
      </c>
      <c r="BG317" s="218">
        <f t="shared" si="16"/>
        <v>0</v>
      </c>
      <c r="BH317" s="218">
        <f t="shared" si="17"/>
        <v>0</v>
      </c>
      <c r="BI317" s="218">
        <f t="shared" si="18"/>
        <v>0</v>
      </c>
      <c r="BJ317" s="18" t="s">
        <v>185</v>
      </c>
      <c r="BK317" s="218">
        <f t="shared" si="19"/>
        <v>0</v>
      </c>
      <c r="BL317" s="18" t="s">
        <v>263</v>
      </c>
      <c r="BM317" s="217" t="s">
        <v>534</v>
      </c>
    </row>
    <row r="318" spans="1:65" s="2" customFormat="1" ht="21.75" customHeight="1">
      <c r="A318" s="35"/>
      <c r="B318" s="36"/>
      <c r="C318" s="263" t="s">
        <v>535</v>
      </c>
      <c r="D318" s="263" t="s">
        <v>339</v>
      </c>
      <c r="E318" s="264" t="s">
        <v>536</v>
      </c>
      <c r="F318" s="265" t="s">
        <v>1039</v>
      </c>
      <c r="G318" s="266" t="s">
        <v>192</v>
      </c>
      <c r="H318" s="267">
        <v>1</v>
      </c>
      <c r="I318" s="268"/>
      <c r="J318" s="269">
        <f t="shared" si="10"/>
        <v>0</v>
      </c>
      <c r="K318" s="270"/>
      <c r="L318" s="271"/>
      <c r="M318" s="272" t="s">
        <v>1</v>
      </c>
      <c r="N318" s="273" t="s">
        <v>46</v>
      </c>
      <c r="O318" s="72"/>
      <c r="P318" s="215">
        <f t="shared" si="11"/>
        <v>0</v>
      </c>
      <c r="Q318" s="215">
        <v>1.2999999999999999E-3</v>
      </c>
      <c r="R318" s="215">
        <f t="shared" si="12"/>
        <v>1.2999999999999999E-3</v>
      </c>
      <c r="S318" s="215">
        <v>0</v>
      </c>
      <c r="T318" s="216">
        <f t="shared" si="1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360</v>
      </c>
      <c r="AT318" s="217" t="s">
        <v>339</v>
      </c>
      <c r="AU318" s="217" t="s">
        <v>185</v>
      </c>
      <c r="AY318" s="18" t="s">
        <v>177</v>
      </c>
      <c r="BE318" s="218">
        <f t="shared" si="14"/>
        <v>0</v>
      </c>
      <c r="BF318" s="218">
        <f t="shared" si="15"/>
        <v>0</v>
      </c>
      <c r="BG318" s="218">
        <f t="shared" si="16"/>
        <v>0</v>
      </c>
      <c r="BH318" s="218">
        <f t="shared" si="17"/>
        <v>0</v>
      </c>
      <c r="BI318" s="218">
        <f t="shared" si="18"/>
        <v>0</v>
      </c>
      <c r="BJ318" s="18" t="s">
        <v>185</v>
      </c>
      <c r="BK318" s="218">
        <f t="shared" si="19"/>
        <v>0</v>
      </c>
      <c r="BL318" s="18" t="s">
        <v>263</v>
      </c>
      <c r="BM318" s="217" t="s">
        <v>538</v>
      </c>
    </row>
    <row r="319" spans="1:65" s="2" customFormat="1" ht="16.5" customHeight="1">
      <c r="A319" s="35"/>
      <c r="B319" s="36"/>
      <c r="C319" s="263" t="s">
        <v>539</v>
      </c>
      <c r="D319" s="263" t="s">
        <v>339</v>
      </c>
      <c r="E319" s="264" t="s">
        <v>540</v>
      </c>
      <c r="F319" s="265" t="s">
        <v>541</v>
      </c>
      <c r="G319" s="266" t="s">
        <v>192</v>
      </c>
      <c r="H319" s="267">
        <v>1</v>
      </c>
      <c r="I319" s="268"/>
      <c r="J319" s="269">
        <f t="shared" si="10"/>
        <v>0</v>
      </c>
      <c r="K319" s="270"/>
      <c r="L319" s="271"/>
      <c r="M319" s="272" t="s">
        <v>1</v>
      </c>
      <c r="N319" s="273" t="s">
        <v>46</v>
      </c>
      <c r="O319" s="72"/>
      <c r="P319" s="215">
        <f t="shared" si="11"/>
        <v>0</v>
      </c>
      <c r="Q319" s="215">
        <v>1.2999999999999999E-3</v>
      </c>
      <c r="R319" s="215">
        <f t="shared" si="12"/>
        <v>1.2999999999999999E-3</v>
      </c>
      <c r="S319" s="215">
        <v>0</v>
      </c>
      <c r="T319" s="216">
        <f t="shared" si="1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360</v>
      </c>
      <c r="AT319" s="217" t="s">
        <v>339</v>
      </c>
      <c r="AU319" s="217" t="s">
        <v>185</v>
      </c>
      <c r="AY319" s="18" t="s">
        <v>177</v>
      </c>
      <c r="BE319" s="218">
        <f t="shared" si="14"/>
        <v>0</v>
      </c>
      <c r="BF319" s="218">
        <f t="shared" si="15"/>
        <v>0</v>
      </c>
      <c r="BG319" s="218">
        <f t="shared" si="16"/>
        <v>0</v>
      </c>
      <c r="BH319" s="218">
        <f t="shared" si="17"/>
        <v>0</v>
      </c>
      <c r="BI319" s="218">
        <f t="shared" si="18"/>
        <v>0</v>
      </c>
      <c r="BJ319" s="18" t="s">
        <v>185</v>
      </c>
      <c r="BK319" s="218">
        <f t="shared" si="19"/>
        <v>0</v>
      </c>
      <c r="BL319" s="18" t="s">
        <v>263</v>
      </c>
      <c r="BM319" s="217" t="s">
        <v>542</v>
      </c>
    </row>
    <row r="320" spans="1:65" s="2" customFormat="1" ht="16.5" customHeight="1">
      <c r="A320" s="35"/>
      <c r="B320" s="36"/>
      <c r="C320" s="205" t="s">
        <v>543</v>
      </c>
      <c r="D320" s="205" t="s">
        <v>180</v>
      </c>
      <c r="E320" s="206" t="s">
        <v>544</v>
      </c>
      <c r="F320" s="207" t="s">
        <v>545</v>
      </c>
      <c r="G320" s="208" t="s">
        <v>525</v>
      </c>
      <c r="H320" s="209">
        <v>1</v>
      </c>
      <c r="I320" s="210"/>
      <c r="J320" s="211">
        <f t="shared" si="10"/>
        <v>0</v>
      </c>
      <c r="K320" s="212"/>
      <c r="L320" s="40"/>
      <c r="M320" s="213" t="s">
        <v>1</v>
      </c>
      <c r="N320" s="214" t="s">
        <v>46</v>
      </c>
      <c r="O320" s="72"/>
      <c r="P320" s="215">
        <f t="shared" si="11"/>
        <v>0</v>
      </c>
      <c r="Q320" s="215">
        <v>0</v>
      </c>
      <c r="R320" s="215">
        <f t="shared" si="12"/>
        <v>0</v>
      </c>
      <c r="S320" s="215">
        <v>1.9460000000000002E-2</v>
      </c>
      <c r="T320" s="216">
        <f t="shared" si="13"/>
        <v>1.9460000000000002E-2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263</v>
      </c>
      <c r="AT320" s="217" t="s">
        <v>180</v>
      </c>
      <c r="AU320" s="217" t="s">
        <v>185</v>
      </c>
      <c r="AY320" s="18" t="s">
        <v>177</v>
      </c>
      <c r="BE320" s="218">
        <f t="shared" si="14"/>
        <v>0</v>
      </c>
      <c r="BF320" s="218">
        <f t="shared" si="15"/>
        <v>0</v>
      </c>
      <c r="BG320" s="218">
        <f t="shared" si="16"/>
        <v>0</v>
      </c>
      <c r="BH320" s="218">
        <f t="shared" si="17"/>
        <v>0</v>
      </c>
      <c r="BI320" s="218">
        <f t="shared" si="18"/>
        <v>0</v>
      </c>
      <c r="BJ320" s="18" t="s">
        <v>185</v>
      </c>
      <c r="BK320" s="218">
        <f t="shared" si="19"/>
        <v>0</v>
      </c>
      <c r="BL320" s="18" t="s">
        <v>263</v>
      </c>
      <c r="BM320" s="217" t="s">
        <v>546</v>
      </c>
    </row>
    <row r="321" spans="1:65" s="2" customFormat="1" ht="21.75" customHeight="1">
      <c r="A321" s="35"/>
      <c r="B321" s="36"/>
      <c r="C321" s="205" t="s">
        <v>547</v>
      </c>
      <c r="D321" s="205" t="s">
        <v>180</v>
      </c>
      <c r="E321" s="206" t="s">
        <v>548</v>
      </c>
      <c r="F321" s="207" t="s">
        <v>549</v>
      </c>
      <c r="G321" s="208" t="s">
        <v>525</v>
      </c>
      <c r="H321" s="209">
        <v>1</v>
      </c>
      <c r="I321" s="210"/>
      <c r="J321" s="211">
        <f t="shared" si="10"/>
        <v>0</v>
      </c>
      <c r="K321" s="212"/>
      <c r="L321" s="40"/>
      <c r="M321" s="213" t="s">
        <v>1</v>
      </c>
      <c r="N321" s="214" t="s">
        <v>46</v>
      </c>
      <c r="O321" s="72"/>
      <c r="P321" s="215">
        <f t="shared" si="11"/>
        <v>0</v>
      </c>
      <c r="Q321" s="215">
        <v>1.0749999999999999E-2</v>
      </c>
      <c r="R321" s="215">
        <f t="shared" si="12"/>
        <v>1.0749999999999999E-2</v>
      </c>
      <c r="S321" s="215">
        <v>0</v>
      </c>
      <c r="T321" s="216">
        <f t="shared" si="1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263</v>
      </c>
      <c r="AT321" s="217" t="s">
        <v>180</v>
      </c>
      <c r="AU321" s="217" t="s">
        <v>185</v>
      </c>
      <c r="AY321" s="18" t="s">
        <v>177</v>
      </c>
      <c r="BE321" s="218">
        <f t="shared" si="14"/>
        <v>0</v>
      </c>
      <c r="BF321" s="218">
        <f t="shared" si="15"/>
        <v>0</v>
      </c>
      <c r="BG321" s="218">
        <f t="shared" si="16"/>
        <v>0</v>
      </c>
      <c r="BH321" s="218">
        <f t="shared" si="17"/>
        <v>0</v>
      </c>
      <c r="BI321" s="218">
        <f t="shared" si="18"/>
        <v>0</v>
      </c>
      <c r="BJ321" s="18" t="s">
        <v>185</v>
      </c>
      <c r="BK321" s="218">
        <f t="shared" si="19"/>
        <v>0</v>
      </c>
      <c r="BL321" s="18" t="s">
        <v>263</v>
      </c>
      <c r="BM321" s="217" t="s">
        <v>550</v>
      </c>
    </row>
    <row r="322" spans="1:65" s="2" customFormat="1" ht="21.75" customHeight="1">
      <c r="A322" s="35"/>
      <c r="B322" s="36"/>
      <c r="C322" s="205" t="s">
        <v>551</v>
      </c>
      <c r="D322" s="205" t="s">
        <v>180</v>
      </c>
      <c r="E322" s="206" t="s">
        <v>552</v>
      </c>
      <c r="F322" s="207" t="s">
        <v>553</v>
      </c>
      <c r="G322" s="208" t="s">
        <v>525</v>
      </c>
      <c r="H322" s="209">
        <v>1</v>
      </c>
      <c r="I322" s="210"/>
      <c r="J322" s="211">
        <f t="shared" si="10"/>
        <v>0</v>
      </c>
      <c r="K322" s="212"/>
      <c r="L322" s="40"/>
      <c r="M322" s="213" t="s">
        <v>1</v>
      </c>
      <c r="N322" s="214" t="s">
        <v>46</v>
      </c>
      <c r="O322" s="72"/>
      <c r="P322" s="215">
        <f t="shared" si="11"/>
        <v>0</v>
      </c>
      <c r="Q322" s="215">
        <v>1.8790000000000001E-2</v>
      </c>
      <c r="R322" s="215">
        <f t="shared" si="12"/>
        <v>1.8790000000000001E-2</v>
      </c>
      <c r="S322" s="215">
        <v>0</v>
      </c>
      <c r="T322" s="216">
        <f t="shared" si="1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263</v>
      </c>
      <c r="AT322" s="217" t="s">
        <v>180</v>
      </c>
      <c r="AU322" s="217" t="s">
        <v>185</v>
      </c>
      <c r="AY322" s="18" t="s">
        <v>177</v>
      </c>
      <c r="BE322" s="218">
        <f t="shared" si="14"/>
        <v>0</v>
      </c>
      <c r="BF322" s="218">
        <f t="shared" si="15"/>
        <v>0</v>
      </c>
      <c r="BG322" s="218">
        <f t="shared" si="16"/>
        <v>0</v>
      </c>
      <c r="BH322" s="218">
        <f t="shared" si="17"/>
        <v>0</v>
      </c>
      <c r="BI322" s="218">
        <f t="shared" si="18"/>
        <v>0</v>
      </c>
      <c r="BJ322" s="18" t="s">
        <v>185</v>
      </c>
      <c r="BK322" s="218">
        <f t="shared" si="19"/>
        <v>0</v>
      </c>
      <c r="BL322" s="18" t="s">
        <v>263</v>
      </c>
      <c r="BM322" s="217" t="s">
        <v>554</v>
      </c>
    </row>
    <row r="323" spans="1:65" s="2" customFormat="1" ht="21.75" customHeight="1">
      <c r="A323" s="35"/>
      <c r="B323" s="36"/>
      <c r="C323" s="263" t="s">
        <v>555</v>
      </c>
      <c r="D323" s="263" t="s">
        <v>339</v>
      </c>
      <c r="E323" s="264" t="s">
        <v>556</v>
      </c>
      <c r="F323" s="265" t="s">
        <v>557</v>
      </c>
      <c r="G323" s="266" t="s">
        <v>192</v>
      </c>
      <c r="H323" s="267">
        <v>1</v>
      </c>
      <c r="I323" s="268"/>
      <c r="J323" s="269">
        <f t="shared" si="10"/>
        <v>0</v>
      </c>
      <c r="K323" s="270"/>
      <c r="L323" s="271"/>
      <c r="M323" s="272" t="s">
        <v>1</v>
      </c>
      <c r="N323" s="273" t="s">
        <v>46</v>
      </c>
      <c r="O323" s="72"/>
      <c r="P323" s="215">
        <f t="shared" si="11"/>
        <v>0</v>
      </c>
      <c r="Q323" s="215">
        <v>1.2999999999999999E-2</v>
      </c>
      <c r="R323" s="215">
        <f t="shared" si="12"/>
        <v>1.2999999999999999E-2</v>
      </c>
      <c r="S323" s="215">
        <v>0</v>
      </c>
      <c r="T323" s="216">
        <f t="shared" si="1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360</v>
      </c>
      <c r="AT323" s="217" t="s">
        <v>339</v>
      </c>
      <c r="AU323" s="217" t="s">
        <v>185</v>
      </c>
      <c r="AY323" s="18" t="s">
        <v>177</v>
      </c>
      <c r="BE323" s="218">
        <f t="shared" si="14"/>
        <v>0</v>
      </c>
      <c r="BF323" s="218">
        <f t="shared" si="15"/>
        <v>0</v>
      </c>
      <c r="BG323" s="218">
        <f t="shared" si="16"/>
        <v>0</v>
      </c>
      <c r="BH323" s="218">
        <f t="shared" si="17"/>
        <v>0</v>
      </c>
      <c r="BI323" s="218">
        <f t="shared" si="18"/>
        <v>0</v>
      </c>
      <c r="BJ323" s="18" t="s">
        <v>185</v>
      </c>
      <c r="BK323" s="218">
        <f t="shared" si="19"/>
        <v>0</v>
      </c>
      <c r="BL323" s="18" t="s">
        <v>263</v>
      </c>
      <c r="BM323" s="217" t="s">
        <v>558</v>
      </c>
    </row>
    <row r="324" spans="1:65" s="2" customFormat="1" ht="16.5" customHeight="1">
      <c r="A324" s="35"/>
      <c r="B324" s="36"/>
      <c r="C324" s="205" t="s">
        <v>559</v>
      </c>
      <c r="D324" s="205" t="s">
        <v>180</v>
      </c>
      <c r="E324" s="206" t="s">
        <v>560</v>
      </c>
      <c r="F324" s="207" t="s">
        <v>561</v>
      </c>
      <c r="G324" s="208" t="s">
        <v>525</v>
      </c>
      <c r="H324" s="209">
        <v>1</v>
      </c>
      <c r="I324" s="210"/>
      <c r="J324" s="211">
        <f t="shared" si="10"/>
        <v>0</v>
      </c>
      <c r="K324" s="212"/>
      <c r="L324" s="40"/>
      <c r="M324" s="213" t="s">
        <v>1</v>
      </c>
      <c r="N324" s="214" t="s">
        <v>46</v>
      </c>
      <c r="O324" s="72"/>
      <c r="P324" s="215">
        <f t="shared" si="11"/>
        <v>0</v>
      </c>
      <c r="Q324" s="215">
        <v>0</v>
      </c>
      <c r="R324" s="215">
        <f t="shared" si="12"/>
        <v>0</v>
      </c>
      <c r="S324" s="215">
        <v>3.2899999999999999E-2</v>
      </c>
      <c r="T324" s="216">
        <f t="shared" si="13"/>
        <v>3.2899999999999999E-2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263</v>
      </c>
      <c r="AT324" s="217" t="s">
        <v>180</v>
      </c>
      <c r="AU324" s="217" t="s">
        <v>185</v>
      </c>
      <c r="AY324" s="18" t="s">
        <v>177</v>
      </c>
      <c r="BE324" s="218">
        <f t="shared" si="14"/>
        <v>0</v>
      </c>
      <c r="BF324" s="218">
        <f t="shared" si="15"/>
        <v>0</v>
      </c>
      <c r="BG324" s="218">
        <f t="shared" si="16"/>
        <v>0</v>
      </c>
      <c r="BH324" s="218">
        <f t="shared" si="17"/>
        <v>0</v>
      </c>
      <c r="BI324" s="218">
        <f t="shared" si="18"/>
        <v>0</v>
      </c>
      <c r="BJ324" s="18" t="s">
        <v>185</v>
      </c>
      <c r="BK324" s="218">
        <f t="shared" si="19"/>
        <v>0</v>
      </c>
      <c r="BL324" s="18" t="s">
        <v>263</v>
      </c>
      <c r="BM324" s="217" t="s">
        <v>562</v>
      </c>
    </row>
    <row r="325" spans="1:65" s="2" customFormat="1" ht="21.75" customHeight="1">
      <c r="A325" s="35"/>
      <c r="B325" s="36"/>
      <c r="C325" s="205" t="s">
        <v>563</v>
      </c>
      <c r="D325" s="205" t="s">
        <v>180</v>
      </c>
      <c r="E325" s="206" t="s">
        <v>564</v>
      </c>
      <c r="F325" s="207" t="s">
        <v>565</v>
      </c>
      <c r="G325" s="208" t="s">
        <v>525</v>
      </c>
      <c r="H325" s="209">
        <v>1</v>
      </c>
      <c r="I325" s="210"/>
      <c r="J325" s="211">
        <f t="shared" si="10"/>
        <v>0</v>
      </c>
      <c r="K325" s="212"/>
      <c r="L325" s="40"/>
      <c r="M325" s="213" t="s">
        <v>1</v>
      </c>
      <c r="N325" s="214" t="s">
        <v>46</v>
      </c>
      <c r="O325" s="72"/>
      <c r="P325" s="215">
        <f t="shared" si="11"/>
        <v>0</v>
      </c>
      <c r="Q325" s="215">
        <v>1.1000000000000001E-3</v>
      </c>
      <c r="R325" s="215">
        <f t="shared" si="12"/>
        <v>1.1000000000000001E-3</v>
      </c>
      <c r="S325" s="215">
        <v>0</v>
      </c>
      <c r="T325" s="216">
        <f t="shared" si="1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263</v>
      </c>
      <c r="AT325" s="217" t="s">
        <v>180</v>
      </c>
      <c r="AU325" s="217" t="s">
        <v>185</v>
      </c>
      <c r="AY325" s="18" t="s">
        <v>177</v>
      </c>
      <c r="BE325" s="218">
        <f t="shared" si="14"/>
        <v>0</v>
      </c>
      <c r="BF325" s="218">
        <f t="shared" si="15"/>
        <v>0</v>
      </c>
      <c r="BG325" s="218">
        <f t="shared" si="16"/>
        <v>0</v>
      </c>
      <c r="BH325" s="218">
        <f t="shared" si="17"/>
        <v>0</v>
      </c>
      <c r="BI325" s="218">
        <f t="shared" si="18"/>
        <v>0</v>
      </c>
      <c r="BJ325" s="18" t="s">
        <v>185</v>
      </c>
      <c r="BK325" s="218">
        <f t="shared" si="19"/>
        <v>0</v>
      </c>
      <c r="BL325" s="18" t="s">
        <v>263</v>
      </c>
      <c r="BM325" s="217" t="s">
        <v>566</v>
      </c>
    </row>
    <row r="326" spans="1:65" s="2" customFormat="1" ht="21.75" customHeight="1">
      <c r="A326" s="35"/>
      <c r="B326" s="36"/>
      <c r="C326" s="205" t="s">
        <v>567</v>
      </c>
      <c r="D326" s="205" t="s">
        <v>180</v>
      </c>
      <c r="E326" s="206" t="s">
        <v>568</v>
      </c>
      <c r="F326" s="207" t="s">
        <v>569</v>
      </c>
      <c r="G326" s="208" t="s">
        <v>525</v>
      </c>
      <c r="H326" s="209">
        <v>3</v>
      </c>
      <c r="I326" s="210"/>
      <c r="J326" s="211">
        <f t="shared" si="10"/>
        <v>0</v>
      </c>
      <c r="K326" s="212"/>
      <c r="L326" s="40"/>
      <c r="M326" s="213" t="s">
        <v>1</v>
      </c>
      <c r="N326" s="214" t="s">
        <v>46</v>
      </c>
      <c r="O326" s="72"/>
      <c r="P326" s="215">
        <f t="shared" si="11"/>
        <v>0</v>
      </c>
      <c r="Q326" s="215">
        <v>8.0000000000000004E-4</v>
      </c>
      <c r="R326" s="215">
        <f t="shared" si="12"/>
        <v>2.4000000000000002E-3</v>
      </c>
      <c r="S326" s="215">
        <v>0</v>
      </c>
      <c r="T326" s="216">
        <f t="shared" si="1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263</v>
      </c>
      <c r="AT326" s="217" t="s">
        <v>180</v>
      </c>
      <c r="AU326" s="217" t="s">
        <v>185</v>
      </c>
      <c r="AY326" s="18" t="s">
        <v>177</v>
      </c>
      <c r="BE326" s="218">
        <f t="shared" si="14"/>
        <v>0</v>
      </c>
      <c r="BF326" s="218">
        <f t="shared" si="15"/>
        <v>0</v>
      </c>
      <c r="BG326" s="218">
        <f t="shared" si="16"/>
        <v>0</v>
      </c>
      <c r="BH326" s="218">
        <f t="shared" si="17"/>
        <v>0</v>
      </c>
      <c r="BI326" s="218">
        <f t="shared" si="18"/>
        <v>0</v>
      </c>
      <c r="BJ326" s="18" t="s">
        <v>185</v>
      </c>
      <c r="BK326" s="218">
        <f t="shared" si="19"/>
        <v>0</v>
      </c>
      <c r="BL326" s="18" t="s">
        <v>263</v>
      </c>
      <c r="BM326" s="217" t="s">
        <v>570</v>
      </c>
    </row>
    <row r="327" spans="1:65" s="2" customFormat="1" ht="21.75" customHeight="1">
      <c r="A327" s="35"/>
      <c r="B327" s="36"/>
      <c r="C327" s="205" t="s">
        <v>571</v>
      </c>
      <c r="D327" s="205" t="s">
        <v>180</v>
      </c>
      <c r="E327" s="206" t="s">
        <v>572</v>
      </c>
      <c r="F327" s="207" t="s">
        <v>573</v>
      </c>
      <c r="G327" s="208" t="s">
        <v>525</v>
      </c>
      <c r="H327" s="209">
        <v>1</v>
      </c>
      <c r="I327" s="210"/>
      <c r="J327" s="211">
        <f t="shared" si="10"/>
        <v>0</v>
      </c>
      <c r="K327" s="212"/>
      <c r="L327" s="40"/>
      <c r="M327" s="213" t="s">
        <v>1</v>
      </c>
      <c r="N327" s="214" t="s">
        <v>46</v>
      </c>
      <c r="O327" s="72"/>
      <c r="P327" s="215">
        <f t="shared" si="11"/>
        <v>0</v>
      </c>
      <c r="Q327" s="215">
        <v>8.4999999999999995E-4</v>
      </c>
      <c r="R327" s="215">
        <f t="shared" si="12"/>
        <v>8.4999999999999995E-4</v>
      </c>
      <c r="S327" s="215">
        <v>0</v>
      </c>
      <c r="T327" s="216">
        <f t="shared" si="1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263</v>
      </c>
      <c r="AT327" s="217" t="s">
        <v>180</v>
      </c>
      <c r="AU327" s="217" t="s">
        <v>185</v>
      </c>
      <c r="AY327" s="18" t="s">
        <v>177</v>
      </c>
      <c r="BE327" s="218">
        <f t="shared" si="14"/>
        <v>0</v>
      </c>
      <c r="BF327" s="218">
        <f t="shared" si="15"/>
        <v>0</v>
      </c>
      <c r="BG327" s="218">
        <f t="shared" si="16"/>
        <v>0</v>
      </c>
      <c r="BH327" s="218">
        <f t="shared" si="17"/>
        <v>0</v>
      </c>
      <c r="BI327" s="218">
        <f t="shared" si="18"/>
        <v>0</v>
      </c>
      <c r="BJ327" s="18" t="s">
        <v>185</v>
      </c>
      <c r="BK327" s="218">
        <f t="shared" si="19"/>
        <v>0</v>
      </c>
      <c r="BL327" s="18" t="s">
        <v>263</v>
      </c>
      <c r="BM327" s="217" t="s">
        <v>574</v>
      </c>
    </row>
    <row r="328" spans="1:65" s="2" customFormat="1" ht="16.5" customHeight="1">
      <c r="A328" s="35"/>
      <c r="B328" s="36"/>
      <c r="C328" s="205" t="s">
        <v>575</v>
      </c>
      <c r="D328" s="205" t="s">
        <v>180</v>
      </c>
      <c r="E328" s="206" t="s">
        <v>576</v>
      </c>
      <c r="F328" s="207" t="s">
        <v>577</v>
      </c>
      <c r="G328" s="208" t="s">
        <v>192</v>
      </c>
      <c r="H328" s="209">
        <v>1</v>
      </c>
      <c r="I328" s="210"/>
      <c r="J328" s="211">
        <f t="shared" si="10"/>
        <v>0</v>
      </c>
      <c r="K328" s="212"/>
      <c r="L328" s="40"/>
      <c r="M328" s="213" t="s">
        <v>1</v>
      </c>
      <c r="N328" s="214" t="s">
        <v>46</v>
      </c>
      <c r="O328" s="72"/>
      <c r="P328" s="215">
        <f t="shared" si="11"/>
        <v>0</v>
      </c>
      <c r="Q328" s="215">
        <v>0</v>
      </c>
      <c r="R328" s="215">
        <f t="shared" si="12"/>
        <v>0</v>
      </c>
      <c r="S328" s="215">
        <v>0</v>
      </c>
      <c r="T328" s="216">
        <f t="shared" si="1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263</v>
      </c>
      <c r="AT328" s="217" t="s">
        <v>180</v>
      </c>
      <c r="AU328" s="217" t="s">
        <v>185</v>
      </c>
      <c r="AY328" s="18" t="s">
        <v>177</v>
      </c>
      <c r="BE328" s="218">
        <f t="shared" si="14"/>
        <v>0</v>
      </c>
      <c r="BF328" s="218">
        <f t="shared" si="15"/>
        <v>0</v>
      </c>
      <c r="BG328" s="218">
        <f t="shared" si="16"/>
        <v>0</v>
      </c>
      <c r="BH328" s="218">
        <f t="shared" si="17"/>
        <v>0</v>
      </c>
      <c r="BI328" s="218">
        <f t="shared" si="18"/>
        <v>0</v>
      </c>
      <c r="BJ328" s="18" t="s">
        <v>185</v>
      </c>
      <c r="BK328" s="218">
        <f t="shared" si="19"/>
        <v>0</v>
      </c>
      <c r="BL328" s="18" t="s">
        <v>263</v>
      </c>
      <c r="BM328" s="217" t="s">
        <v>578</v>
      </c>
    </row>
    <row r="329" spans="1:65" s="2" customFormat="1" ht="16.5" customHeight="1">
      <c r="A329" s="35"/>
      <c r="B329" s="36"/>
      <c r="C329" s="205" t="s">
        <v>579</v>
      </c>
      <c r="D329" s="205" t="s">
        <v>180</v>
      </c>
      <c r="E329" s="206" t="s">
        <v>580</v>
      </c>
      <c r="F329" s="207" t="s">
        <v>581</v>
      </c>
      <c r="G329" s="208" t="s">
        <v>525</v>
      </c>
      <c r="H329" s="209">
        <v>1</v>
      </c>
      <c r="I329" s="210"/>
      <c r="J329" s="211">
        <f t="shared" si="10"/>
        <v>0</v>
      </c>
      <c r="K329" s="212"/>
      <c r="L329" s="40"/>
      <c r="M329" s="213" t="s">
        <v>1</v>
      </c>
      <c r="N329" s="214" t="s">
        <v>46</v>
      </c>
      <c r="O329" s="72"/>
      <c r="P329" s="215">
        <f t="shared" si="11"/>
        <v>0</v>
      </c>
      <c r="Q329" s="215">
        <v>1.8400000000000001E-3</v>
      </c>
      <c r="R329" s="215">
        <f t="shared" si="12"/>
        <v>1.8400000000000001E-3</v>
      </c>
      <c r="S329" s="215">
        <v>0</v>
      </c>
      <c r="T329" s="216">
        <f t="shared" si="1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263</v>
      </c>
      <c r="AT329" s="217" t="s">
        <v>180</v>
      </c>
      <c r="AU329" s="217" t="s">
        <v>185</v>
      </c>
      <c r="AY329" s="18" t="s">
        <v>177</v>
      </c>
      <c r="BE329" s="218">
        <f t="shared" si="14"/>
        <v>0</v>
      </c>
      <c r="BF329" s="218">
        <f t="shared" si="15"/>
        <v>0</v>
      </c>
      <c r="BG329" s="218">
        <f t="shared" si="16"/>
        <v>0</v>
      </c>
      <c r="BH329" s="218">
        <f t="shared" si="17"/>
        <v>0</v>
      </c>
      <c r="BI329" s="218">
        <f t="shared" si="18"/>
        <v>0</v>
      </c>
      <c r="BJ329" s="18" t="s">
        <v>185</v>
      </c>
      <c r="BK329" s="218">
        <f t="shared" si="19"/>
        <v>0</v>
      </c>
      <c r="BL329" s="18" t="s">
        <v>263</v>
      </c>
      <c r="BM329" s="217" t="s">
        <v>582</v>
      </c>
    </row>
    <row r="330" spans="1:65" s="2" customFormat="1" ht="21.75" customHeight="1">
      <c r="A330" s="35"/>
      <c r="B330" s="36"/>
      <c r="C330" s="205" t="s">
        <v>583</v>
      </c>
      <c r="D330" s="205" t="s">
        <v>180</v>
      </c>
      <c r="E330" s="206" t="s">
        <v>584</v>
      </c>
      <c r="F330" s="207" t="s">
        <v>585</v>
      </c>
      <c r="G330" s="208" t="s">
        <v>525</v>
      </c>
      <c r="H330" s="209">
        <v>1</v>
      </c>
      <c r="I330" s="210"/>
      <c r="J330" s="211">
        <f t="shared" si="10"/>
        <v>0</v>
      </c>
      <c r="K330" s="212"/>
      <c r="L330" s="40"/>
      <c r="M330" s="213" t="s">
        <v>1</v>
      </c>
      <c r="N330" s="214" t="s">
        <v>46</v>
      </c>
      <c r="O330" s="72"/>
      <c r="P330" s="215">
        <f t="shared" si="11"/>
        <v>0</v>
      </c>
      <c r="Q330" s="215">
        <v>1.8400000000000001E-3</v>
      </c>
      <c r="R330" s="215">
        <f t="shared" si="12"/>
        <v>1.8400000000000001E-3</v>
      </c>
      <c r="S330" s="215">
        <v>0</v>
      </c>
      <c r="T330" s="216">
        <f t="shared" si="1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263</v>
      </c>
      <c r="AT330" s="217" t="s">
        <v>180</v>
      </c>
      <c r="AU330" s="217" t="s">
        <v>185</v>
      </c>
      <c r="AY330" s="18" t="s">
        <v>177</v>
      </c>
      <c r="BE330" s="218">
        <f t="shared" si="14"/>
        <v>0</v>
      </c>
      <c r="BF330" s="218">
        <f t="shared" si="15"/>
        <v>0</v>
      </c>
      <c r="BG330" s="218">
        <f t="shared" si="16"/>
        <v>0</v>
      </c>
      <c r="BH330" s="218">
        <f t="shared" si="17"/>
        <v>0</v>
      </c>
      <c r="BI330" s="218">
        <f t="shared" si="18"/>
        <v>0</v>
      </c>
      <c r="BJ330" s="18" t="s">
        <v>185</v>
      </c>
      <c r="BK330" s="218">
        <f t="shared" si="19"/>
        <v>0</v>
      </c>
      <c r="BL330" s="18" t="s">
        <v>263</v>
      </c>
      <c r="BM330" s="217" t="s">
        <v>586</v>
      </c>
    </row>
    <row r="331" spans="1:65" s="2" customFormat="1" ht="21.75" customHeight="1">
      <c r="A331" s="35"/>
      <c r="B331" s="36"/>
      <c r="C331" s="205" t="s">
        <v>587</v>
      </c>
      <c r="D331" s="205" t="s">
        <v>180</v>
      </c>
      <c r="E331" s="206" t="s">
        <v>588</v>
      </c>
      <c r="F331" s="207" t="s">
        <v>589</v>
      </c>
      <c r="G331" s="208" t="s">
        <v>426</v>
      </c>
      <c r="H331" s="274"/>
      <c r="I331" s="210"/>
      <c r="J331" s="211">
        <f t="shared" si="10"/>
        <v>0</v>
      </c>
      <c r="K331" s="212"/>
      <c r="L331" s="40"/>
      <c r="M331" s="213" t="s">
        <v>1</v>
      </c>
      <c r="N331" s="214" t="s">
        <v>46</v>
      </c>
      <c r="O331" s="72"/>
      <c r="P331" s="215">
        <f t="shared" si="11"/>
        <v>0</v>
      </c>
      <c r="Q331" s="215">
        <v>0</v>
      </c>
      <c r="R331" s="215">
        <f t="shared" si="12"/>
        <v>0</v>
      </c>
      <c r="S331" s="215">
        <v>0</v>
      </c>
      <c r="T331" s="216">
        <f t="shared" si="1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263</v>
      </c>
      <c r="AT331" s="217" t="s">
        <v>180</v>
      </c>
      <c r="AU331" s="217" t="s">
        <v>185</v>
      </c>
      <c r="AY331" s="18" t="s">
        <v>177</v>
      </c>
      <c r="BE331" s="218">
        <f t="shared" si="14"/>
        <v>0</v>
      </c>
      <c r="BF331" s="218">
        <f t="shared" si="15"/>
        <v>0</v>
      </c>
      <c r="BG331" s="218">
        <f t="shared" si="16"/>
        <v>0</v>
      </c>
      <c r="BH331" s="218">
        <f t="shared" si="17"/>
        <v>0</v>
      </c>
      <c r="BI331" s="218">
        <f t="shared" si="18"/>
        <v>0</v>
      </c>
      <c r="BJ331" s="18" t="s">
        <v>185</v>
      </c>
      <c r="BK331" s="218">
        <f t="shared" si="19"/>
        <v>0</v>
      </c>
      <c r="BL331" s="18" t="s">
        <v>263</v>
      </c>
      <c r="BM331" s="217" t="s">
        <v>590</v>
      </c>
    </row>
    <row r="332" spans="1:65" s="12" customFormat="1" ht="22.8" customHeight="1">
      <c r="B332" s="189"/>
      <c r="C332" s="190"/>
      <c r="D332" s="191" t="s">
        <v>79</v>
      </c>
      <c r="E332" s="203" t="s">
        <v>591</v>
      </c>
      <c r="F332" s="203" t="s">
        <v>592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P333</f>
        <v>0</v>
      </c>
      <c r="Q332" s="197"/>
      <c r="R332" s="198">
        <f>R333</f>
        <v>1.0399999999999999E-3</v>
      </c>
      <c r="S332" s="197"/>
      <c r="T332" s="199">
        <f>T333</f>
        <v>0</v>
      </c>
      <c r="AR332" s="200" t="s">
        <v>185</v>
      </c>
      <c r="AT332" s="201" t="s">
        <v>79</v>
      </c>
      <c r="AU332" s="201" t="s">
        <v>88</v>
      </c>
      <c r="AY332" s="200" t="s">
        <v>177</v>
      </c>
      <c r="BK332" s="202">
        <f>BK333</f>
        <v>0</v>
      </c>
    </row>
    <row r="333" spans="1:65" s="2" customFormat="1" ht="21.75" customHeight="1">
      <c r="A333" s="35"/>
      <c r="B333" s="36"/>
      <c r="C333" s="205" t="s">
        <v>593</v>
      </c>
      <c r="D333" s="205" t="s">
        <v>180</v>
      </c>
      <c r="E333" s="206" t="s">
        <v>594</v>
      </c>
      <c r="F333" s="207" t="s">
        <v>595</v>
      </c>
      <c r="G333" s="208" t="s">
        <v>192</v>
      </c>
      <c r="H333" s="209">
        <v>1</v>
      </c>
      <c r="I333" s="210"/>
      <c r="J333" s="211">
        <f>ROUND(I333*H333,2)</f>
        <v>0</v>
      </c>
      <c r="K333" s="212"/>
      <c r="L333" s="40"/>
      <c r="M333" s="213" t="s">
        <v>1</v>
      </c>
      <c r="N333" s="214" t="s">
        <v>46</v>
      </c>
      <c r="O333" s="72"/>
      <c r="P333" s="215">
        <f>O333*H333</f>
        <v>0</v>
      </c>
      <c r="Q333" s="215">
        <v>1.0399999999999999E-3</v>
      </c>
      <c r="R333" s="215">
        <f>Q333*H333</f>
        <v>1.0399999999999999E-3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263</v>
      </c>
      <c r="AT333" s="217" t="s">
        <v>180</v>
      </c>
      <c r="AU333" s="217" t="s">
        <v>185</v>
      </c>
      <c r="AY333" s="18" t="s">
        <v>177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185</v>
      </c>
      <c r="BK333" s="218">
        <f>ROUND(I333*H333,2)</f>
        <v>0</v>
      </c>
      <c r="BL333" s="18" t="s">
        <v>263</v>
      </c>
      <c r="BM333" s="217" t="s">
        <v>596</v>
      </c>
    </row>
    <row r="334" spans="1:65" s="12" customFormat="1" ht="22.8" customHeight="1">
      <c r="B334" s="189"/>
      <c r="C334" s="190"/>
      <c r="D334" s="191" t="s">
        <v>79</v>
      </c>
      <c r="E334" s="203" t="s">
        <v>597</v>
      </c>
      <c r="F334" s="203" t="s">
        <v>598</v>
      </c>
      <c r="G334" s="190"/>
      <c r="H334" s="190"/>
      <c r="I334" s="193"/>
      <c r="J334" s="204">
        <f>BK334</f>
        <v>0</v>
      </c>
      <c r="K334" s="190"/>
      <c r="L334" s="195"/>
      <c r="M334" s="196"/>
      <c r="N334" s="197"/>
      <c r="O334" s="197"/>
      <c r="P334" s="198">
        <f>SUM(P335:P342)</f>
        <v>0</v>
      </c>
      <c r="Q334" s="197"/>
      <c r="R334" s="198">
        <f>SUM(R335:R342)</f>
        <v>7.5060000000000005E-3</v>
      </c>
      <c r="S334" s="197"/>
      <c r="T334" s="199">
        <f>SUM(T335:T342)</f>
        <v>0.12852000000000002</v>
      </c>
      <c r="AR334" s="200" t="s">
        <v>185</v>
      </c>
      <c r="AT334" s="201" t="s">
        <v>79</v>
      </c>
      <c r="AU334" s="201" t="s">
        <v>88</v>
      </c>
      <c r="AY334" s="200" t="s">
        <v>177</v>
      </c>
      <c r="BK334" s="202">
        <f>SUM(BK335:BK342)</f>
        <v>0</v>
      </c>
    </row>
    <row r="335" spans="1:65" s="2" customFormat="1" ht="16.5" customHeight="1">
      <c r="A335" s="35"/>
      <c r="B335" s="36"/>
      <c r="C335" s="205" t="s">
        <v>599</v>
      </c>
      <c r="D335" s="205" t="s">
        <v>180</v>
      </c>
      <c r="E335" s="206" t="s">
        <v>600</v>
      </c>
      <c r="F335" s="207" t="s">
        <v>601</v>
      </c>
      <c r="G335" s="208" t="s">
        <v>210</v>
      </c>
      <c r="H335" s="209">
        <v>5.4</v>
      </c>
      <c r="I335" s="210"/>
      <c r="J335" s="211">
        <f>ROUND(I335*H335,2)</f>
        <v>0</v>
      </c>
      <c r="K335" s="212"/>
      <c r="L335" s="40"/>
      <c r="M335" s="213" t="s">
        <v>1</v>
      </c>
      <c r="N335" s="214" t="s">
        <v>46</v>
      </c>
      <c r="O335" s="72"/>
      <c r="P335" s="215">
        <f>O335*H335</f>
        <v>0</v>
      </c>
      <c r="Q335" s="215">
        <v>0</v>
      </c>
      <c r="R335" s="215">
        <f>Q335*H335</f>
        <v>0</v>
      </c>
      <c r="S335" s="215">
        <v>2.3800000000000002E-2</v>
      </c>
      <c r="T335" s="216">
        <f>S335*H335</f>
        <v>0.12852000000000002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263</v>
      </c>
      <c r="AT335" s="217" t="s">
        <v>180</v>
      </c>
      <c r="AU335" s="217" t="s">
        <v>185</v>
      </c>
      <c r="AY335" s="18" t="s">
        <v>177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185</v>
      </c>
      <c r="BK335" s="218">
        <f>ROUND(I335*H335,2)</f>
        <v>0</v>
      </c>
      <c r="BL335" s="18" t="s">
        <v>263</v>
      </c>
      <c r="BM335" s="217" t="s">
        <v>602</v>
      </c>
    </row>
    <row r="336" spans="1:65" s="14" customFormat="1" ht="10.199999999999999">
      <c r="B336" s="230"/>
      <c r="C336" s="231"/>
      <c r="D336" s="221" t="s">
        <v>187</v>
      </c>
      <c r="E336" s="232" t="s">
        <v>1</v>
      </c>
      <c r="F336" s="233" t="s">
        <v>603</v>
      </c>
      <c r="G336" s="231"/>
      <c r="H336" s="234">
        <v>5.4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187</v>
      </c>
      <c r="AU336" s="240" t="s">
        <v>185</v>
      </c>
      <c r="AV336" s="14" t="s">
        <v>185</v>
      </c>
      <c r="AW336" s="14" t="s">
        <v>36</v>
      </c>
      <c r="AX336" s="14" t="s">
        <v>88</v>
      </c>
      <c r="AY336" s="240" t="s">
        <v>177</v>
      </c>
    </row>
    <row r="337" spans="1:65" s="2" customFormat="1" ht="16.5" customHeight="1">
      <c r="A337" s="35"/>
      <c r="B337" s="36"/>
      <c r="C337" s="205" t="s">
        <v>604</v>
      </c>
      <c r="D337" s="205" t="s">
        <v>180</v>
      </c>
      <c r="E337" s="206" t="s">
        <v>605</v>
      </c>
      <c r="F337" s="207" t="s">
        <v>606</v>
      </c>
      <c r="G337" s="208" t="s">
        <v>210</v>
      </c>
      <c r="H337" s="209">
        <v>5.4</v>
      </c>
      <c r="I337" s="210"/>
      <c r="J337" s="211">
        <f>ROUND(I337*H337,2)</f>
        <v>0</v>
      </c>
      <c r="K337" s="212"/>
      <c r="L337" s="40"/>
      <c r="M337" s="213" t="s">
        <v>1</v>
      </c>
      <c r="N337" s="214" t="s">
        <v>46</v>
      </c>
      <c r="O337" s="72"/>
      <c r="P337" s="215">
        <f>O337*H337</f>
        <v>0</v>
      </c>
      <c r="Q337" s="215">
        <v>1.39E-3</v>
      </c>
      <c r="R337" s="215">
        <f>Q337*H337</f>
        <v>7.5060000000000005E-3</v>
      </c>
      <c r="S337" s="215">
        <v>0</v>
      </c>
      <c r="T337" s="21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263</v>
      </c>
      <c r="AT337" s="217" t="s">
        <v>180</v>
      </c>
      <c r="AU337" s="217" t="s">
        <v>185</v>
      </c>
      <c r="AY337" s="18" t="s">
        <v>177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185</v>
      </c>
      <c r="BK337" s="218">
        <f>ROUND(I337*H337,2)</f>
        <v>0</v>
      </c>
      <c r="BL337" s="18" t="s">
        <v>263</v>
      </c>
      <c r="BM337" s="217" t="s">
        <v>607</v>
      </c>
    </row>
    <row r="338" spans="1:65" s="14" customFormat="1" ht="10.199999999999999">
      <c r="B338" s="230"/>
      <c r="C338" s="231"/>
      <c r="D338" s="221" t="s">
        <v>187</v>
      </c>
      <c r="E338" s="232" t="s">
        <v>1</v>
      </c>
      <c r="F338" s="233" t="s">
        <v>608</v>
      </c>
      <c r="G338" s="231"/>
      <c r="H338" s="234">
        <v>5.4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187</v>
      </c>
      <c r="AU338" s="240" t="s">
        <v>185</v>
      </c>
      <c r="AV338" s="14" t="s">
        <v>185</v>
      </c>
      <c r="AW338" s="14" t="s">
        <v>36</v>
      </c>
      <c r="AX338" s="14" t="s">
        <v>88</v>
      </c>
      <c r="AY338" s="240" t="s">
        <v>177</v>
      </c>
    </row>
    <row r="339" spans="1:65" s="2" customFormat="1" ht="16.5" customHeight="1">
      <c r="A339" s="35"/>
      <c r="B339" s="36"/>
      <c r="C339" s="205" t="s">
        <v>609</v>
      </c>
      <c r="D339" s="205" t="s">
        <v>180</v>
      </c>
      <c r="E339" s="206" t="s">
        <v>610</v>
      </c>
      <c r="F339" s="207" t="s">
        <v>611</v>
      </c>
      <c r="G339" s="208" t="s">
        <v>210</v>
      </c>
      <c r="H339" s="209">
        <v>5.4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46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263</v>
      </c>
      <c r="AT339" s="217" t="s">
        <v>180</v>
      </c>
      <c r="AU339" s="217" t="s">
        <v>185</v>
      </c>
      <c r="AY339" s="18" t="s">
        <v>177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185</v>
      </c>
      <c r="BK339" s="218">
        <f>ROUND(I339*H339,2)</f>
        <v>0</v>
      </c>
      <c r="BL339" s="18" t="s">
        <v>263</v>
      </c>
      <c r="BM339" s="217" t="s">
        <v>612</v>
      </c>
    </row>
    <row r="340" spans="1:65" s="14" customFormat="1" ht="10.199999999999999">
      <c r="B340" s="230"/>
      <c r="C340" s="231"/>
      <c r="D340" s="221" t="s">
        <v>187</v>
      </c>
      <c r="E340" s="232" t="s">
        <v>1</v>
      </c>
      <c r="F340" s="233" t="s">
        <v>608</v>
      </c>
      <c r="G340" s="231"/>
      <c r="H340" s="234">
        <v>5.4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187</v>
      </c>
      <c r="AU340" s="240" t="s">
        <v>185</v>
      </c>
      <c r="AV340" s="14" t="s">
        <v>185</v>
      </c>
      <c r="AW340" s="14" t="s">
        <v>36</v>
      </c>
      <c r="AX340" s="14" t="s">
        <v>88</v>
      </c>
      <c r="AY340" s="240" t="s">
        <v>177</v>
      </c>
    </row>
    <row r="341" spans="1:65" s="2" customFormat="1" ht="21.75" customHeight="1">
      <c r="A341" s="35"/>
      <c r="B341" s="36"/>
      <c r="C341" s="205" t="s">
        <v>613</v>
      </c>
      <c r="D341" s="205" t="s">
        <v>180</v>
      </c>
      <c r="E341" s="206" t="s">
        <v>614</v>
      </c>
      <c r="F341" s="207" t="s">
        <v>615</v>
      </c>
      <c r="G341" s="208" t="s">
        <v>371</v>
      </c>
      <c r="H341" s="209">
        <v>1</v>
      </c>
      <c r="I341" s="210"/>
      <c r="J341" s="211">
        <f>ROUND(I341*H341,2)</f>
        <v>0</v>
      </c>
      <c r="K341" s="212"/>
      <c r="L341" s="40"/>
      <c r="M341" s="213" t="s">
        <v>1</v>
      </c>
      <c r="N341" s="214" t="s">
        <v>46</v>
      </c>
      <c r="O341" s="72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263</v>
      </c>
      <c r="AT341" s="217" t="s">
        <v>180</v>
      </c>
      <c r="AU341" s="217" t="s">
        <v>185</v>
      </c>
      <c r="AY341" s="18" t="s">
        <v>177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185</v>
      </c>
      <c r="BK341" s="218">
        <f>ROUND(I341*H341,2)</f>
        <v>0</v>
      </c>
      <c r="BL341" s="18" t="s">
        <v>263</v>
      </c>
      <c r="BM341" s="217" t="s">
        <v>616</v>
      </c>
    </row>
    <row r="342" spans="1:65" s="2" customFormat="1" ht="21.75" customHeight="1">
      <c r="A342" s="35"/>
      <c r="B342" s="36"/>
      <c r="C342" s="205" t="s">
        <v>617</v>
      </c>
      <c r="D342" s="205" t="s">
        <v>180</v>
      </c>
      <c r="E342" s="206" t="s">
        <v>618</v>
      </c>
      <c r="F342" s="207" t="s">
        <v>619</v>
      </c>
      <c r="G342" s="208" t="s">
        <v>426</v>
      </c>
      <c r="H342" s="274"/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46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263</v>
      </c>
      <c r="AT342" s="217" t="s">
        <v>180</v>
      </c>
      <c r="AU342" s="217" t="s">
        <v>185</v>
      </c>
      <c r="AY342" s="18" t="s">
        <v>177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185</v>
      </c>
      <c r="BK342" s="218">
        <f>ROUND(I342*H342,2)</f>
        <v>0</v>
      </c>
      <c r="BL342" s="18" t="s">
        <v>263</v>
      </c>
      <c r="BM342" s="217" t="s">
        <v>620</v>
      </c>
    </row>
    <row r="343" spans="1:65" s="12" customFormat="1" ht="22.8" customHeight="1">
      <c r="B343" s="189"/>
      <c r="C343" s="190"/>
      <c r="D343" s="191" t="s">
        <v>79</v>
      </c>
      <c r="E343" s="203" t="s">
        <v>621</v>
      </c>
      <c r="F343" s="203" t="s">
        <v>622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SUM(P344:P374)</f>
        <v>0</v>
      </c>
      <c r="Q343" s="197"/>
      <c r="R343" s="198">
        <f>SUM(R344:R374)</f>
        <v>2.4039999999999999E-2</v>
      </c>
      <c r="S343" s="197"/>
      <c r="T343" s="199">
        <f>SUM(T344:T374)</f>
        <v>0</v>
      </c>
      <c r="AR343" s="200" t="s">
        <v>185</v>
      </c>
      <c r="AT343" s="201" t="s">
        <v>79</v>
      </c>
      <c r="AU343" s="201" t="s">
        <v>88</v>
      </c>
      <c r="AY343" s="200" t="s">
        <v>177</v>
      </c>
      <c r="BK343" s="202">
        <f>SUM(BK344:BK374)</f>
        <v>0</v>
      </c>
    </row>
    <row r="344" spans="1:65" s="2" customFormat="1" ht="21.75" customHeight="1">
      <c r="A344" s="35"/>
      <c r="B344" s="36"/>
      <c r="C344" s="205" t="s">
        <v>623</v>
      </c>
      <c r="D344" s="205" t="s">
        <v>180</v>
      </c>
      <c r="E344" s="206" t="s">
        <v>624</v>
      </c>
      <c r="F344" s="207" t="s">
        <v>625</v>
      </c>
      <c r="G344" s="208" t="s">
        <v>203</v>
      </c>
      <c r="H344" s="209">
        <v>24</v>
      </c>
      <c r="I344" s="210"/>
      <c r="J344" s="211">
        <f t="shared" ref="J344:J374" si="20">ROUND(I344*H344,2)</f>
        <v>0</v>
      </c>
      <c r="K344" s="212"/>
      <c r="L344" s="40"/>
      <c r="M344" s="213" t="s">
        <v>1</v>
      </c>
      <c r="N344" s="214" t="s">
        <v>46</v>
      </c>
      <c r="O344" s="72"/>
      <c r="P344" s="215">
        <f t="shared" ref="P344:P374" si="21">O344*H344</f>
        <v>0</v>
      </c>
      <c r="Q344" s="215">
        <v>0</v>
      </c>
      <c r="R344" s="215">
        <f t="shared" ref="R344:R374" si="22">Q344*H344</f>
        <v>0</v>
      </c>
      <c r="S344" s="215">
        <v>0</v>
      </c>
      <c r="T344" s="216">
        <f t="shared" ref="T344:T374" si="23"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263</v>
      </c>
      <c r="AT344" s="217" t="s">
        <v>180</v>
      </c>
      <c r="AU344" s="217" t="s">
        <v>185</v>
      </c>
      <c r="AY344" s="18" t="s">
        <v>177</v>
      </c>
      <c r="BE344" s="218">
        <f t="shared" ref="BE344:BE374" si="24">IF(N344="základní",J344,0)</f>
        <v>0</v>
      </c>
      <c r="BF344" s="218">
        <f t="shared" ref="BF344:BF374" si="25">IF(N344="snížená",J344,0)</f>
        <v>0</v>
      </c>
      <c r="BG344" s="218">
        <f t="shared" ref="BG344:BG374" si="26">IF(N344="zákl. přenesená",J344,0)</f>
        <v>0</v>
      </c>
      <c r="BH344" s="218">
        <f t="shared" ref="BH344:BH374" si="27">IF(N344="sníž. přenesená",J344,0)</f>
        <v>0</v>
      </c>
      <c r="BI344" s="218">
        <f t="shared" ref="BI344:BI374" si="28">IF(N344="nulová",J344,0)</f>
        <v>0</v>
      </c>
      <c r="BJ344" s="18" t="s">
        <v>185</v>
      </c>
      <c r="BK344" s="218">
        <f t="shared" ref="BK344:BK374" si="29">ROUND(I344*H344,2)</f>
        <v>0</v>
      </c>
      <c r="BL344" s="18" t="s">
        <v>263</v>
      </c>
      <c r="BM344" s="217" t="s">
        <v>1086</v>
      </c>
    </row>
    <row r="345" spans="1:65" s="2" customFormat="1" ht="16.5" customHeight="1">
      <c r="A345" s="35"/>
      <c r="B345" s="36"/>
      <c r="C345" s="263" t="s">
        <v>627</v>
      </c>
      <c r="D345" s="263" t="s">
        <v>339</v>
      </c>
      <c r="E345" s="264" t="s">
        <v>628</v>
      </c>
      <c r="F345" s="265" t="s">
        <v>629</v>
      </c>
      <c r="G345" s="266" t="s">
        <v>203</v>
      </c>
      <c r="H345" s="267">
        <v>24</v>
      </c>
      <c r="I345" s="268"/>
      <c r="J345" s="269">
        <f t="shared" si="20"/>
        <v>0</v>
      </c>
      <c r="K345" s="270"/>
      <c r="L345" s="271"/>
      <c r="M345" s="272" t="s">
        <v>1</v>
      </c>
      <c r="N345" s="273" t="s">
        <v>46</v>
      </c>
      <c r="O345" s="72"/>
      <c r="P345" s="215">
        <f t="shared" si="21"/>
        <v>0</v>
      </c>
      <c r="Q345" s="215">
        <v>6.9999999999999994E-5</v>
      </c>
      <c r="R345" s="215">
        <f t="shared" si="22"/>
        <v>1.6799999999999999E-3</v>
      </c>
      <c r="S345" s="215">
        <v>0</v>
      </c>
      <c r="T345" s="216">
        <f t="shared" si="2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360</v>
      </c>
      <c r="AT345" s="217" t="s">
        <v>339</v>
      </c>
      <c r="AU345" s="217" t="s">
        <v>185</v>
      </c>
      <c r="AY345" s="18" t="s">
        <v>177</v>
      </c>
      <c r="BE345" s="218">
        <f t="shared" si="24"/>
        <v>0</v>
      </c>
      <c r="BF345" s="218">
        <f t="shared" si="25"/>
        <v>0</v>
      </c>
      <c r="BG345" s="218">
        <f t="shared" si="26"/>
        <v>0</v>
      </c>
      <c r="BH345" s="218">
        <f t="shared" si="27"/>
        <v>0</v>
      </c>
      <c r="BI345" s="218">
        <f t="shared" si="28"/>
        <v>0</v>
      </c>
      <c r="BJ345" s="18" t="s">
        <v>185</v>
      </c>
      <c r="BK345" s="218">
        <f t="shared" si="29"/>
        <v>0</v>
      </c>
      <c r="BL345" s="18" t="s">
        <v>263</v>
      </c>
      <c r="BM345" s="217" t="s">
        <v>1087</v>
      </c>
    </row>
    <row r="346" spans="1:65" s="2" customFormat="1" ht="16.5" customHeight="1">
      <c r="A346" s="35"/>
      <c r="B346" s="36"/>
      <c r="C346" s="205" t="s">
        <v>631</v>
      </c>
      <c r="D346" s="205" t="s">
        <v>180</v>
      </c>
      <c r="E346" s="206" t="s">
        <v>632</v>
      </c>
      <c r="F346" s="207" t="s">
        <v>633</v>
      </c>
      <c r="G346" s="208" t="s">
        <v>192</v>
      </c>
      <c r="H346" s="209">
        <v>28</v>
      </c>
      <c r="I346" s="210"/>
      <c r="J346" s="211">
        <f t="shared" si="20"/>
        <v>0</v>
      </c>
      <c r="K346" s="212"/>
      <c r="L346" s="40"/>
      <c r="M346" s="213" t="s">
        <v>1</v>
      </c>
      <c r="N346" s="214" t="s">
        <v>46</v>
      </c>
      <c r="O346" s="72"/>
      <c r="P346" s="215">
        <f t="shared" si="21"/>
        <v>0</v>
      </c>
      <c r="Q346" s="215">
        <v>0</v>
      </c>
      <c r="R346" s="215">
        <f t="shared" si="22"/>
        <v>0</v>
      </c>
      <c r="S346" s="215">
        <v>0</v>
      </c>
      <c r="T346" s="216">
        <f t="shared" si="2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263</v>
      </c>
      <c r="AT346" s="217" t="s">
        <v>180</v>
      </c>
      <c r="AU346" s="217" t="s">
        <v>185</v>
      </c>
      <c r="AY346" s="18" t="s">
        <v>177</v>
      </c>
      <c r="BE346" s="218">
        <f t="shared" si="24"/>
        <v>0</v>
      </c>
      <c r="BF346" s="218">
        <f t="shared" si="25"/>
        <v>0</v>
      </c>
      <c r="BG346" s="218">
        <f t="shared" si="26"/>
        <v>0</v>
      </c>
      <c r="BH346" s="218">
        <f t="shared" si="27"/>
        <v>0</v>
      </c>
      <c r="BI346" s="218">
        <f t="shared" si="28"/>
        <v>0</v>
      </c>
      <c r="BJ346" s="18" t="s">
        <v>185</v>
      </c>
      <c r="BK346" s="218">
        <f t="shared" si="29"/>
        <v>0</v>
      </c>
      <c r="BL346" s="18" t="s">
        <v>263</v>
      </c>
      <c r="BM346" s="217" t="s">
        <v>1088</v>
      </c>
    </row>
    <row r="347" spans="1:65" s="2" customFormat="1" ht="16.5" customHeight="1">
      <c r="A347" s="35"/>
      <c r="B347" s="36"/>
      <c r="C347" s="263" t="s">
        <v>635</v>
      </c>
      <c r="D347" s="263" t="s">
        <v>339</v>
      </c>
      <c r="E347" s="264" t="s">
        <v>636</v>
      </c>
      <c r="F347" s="265" t="s">
        <v>637</v>
      </c>
      <c r="G347" s="266" t="s">
        <v>192</v>
      </c>
      <c r="H347" s="267">
        <v>28</v>
      </c>
      <c r="I347" s="268"/>
      <c r="J347" s="269">
        <f t="shared" si="20"/>
        <v>0</v>
      </c>
      <c r="K347" s="270"/>
      <c r="L347" s="271"/>
      <c r="M347" s="272" t="s">
        <v>1</v>
      </c>
      <c r="N347" s="273" t="s">
        <v>46</v>
      </c>
      <c r="O347" s="72"/>
      <c r="P347" s="215">
        <f t="shared" si="21"/>
        <v>0</v>
      </c>
      <c r="Q347" s="215">
        <v>5.0000000000000002E-5</v>
      </c>
      <c r="R347" s="215">
        <f t="shared" si="22"/>
        <v>1.4E-3</v>
      </c>
      <c r="S347" s="215">
        <v>0</v>
      </c>
      <c r="T347" s="216">
        <f t="shared" si="2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360</v>
      </c>
      <c r="AT347" s="217" t="s">
        <v>339</v>
      </c>
      <c r="AU347" s="217" t="s">
        <v>185</v>
      </c>
      <c r="AY347" s="18" t="s">
        <v>177</v>
      </c>
      <c r="BE347" s="218">
        <f t="shared" si="24"/>
        <v>0</v>
      </c>
      <c r="BF347" s="218">
        <f t="shared" si="25"/>
        <v>0</v>
      </c>
      <c r="BG347" s="218">
        <f t="shared" si="26"/>
        <v>0</v>
      </c>
      <c r="BH347" s="218">
        <f t="shared" si="27"/>
        <v>0</v>
      </c>
      <c r="BI347" s="218">
        <f t="shared" si="28"/>
        <v>0</v>
      </c>
      <c r="BJ347" s="18" t="s">
        <v>185</v>
      </c>
      <c r="BK347" s="218">
        <f t="shared" si="29"/>
        <v>0</v>
      </c>
      <c r="BL347" s="18" t="s">
        <v>263</v>
      </c>
      <c r="BM347" s="217" t="s">
        <v>1089</v>
      </c>
    </row>
    <row r="348" spans="1:65" s="2" customFormat="1" ht="21.75" customHeight="1">
      <c r="A348" s="35"/>
      <c r="B348" s="36"/>
      <c r="C348" s="205" t="s">
        <v>639</v>
      </c>
      <c r="D348" s="205" t="s">
        <v>180</v>
      </c>
      <c r="E348" s="206" t="s">
        <v>640</v>
      </c>
      <c r="F348" s="207" t="s">
        <v>641</v>
      </c>
      <c r="G348" s="208" t="s">
        <v>203</v>
      </c>
      <c r="H348" s="209">
        <v>70</v>
      </c>
      <c r="I348" s="210"/>
      <c r="J348" s="211">
        <f t="shared" si="20"/>
        <v>0</v>
      </c>
      <c r="K348" s="212"/>
      <c r="L348" s="40"/>
      <c r="M348" s="213" t="s">
        <v>1</v>
      </c>
      <c r="N348" s="214" t="s">
        <v>46</v>
      </c>
      <c r="O348" s="72"/>
      <c r="P348" s="215">
        <f t="shared" si="21"/>
        <v>0</v>
      </c>
      <c r="Q348" s="215">
        <v>0</v>
      </c>
      <c r="R348" s="215">
        <f t="shared" si="22"/>
        <v>0</v>
      </c>
      <c r="S348" s="215">
        <v>0</v>
      </c>
      <c r="T348" s="216">
        <f t="shared" si="2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263</v>
      </c>
      <c r="AT348" s="217" t="s">
        <v>180</v>
      </c>
      <c r="AU348" s="217" t="s">
        <v>185</v>
      </c>
      <c r="AY348" s="18" t="s">
        <v>177</v>
      </c>
      <c r="BE348" s="218">
        <f t="shared" si="24"/>
        <v>0</v>
      </c>
      <c r="BF348" s="218">
        <f t="shared" si="25"/>
        <v>0</v>
      </c>
      <c r="BG348" s="218">
        <f t="shared" si="26"/>
        <v>0</v>
      </c>
      <c r="BH348" s="218">
        <f t="shared" si="27"/>
        <v>0</v>
      </c>
      <c r="BI348" s="218">
        <f t="shared" si="28"/>
        <v>0</v>
      </c>
      <c r="BJ348" s="18" t="s">
        <v>185</v>
      </c>
      <c r="BK348" s="218">
        <f t="shared" si="29"/>
        <v>0</v>
      </c>
      <c r="BL348" s="18" t="s">
        <v>263</v>
      </c>
      <c r="BM348" s="217" t="s">
        <v>1090</v>
      </c>
    </row>
    <row r="349" spans="1:65" s="2" customFormat="1" ht="16.5" customHeight="1">
      <c r="A349" s="35"/>
      <c r="B349" s="36"/>
      <c r="C349" s="263" t="s">
        <v>643</v>
      </c>
      <c r="D349" s="263" t="s">
        <v>339</v>
      </c>
      <c r="E349" s="264" t="s">
        <v>644</v>
      </c>
      <c r="F349" s="265" t="s">
        <v>645</v>
      </c>
      <c r="G349" s="266" t="s">
        <v>203</v>
      </c>
      <c r="H349" s="267">
        <v>70</v>
      </c>
      <c r="I349" s="268"/>
      <c r="J349" s="269">
        <f t="shared" si="20"/>
        <v>0</v>
      </c>
      <c r="K349" s="270"/>
      <c r="L349" s="271"/>
      <c r="M349" s="272" t="s">
        <v>1</v>
      </c>
      <c r="N349" s="273" t="s">
        <v>46</v>
      </c>
      <c r="O349" s="72"/>
      <c r="P349" s="215">
        <f t="shared" si="21"/>
        <v>0</v>
      </c>
      <c r="Q349" s="215">
        <v>1.2E-4</v>
      </c>
      <c r="R349" s="215">
        <f t="shared" si="22"/>
        <v>8.3999999999999995E-3</v>
      </c>
      <c r="S349" s="215">
        <v>0</v>
      </c>
      <c r="T349" s="216">
        <f t="shared" si="2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360</v>
      </c>
      <c r="AT349" s="217" t="s">
        <v>339</v>
      </c>
      <c r="AU349" s="217" t="s">
        <v>185</v>
      </c>
      <c r="AY349" s="18" t="s">
        <v>177</v>
      </c>
      <c r="BE349" s="218">
        <f t="shared" si="24"/>
        <v>0</v>
      </c>
      <c r="BF349" s="218">
        <f t="shared" si="25"/>
        <v>0</v>
      </c>
      <c r="BG349" s="218">
        <f t="shared" si="26"/>
        <v>0</v>
      </c>
      <c r="BH349" s="218">
        <f t="shared" si="27"/>
        <v>0</v>
      </c>
      <c r="BI349" s="218">
        <f t="shared" si="28"/>
        <v>0</v>
      </c>
      <c r="BJ349" s="18" t="s">
        <v>185</v>
      </c>
      <c r="BK349" s="218">
        <f t="shared" si="29"/>
        <v>0</v>
      </c>
      <c r="BL349" s="18" t="s">
        <v>263</v>
      </c>
      <c r="BM349" s="217" t="s">
        <v>1091</v>
      </c>
    </row>
    <row r="350" spans="1:65" s="2" customFormat="1" ht="21.75" customHeight="1">
      <c r="A350" s="35"/>
      <c r="B350" s="36"/>
      <c r="C350" s="205" t="s">
        <v>647</v>
      </c>
      <c r="D350" s="205" t="s">
        <v>180</v>
      </c>
      <c r="E350" s="206" t="s">
        <v>648</v>
      </c>
      <c r="F350" s="207" t="s">
        <v>649</v>
      </c>
      <c r="G350" s="208" t="s">
        <v>203</v>
      </c>
      <c r="H350" s="209">
        <v>45</v>
      </c>
      <c r="I350" s="210"/>
      <c r="J350" s="211">
        <f t="shared" si="20"/>
        <v>0</v>
      </c>
      <c r="K350" s="212"/>
      <c r="L350" s="40"/>
      <c r="M350" s="213" t="s">
        <v>1</v>
      </c>
      <c r="N350" s="214" t="s">
        <v>46</v>
      </c>
      <c r="O350" s="72"/>
      <c r="P350" s="215">
        <f t="shared" si="21"/>
        <v>0</v>
      </c>
      <c r="Q350" s="215">
        <v>0</v>
      </c>
      <c r="R350" s="215">
        <f t="shared" si="22"/>
        <v>0</v>
      </c>
      <c r="S350" s="215">
        <v>0</v>
      </c>
      <c r="T350" s="216">
        <f t="shared" si="2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263</v>
      </c>
      <c r="AT350" s="217" t="s">
        <v>180</v>
      </c>
      <c r="AU350" s="217" t="s">
        <v>185</v>
      </c>
      <c r="AY350" s="18" t="s">
        <v>177</v>
      </c>
      <c r="BE350" s="218">
        <f t="shared" si="24"/>
        <v>0</v>
      </c>
      <c r="BF350" s="218">
        <f t="shared" si="25"/>
        <v>0</v>
      </c>
      <c r="BG350" s="218">
        <f t="shared" si="26"/>
        <v>0</v>
      </c>
      <c r="BH350" s="218">
        <f t="shared" si="27"/>
        <v>0</v>
      </c>
      <c r="BI350" s="218">
        <f t="shared" si="28"/>
        <v>0</v>
      </c>
      <c r="BJ350" s="18" t="s">
        <v>185</v>
      </c>
      <c r="BK350" s="218">
        <f t="shared" si="29"/>
        <v>0</v>
      </c>
      <c r="BL350" s="18" t="s">
        <v>263</v>
      </c>
      <c r="BM350" s="217" t="s">
        <v>1092</v>
      </c>
    </row>
    <row r="351" spans="1:65" s="2" customFormat="1" ht="16.5" customHeight="1">
      <c r="A351" s="35"/>
      <c r="B351" s="36"/>
      <c r="C351" s="263" t="s">
        <v>651</v>
      </c>
      <c r="D351" s="263" t="s">
        <v>339</v>
      </c>
      <c r="E351" s="264" t="s">
        <v>652</v>
      </c>
      <c r="F351" s="265" t="s">
        <v>653</v>
      </c>
      <c r="G351" s="266" t="s">
        <v>203</v>
      </c>
      <c r="H351" s="267">
        <v>45</v>
      </c>
      <c r="I351" s="268"/>
      <c r="J351" s="269">
        <f t="shared" si="20"/>
        <v>0</v>
      </c>
      <c r="K351" s="270"/>
      <c r="L351" s="271"/>
      <c r="M351" s="272" t="s">
        <v>1</v>
      </c>
      <c r="N351" s="273" t="s">
        <v>46</v>
      </c>
      <c r="O351" s="72"/>
      <c r="P351" s="215">
        <f t="shared" si="21"/>
        <v>0</v>
      </c>
      <c r="Q351" s="215">
        <v>1.7000000000000001E-4</v>
      </c>
      <c r="R351" s="215">
        <f t="shared" si="22"/>
        <v>7.6500000000000005E-3</v>
      </c>
      <c r="S351" s="215">
        <v>0</v>
      </c>
      <c r="T351" s="216">
        <f t="shared" si="2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360</v>
      </c>
      <c r="AT351" s="217" t="s">
        <v>339</v>
      </c>
      <c r="AU351" s="217" t="s">
        <v>185</v>
      </c>
      <c r="AY351" s="18" t="s">
        <v>177</v>
      </c>
      <c r="BE351" s="218">
        <f t="shared" si="24"/>
        <v>0</v>
      </c>
      <c r="BF351" s="218">
        <f t="shared" si="25"/>
        <v>0</v>
      </c>
      <c r="BG351" s="218">
        <f t="shared" si="26"/>
        <v>0</v>
      </c>
      <c r="BH351" s="218">
        <f t="shared" si="27"/>
        <v>0</v>
      </c>
      <c r="BI351" s="218">
        <f t="shared" si="28"/>
        <v>0</v>
      </c>
      <c r="BJ351" s="18" t="s">
        <v>185</v>
      </c>
      <c r="BK351" s="218">
        <f t="shared" si="29"/>
        <v>0</v>
      </c>
      <c r="BL351" s="18" t="s">
        <v>263</v>
      </c>
      <c r="BM351" s="217" t="s">
        <v>1093</v>
      </c>
    </row>
    <row r="352" spans="1:65" s="2" customFormat="1" ht="21.75" customHeight="1">
      <c r="A352" s="35"/>
      <c r="B352" s="36"/>
      <c r="C352" s="205" t="s">
        <v>655</v>
      </c>
      <c r="D352" s="205" t="s">
        <v>180</v>
      </c>
      <c r="E352" s="206" t="s">
        <v>656</v>
      </c>
      <c r="F352" s="207" t="s">
        <v>657</v>
      </c>
      <c r="G352" s="208" t="s">
        <v>203</v>
      </c>
      <c r="H352" s="209">
        <v>1</v>
      </c>
      <c r="I352" s="210"/>
      <c r="J352" s="211">
        <f t="shared" si="20"/>
        <v>0</v>
      </c>
      <c r="K352" s="212"/>
      <c r="L352" s="40"/>
      <c r="M352" s="213" t="s">
        <v>1</v>
      </c>
      <c r="N352" s="214" t="s">
        <v>46</v>
      </c>
      <c r="O352" s="72"/>
      <c r="P352" s="215">
        <f t="shared" si="21"/>
        <v>0</v>
      </c>
      <c r="Q352" s="215">
        <v>0</v>
      </c>
      <c r="R352" s="215">
        <f t="shared" si="22"/>
        <v>0</v>
      </c>
      <c r="S352" s="215">
        <v>0</v>
      </c>
      <c r="T352" s="216">
        <f t="shared" si="2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263</v>
      </c>
      <c r="AT352" s="217" t="s">
        <v>180</v>
      </c>
      <c r="AU352" s="217" t="s">
        <v>185</v>
      </c>
      <c r="AY352" s="18" t="s">
        <v>177</v>
      </c>
      <c r="BE352" s="218">
        <f t="shared" si="24"/>
        <v>0</v>
      </c>
      <c r="BF352" s="218">
        <f t="shared" si="25"/>
        <v>0</v>
      </c>
      <c r="BG352" s="218">
        <f t="shared" si="26"/>
        <v>0</v>
      </c>
      <c r="BH352" s="218">
        <f t="shared" si="27"/>
        <v>0</v>
      </c>
      <c r="BI352" s="218">
        <f t="shared" si="28"/>
        <v>0</v>
      </c>
      <c r="BJ352" s="18" t="s">
        <v>185</v>
      </c>
      <c r="BK352" s="218">
        <f t="shared" si="29"/>
        <v>0</v>
      </c>
      <c r="BL352" s="18" t="s">
        <v>263</v>
      </c>
      <c r="BM352" s="217" t="s">
        <v>1094</v>
      </c>
    </row>
    <row r="353" spans="1:65" s="2" customFormat="1" ht="16.5" customHeight="1">
      <c r="A353" s="35"/>
      <c r="B353" s="36"/>
      <c r="C353" s="263" t="s">
        <v>659</v>
      </c>
      <c r="D353" s="263" t="s">
        <v>339</v>
      </c>
      <c r="E353" s="264" t="s">
        <v>660</v>
      </c>
      <c r="F353" s="265" t="s">
        <v>661</v>
      </c>
      <c r="G353" s="266" t="s">
        <v>203</v>
      </c>
      <c r="H353" s="267">
        <v>1</v>
      </c>
      <c r="I353" s="268"/>
      <c r="J353" s="269">
        <f t="shared" si="20"/>
        <v>0</v>
      </c>
      <c r="K353" s="270"/>
      <c r="L353" s="271"/>
      <c r="M353" s="272" t="s">
        <v>1</v>
      </c>
      <c r="N353" s="273" t="s">
        <v>46</v>
      </c>
      <c r="O353" s="72"/>
      <c r="P353" s="215">
        <f t="shared" si="21"/>
        <v>0</v>
      </c>
      <c r="Q353" s="215">
        <v>3.4000000000000002E-4</v>
      </c>
      <c r="R353" s="215">
        <f t="shared" si="22"/>
        <v>3.4000000000000002E-4</v>
      </c>
      <c r="S353" s="215">
        <v>0</v>
      </c>
      <c r="T353" s="216">
        <f t="shared" si="2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360</v>
      </c>
      <c r="AT353" s="217" t="s">
        <v>339</v>
      </c>
      <c r="AU353" s="217" t="s">
        <v>185</v>
      </c>
      <c r="AY353" s="18" t="s">
        <v>177</v>
      </c>
      <c r="BE353" s="218">
        <f t="shared" si="24"/>
        <v>0</v>
      </c>
      <c r="BF353" s="218">
        <f t="shared" si="25"/>
        <v>0</v>
      </c>
      <c r="BG353" s="218">
        <f t="shared" si="26"/>
        <v>0</v>
      </c>
      <c r="BH353" s="218">
        <f t="shared" si="27"/>
        <v>0</v>
      </c>
      <c r="BI353" s="218">
        <f t="shared" si="28"/>
        <v>0</v>
      </c>
      <c r="BJ353" s="18" t="s">
        <v>185</v>
      </c>
      <c r="BK353" s="218">
        <f t="shared" si="29"/>
        <v>0</v>
      </c>
      <c r="BL353" s="18" t="s">
        <v>263</v>
      </c>
      <c r="BM353" s="217" t="s">
        <v>1095</v>
      </c>
    </row>
    <row r="354" spans="1:65" s="2" customFormat="1" ht="21.75" customHeight="1">
      <c r="A354" s="35"/>
      <c r="B354" s="36"/>
      <c r="C354" s="205" t="s">
        <v>663</v>
      </c>
      <c r="D354" s="205" t="s">
        <v>180</v>
      </c>
      <c r="E354" s="206" t="s">
        <v>664</v>
      </c>
      <c r="F354" s="207" t="s">
        <v>665</v>
      </c>
      <c r="G354" s="208" t="s">
        <v>203</v>
      </c>
      <c r="H354" s="209">
        <v>30</v>
      </c>
      <c r="I354" s="210"/>
      <c r="J354" s="211">
        <f t="shared" si="20"/>
        <v>0</v>
      </c>
      <c r="K354" s="212"/>
      <c r="L354" s="40"/>
      <c r="M354" s="213" t="s">
        <v>1</v>
      </c>
      <c r="N354" s="214" t="s">
        <v>46</v>
      </c>
      <c r="O354" s="72"/>
      <c r="P354" s="215">
        <f t="shared" si="21"/>
        <v>0</v>
      </c>
      <c r="Q354" s="215">
        <v>0</v>
      </c>
      <c r="R354" s="215">
        <f t="shared" si="22"/>
        <v>0</v>
      </c>
      <c r="S354" s="215">
        <v>0</v>
      </c>
      <c r="T354" s="216">
        <f t="shared" si="2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263</v>
      </c>
      <c r="AT354" s="217" t="s">
        <v>180</v>
      </c>
      <c r="AU354" s="217" t="s">
        <v>185</v>
      </c>
      <c r="AY354" s="18" t="s">
        <v>177</v>
      </c>
      <c r="BE354" s="218">
        <f t="shared" si="24"/>
        <v>0</v>
      </c>
      <c r="BF354" s="218">
        <f t="shared" si="25"/>
        <v>0</v>
      </c>
      <c r="BG354" s="218">
        <f t="shared" si="26"/>
        <v>0</v>
      </c>
      <c r="BH354" s="218">
        <f t="shared" si="27"/>
        <v>0</v>
      </c>
      <c r="BI354" s="218">
        <f t="shared" si="28"/>
        <v>0</v>
      </c>
      <c r="BJ354" s="18" t="s">
        <v>185</v>
      </c>
      <c r="BK354" s="218">
        <f t="shared" si="29"/>
        <v>0</v>
      </c>
      <c r="BL354" s="18" t="s">
        <v>263</v>
      </c>
      <c r="BM354" s="217" t="s">
        <v>1096</v>
      </c>
    </row>
    <row r="355" spans="1:65" s="2" customFormat="1" ht="21.75" customHeight="1">
      <c r="A355" s="35"/>
      <c r="B355" s="36"/>
      <c r="C355" s="205" t="s">
        <v>667</v>
      </c>
      <c r="D355" s="205" t="s">
        <v>180</v>
      </c>
      <c r="E355" s="206" t="s">
        <v>668</v>
      </c>
      <c r="F355" s="207" t="s">
        <v>669</v>
      </c>
      <c r="G355" s="208" t="s">
        <v>192</v>
      </c>
      <c r="H355" s="209">
        <v>30</v>
      </c>
      <c r="I355" s="210"/>
      <c r="J355" s="211">
        <f t="shared" si="20"/>
        <v>0</v>
      </c>
      <c r="K355" s="212"/>
      <c r="L355" s="40"/>
      <c r="M355" s="213" t="s">
        <v>1</v>
      </c>
      <c r="N355" s="214" t="s">
        <v>46</v>
      </c>
      <c r="O355" s="72"/>
      <c r="P355" s="215">
        <f t="shared" si="21"/>
        <v>0</v>
      </c>
      <c r="Q355" s="215">
        <v>0</v>
      </c>
      <c r="R355" s="215">
        <f t="shared" si="22"/>
        <v>0</v>
      </c>
      <c r="S355" s="215">
        <v>0</v>
      </c>
      <c r="T355" s="216">
        <f t="shared" si="2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263</v>
      </c>
      <c r="AT355" s="217" t="s">
        <v>180</v>
      </c>
      <c r="AU355" s="217" t="s">
        <v>185</v>
      </c>
      <c r="AY355" s="18" t="s">
        <v>177</v>
      </c>
      <c r="BE355" s="218">
        <f t="shared" si="24"/>
        <v>0</v>
      </c>
      <c r="BF355" s="218">
        <f t="shared" si="25"/>
        <v>0</v>
      </c>
      <c r="BG355" s="218">
        <f t="shared" si="26"/>
        <v>0</v>
      </c>
      <c r="BH355" s="218">
        <f t="shared" si="27"/>
        <v>0</v>
      </c>
      <c r="BI355" s="218">
        <f t="shared" si="28"/>
        <v>0</v>
      </c>
      <c r="BJ355" s="18" t="s">
        <v>185</v>
      </c>
      <c r="BK355" s="218">
        <f t="shared" si="29"/>
        <v>0</v>
      </c>
      <c r="BL355" s="18" t="s">
        <v>263</v>
      </c>
      <c r="BM355" s="217" t="s">
        <v>1097</v>
      </c>
    </row>
    <row r="356" spans="1:65" s="2" customFormat="1" ht="21.75" customHeight="1">
      <c r="A356" s="35"/>
      <c r="B356" s="36"/>
      <c r="C356" s="205" t="s">
        <v>671</v>
      </c>
      <c r="D356" s="205" t="s">
        <v>180</v>
      </c>
      <c r="E356" s="206" t="s">
        <v>672</v>
      </c>
      <c r="F356" s="207" t="s">
        <v>673</v>
      </c>
      <c r="G356" s="208" t="s">
        <v>192</v>
      </c>
      <c r="H356" s="209">
        <v>5</v>
      </c>
      <c r="I356" s="210"/>
      <c r="J356" s="211">
        <f t="shared" si="20"/>
        <v>0</v>
      </c>
      <c r="K356" s="212"/>
      <c r="L356" s="40"/>
      <c r="M356" s="213" t="s">
        <v>1</v>
      </c>
      <c r="N356" s="214" t="s">
        <v>46</v>
      </c>
      <c r="O356" s="72"/>
      <c r="P356" s="215">
        <f t="shared" si="21"/>
        <v>0</v>
      </c>
      <c r="Q356" s="215">
        <v>0</v>
      </c>
      <c r="R356" s="215">
        <f t="shared" si="22"/>
        <v>0</v>
      </c>
      <c r="S356" s="215">
        <v>0</v>
      </c>
      <c r="T356" s="216">
        <f t="shared" si="2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263</v>
      </c>
      <c r="AT356" s="217" t="s">
        <v>180</v>
      </c>
      <c r="AU356" s="217" t="s">
        <v>185</v>
      </c>
      <c r="AY356" s="18" t="s">
        <v>177</v>
      </c>
      <c r="BE356" s="218">
        <f t="shared" si="24"/>
        <v>0</v>
      </c>
      <c r="BF356" s="218">
        <f t="shared" si="25"/>
        <v>0</v>
      </c>
      <c r="BG356" s="218">
        <f t="shared" si="26"/>
        <v>0</v>
      </c>
      <c r="BH356" s="218">
        <f t="shared" si="27"/>
        <v>0</v>
      </c>
      <c r="BI356" s="218">
        <f t="shared" si="28"/>
        <v>0</v>
      </c>
      <c r="BJ356" s="18" t="s">
        <v>185</v>
      </c>
      <c r="BK356" s="218">
        <f t="shared" si="29"/>
        <v>0</v>
      </c>
      <c r="BL356" s="18" t="s">
        <v>263</v>
      </c>
      <c r="BM356" s="217" t="s">
        <v>1098</v>
      </c>
    </row>
    <row r="357" spans="1:65" s="2" customFormat="1" ht="21.75" customHeight="1">
      <c r="A357" s="35"/>
      <c r="B357" s="36"/>
      <c r="C357" s="205" t="s">
        <v>675</v>
      </c>
      <c r="D357" s="205" t="s">
        <v>180</v>
      </c>
      <c r="E357" s="206" t="s">
        <v>676</v>
      </c>
      <c r="F357" s="207" t="s">
        <v>677</v>
      </c>
      <c r="G357" s="208" t="s">
        <v>192</v>
      </c>
      <c r="H357" s="209">
        <v>5</v>
      </c>
      <c r="I357" s="210"/>
      <c r="J357" s="211">
        <f t="shared" si="20"/>
        <v>0</v>
      </c>
      <c r="K357" s="212"/>
      <c r="L357" s="40"/>
      <c r="M357" s="213" t="s">
        <v>1</v>
      </c>
      <c r="N357" s="214" t="s">
        <v>46</v>
      </c>
      <c r="O357" s="72"/>
      <c r="P357" s="215">
        <f t="shared" si="21"/>
        <v>0</v>
      </c>
      <c r="Q357" s="215">
        <v>0</v>
      </c>
      <c r="R357" s="215">
        <f t="shared" si="22"/>
        <v>0</v>
      </c>
      <c r="S357" s="215">
        <v>0</v>
      </c>
      <c r="T357" s="216">
        <f t="shared" si="2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263</v>
      </c>
      <c r="AT357" s="217" t="s">
        <v>180</v>
      </c>
      <c r="AU357" s="217" t="s">
        <v>185</v>
      </c>
      <c r="AY357" s="18" t="s">
        <v>177</v>
      </c>
      <c r="BE357" s="218">
        <f t="shared" si="24"/>
        <v>0</v>
      </c>
      <c r="BF357" s="218">
        <f t="shared" si="25"/>
        <v>0</v>
      </c>
      <c r="BG357" s="218">
        <f t="shared" si="26"/>
        <v>0</v>
      </c>
      <c r="BH357" s="218">
        <f t="shared" si="27"/>
        <v>0</v>
      </c>
      <c r="BI357" s="218">
        <f t="shared" si="28"/>
        <v>0</v>
      </c>
      <c r="BJ357" s="18" t="s">
        <v>185</v>
      </c>
      <c r="BK357" s="218">
        <f t="shared" si="29"/>
        <v>0</v>
      </c>
      <c r="BL357" s="18" t="s">
        <v>263</v>
      </c>
      <c r="BM357" s="217" t="s">
        <v>1099</v>
      </c>
    </row>
    <row r="358" spans="1:65" s="2" customFormat="1" ht="16.5" customHeight="1">
      <c r="A358" s="35"/>
      <c r="B358" s="36"/>
      <c r="C358" s="263" t="s">
        <v>679</v>
      </c>
      <c r="D358" s="263" t="s">
        <v>339</v>
      </c>
      <c r="E358" s="264" t="s">
        <v>680</v>
      </c>
      <c r="F358" s="265" t="s">
        <v>681</v>
      </c>
      <c r="G358" s="266" t="s">
        <v>192</v>
      </c>
      <c r="H358" s="267">
        <v>5</v>
      </c>
      <c r="I358" s="268"/>
      <c r="J358" s="269">
        <f t="shared" si="20"/>
        <v>0</v>
      </c>
      <c r="K358" s="270"/>
      <c r="L358" s="271"/>
      <c r="M358" s="272" t="s">
        <v>1</v>
      </c>
      <c r="N358" s="273" t="s">
        <v>46</v>
      </c>
      <c r="O358" s="72"/>
      <c r="P358" s="215">
        <f t="shared" si="21"/>
        <v>0</v>
      </c>
      <c r="Q358" s="215">
        <v>5.0000000000000002E-5</v>
      </c>
      <c r="R358" s="215">
        <f t="shared" si="22"/>
        <v>2.5000000000000001E-4</v>
      </c>
      <c r="S358" s="215">
        <v>0</v>
      </c>
      <c r="T358" s="216">
        <f t="shared" si="2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360</v>
      </c>
      <c r="AT358" s="217" t="s">
        <v>339</v>
      </c>
      <c r="AU358" s="217" t="s">
        <v>185</v>
      </c>
      <c r="AY358" s="18" t="s">
        <v>177</v>
      </c>
      <c r="BE358" s="218">
        <f t="shared" si="24"/>
        <v>0</v>
      </c>
      <c r="BF358" s="218">
        <f t="shared" si="25"/>
        <v>0</v>
      </c>
      <c r="BG358" s="218">
        <f t="shared" si="26"/>
        <v>0</v>
      </c>
      <c r="BH358" s="218">
        <f t="shared" si="27"/>
        <v>0</v>
      </c>
      <c r="BI358" s="218">
        <f t="shared" si="28"/>
        <v>0</v>
      </c>
      <c r="BJ358" s="18" t="s">
        <v>185</v>
      </c>
      <c r="BK358" s="218">
        <f t="shared" si="29"/>
        <v>0</v>
      </c>
      <c r="BL358" s="18" t="s">
        <v>263</v>
      </c>
      <c r="BM358" s="217" t="s">
        <v>1100</v>
      </c>
    </row>
    <row r="359" spans="1:65" s="2" customFormat="1" ht="16.5" customHeight="1">
      <c r="A359" s="35"/>
      <c r="B359" s="36"/>
      <c r="C359" s="205" t="s">
        <v>683</v>
      </c>
      <c r="D359" s="205" t="s">
        <v>180</v>
      </c>
      <c r="E359" s="206" t="s">
        <v>684</v>
      </c>
      <c r="F359" s="207" t="s">
        <v>685</v>
      </c>
      <c r="G359" s="208" t="s">
        <v>192</v>
      </c>
      <c r="H359" s="209">
        <v>2</v>
      </c>
      <c r="I359" s="210"/>
      <c r="J359" s="211">
        <f t="shared" si="20"/>
        <v>0</v>
      </c>
      <c r="K359" s="212"/>
      <c r="L359" s="40"/>
      <c r="M359" s="213" t="s">
        <v>1</v>
      </c>
      <c r="N359" s="214" t="s">
        <v>46</v>
      </c>
      <c r="O359" s="72"/>
      <c r="P359" s="215">
        <f t="shared" si="21"/>
        <v>0</v>
      </c>
      <c r="Q359" s="215">
        <v>0</v>
      </c>
      <c r="R359" s="215">
        <f t="shared" si="22"/>
        <v>0</v>
      </c>
      <c r="S359" s="215">
        <v>0</v>
      </c>
      <c r="T359" s="216">
        <f t="shared" si="2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263</v>
      </c>
      <c r="AT359" s="217" t="s">
        <v>180</v>
      </c>
      <c r="AU359" s="217" t="s">
        <v>185</v>
      </c>
      <c r="AY359" s="18" t="s">
        <v>177</v>
      </c>
      <c r="BE359" s="218">
        <f t="shared" si="24"/>
        <v>0</v>
      </c>
      <c r="BF359" s="218">
        <f t="shared" si="25"/>
        <v>0</v>
      </c>
      <c r="BG359" s="218">
        <f t="shared" si="26"/>
        <v>0</v>
      </c>
      <c r="BH359" s="218">
        <f t="shared" si="27"/>
        <v>0</v>
      </c>
      <c r="BI359" s="218">
        <f t="shared" si="28"/>
        <v>0</v>
      </c>
      <c r="BJ359" s="18" t="s">
        <v>185</v>
      </c>
      <c r="BK359" s="218">
        <f t="shared" si="29"/>
        <v>0</v>
      </c>
      <c r="BL359" s="18" t="s">
        <v>263</v>
      </c>
      <c r="BM359" s="217" t="s">
        <v>1101</v>
      </c>
    </row>
    <row r="360" spans="1:65" s="2" customFormat="1" ht="16.5" customHeight="1">
      <c r="A360" s="35"/>
      <c r="B360" s="36"/>
      <c r="C360" s="263" t="s">
        <v>687</v>
      </c>
      <c r="D360" s="263" t="s">
        <v>339</v>
      </c>
      <c r="E360" s="264" t="s">
        <v>688</v>
      </c>
      <c r="F360" s="265" t="s">
        <v>689</v>
      </c>
      <c r="G360" s="266" t="s">
        <v>192</v>
      </c>
      <c r="H360" s="267">
        <v>2</v>
      </c>
      <c r="I360" s="268"/>
      <c r="J360" s="269">
        <f t="shared" si="20"/>
        <v>0</v>
      </c>
      <c r="K360" s="270"/>
      <c r="L360" s="271"/>
      <c r="M360" s="272" t="s">
        <v>1</v>
      </c>
      <c r="N360" s="273" t="s">
        <v>46</v>
      </c>
      <c r="O360" s="72"/>
      <c r="P360" s="215">
        <f t="shared" si="21"/>
        <v>0</v>
      </c>
      <c r="Q360" s="215">
        <v>5.0000000000000002E-5</v>
      </c>
      <c r="R360" s="215">
        <f t="shared" si="22"/>
        <v>1E-4</v>
      </c>
      <c r="S360" s="215">
        <v>0</v>
      </c>
      <c r="T360" s="216">
        <f t="shared" si="2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7" t="s">
        <v>360</v>
      </c>
      <c r="AT360" s="217" t="s">
        <v>339</v>
      </c>
      <c r="AU360" s="217" t="s">
        <v>185</v>
      </c>
      <c r="AY360" s="18" t="s">
        <v>177</v>
      </c>
      <c r="BE360" s="218">
        <f t="shared" si="24"/>
        <v>0</v>
      </c>
      <c r="BF360" s="218">
        <f t="shared" si="25"/>
        <v>0</v>
      </c>
      <c r="BG360" s="218">
        <f t="shared" si="26"/>
        <v>0</v>
      </c>
      <c r="BH360" s="218">
        <f t="shared" si="27"/>
        <v>0</v>
      </c>
      <c r="BI360" s="218">
        <f t="shared" si="28"/>
        <v>0</v>
      </c>
      <c r="BJ360" s="18" t="s">
        <v>185</v>
      </c>
      <c r="BK360" s="218">
        <f t="shared" si="29"/>
        <v>0</v>
      </c>
      <c r="BL360" s="18" t="s">
        <v>263</v>
      </c>
      <c r="BM360" s="217" t="s">
        <v>1102</v>
      </c>
    </row>
    <row r="361" spans="1:65" s="2" customFormat="1" ht="21.75" customHeight="1">
      <c r="A361" s="35"/>
      <c r="B361" s="36"/>
      <c r="C361" s="205" t="s">
        <v>691</v>
      </c>
      <c r="D361" s="205" t="s">
        <v>180</v>
      </c>
      <c r="E361" s="206" t="s">
        <v>692</v>
      </c>
      <c r="F361" s="207" t="s">
        <v>693</v>
      </c>
      <c r="G361" s="208" t="s">
        <v>192</v>
      </c>
      <c r="H361" s="209">
        <v>3</v>
      </c>
      <c r="I361" s="210"/>
      <c r="J361" s="211">
        <f t="shared" si="20"/>
        <v>0</v>
      </c>
      <c r="K361" s="212"/>
      <c r="L361" s="40"/>
      <c r="M361" s="213" t="s">
        <v>1</v>
      </c>
      <c r="N361" s="214" t="s">
        <v>46</v>
      </c>
      <c r="O361" s="72"/>
      <c r="P361" s="215">
        <f t="shared" si="21"/>
        <v>0</v>
      </c>
      <c r="Q361" s="215">
        <v>0</v>
      </c>
      <c r="R361" s="215">
        <f t="shared" si="22"/>
        <v>0</v>
      </c>
      <c r="S361" s="215">
        <v>0</v>
      </c>
      <c r="T361" s="216">
        <f t="shared" si="2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263</v>
      </c>
      <c r="AT361" s="217" t="s">
        <v>180</v>
      </c>
      <c r="AU361" s="217" t="s">
        <v>185</v>
      </c>
      <c r="AY361" s="18" t="s">
        <v>177</v>
      </c>
      <c r="BE361" s="218">
        <f t="shared" si="24"/>
        <v>0</v>
      </c>
      <c r="BF361" s="218">
        <f t="shared" si="25"/>
        <v>0</v>
      </c>
      <c r="BG361" s="218">
        <f t="shared" si="26"/>
        <v>0</v>
      </c>
      <c r="BH361" s="218">
        <f t="shared" si="27"/>
        <v>0</v>
      </c>
      <c r="BI361" s="218">
        <f t="shared" si="28"/>
        <v>0</v>
      </c>
      <c r="BJ361" s="18" t="s">
        <v>185</v>
      </c>
      <c r="BK361" s="218">
        <f t="shared" si="29"/>
        <v>0</v>
      </c>
      <c r="BL361" s="18" t="s">
        <v>263</v>
      </c>
      <c r="BM361" s="217" t="s">
        <v>1103</v>
      </c>
    </row>
    <row r="362" spans="1:65" s="2" customFormat="1" ht="16.5" customHeight="1">
      <c r="A362" s="35"/>
      <c r="B362" s="36"/>
      <c r="C362" s="263" t="s">
        <v>695</v>
      </c>
      <c r="D362" s="263" t="s">
        <v>339</v>
      </c>
      <c r="E362" s="264" t="s">
        <v>696</v>
      </c>
      <c r="F362" s="265" t="s">
        <v>697</v>
      </c>
      <c r="G362" s="266" t="s">
        <v>192</v>
      </c>
      <c r="H362" s="267">
        <v>3</v>
      </c>
      <c r="I362" s="268"/>
      <c r="J362" s="269">
        <f t="shared" si="20"/>
        <v>0</v>
      </c>
      <c r="K362" s="270"/>
      <c r="L362" s="271"/>
      <c r="M362" s="272" t="s">
        <v>1</v>
      </c>
      <c r="N362" s="273" t="s">
        <v>46</v>
      </c>
      <c r="O362" s="72"/>
      <c r="P362" s="215">
        <f t="shared" si="21"/>
        <v>0</v>
      </c>
      <c r="Q362" s="215">
        <v>6.0000000000000002E-5</v>
      </c>
      <c r="R362" s="215">
        <f t="shared" si="22"/>
        <v>1.8000000000000001E-4</v>
      </c>
      <c r="S362" s="215">
        <v>0</v>
      </c>
      <c r="T362" s="216">
        <f t="shared" si="2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360</v>
      </c>
      <c r="AT362" s="217" t="s">
        <v>339</v>
      </c>
      <c r="AU362" s="217" t="s">
        <v>185</v>
      </c>
      <c r="AY362" s="18" t="s">
        <v>177</v>
      </c>
      <c r="BE362" s="218">
        <f t="shared" si="24"/>
        <v>0</v>
      </c>
      <c r="BF362" s="218">
        <f t="shared" si="25"/>
        <v>0</v>
      </c>
      <c r="BG362" s="218">
        <f t="shared" si="26"/>
        <v>0</v>
      </c>
      <c r="BH362" s="218">
        <f t="shared" si="27"/>
        <v>0</v>
      </c>
      <c r="BI362" s="218">
        <f t="shared" si="28"/>
        <v>0</v>
      </c>
      <c r="BJ362" s="18" t="s">
        <v>185</v>
      </c>
      <c r="BK362" s="218">
        <f t="shared" si="29"/>
        <v>0</v>
      </c>
      <c r="BL362" s="18" t="s">
        <v>263</v>
      </c>
      <c r="BM362" s="217" t="s">
        <v>1104</v>
      </c>
    </row>
    <row r="363" spans="1:65" s="2" customFormat="1" ht="21.75" customHeight="1">
      <c r="A363" s="35"/>
      <c r="B363" s="36"/>
      <c r="C363" s="205" t="s">
        <v>699</v>
      </c>
      <c r="D363" s="205" t="s">
        <v>180</v>
      </c>
      <c r="E363" s="206" t="s">
        <v>700</v>
      </c>
      <c r="F363" s="207" t="s">
        <v>701</v>
      </c>
      <c r="G363" s="208" t="s">
        <v>192</v>
      </c>
      <c r="H363" s="209">
        <v>11</v>
      </c>
      <c r="I363" s="210"/>
      <c r="J363" s="211">
        <f t="shared" si="20"/>
        <v>0</v>
      </c>
      <c r="K363" s="212"/>
      <c r="L363" s="40"/>
      <c r="M363" s="213" t="s">
        <v>1</v>
      </c>
      <c r="N363" s="214" t="s">
        <v>46</v>
      </c>
      <c r="O363" s="72"/>
      <c r="P363" s="215">
        <f t="shared" si="21"/>
        <v>0</v>
      </c>
      <c r="Q363" s="215">
        <v>0</v>
      </c>
      <c r="R363" s="215">
        <f t="shared" si="22"/>
        <v>0</v>
      </c>
      <c r="S363" s="215">
        <v>0</v>
      </c>
      <c r="T363" s="216">
        <f t="shared" si="2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263</v>
      </c>
      <c r="AT363" s="217" t="s">
        <v>180</v>
      </c>
      <c r="AU363" s="217" t="s">
        <v>185</v>
      </c>
      <c r="AY363" s="18" t="s">
        <v>177</v>
      </c>
      <c r="BE363" s="218">
        <f t="shared" si="24"/>
        <v>0</v>
      </c>
      <c r="BF363" s="218">
        <f t="shared" si="25"/>
        <v>0</v>
      </c>
      <c r="BG363" s="218">
        <f t="shared" si="26"/>
        <v>0</v>
      </c>
      <c r="BH363" s="218">
        <f t="shared" si="27"/>
        <v>0</v>
      </c>
      <c r="BI363" s="218">
        <f t="shared" si="28"/>
        <v>0</v>
      </c>
      <c r="BJ363" s="18" t="s">
        <v>185</v>
      </c>
      <c r="BK363" s="218">
        <f t="shared" si="29"/>
        <v>0</v>
      </c>
      <c r="BL363" s="18" t="s">
        <v>263</v>
      </c>
      <c r="BM363" s="217" t="s">
        <v>1105</v>
      </c>
    </row>
    <row r="364" spans="1:65" s="2" customFormat="1" ht="16.5" customHeight="1">
      <c r="A364" s="35"/>
      <c r="B364" s="36"/>
      <c r="C364" s="263" t="s">
        <v>703</v>
      </c>
      <c r="D364" s="263" t="s">
        <v>339</v>
      </c>
      <c r="E364" s="264" t="s">
        <v>704</v>
      </c>
      <c r="F364" s="265" t="s">
        <v>705</v>
      </c>
      <c r="G364" s="266" t="s">
        <v>192</v>
      </c>
      <c r="H364" s="267">
        <v>11</v>
      </c>
      <c r="I364" s="268"/>
      <c r="J364" s="269">
        <f t="shared" si="20"/>
        <v>0</v>
      </c>
      <c r="K364" s="270"/>
      <c r="L364" s="271"/>
      <c r="M364" s="272" t="s">
        <v>1</v>
      </c>
      <c r="N364" s="273" t="s">
        <v>46</v>
      </c>
      <c r="O364" s="72"/>
      <c r="P364" s="215">
        <f t="shared" si="21"/>
        <v>0</v>
      </c>
      <c r="Q364" s="215">
        <v>6.0000000000000002E-5</v>
      </c>
      <c r="R364" s="215">
        <f t="shared" si="22"/>
        <v>6.6E-4</v>
      </c>
      <c r="S364" s="215">
        <v>0</v>
      </c>
      <c r="T364" s="216">
        <f t="shared" si="2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360</v>
      </c>
      <c r="AT364" s="217" t="s">
        <v>339</v>
      </c>
      <c r="AU364" s="217" t="s">
        <v>185</v>
      </c>
      <c r="AY364" s="18" t="s">
        <v>177</v>
      </c>
      <c r="BE364" s="218">
        <f t="shared" si="24"/>
        <v>0</v>
      </c>
      <c r="BF364" s="218">
        <f t="shared" si="25"/>
        <v>0</v>
      </c>
      <c r="BG364" s="218">
        <f t="shared" si="26"/>
        <v>0</v>
      </c>
      <c r="BH364" s="218">
        <f t="shared" si="27"/>
        <v>0</v>
      </c>
      <c r="BI364" s="218">
        <f t="shared" si="28"/>
        <v>0</v>
      </c>
      <c r="BJ364" s="18" t="s">
        <v>185</v>
      </c>
      <c r="BK364" s="218">
        <f t="shared" si="29"/>
        <v>0</v>
      </c>
      <c r="BL364" s="18" t="s">
        <v>263</v>
      </c>
      <c r="BM364" s="217" t="s">
        <v>1106</v>
      </c>
    </row>
    <row r="365" spans="1:65" s="2" customFormat="1" ht="16.5" customHeight="1">
      <c r="A365" s="35"/>
      <c r="B365" s="36"/>
      <c r="C365" s="205" t="s">
        <v>707</v>
      </c>
      <c r="D365" s="205" t="s">
        <v>180</v>
      </c>
      <c r="E365" s="206" t="s">
        <v>708</v>
      </c>
      <c r="F365" s="207" t="s">
        <v>709</v>
      </c>
      <c r="G365" s="208" t="s">
        <v>203</v>
      </c>
      <c r="H365" s="209">
        <v>4</v>
      </c>
      <c r="I365" s="210"/>
      <c r="J365" s="211">
        <f t="shared" si="20"/>
        <v>0</v>
      </c>
      <c r="K365" s="212"/>
      <c r="L365" s="40"/>
      <c r="M365" s="213" t="s">
        <v>1</v>
      </c>
      <c r="N365" s="214" t="s">
        <v>46</v>
      </c>
      <c r="O365" s="72"/>
      <c r="P365" s="215">
        <f t="shared" si="21"/>
        <v>0</v>
      </c>
      <c r="Q365" s="215">
        <v>0</v>
      </c>
      <c r="R365" s="215">
        <f t="shared" si="22"/>
        <v>0</v>
      </c>
      <c r="S365" s="215">
        <v>0</v>
      </c>
      <c r="T365" s="216">
        <f t="shared" si="2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263</v>
      </c>
      <c r="AT365" s="217" t="s">
        <v>180</v>
      </c>
      <c r="AU365" s="217" t="s">
        <v>185</v>
      </c>
      <c r="AY365" s="18" t="s">
        <v>177</v>
      </c>
      <c r="BE365" s="218">
        <f t="shared" si="24"/>
        <v>0</v>
      </c>
      <c r="BF365" s="218">
        <f t="shared" si="25"/>
        <v>0</v>
      </c>
      <c r="BG365" s="218">
        <f t="shared" si="26"/>
        <v>0</v>
      </c>
      <c r="BH365" s="218">
        <f t="shared" si="27"/>
        <v>0</v>
      </c>
      <c r="BI365" s="218">
        <f t="shared" si="28"/>
        <v>0</v>
      </c>
      <c r="BJ365" s="18" t="s">
        <v>185</v>
      </c>
      <c r="BK365" s="218">
        <f t="shared" si="29"/>
        <v>0</v>
      </c>
      <c r="BL365" s="18" t="s">
        <v>263</v>
      </c>
      <c r="BM365" s="217" t="s">
        <v>710</v>
      </c>
    </row>
    <row r="366" spans="1:65" s="2" customFormat="1" ht="21.75" customHeight="1">
      <c r="A366" s="35"/>
      <c r="B366" s="36"/>
      <c r="C366" s="205" t="s">
        <v>711</v>
      </c>
      <c r="D366" s="205" t="s">
        <v>180</v>
      </c>
      <c r="E366" s="206" t="s">
        <v>712</v>
      </c>
      <c r="F366" s="207" t="s">
        <v>713</v>
      </c>
      <c r="G366" s="208" t="s">
        <v>203</v>
      </c>
      <c r="H366" s="209">
        <v>1</v>
      </c>
      <c r="I366" s="210"/>
      <c r="J366" s="211">
        <f t="shared" si="20"/>
        <v>0</v>
      </c>
      <c r="K366" s="212"/>
      <c r="L366" s="40"/>
      <c r="M366" s="213" t="s">
        <v>1</v>
      </c>
      <c r="N366" s="214" t="s">
        <v>46</v>
      </c>
      <c r="O366" s="72"/>
      <c r="P366" s="215">
        <f t="shared" si="21"/>
        <v>0</v>
      </c>
      <c r="Q366" s="215">
        <v>0</v>
      </c>
      <c r="R366" s="215">
        <f t="shared" si="22"/>
        <v>0</v>
      </c>
      <c r="S366" s="215">
        <v>0</v>
      </c>
      <c r="T366" s="216">
        <f t="shared" si="2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263</v>
      </c>
      <c r="AT366" s="217" t="s">
        <v>180</v>
      </c>
      <c r="AU366" s="217" t="s">
        <v>185</v>
      </c>
      <c r="AY366" s="18" t="s">
        <v>177</v>
      </c>
      <c r="BE366" s="218">
        <f t="shared" si="24"/>
        <v>0</v>
      </c>
      <c r="BF366" s="218">
        <f t="shared" si="25"/>
        <v>0</v>
      </c>
      <c r="BG366" s="218">
        <f t="shared" si="26"/>
        <v>0</v>
      </c>
      <c r="BH366" s="218">
        <f t="shared" si="27"/>
        <v>0</v>
      </c>
      <c r="BI366" s="218">
        <f t="shared" si="28"/>
        <v>0</v>
      </c>
      <c r="BJ366" s="18" t="s">
        <v>185</v>
      </c>
      <c r="BK366" s="218">
        <f t="shared" si="29"/>
        <v>0</v>
      </c>
      <c r="BL366" s="18" t="s">
        <v>263</v>
      </c>
      <c r="BM366" s="217" t="s">
        <v>714</v>
      </c>
    </row>
    <row r="367" spans="1:65" s="2" customFormat="1" ht="16.5" customHeight="1">
      <c r="A367" s="35"/>
      <c r="B367" s="36"/>
      <c r="C367" s="205" t="s">
        <v>715</v>
      </c>
      <c r="D367" s="205" t="s">
        <v>180</v>
      </c>
      <c r="E367" s="206" t="s">
        <v>716</v>
      </c>
      <c r="F367" s="207" t="s">
        <v>717</v>
      </c>
      <c r="G367" s="208" t="s">
        <v>203</v>
      </c>
      <c r="H367" s="209">
        <v>4</v>
      </c>
      <c r="I367" s="210"/>
      <c r="J367" s="211">
        <f t="shared" si="20"/>
        <v>0</v>
      </c>
      <c r="K367" s="212"/>
      <c r="L367" s="40"/>
      <c r="M367" s="213" t="s">
        <v>1</v>
      </c>
      <c r="N367" s="214" t="s">
        <v>46</v>
      </c>
      <c r="O367" s="72"/>
      <c r="P367" s="215">
        <f t="shared" si="21"/>
        <v>0</v>
      </c>
      <c r="Q367" s="215">
        <v>0</v>
      </c>
      <c r="R367" s="215">
        <f t="shared" si="22"/>
        <v>0</v>
      </c>
      <c r="S367" s="215">
        <v>0</v>
      </c>
      <c r="T367" s="216">
        <f t="shared" si="2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263</v>
      </c>
      <c r="AT367" s="217" t="s">
        <v>180</v>
      </c>
      <c r="AU367" s="217" t="s">
        <v>185</v>
      </c>
      <c r="AY367" s="18" t="s">
        <v>177</v>
      </c>
      <c r="BE367" s="218">
        <f t="shared" si="24"/>
        <v>0</v>
      </c>
      <c r="BF367" s="218">
        <f t="shared" si="25"/>
        <v>0</v>
      </c>
      <c r="BG367" s="218">
        <f t="shared" si="26"/>
        <v>0</v>
      </c>
      <c r="BH367" s="218">
        <f t="shared" si="27"/>
        <v>0</v>
      </c>
      <c r="BI367" s="218">
        <f t="shared" si="28"/>
        <v>0</v>
      </c>
      <c r="BJ367" s="18" t="s">
        <v>185</v>
      </c>
      <c r="BK367" s="218">
        <f t="shared" si="29"/>
        <v>0</v>
      </c>
      <c r="BL367" s="18" t="s">
        <v>263</v>
      </c>
      <c r="BM367" s="217" t="s">
        <v>718</v>
      </c>
    </row>
    <row r="368" spans="1:65" s="2" customFormat="1" ht="16.5" customHeight="1">
      <c r="A368" s="35"/>
      <c r="B368" s="36"/>
      <c r="C368" s="205" t="s">
        <v>719</v>
      </c>
      <c r="D368" s="205" t="s">
        <v>180</v>
      </c>
      <c r="E368" s="206" t="s">
        <v>720</v>
      </c>
      <c r="F368" s="207" t="s">
        <v>721</v>
      </c>
      <c r="G368" s="208" t="s">
        <v>371</v>
      </c>
      <c r="H368" s="209">
        <v>1</v>
      </c>
      <c r="I368" s="210"/>
      <c r="J368" s="211">
        <f t="shared" si="20"/>
        <v>0</v>
      </c>
      <c r="K368" s="212"/>
      <c r="L368" s="40"/>
      <c r="M368" s="213" t="s">
        <v>1</v>
      </c>
      <c r="N368" s="214" t="s">
        <v>46</v>
      </c>
      <c r="O368" s="72"/>
      <c r="P368" s="215">
        <f t="shared" si="21"/>
        <v>0</v>
      </c>
      <c r="Q368" s="215">
        <v>0</v>
      </c>
      <c r="R368" s="215">
        <f t="shared" si="22"/>
        <v>0</v>
      </c>
      <c r="S368" s="215">
        <v>0</v>
      </c>
      <c r="T368" s="216">
        <f t="shared" si="2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263</v>
      </c>
      <c r="AT368" s="217" t="s">
        <v>180</v>
      </c>
      <c r="AU368" s="217" t="s">
        <v>185</v>
      </c>
      <c r="AY368" s="18" t="s">
        <v>177</v>
      </c>
      <c r="BE368" s="218">
        <f t="shared" si="24"/>
        <v>0</v>
      </c>
      <c r="BF368" s="218">
        <f t="shared" si="25"/>
        <v>0</v>
      </c>
      <c r="BG368" s="218">
        <f t="shared" si="26"/>
        <v>0</v>
      </c>
      <c r="BH368" s="218">
        <f t="shared" si="27"/>
        <v>0</v>
      </c>
      <c r="BI368" s="218">
        <f t="shared" si="28"/>
        <v>0</v>
      </c>
      <c r="BJ368" s="18" t="s">
        <v>185</v>
      </c>
      <c r="BK368" s="218">
        <f t="shared" si="29"/>
        <v>0</v>
      </c>
      <c r="BL368" s="18" t="s">
        <v>263</v>
      </c>
      <c r="BM368" s="217" t="s">
        <v>722</v>
      </c>
    </row>
    <row r="369" spans="1:65" s="2" customFormat="1" ht="21.75" customHeight="1">
      <c r="A369" s="35"/>
      <c r="B369" s="36"/>
      <c r="C369" s="205" t="s">
        <v>723</v>
      </c>
      <c r="D369" s="205" t="s">
        <v>180</v>
      </c>
      <c r="E369" s="206" t="s">
        <v>724</v>
      </c>
      <c r="F369" s="207" t="s">
        <v>725</v>
      </c>
      <c r="G369" s="208" t="s">
        <v>192</v>
      </c>
      <c r="H369" s="209">
        <v>1</v>
      </c>
      <c r="I369" s="210"/>
      <c r="J369" s="211">
        <f t="shared" si="20"/>
        <v>0</v>
      </c>
      <c r="K369" s="212"/>
      <c r="L369" s="40"/>
      <c r="M369" s="213" t="s">
        <v>1</v>
      </c>
      <c r="N369" s="214" t="s">
        <v>46</v>
      </c>
      <c r="O369" s="72"/>
      <c r="P369" s="215">
        <f t="shared" si="21"/>
        <v>0</v>
      </c>
      <c r="Q369" s="215">
        <v>0</v>
      </c>
      <c r="R369" s="215">
        <f t="shared" si="22"/>
        <v>0</v>
      </c>
      <c r="S369" s="215">
        <v>0</v>
      </c>
      <c r="T369" s="216">
        <f t="shared" si="2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263</v>
      </c>
      <c r="AT369" s="217" t="s">
        <v>180</v>
      </c>
      <c r="AU369" s="217" t="s">
        <v>185</v>
      </c>
      <c r="AY369" s="18" t="s">
        <v>177</v>
      </c>
      <c r="BE369" s="218">
        <f t="shared" si="24"/>
        <v>0</v>
      </c>
      <c r="BF369" s="218">
        <f t="shared" si="25"/>
        <v>0</v>
      </c>
      <c r="BG369" s="218">
        <f t="shared" si="26"/>
        <v>0</v>
      </c>
      <c r="BH369" s="218">
        <f t="shared" si="27"/>
        <v>0</v>
      </c>
      <c r="BI369" s="218">
        <f t="shared" si="28"/>
        <v>0</v>
      </c>
      <c r="BJ369" s="18" t="s">
        <v>185</v>
      </c>
      <c r="BK369" s="218">
        <f t="shared" si="29"/>
        <v>0</v>
      </c>
      <c r="BL369" s="18" t="s">
        <v>263</v>
      </c>
      <c r="BM369" s="217" t="s">
        <v>726</v>
      </c>
    </row>
    <row r="370" spans="1:65" s="2" customFormat="1" ht="21.75" customHeight="1">
      <c r="A370" s="35"/>
      <c r="B370" s="36"/>
      <c r="C370" s="263" t="s">
        <v>727</v>
      </c>
      <c r="D370" s="263" t="s">
        <v>339</v>
      </c>
      <c r="E370" s="264" t="s">
        <v>728</v>
      </c>
      <c r="F370" s="265" t="s">
        <v>729</v>
      </c>
      <c r="G370" s="266" t="s">
        <v>192</v>
      </c>
      <c r="H370" s="267">
        <v>1</v>
      </c>
      <c r="I370" s="268"/>
      <c r="J370" s="269">
        <f t="shared" si="20"/>
        <v>0</v>
      </c>
      <c r="K370" s="270"/>
      <c r="L370" s="271"/>
      <c r="M370" s="272" t="s">
        <v>1</v>
      </c>
      <c r="N370" s="273" t="s">
        <v>46</v>
      </c>
      <c r="O370" s="72"/>
      <c r="P370" s="215">
        <f t="shared" si="21"/>
        <v>0</v>
      </c>
      <c r="Q370" s="215">
        <v>1.3799999999999999E-3</v>
      </c>
      <c r="R370" s="215">
        <f t="shared" si="22"/>
        <v>1.3799999999999999E-3</v>
      </c>
      <c r="S370" s="215">
        <v>0</v>
      </c>
      <c r="T370" s="216">
        <f t="shared" si="2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360</v>
      </c>
      <c r="AT370" s="217" t="s">
        <v>339</v>
      </c>
      <c r="AU370" s="217" t="s">
        <v>185</v>
      </c>
      <c r="AY370" s="18" t="s">
        <v>177</v>
      </c>
      <c r="BE370" s="218">
        <f t="shared" si="24"/>
        <v>0</v>
      </c>
      <c r="BF370" s="218">
        <f t="shared" si="25"/>
        <v>0</v>
      </c>
      <c r="BG370" s="218">
        <f t="shared" si="26"/>
        <v>0</v>
      </c>
      <c r="BH370" s="218">
        <f t="shared" si="27"/>
        <v>0</v>
      </c>
      <c r="BI370" s="218">
        <f t="shared" si="28"/>
        <v>0</v>
      </c>
      <c r="BJ370" s="18" t="s">
        <v>185</v>
      </c>
      <c r="BK370" s="218">
        <f t="shared" si="29"/>
        <v>0</v>
      </c>
      <c r="BL370" s="18" t="s">
        <v>263</v>
      </c>
      <c r="BM370" s="217" t="s">
        <v>730</v>
      </c>
    </row>
    <row r="371" spans="1:65" s="2" customFormat="1" ht="16.5" customHeight="1">
      <c r="A371" s="35"/>
      <c r="B371" s="36"/>
      <c r="C371" s="263" t="s">
        <v>731</v>
      </c>
      <c r="D371" s="263" t="s">
        <v>339</v>
      </c>
      <c r="E371" s="264" t="s">
        <v>732</v>
      </c>
      <c r="F371" s="265" t="s">
        <v>733</v>
      </c>
      <c r="G371" s="266" t="s">
        <v>192</v>
      </c>
      <c r="H371" s="267">
        <v>6</v>
      </c>
      <c r="I371" s="268"/>
      <c r="J371" s="269">
        <f t="shared" si="20"/>
        <v>0</v>
      </c>
      <c r="K371" s="270"/>
      <c r="L371" s="271"/>
      <c r="M371" s="272" t="s">
        <v>1</v>
      </c>
      <c r="N371" s="273" t="s">
        <v>46</v>
      </c>
      <c r="O371" s="72"/>
      <c r="P371" s="215">
        <f t="shared" si="21"/>
        <v>0</v>
      </c>
      <c r="Q371" s="215">
        <v>2.0000000000000001E-4</v>
      </c>
      <c r="R371" s="215">
        <f t="shared" si="22"/>
        <v>1.2000000000000001E-3</v>
      </c>
      <c r="S371" s="215">
        <v>0</v>
      </c>
      <c r="T371" s="216">
        <f t="shared" si="2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360</v>
      </c>
      <c r="AT371" s="217" t="s">
        <v>339</v>
      </c>
      <c r="AU371" s="217" t="s">
        <v>185</v>
      </c>
      <c r="AY371" s="18" t="s">
        <v>177</v>
      </c>
      <c r="BE371" s="218">
        <f t="shared" si="24"/>
        <v>0</v>
      </c>
      <c r="BF371" s="218">
        <f t="shared" si="25"/>
        <v>0</v>
      </c>
      <c r="BG371" s="218">
        <f t="shared" si="26"/>
        <v>0</v>
      </c>
      <c r="BH371" s="218">
        <f t="shared" si="27"/>
        <v>0</v>
      </c>
      <c r="BI371" s="218">
        <f t="shared" si="28"/>
        <v>0</v>
      </c>
      <c r="BJ371" s="18" t="s">
        <v>185</v>
      </c>
      <c r="BK371" s="218">
        <f t="shared" si="29"/>
        <v>0</v>
      </c>
      <c r="BL371" s="18" t="s">
        <v>263</v>
      </c>
      <c r="BM371" s="217" t="s">
        <v>734</v>
      </c>
    </row>
    <row r="372" spans="1:65" s="2" customFormat="1" ht="16.5" customHeight="1">
      <c r="A372" s="35"/>
      <c r="B372" s="36"/>
      <c r="C372" s="263" t="s">
        <v>735</v>
      </c>
      <c r="D372" s="263" t="s">
        <v>339</v>
      </c>
      <c r="E372" s="264" t="s">
        <v>736</v>
      </c>
      <c r="F372" s="265" t="s">
        <v>737</v>
      </c>
      <c r="G372" s="266" t="s">
        <v>192</v>
      </c>
      <c r="H372" s="267">
        <v>4</v>
      </c>
      <c r="I372" s="268"/>
      <c r="J372" s="269">
        <f t="shared" si="20"/>
        <v>0</v>
      </c>
      <c r="K372" s="270"/>
      <c r="L372" s="271"/>
      <c r="M372" s="272" t="s">
        <v>1</v>
      </c>
      <c r="N372" s="273" t="s">
        <v>46</v>
      </c>
      <c r="O372" s="72"/>
      <c r="P372" s="215">
        <f t="shared" si="21"/>
        <v>0</v>
      </c>
      <c r="Q372" s="215">
        <v>2.0000000000000001E-4</v>
      </c>
      <c r="R372" s="215">
        <f t="shared" si="22"/>
        <v>8.0000000000000004E-4</v>
      </c>
      <c r="S372" s="215">
        <v>0</v>
      </c>
      <c r="T372" s="216">
        <f t="shared" si="2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360</v>
      </c>
      <c r="AT372" s="217" t="s">
        <v>339</v>
      </c>
      <c r="AU372" s="217" t="s">
        <v>185</v>
      </c>
      <c r="AY372" s="18" t="s">
        <v>177</v>
      </c>
      <c r="BE372" s="218">
        <f t="shared" si="24"/>
        <v>0</v>
      </c>
      <c r="BF372" s="218">
        <f t="shared" si="25"/>
        <v>0</v>
      </c>
      <c r="BG372" s="218">
        <f t="shared" si="26"/>
        <v>0</v>
      </c>
      <c r="BH372" s="218">
        <f t="shared" si="27"/>
        <v>0</v>
      </c>
      <c r="BI372" s="218">
        <f t="shared" si="28"/>
        <v>0</v>
      </c>
      <c r="BJ372" s="18" t="s">
        <v>185</v>
      </c>
      <c r="BK372" s="218">
        <f t="shared" si="29"/>
        <v>0</v>
      </c>
      <c r="BL372" s="18" t="s">
        <v>263</v>
      </c>
      <c r="BM372" s="217" t="s">
        <v>738</v>
      </c>
    </row>
    <row r="373" spans="1:65" s="2" customFormat="1" ht="21.75" customHeight="1">
      <c r="A373" s="35"/>
      <c r="B373" s="36"/>
      <c r="C373" s="205" t="s">
        <v>744</v>
      </c>
      <c r="D373" s="205" t="s">
        <v>180</v>
      </c>
      <c r="E373" s="206" t="s">
        <v>1061</v>
      </c>
      <c r="F373" s="207" t="s">
        <v>741</v>
      </c>
      <c r="G373" s="208" t="s">
        <v>742</v>
      </c>
      <c r="H373" s="209">
        <v>8</v>
      </c>
      <c r="I373" s="210"/>
      <c r="J373" s="211">
        <f t="shared" si="20"/>
        <v>0</v>
      </c>
      <c r="K373" s="212"/>
      <c r="L373" s="40"/>
      <c r="M373" s="213" t="s">
        <v>1</v>
      </c>
      <c r="N373" s="214" t="s">
        <v>46</v>
      </c>
      <c r="O373" s="72"/>
      <c r="P373" s="215">
        <f t="shared" si="21"/>
        <v>0</v>
      </c>
      <c r="Q373" s="215">
        <v>0</v>
      </c>
      <c r="R373" s="215">
        <f t="shared" si="22"/>
        <v>0</v>
      </c>
      <c r="S373" s="215">
        <v>0</v>
      </c>
      <c r="T373" s="216">
        <f t="shared" si="2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263</v>
      </c>
      <c r="AT373" s="217" t="s">
        <v>180</v>
      </c>
      <c r="AU373" s="217" t="s">
        <v>185</v>
      </c>
      <c r="AY373" s="18" t="s">
        <v>177</v>
      </c>
      <c r="BE373" s="218">
        <f t="shared" si="24"/>
        <v>0</v>
      </c>
      <c r="BF373" s="218">
        <f t="shared" si="25"/>
        <v>0</v>
      </c>
      <c r="BG373" s="218">
        <f t="shared" si="26"/>
        <v>0</v>
      </c>
      <c r="BH373" s="218">
        <f t="shared" si="27"/>
        <v>0</v>
      </c>
      <c r="BI373" s="218">
        <f t="shared" si="28"/>
        <v>0</v>
      </c>
      <c r="BJ373" s="18" t="s">
        <v>185</v>
      </c>
      <c r="BK373" s="218">
        <f t="shared" si="29"/>
        <v>0</v>
      </c>
      <c r="BL373" s="18" t="s">
        <v>263</v>
      </c>
      <c r="BM373" s="217" t="s">
        <v>1107</v>
      </c>
    </row>
    <row r="374" spans="1:65" s="2" customFormat="1" ht="21.75" customHeight="1">
      <c r="A374" s="35"/>
      <c r="B374" s="36"/>
      <c r="C374" s="205" t="s">
        <v>750</v>
      </c>
      <c r="D374" s="205" t="s">
        <v>180</v>
      </c>
      <c r="E374" s="206" t="s">
        <v>745</v>
      </c>
      <c r="F374" s="207" t="s">
        <v>746</v>
      </c>
      <c r="G374" s="208" t="s">
        <v>426</v>
      </c>
      <c r="H374" s="274"/>
      <c r="I374" s="210"/>
      <c r="J374" s="211">
        <f t="shared" si="20"/>
        <v>0</v>
      </c>
      <c r="K374" s="212"/>
      <c r="L374" s="40"/>
      <c r="M374" s="213" t="s">
        <v>1</v>
      </c>
      <c r="N374" s="214" t="s">
        <v>46</v>
      </c>
      <c r="O374" s="72"/>
      <c r="P374" s="215">
        <f t="shared" si="21"/>
        <v>0</v>
      </c>
      <c r="Q374" s="215">
        <v>0</v>
      </c>
      <c r="R374" s="215">
        <f t="shared" si="22"/>
        <v>0</v>
      </c>
      <c r="S374" s="215">
        <v>0</v>
      </c>
      <c r="T374" s="216">
        <f t="shared" si="2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263</v>
      </c>
      <c r="AT374" s="217" t="s">
        <v>180</v>
      </c>
      <c r="AU374" s="217" t="s">
        <v>185</v>
      </c>
      <c r="AY374" s="18" t="s">
        <v>177</v>
      </c>
      <c r="BE374" s="218">
        <f t="shared" si="24"/>
        <v>0</v>
      </c>
      <c r="BF374" s="218">
        <f t="shared" si="25"/>
        <v>0</v>
      </c>
      <c r="BG374" s="218">
        <f t="shared" si="26"/>
        <v>0</v>
      </c>
      <c r="BH374" s="218">
        <f t="shared" si="27"/>
        <v>0</v>
      </c>
      <c r="BI374" s="218">
        <f t="shared" si="28"/>
        <v>0</v>
      </c>
      <c r="BJ374" s="18" t="s">
        <v>185</v>
      </c>
      <c r="BK374" s="218">
        <f t="shared" si="29"/>
        <v>0</v>
      </c>
      <c r="BL374" s="18" t="s">
        <v>263</v>
      </c>
      <c r="BM374" s="217" t="s">
        <v>747</v>
      </c>
    </row>
    <row r="375" spans="1:65" s="12" customFormat="1" ht="22.8" customHeight="1">
      <c r="B375" s="189"/>
      <c r="C375" s="190"/>
      <c r="D375" s="191" t="s">
        <v>79</v>
      </c>
      <c r="E375" s="203" t="s">
        <v>748</v>
      </c>
      <c r="F375" s="203" t="s">
        <v>749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SUM(P376:P382)</f>
        <v>0</v>
      </c>
      <c r="Q375" s="197"/>
      <c r="R375" s="198">
        <f>SUM(R376:R382)</f>
        <v>3.8764999999999997E-3</v>
      </c>
      <c r="S375" s="197"/>
      <c r="T375" s="199">
        <f>SUM(T376:T382)</f>
        <v>0</v>
      </c>
      <c r="AR375" s="200" t="s">
        <v>185</v>
      </c>
      <c r="AT375" s="201" t="s">
        <v>79</v>
      </c>
      <c r="AU375" s="201" t="s">
        <v>88</v>
      </c>
      <c r="AY375" s="200" t="s">
        <v>177</v>
      </c>
      <c r="BK375" s="202">
        <f>SUM(BK376:BK382)</f>
        <v>0</v>
      </c>
    </row>
    <row r="376" spans="1:65" s="2" customFormat="1" ht="21.75" customHeight="1">
      <c r="A376" s="35"/>
      <c r="B376" s="36"/>
      <c r="C376" s="205" t="s">
        <v>754</v>
      </c>
      <c r="D376" s="205" t="s">
        <v>180</v>
      </c>
      <c r="E376" s="206" t="s">
        <v>751</v>
      </c>
      <c r="F376" s="207" t="s">
        <v>752</v>
      </c>
      <c r="G376" s="208" t="s">
        <v>203</v>
      </c>
      <c r="H376" s="209">
        <v>19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46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263</v>
      </c>
      <c r="AT376" s="217" t="s">
        <v>180</v>
      </c>
      <c r="AU376" s="217" t="s">
        <v>185</v>
      </c>
      <c r="AY376" s="18" t="s">
        <v>177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185</v>
      </c>
      <c r="BK376" s="218">
        <f>ROUND(I376*H376,2)</f>
        <v>0</v>
      </c>
      <c r="BL376" s="18" t="s">
        <v>263</v>
      </c>
      <c r="BM376" s="217" t="s">
        <v>1108</v>
      </c>
    </row>
    <row r="377" spans="1:65" s="2" customFormat="1" ht="21.75" customHeight="1">
      <c r="A377" s="35"/>
      <c r="B377" s="36"/>
      <c r="C377" s="263" t="s">
        <v>759</v>
      </c>
      <c r="D377" s="263" t="s">
        <v>339</v>
      </c>
      <c r="E377" s="264" t="s">
        <v>755</v>
      </c>
      <c r="F377" s="265" t="s">
        <v>756</v>
      </c>
      <c r="G377" s="266" t="s">
        <v>203</v>
      </c>
      <c r="H377" s="267">
        <v>19.95</v>
      </c>
      <c r="I377" s="268"/>
      <c r="J377" s="269">
        <f>ROUND(I377*H377,2)</f>
        <v>0</v>
      </c>
      <c r="K377" s="270"/>
      <c r="L377" s="271"/>
      <c r="M377" s="272" t="s">
        <v>1</v>
      </c>
      <c r="N377" s="273" t="s">
        <v>46</v>
      </c>
      <c r="O377" s="72"/>
      <c r="P377" s="215">
        <f>O377*H377</f>
        <v>0</v>
      </c>
      <c r="Q377" s="215">
        <v>6.9999999999999994E-5</v>
      </c>
      <c r="R377" s="215">
        <f>Q377*H377</f>
        <v>1.3964999999999997E-3</v>
      </c>
      <c r="S377" s="215">
        <v>0</v>
      </c>
      <c r="T377" s="21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360</v>
      </c>
      <c r="AT377" s="217" t="s">
        <v>339</v>
      </c>
      <c r="AU377" s="217" t="s">
        <v>185</v>
      </c>
      <c r="AY377" s="18" t="s">
        <v>177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185</v>
      </c>
      <c r="BK377" s="218">
        <f>ROUND(I377*H377,2)</f>
        <v>0</v>
      </c>
      <c r="BL377" s="18" t="s">
        <v>263</v>
      </c>
      <c r="BM377" s="217" t="s">
        <v>1109</v>
      </c>
    </row>
    <row r="378" spans="1:65" s="14" customFormat="1" ht="10.199999999999999">
      <c r="B378" s="230"/>
      <c r="C378" s="231"/>
      <c r="D378" s="221" t="s">
        <v>187</v>
      </c>
      <c r="E378" s="231"/>
      <c r="F378" s="233" t="s">
        <v>1065</v>
      </c>
      <c r="G378" s="231"/>
      <c r="H378" s="234">
        <v>19.95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187</v>
      </c>
      <c r="AU378" s="240" t="s">
        <v>185</v>
      </c>
      <c r="AV378" s="14" t="s">
        <v>185</v>
      </c>
      <c r="AW378" s="14" t="s">
        <v>4</v>
      </c>
      <c r="AX378" s="14" t="s">
        <v>88</v>
      </c>
      <c r="AY378" s="240" t="s">
        <v>177</v>
      </c>
    </row>
    <row r="379" spans="1:65" s="2" customFormat="1" ht="16.5" customHeight="1">
      <c r="A379" s="35"/>
      <c r="B379" s="36"/>
      <c r="C379" s="205" t="s">
        <v>763</v>
      </c>
      <c r="D379" s="205" t="s">
        <v>180</v>
      </c>
      <c r="E379" s="206" t="s">
        <v>760</v>
      </c>
      <c r="F379" s="207" t="s">
        <v>761</v>
      </c>
      <c r="G379" s="208" t="s">
        <v>203</v>
      </c>
      <c r="H379" s="209">
        <v>31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46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263</v>
      </c>
      <c r="AT379" s="217" t="s">
        <v>180</v>
      </c>
      <c r="AU379" s="217" t="s">
        <v>185</v>
      </c>
      <c r="AY379" s="18" t="s">
        <v>177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185</v>
      </c>
      <c r="BK379" s="218">
        <f>ROUND(I379*H379,2)</f>
        <v>0</v>
      </c>
      <c r="BL379" s="18" t="s">
        <v>263</v>
      </c>
      <c r="BM379" s="217" t="s">
        <v>1110</v>
      </c>
    </row>
    <row r="380" spans="1:65" s="2" customFormat="1" ht="16.5" customHeight="1">
      <c r="A380" s="35"/>
      <c r="B380" s="36"/>
      <c r="C380" s="263" t="s">
        <v>767</v>
      </c>
      <c r="D380" s="263" t="s">
        <v>339</v>
      </c>
      <c r="E380" s="264" t="s">
        <v>764</v>
      </c>
      <c r="F380" s="265" t="s">
        <v>765</v>
      </c>
      <c r="G380" s="266" t="s">
        <v>203</v>
      </c>
      <c r="H380" s="267">
        <v>31</v>
      </c>
      <c r="I380" s="268"/>
      <c r="J380" s="269">
        <f>ROUND(I380*H380,2)</f>
        <v>0</v>
      </c>
      <c r="K380" s="270"/>
      <c r="L380" s="271"/>
      <c r="M380" s="272" t="s">
        <v>1</v>
      </c>
      <c r="N380" s="273" t="s">
        <v>46</v>
      </c>
      <c r="O380" s="72"/>
      <c r="P380" s="215">
        <f>O380*H380</f>
        <v>0</v>
      </c>
      <c r="Q380" s="215">
        <v>8.0000000000000007E-5</v>
      </c>
      <c r="R380" s="215">
        <f>Q380*H380</f>
        <v>2.48E-3</v>
      </c>
      <c r="S380" s="215">
        <v>0</v>
      </c>
      <c r="T380" s="21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360</v>
      </c>
      <c r="AT380" s="217" t="s">
        <v>339</v>
      </c>
      <c r="AU380" s="217" t="s">
        <v>185</v>
      </c>
      <c r="AY380" s="18" t="s">
        <v>177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185</v>
      </c>
      <c r="BK380" s="218">
        <f>ROUND(I380*H380,2)</f>
        <v>0</v>
      </c>
      <c r="BL380" s="18" t="s">
        <v>263</v>
      </c>
      <c r="BM380" s="217" t="s">
        <v>1111</v>
      </c>
    </row>
    <row r="381" spans="1:65" s="2" customFormat="1" ht="16.5" customHeight="1">
      <c r="A381" s="35"/>
      <c r="B381" s="36"/>
      <c r="C381" s="205" t="s">
        <v>771</v>
      </c>
      <c r="D381" s="205" t="s">
        <v>180</v>
      </c>
      <c r="E381" s="206" t="s">
        <v>768</v>
      </c>
      <c r="F381" s="207" t="s">
        <v>769</v>
      </c>
      <c r="G381" s="208" t="s">
        <v>192</v>
      </c>
      <c r="H381" s="209">
        <v>4</v>
      </c>
      <c r="I381" s="210"/>
      <c r="J381" s="211">
        <f>ROUND(I381*H381,2)</f>
        <v>0</v>
      </c>
      <c r="K381" s="212"/>
      <c r="L381" s="40"/>
      <c r="M381" s="213" t="s">
        <v>1</v>
      </c>
      <c r="N381" s="214" t="s">
        <v>46</v>
      </c>
      <c r="O381" s="72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263</v>
      </c>
      <c r="AT381" s="217" t="s">
        <v>180</v>
      </c>
      <c r="AU381" s="217" t="s">
        <v>185</v>
      </c>
      <c r="AY381" s="18" t="s">
        <v>177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185</v>
      </c>
      <c r="BK381" s="218">
        <f>ROUND(I381*H381,2)</f>
        <v>0</v>
      </c>
      <c r="BL381" s="18" t="s">
        <v>263</v>
      </c>
      <c r="BM381" s="217" t="s">
        <v>1112</v>
      </c>
    </row>
    <row r="382" spans="1:65" s="2" customFormat="1" ht="21.75" customHeight="1">
      <c r="A382" s="35"/>
      <c r="B382" s="36"/>
      <c r="C382" s="205" t="s">
        <v>777</v>
      </c>
      <c r="D382" s="205" t="s">
        <v>180</v>
      </c>
      <c r="E382" s="206" t="s">
        <v>772</v>
      </c>
      <c r="F382" s="207" t="s">
        <v>773</v>
      </c>
      <c r="G382" s="208" t="s">
        <v>426</v>
      </c>
      <c r="H382" s="274"/>
      <c r="I382" s="210"/>
      <c r="J382" s="211">
        <f>ROUND(I382*H382,2)</f>
        <v>0</v>
      </c>
      <c r="K382" s="212"/>
      <c r="L382" s="40"/>
      <c r="M382" s="213" t="s">
        <v>1</v>
      </c>
      <c r="N382" s="214" t="s">
        <v>46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263</v>
      </c>
      <c r="AT382" s="217" t="s">
        <v>180</v>
      </c>
      <c r="AU382" s="217" t="s">
        <v>185</v>
      </c>
      <c r="AY382" s="18" t="s">
        <v>177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185</v>
      </c>
      <c r="BK382" s="218">
        <f>ROUND(I382*H382,2)</f>
        <v>0</v>
      </c>
      <c r="BL382" s="18" t="s">
        <v>263</v>
      </c>
      <c r="BM382" s="217" t="s">
        <v>1113</v>
      </c>
    </row>
    <row r="383" spans="1:65" s="12" customFormat="1" ht="22.8" customHeight="1">
      <c r="B383" s="189"/>
      <c r="C383" s="190"/>
      <c r="D383" s="191" t="s">
        <v>79</v>
      </c>
      <c r="E383" s="203" t="s">
        <v>775</v>
      </c>
      <c r="F383" s="203" t="s">
        <v>776</v>
      </c>
      <c r="G383" s="190"/>
      <c r="H383" s="190"/>
      <c r="I383" s="193"/>
      <c r="J383" s="204">
        <f>BK383</f>
        <v>0</v>
      </c>
      <c r="K383" s="190"/>
      <c r="L383" s="195"/>
      <c r="M383" s="196"/>
      <c r="N383" s="197"/>
      <c r="O383" s="197"/>
      <c r="P383" s="198">
        <f>SUM(P384:P385)</f>
        <v>0</v>
      </c>
      <c r="Q383" s="197"/>
      <c r="R383" s="198">
        <f>SUM(R384:R385)</f>
        <v>0</v>
      </c>
      <c r="S383" s="197"/>
      <c r="T383" s="199">
        <f>SUM(T384:T385)</f>
        <v>0</v>
      </c>
      <c r="AR383" s="200" t="s">
        <v>185</v>
      </c>
      <c r="AT383" s="201" t="s">
        <v>79</v>
      </c>
      <c r="AU383" s="201" t="s">
        <v>88</v>
      </c>
      <c r="AY383" s="200" t="s">
        <v>177</v>
      </c>
      <c r="BK383" s="202">
        <f>SUM(BK384:BK385)</f>
        <v>0</v>
      </c>
    </row>
    <row r="384" spans="1:65" s="2" customFormat="1" ht="21.75" customHeight="1">
      <c r="A384" s="35"/>
      <c r="B384" s="36"/>
      <c r="C384" s="205" t="s">
        <v>781</v>
      </c>
      <c r="D384" s="205" t="s">
        <v>180</v>
      </c>
      <c r="E384" s="206" t="s">
        <v>778</v>
      </c>
      <c r="F384" s="207" t="s">
        <v>779</v>
      </c>
      <c r="G384" s="208" t="s">
        <v>192</v>
      </c>
      <c r="H384" s="209">
        <v>1</v>
      </c>
      <c r="I384" s="210"/>
      <c r="J384" s="211">
        <f>ROUND(I384*H384,2)</f>
        <v>0</v>
      </c>
      <c r="K384" s="212"/>
      <c r="L384" s="40"/>
      <c r="M384" s="213" t="s">
        <v>1</v>
      </c>
      <c r="N384" s="214" t="s">
        <v>46</v>
      </c>
      <c r="O384" s="72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263</v>
      </c>
      <c r="AT384" s="217" t="s">
        <v>180</v>
      </c>
      <c r="AU384" s="217" t="s">
        <v>185</v>
      </c>
      <c r="AY384" s="18" t="s">
        <v>177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185</v>
      </c>
      <c r="BK384" s="218">
        <f>ROUND(I384*H384,2)</f>
        <v>0</v>
      </c>
      <c r="BL384" s="18" t="s">
        <v>263</v>
      </c>
      <c r="BM384" s="217" t="s">
        <v>780</v>
      </c>
    </row>
    <row r="385" spans="1:65" s="2" customFormat="1" ht="21.75" customHeight="1">
      <c r="A385" s="35"/>
      <c r="B385" s="36"/>
      <c r="C385" s="205" t="s">
        <v>787</v>
      </c>
      <c r="D385" s="205" t="s">
        <v>180</v>
      </c>
      <c r="E385" s="206" t="s">
        <v>782</v>
      </c>
      <c r="F385" s="207" t="s">
        <v>783</v>
      </c>
      <c r="G385" s="208" t="s">
        <v>371</v>
      </c>
      <c r="H385" s="209">
        <v>1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46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263</v>
      </c>
      <c r="AT385" s="217" t="s">
        <v>180</v>
      </c>
      <c r="AU385" s="217" t="s">
        <v>185</v>
      </c>
      <c r="AY385" s="18" t="s">
        <v>177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185</v>
      </c>
      <c r="BK385" s="218">
        <f>ROUND(I385*H385,2)</f>
        <v>0</v>
      </c>
      <c r="BL385" s="18" t="s">
        <v>263</v>
      </c>
      <c r="BM385" s="217" t="s">
        <v>784</v>
      </c>
    </row>
    <row r="386" spans="1:65" s="12" customFormat="1" ht="22.8" customHeight="1">
      <c r="B386" s="189"/>
      <c r="C386" s="190"/>
      <c r="D386" s="191" t="s">
        <v>79</v>
      </c>
      <c r="E386" s="203" t="s">
        <v>785</v>
      </c>
      <c r="F386" s="203" t="s">
        <v>786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SUM(P387:P395)</f>
        <v>0</v>
      </c>
      <c r="Q386" s="197"/>
      <c r="R386" s="198">
        <f>SUM(R387:R395)</f>
        <v>0.12497399999999999</v>
      </c>
      <c r="S386" s="197"/>
      <c r="T386" s="199">
        <f>SUM(T387:T395)</f>
        <v>0</v>
      </c>
      <c r="AR386" s="200" t="s">
        <v>185</v>
      </c>
      <c r="AT386" s="201" t="s">
        <v>79</v>
      </c>
      <c r="AU386" s="201" t="s">
        <v>88</v>
      </c>
      <c r="AY386" s="200" t="s">
        <v>177</v>
      </c>
      <c r="BK386" s="202">
        <f>SUM(BK387:BK395)</f>
        <v>0</v>
      </c>
    </row>
    <row r="387" spans="1:65" s="2" customFormat="1" ht="21.75" customHeight="1">
      <c r="A387" s="35"/>
      <c r="B387" s="36"/>
      <c r="C387" s="205" t="s">
        <v>792</v>
      </c>
      <c r="D387" s="205" t="s">
        <v>180</v>
      </c>
      <c r="E387" s="206" t="s">
        <v>788</v>
      </c>
      <c r="F387" s="207" t="s">
        <v>789</v>
      </c>
      <c r="G387" s="208" t="s">
        <v>210</v>
      </c>
      <c r="H387" s="209">
        <v>5.0999999999999996</v>
      </c>
      <c r="I387" s="210"/>
      <c r="J387" s="211">
        <f>ROUND(I387*H387,2)</f>
        <v>0</v>
      </c>
      <c r="K387" s="212"/>
      <c r="L387" s="40"/>
      <c r="M387" s="213" t="s">
        <v>1</v>
      </c>
      <c r="N387" s="214" t="s">
        <v>46</v>
      </c>
      <c r="O387" s="72"/>
      <c r="P387" s="215">
        <f>O387*H387</f>
        <v>0</v>
      </c>
      <c r="Q387" s="215">
        <v>1.2540000000000001E-2</v>
      </c>
      <c r="R387" s="215">
        <f>Q387*H387</f>
        <v>6.3953999999999997E-2</v>
      </c>
      <c r="S387" s="215">
        <v>0</v>
      </c>
      <c r="T387" s="21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263</v>
      </c>
      <c r="AT387" s="217" t="s">
        <v>180</v>
      </c>
      <c r="AU387" s="217" t="s">
        <v>185</v>
      </c>
      <c r="AY387" s="18" t="s">
        <v>177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8" t="s">
        <v>185</v>
      </c>
      <c r="BK387" s="218">
        <f>ROUND(I387*H387,2)</f>
        <v>0</v>
      </c>
      <c r="BL387" s="18" t="s">
        <v>263</v>
      </c>
      <c r="BM387" s="217" t="s">
        <v>790</v>
      </c>
    </row>
    <row r="388" spans="1:65" s="14" customFormat="1" ht="10.199999999999999">
      <c r="B388" s="230"/>
      <c r="C388" s="231"/>
      <c r="D388" s="221" t="s">
        <v>187</v>
      </c>
      <c r="E388" s="232" t="s">
        <v>1</v>
      </c>
      <c r="F388" s="233" t="s">
        <v>791</v>
      </c>
      <c r="G388" s="231"/>
      <c r="H388" s="234">
        <v>5.0999999999999996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187</v>
      </c>
      <c r="AU388" s="240" t="s">
        <v>185</v>
      </c>
      <c r="AV388" s="14" t="s">
        <v>185</v>
      </c>
      <c r="AW388" s="14" t="s">
        <v>36</v>
      </c>
      <c r="AX388" s="14" t="s">
        <v>88</v>
      </c>
      <c r="AY388" s="240" t="s">
        <v>177</v>
      </c>
    </row>
    <row r="389" spans="1:65" s="2" customFormat="1" ht="16.5" customHeight="1">
      <c r="A389" s="35"/>
      <c r="B389" s="36"/>
      <c r="C389" s="205" t="s">
        <v>796</v>
      </c>
      <c r="D389" s="205" t="s">
        <v>180</v>
      </c>
      <c r="E389" s="206" t="s">
        <v>793</v>
      </c>
      <c r="F389" s="207" t="s">
        <v>794</v>
      </c>
      <c r="G389" s="208" t="s">
        <v>210</v>
      </c>
      <c r="H389" s="209">
        <v>5.0999999999999996</v>
      </c>
      <c r="I389" s="210"/>
      <c r="J389" s="211">
        <f>ROUND(I389*H389,2)</f>
        <v>0</v>
      </c>
      <c r="K389" s="212"/>
      <c r="L389" s="40"/>
      <c r="M389" s="213" t="s">
        <v>1</v>
      </c>
      <c r="N389" s="214" t="s">
        <v>46</v>
      </c>
      <c r="O389" s="72"/>
      <c r="P389" s="215">
        <f>O389*H389</f>
        <v>0</v>
      </c>
      <c r="Q389" s="215">
        <v>1E-4</v>
      </c>
      <c r="R389" s="215">
        <f>Q389*H389</f>
        <v>5.1000000000000004E-4</v>
      </c>
      <c r="S389" s="215">
        <v>0</v>
      </c>
      <c r="T389" s="21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263</v>
      </c>
      <c r="AT389" s="217" t="s">
        <v>180</v>
      </c>
      <c r="AU389" s="217" t="s">
        <v>185</v>
      </c>
      <c r="AY389" s="18" t="s">
        <v>177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185</v>
      </c>
      <c r="BK389" s="218">
        <f>ROUND(I389*H389,2)</f>
        <v>0</v>
      </c>
      <c r="BL389" s="18" t="s">
        <v>263</v>
      </c>
      <c r="BM389" s="217" t="s">
        <v>795</v>
      </c>
    </row>
    <row r="390" spans="1:65" s="2" customFormat="1" ht="16.5" customHeight="1">
      <c r="A390" s="35"/>
      <c r="B390" s="36"/>
      <c r="C390" s="205" t="s">
        <v>802</v>
      </c>
      <c r="D390" s="205" t="s">
        <v>180</v>
      </c>
      <c r="E390" s="206" t="s">
        <v>803</v>
      </c>
      <c r="F390" s="207" t="s">
        <v>804</v>
      </c>
      <c r="G390" s="208" t="s">
        <v>192</v>
      </c>
      <c r="H390" s="209">
        <v>1</v>
      </c>
      <c r="I390" s="210"/>
      <c r="J390" s="211">
        <f>ROUND(I390*H390,2)</f>
        <v>0</v>
      </c>
      <c r="K390" s="212"/>
      <c r="L390" s="40"/>
      <c r="M390" s="213" t="s">
        <v>1</v>
      </c>
      <c r="N390" s="214" t="s">
        <v>46</v>
      </c>
      <c r="O390" s="72"/>
      <c r="P390" s="215">
        <f>O390*H390</f>
        <v>0</v>
      </c>
      <c r="Q390" s="215">
        <v>6.9999999999999994E-5</v>
      </c>
      <c r="R390" s="215">
        <f>Q390*H390</f>
        <v>6.9999999999999994E-5</v>
      </c>
      <c r="S390" s="215">
        <v>0</v>
      </c>
      <c r="T390" s="21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7" t="s">
        <v>263</v>
      </c>
      <c r="AT390" s="217" t="s">
        <v>180</v>
      </c>
      <c r="AU390" s="217" t="s">
        <v>185</v>
      </c>
      <c r="AY390" s="18" t="s">
        <v>177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185</v>
      </c>
      <c r="BK390" s="218">
        <f>ROUND(I390*H390,2)</f>
        <v>0</v>
      </c>
      <c r="BL390" s="18" t="s">
        <v>263</v>
      </c>
      <c r="BM390" s="217" t="s">
        <v>805</v>
      </c>
    </row>
    <row r="391" spans="1:65" s="2" customFormat="1" ht="21.75" customHeight="1">
      <c r="A391" s="35"/>
      <c r="B391" s="36"/>
      <c r="C391" s="205" t="s">
        <v>806</v>
      </c>
      <c r="D391" s="205" t="s">
        <v>180</v>
      </c>
      <c r="E391" s="206" t="s">
        <v>797</v>
      </c>
      <c r="F391" s="207" t="s">
        <v>798</v>
      </c>
      <c r="G391" s="208" t="s">
        <v>203</v>
      </c>
      <c r="H391" s="209">
        <v>3.5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46</v>
      </c>
      <c r="O391" s="72"/>
      <c r="P391" s="215">
        <f>O391*H391</f>
        <v>0</v>
      </c>
      <c r="Q391" s="215">
        <v>1.7059999999999999E-2</v>
      </c>
      <c r="R391" s="215">
        <f>Q391*H391</f>
        <v>5.9709999999999999E-2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263</v>
      </c>
      <c r="AT391" s="217" t="s">
        <v>180</v>
      </c>
      <c r="AU391" s="217" t="s">
        <v>185</v>
      </c>
      <c r="AY391" s="18" t="s">
        <v>177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185</v>
      </c>
      <c r="BK391" s="218">
        <f>ROUND(I391*H391,2)</f>
        <v>0</v>
      </c>
      <c r="BL391" s="18" t="s">
        <v>263</v>
      </c>
      <c r="BM391" s="217" t="s">
        <v>1114</v>
      </c>
    </row>
    <row r="392" spans="1:65" s="13" customFormat="1" ht="10.199999999999999">
      <c r="B392" s="219"/>
      <c r="C392" s="220"/>
      <c r="D392" s="221" t="s">
        <v>187</v>
      </c>
      <c r="E392" s="222" t="s">
        <v>1</v>
      </c>
      <c r="F392" s="223" t="s">
        <v>800</v>
      </c>
      <c r="G392" s="220"/>
      <c r="H392" s="222" t="s">
        <v>1</v>
      </c>
      <c r="I392" s="224"/>
      <c r="J392" s="220"/>
      <c r="K392" s="220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187</v>
      </c>
      <c r="AU392" s="229" t="s">
        <v>185</v>
      </c>
      <c r="AV392" s="13" t="s">
        <v>88</v>
      </c>
      <c r="AW392" s="13" t="s">
        <v>36</v>
      </c>
      <c r="AX392" s="13" t="s">
        <v>80</v>
      </c>
      <c r="AY392" s="229" t="s">
        <v>177</v>
      </c>
    </row>
    <row r="393" spans="1:65" s="14" customFormat="1" ht="10.199999999999999">
      <c r="B393" s="230"/>
      <c r="C393" s="231"/>
      <c r="D393" s="221" t="s">
        <v>187</v>
      </c>
      <c r="E393" s="232" t="s">
        <v>1</v>
      </c>
      <c r="F393" s="233" t="s">
        <v>801</v>
      </c>
      <c r="G393" s="231"/>
      <c r="H393" s="234">
        <v>3.5</v>
      </c>
      <c r="I393" s="235"/>
      <c r="J393" s="231"/>
      <c r="K393" s="231"/>
      <c r="L393" s="236"/>
      <c r="M393" s="237"/>
      <c r="N393" s="238"/>
      <c r="O393" s="238"/>
      <c r="P393" s="238"/>
      <c r="Q393" s="238"/>
      <c r="R393" s="238"/>
      <c r="S393" s="238"/>
      <c r="T393" s="239"/>
      <c r="AT393" s="240" t="s">
        <v>187</v>
      </c>
      <c r="AU393" s="240" t="s">
        <v>185</v>
      </c>
      <c r="AV393" s="14" t="s">
        <v>185</v>
      </c>
      <c r="AW393" s="14" t="s">
        <v>36</v>
      </c>
      <c r="AX393" s="14" t="s">
        <v>88</v>
      </c>
      <c r="AY393" s="240" t="s">
        <v>177</v>
      </c>
    </row>
    <row r="394" spans="1:65" s="2" customFormat="1" ht="16.5" customHeight="1">
      <c r="A394" s="35"/>
      <c r="B394" s="36"/>
      <c r="C394" s="263" t="s">
        <v>810</v>
      </c>
      <c r="D394" s="263" t="s">
        <v>339</v>
      </c>
      <c r="E394" s="264" t="s">
        <v>807</v>
      </c>
      <c r="F394" s="265" t="s">
        <v>808</v>
      </c>
      <c r="G394" s="266" t="s">
        <v>192</v>
      </c>
      <c r="H394" s="267">
        <v>1</v>
      </c>
      <c r="I394" s="268"/>
      <c r="J394" s="269">
        <f>ROUND(I394*H394,2)</f>
        <v>0</v>
      </c>
      <c r="K394" s="270"/>
      <c r="L394" s="271"/>
      <c r="M394" s="272" t="s">
        <v>1</v>
      </c>
      <c r="N394" s="273" t="s">
        <v>46</v>
      </c>
      <c r="O394" s="72"/>
      <c r="P394" s="215">
        <f>O394*H394</f>
        <v>0</v>
      </c>
      <c r="Q394" s="215">
        <v>7.2999999999999996E-4</v>
      </c>
      <c r="R394" s="215">
        <f>Q394*H394</f>
        <v>7.2999999999999996E-4</v>
      </c>
      <c r="S394" s="215">
        <v>0</v>
      </c>
      <c r="T394" s="216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7" t="s">
        <v>360</v>
      </c>
      <c r="AT394" s="217" t="s">
        <v>339</v>
      </c>
      <c r="AU394" s="217" t="s">
        <v>185</v>
      </c>
      <c r="AY394" s="18" t="s">
        <v>177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8" t="s">
        <v>185</v>
      </c>
      <c r="BK394" s="218">
        <f>ROUND(I394*H394,2)</f>
        <v>0</v>
      </c>
      <c r="BL394" s="18" t="s">
        <v>263</v>
      </c>
      <c r="BM394" s="217" t="s">
        <v>809</v>
      </c>
    </row>
    <row r="395" spans="1:65" s="2" customFormat="1" ht="21.75" customHeight="1">
      <c r="A395" s="35"/>
      <c r="B395" s="36"/>
      <c r="C395" s="205" t="s">
        <v>816</v>
      </c>
      <c r="D395" s="205" t="s">
        <v>180</v>
      </c>
      <c r="E395" s="206" t="s">
        <v>811</v>
      </c>
      <c r="F395" s="207" t="s">
        <v>812</v>
      </c>
      <c r="G395" s="208" t="s">
        <v>426</v>
      </c>
      <c r="H395" s="274"/>
      <c r="I395" s="210"/>
      <c r="J395" s="211">
        <f>ROUND(I395*H395,2)</f>
        <v>0</v>
      </c>
      <c r="K395" s="212"/>
      <c r="L395" s="40"/>
      <c r="M395" s="213" t="s">
        <v>1</v>
      </c>
      <c r="N395" s="214" t="s">
        <v>46</v>
      </c>
      <c r="O395" s="72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263</v>
      </c>
      <c r="AT395" s="217" t="s">
        <v>180</v>
      </c>
      <c r="AU395" s="217" t="s">
        <v>185</v>
      </c>
      <c r="AY395" s="18" t="s">
        <v>177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185</v>
      </c>
      <c r="BK395" s="218">
        <f>ROUND(I395*H395,2)</f>
        <v>0</v>
      </c>
      <c r="BL395" s="18" t="s">
        <v>263</v>
      </c>
      <c r="BM395" s="217" t="s">
        <v>813</v>
      </c>
    </row>
    <row r="396" spans="1:65" s="12" customFormat="1" ht="22.8" customHeight="1">
      <c r="B396" s="189"/>
      <c r="C396" s="190"/>
      <c r="D396" s="191" t="s">
        <v>79</v>
      </c>
      <c r="E396" s="203" t="s">
        <v>814</v>
      </c>
      <c r="F396" s="203" t="s">
        <v>815</v>
      </c>
      <c r="G396" s="190"/>
      <c r="H396" s="190"/>
      <c r="I396" s="193"/>
      <c r="J396" s="204">
        <f>BK396</f>
        <v>0</v>
      </c>
      <c r="K396" s="190"/>
      <c r="L396" s="195"/>
      <c r="M396" s="196"/>
      <c r="N396" s="197"/>
      <c r="O396" s="197"/>
      <c r="P396" s="198">
        <f>SUM(P397:P413)</f>
        <v>0</v>
      </c>
      <c r="Q396" s="197"/>
      <c r="R396" s="198">
        <f>SUM(R397:R413)</f>
        <v>0.13735</v>
      </c>
      <c r="S396" s="197"/>
      <c r="T396" s="199">
        <f>SUM(T397:T413)</f>
        <v>0.69858025000000001</v>
      </c>
      <c r="AR396" s="200" t="s">
        <v>185</v>
      </c>
      <c r="AT396" s="201" t="s">
        <v>79</v>
      </c>
      <c r="AU396" s="201" t="s">
        <v>88</v>
      </c>
      <c r="AY396" s="200" t="s">
        <v>177</v>
      </c>
      <c r="BK396" s="202">
        <f>SUM(BK397:BK413)</f>
        <v>0</v>
      </c>
    </row>
    <row r="397" spans="1:65" s="2" customFormat="1" ht="16.5" customHeight="1">
      <c r="A397" s="35"/>
      <c r="B397" s="36"/>
      <c r="C397" s="205" t="s">
        <v>821</v>
      </c>
      <c r="D397" s="205" t="s">
        <v>180</v>
      </c>
      <c r="E397" s="206" t="s">
        <v>817</v>
      </c>
      <c r="F397" s="207" t="s">
        <v>818</v>
      </c>
      <c r="G397" s="208" t="s">
        <v>210</v>
      </c>
      <c r="H397" s="209">
        <v>24.695</v>
      </c>
      <c r="I397" s="210"/>
      <c r="J397" s="211">
        <f>ROUND(I397*H397,2)</f>
        <v>0</v>
      </c>
      <c r="K397" s="212"/>
      <c r="L397" s="40"/>
      <c r="M397" s="213" t="s">
        <v>1</v>
      </c>
      <c r="N397" s="214" t="s">
        <v>46</v>
      </c>
      <c r="O397" s="72"/>
      <c r="P397" s="215">
        <f>O397*H397</f>
        <v>0</v>
      </c>
      <c r="Q397" s="215">
        <v>0</v>
      </c>
      <c r="R397" s="215">
        <f>Q397*H397</f>
        <v>0</v>
      </c>
      <c r="S397" s="215">
        <v>1.695E-2</v>
      </c>
      <c r="T397" s="216">
        <f>S397*H397</f>
        <v>0.41858024999999999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7" t="s">
        <v>263</v>
      </c>
      <c r="AT397" s="217" t="s">
        <v>180</v>
      </c>
      <c r="AU397" s="217" t="s">
        <v>185</v>
      </c>
      <c r="AY397" s="18" t="s">
        <v>177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8" t="s">
        <v>185</v>
      </c>
      <c r="BK397" s="218">
        <f>ROUND(I397*H397,2)</f>
        <v>0</v>
      </c>
      <c r="BL397" s="18" t="s">
        <v>263</v>
      </c>
      <c r="BM397" s="217" t="s">
        <v>819</v>
      </c>
    </row>
    <row r="398" spans="1:65" s="14" customFormat="1" ht="10.199999999999999">
      <c r="B398" s="230"/>
      <c r="C398" s="231"/>
      <c r="D398" s="221" t="s">
        <v>187</v>
      </c>
      <c r="E398" s="232" t="s">
        <v>1</v>
      </c>
      <c r="F398" s="233" t="s">
        <v>820</v>
      </c>
      <c r="G398" s="231"/>
      <c r="H398" s="234">
        <v>24.695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187</v>
      </c>
      <c r="AU398" s="240" t="s">
        <v>185</v>
      </c>
      <c r="AV398" s="14" t="s">
        <v>185</v>
      </c>
      <c r="AW398" s="14" t="s">
        <v>36</v>
      </c>
      <c r="AX398" s="14" t="s">
        <v>80</v>
      </c>
      <c r="AY398" s="240" t="s">
        <v>177</v>
      </c>
    </row>
    <row r="399" spans="1:65" s="15" customFormat="1" ht="10.199999999999999">
      <c r="B399" s="241"/>
      <c r="C399" s="242"/>
      <c r="D399" s="221" t="s">
        <v>187</v>
      </c>
      <c r="E399" s="243" t="s">
        <v>1</v>
      </c>
      <c r="F399" s="244" t="s">
        <v>217</v>
      </c>
      <c r="G399" s="242"/>
      <c r="H399" s="245">
        <v>24.695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AT399" s="251" t="s">
        <v>187</v>
      </c>
      <c r="AU399" s="251" t="s">
        <v>185</v>
      </c>
      <c r="AV399" s="15" t="s">
        <v>184</v>
      </c>
      <c r="AW399" s="15" t="s">
        <v>36</v>
      </c>
      <c r="AX399" s="15" t="s">
        <v>88</v>
      </c>
      <c r="AY399" s="251" t="s">
        <v>177</v>
      </c>
    </row>
    <row r="400" spans="1:65" s="2" customFormat="1" ht="21.75" customHeight="1">
      <c r="A400" s="35"/>
      <c r="B400" s="36"/>
      <c r="C400" s="205" t="s">
        <v>825</v>
      </c>
      <c r="D400" s="205" t="s">
        <v>180</v>
      </c>
      <c r="E400" s="206" t="s">
        <v>822</v>
      </c>
      <c r="F400" s="207" t="s">
        <v>823</v>
      </c>
      <c r="G400" s="208" t="s">
        <v>192</v>
      </c>
      <c r="H400" s="209">
        <v>3</v>
      </c>
      <c r="I400" s="210"/>
      <c r="J400" s="211">
        <f t="shared" ref="J400:J407" si="30">ROUND(I400*H400,2)</f>
        <v>0</v>
      </c>
      <c r="K400" s="212"/>
      <c r="L400" s="40"/>
      <c r="M400" s="213" t="s">
        <v>1</v>
      </c>
      <c r="N400" s="214" t="s">
        <v>46</v>
      </c>
      <c r="O400" s="72"/>
      <c r="P400" s="215">
        <f t="shared" ref="P400:P407" si="31">O400*H400</f>
        <v>0</v>
      </c>
      <c r="Q400" s="215">
        <v>4.4999999999999999E-4</v>
      </c>
      <c r="R400" s="215">
        <f t="shared" ref="R400:R407" si="32">Q400*H400</f>
        <v>1.3500000000000001E-3</v>
      </c>
      <c r="S400" s="215">
        <v>0</v>
      </c>
      <c r="T400" s="216">
        <f t="shared" ref="T400:T407" si="33"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263</v>
      </c>
      <c r="AT400" s="217" t="s">
        <v>180</v>
      </c>
      <c r="AU400" s="217" t="s">
        <v>185</v>
      </c>
      <c r="AY400" s="18" t="s">
        <v>177</v>
      </c>
      <c r="BE400" s="218">
        <f t="shared" ref="BE400:BE407" si="34">IF(N400="základní",J400,0)</f>
        <v>0</v>
      </c>
      <c r="BF400" s="218">
        <f t="shared" ref="BF400:BF407" si="35">IF(N400="snížená",J400,0)</f>
        <v>0</v>
      </c>
      <c r="BG400" s="218">
        <f t="shared" ref="BG400:BG407" si="36">IF(N400="zákl. přenesená",J400,0)</f>
        <v>0</v>
      </c>
      <c r="BH400" s="218">
        <f t="shared" ref="BH400:BH407" si="37">IF(N400="sníž. přenesená",J400,0)</f>
        <v>0</v>
      </c>
      <c r="BI400" s="218">
        <f t="shared" ref="BI400:BI407" si="38">IF(N400="nulová",J400,0)</f>
        <v>0</v>
      </c>
      <c r="BJ400" s="18" t="s">
        <v>185</v>
      </c>
      <c r="BK400" s="218">
        <f t="shared" ref="BK400:BK407" si="39">ROUND(I400*H400,2)</f>
        <v>0</v>
      </c>
      <c r="BL400" s="18" t="s">
        <v>263</v>
      </c>
      <c r="BM400" s="217" t="s">
        <v>824</v>
      </c>
    </row>
    <row r="401" spans="1:65" s="2" customFormat="1" ht="21.75" customHeight="1">
      <c r="A401" s="35"/>
      <c r="B401" s="36"/>
      <c r="C401" s="263" t="s">
        <v>829</v>
      </c>
      <c r="D401" s="263" t="s">
        <v>339</v>
      </c>
      <c r="E401" s="264" t="s">
        <v>826</v>
      </c>
      <c r="F401" s="265" t="s">
        <v>827</v>
      </c>
      <c r="G401" s="266" t="s">
        <v>192</v>
      </c>
      <c r="H401" s="267">
        <v>3</v>
      </c>
      <c r="I401" s="268"/>
      <c r="J401" s="269">
        <f t="shared" si="30"/>
        <v>0</v>
      </c>
      <c r="K401" s="270"/>
      <c r="L401" s="271"/>
      <c r="M401" s="272" t="s">
        <v>1</v>
      </c>
      <c r="N401" s="273" t="s">
        <v>46</v>
      </c>
      <c r="O401" s="72"/>
      <c r="P401" s="215">
        <f t="shared" si="31"/>
        <v>0</v>
      </c>
      <c r="Q401" s="215">
        <v>8.5000000000000006E-3</v>
      </c>
      <c r="R401" s="215">
        <f t="shared" si="32"/>
        <v>2.5500000000000002E-2</v>
      </c>
      <c r="S401" s="215">
        <v>0</v>
      </c>
      <c r="T401" s="216">
        <f t="shared" si="3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360</v>
      </c>
      <c r="AT401" s="217" t="s">
        <v>339</v>
      </c>
      <c r="AU401" s="217" t="s">
        <v>185</v>
      </c>
      <c r="AY401" s="18" t="s">
        <v>177</v>
      </c>
      <c r="BE401" s="218">
        <f t="shared" si="34"/>
        <v>0</v>
      </c>
      <c r="BF401" s="218">
        <f t="shared" si="35"/>
        <v>0</v>
      </c>
      <c r="BG401" s="218">
        <f t="shared" si="36"/>
        <v>0</v>
      </c>
      <c r="BH401" s="218">
        <f t="shared" si="37"/>
        <v>0</v>
      </c>
      <c r="BI401" s="218">
        <f t="shared" si="38"/>
        <v>0</v>
      </c>
      <c r="BJ401" s="18" t="s">
        <v>185</v>
      </c>
      <c r="BK401" s="218">
        <f t="shared" si="39"/>
        <v>0</v>
      </c>
      <c r="BL401" s="18" t="s">
        <v>263</v>
      </c>
      <c r="BM401" s="217" t="s">
        <v>828</v>
      </c>
    </row>
    <row r="402" spans="1:65" s="2" customFormat="1" ht="21.75" customHeight="1">
      <c r="A402" s="35"/>
      <c r="B402" s="36"/>
      <c r="C402" s="205" t="s">
        <v>833</v>
      </c>
      <c r="D402" s="205" t="s">
        <v>180</v>
      </c>
      <c r="E402" s="206" t="s">
        <v>830</v>
      </c>
      <c r="F402" s="207" t="s">
        <v>831</v>
      </c>
      <c r="G402" s="208" t="s">
        <v>192</v>
      </c>
      <c r="H402" s="209">
        <v>3</v>
      </c>
      <c r="I402" s="210"/>
      <c r="J402" s="211">
        <f t="shared" si="30"/>
        <v>0</v>
      </c>
      <c r="K402" s="212"/>
      <c r="L402" s="40"/>
      <c r="M402" s="213" t="s">
        <v>1</v>
      </c>
      <c r="N402" s="214" t="s">
        <v>46</v>
      </c>
      <c r="O402" s="72"/>
      <c r="P402" s="215">
        <f t="shared" si="31"/>
        <v>0</v>
      </c>
      <c r="Q402" s="215">
        <v>0</v>
      </c>
      <c r="R402" s="215">
        <f t="shared" si="32"/>
        <v>0</v>
      </c>
      <c r="S402" s="215">
        <v>0</v>
      </c>
      <c r="T402" s="216">
        <f t="shared" si="3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263</v>
      </c>
      <c r="AT402" s="217" t="s">
        <v>180</v>
      </c>
      <c r="AU402" s="217" t="s">
        <v>185</v>
      </c>
      <c r="AY402" s="18" t="s">
        <v>177</v>
      </c>
      <c r="BE402" s="218">
        <f t="shared" si="34"/>
        <v>0</v>
      </c>
      <c r="BF402" s="218">
        <f t="shared" si="35"/>
        <v>0</v>
      </c>
      <c r="BG402" s="218">
        <f t="shared" si="36"/>
        <v>0</v>
      </c>
      <c r="BH402" s="218">
        <f t="shared" si="37"/>
        <v>0</v>
      </c>
      <c r="BI402" s="218">
        <f t="shared" si="38"/>
        <v>0</v>
      </c>
      <c r="BJ402" s="18" t="s">
        <v>185</v>
      </c>
      <c r="BK402" s="218">
        <f t="shared" si="39"/>
        <v>0</v>
      </c>
      <c r="BL402" s="18" t="s">
        <v>263</v>
      </c>
      <c r="BM402" s="217" t="s">
        <v>832</v>
      </c>
    </row>
    <row r="403" spans="1:65" s="2" customFormat="1" ht="21.75" customHeight="1">
      <c r="A403" s="35"/>
      <c r="B403" s="36"/>
      <c r="C403" s="263" t="s">
        <v>837</v>
      </c>
      <c r="D403" s="263" t="s">
        <v>339</v>
      </c>
      <c r="E403" s="264" t="s">
        <v>834</v>
      </c>
      <c r="F403" s="265" t="s">
        <v>835</v>
      </c>
      <c r="G403" s="266" t="s">
        <v>192</v>
      </c>
      <c r="H403" s="267">
        <v>2</v>
      </c>
      <c r="I403" s="268"/>
      <c r="J403" s="269">
        <f t="shared" si="30"/>
        <v>0</v>
      </c>
      <c r="K403" s="270"/>
      <c r="L403" s="271"/>
      <c r="M403" s="272" t="s">
        <v>1</v>
      </c>
      <c r="N403" s="273" t="s">
        <v>46</v>
      </c>
      <c r="O403" s="72"/>
      <c r="P403" s="215">
        <f t="shared" si="31"/>
        <v>0</v>
      </c>
      <c r="Q403" s="215">
        <v>2.75E-2</v>
      </c>
      <c r="R403" s="215">
        <f t="shared" si="32"/>
        <v>5.5E-2</v>
      </c>
      <c r="S403" s="215">
        <v>0</v>
      </c>
      <c r="T403" s="216">
        <f t="shared" si="3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360</v>
      </c>
      <c r="AT403" s="217" t="s">
        <v>339</v>
      </c>
      <c r="AU403" s="217" t="s">
        <v>185</v>
      </c>
      <c r="AY403" s="18" t="s">
        <v>177</v>
      </c>
      <c r="BE403" s="218">
        <f t="shared" si="34"/>
        <v>0</v>
      </c>
      <c r="BF403" s="218">
        <f t="shared" si="35"/>
        <v>0</v>
      </c>
      <c r="BG403" s="218">
        <f t="shared" si="36"/>
        <v>0</v>
      </c>
      <c r="BH403" s="218">
        <f t="shared" si="37"/>
        <v>0</v>
      </c>
      <c r="BI403" s="218">
        <f t="shared" si="38"/>
        <v>0</v>
      </c>
      <c r="BJ403" s="18" t="s">
        <v>185</v>
      </c>
      <c r="BK403" s="218">
        <f t="shared" si="39"/>
        <v>0</v>
      </c>
      <c r="BL403" s="18" t="s">
        <v>263</v>
      </c>
      <c r="BM403" s="217" t="s">
        <v>836</v>
      </c>
    </row>
    <row r="404" spans="1:65" s="2" customFormat="1" ht="21.75" customHeight="1">
      <c r="A404" s="35"/>
      <c r="B404" s="36"/>
      <c r="C404" s="263" t="s">
        <v>841</v>
      </c>
      <c r="D404" s="263" t="s">
        <v>339</v>
      </c>
      <c r="E404" s="264" t="s">
        <v>838</v>
      </c>
      <c r="F404" s="265" t="s">
        <v>839</v>
      </c>
      <c r="G404" s="266" t="s">
        <v>192</v>
      </c>
      <c r="H404" s="267">
        <v>1</v>
      </c>
      <c r="I404" s="268"/>
      <c r="J404" s="269">
        <f t="shared" si="30"/>
        <v>0</v>
      </c>
      <c r="K404" s="270"/>
      <c r="L404" s="271"/>
      <c r="M404" s="272" t="s">
        <v>1</v>
      </c>
      <c r="N404" s="273" t="s">
        <v>46</v>
      </c>
      <c r="O404" s="72"/>
      <c r="P404" s="215">
        <f t="shared" si="31"/>
        <v>0</v>
      </c>
      <c r="Q404" s="215">
        <v>2.75E-2</v>
      </c>
      <c r="R404" s="215">
        <f t="shared" si="32"/>
        <v>2.75E-2</v>
      </c>
      <c r="S404" s="215">
        <v>0</v>
      </c>
      <c r="T404" s="216">
        <f t="shared" si="3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360</v>
      </c>
      <c r="AT404" s="217" t="s">
        <v>339</v>
      </c>
      <c r="AU404" s="217" t="s">
        <v>185</v>
      </c>
      <c r="AY404" s="18" t="s">
        <v>177</v>
      </c>
      <c r="BE404" s="218">
        <f t="shared" si="34"/>
        <v>0</v>
      </c>
      <c r="BF404" s="218">
        <f t="shared" si="35"/>
        <v>0</v>
      </c>
      <c r="BG404" s="218">
        <f t="shared" si="36"/>
        <v>0</v>
      </c>
      <c r="BH404" s="218">
        <f t="shared" si="37"/>
        <v>0</v>
      </c>
      <c r="BI404" s="218">
        <f t="shared" si="38"/>
        <v>0</v>
      </c>
      <c r="BJ404" s="18" t="s">
        <v>185</v>
      </c>
      <c r="BK404" s="218">
        <f t="shared" si="39"/>
        <v>0</v>
      </c>
      <c r="BL404" s="18" t="s">
        <v>263</v>
      </c>
      <c r="BM404" s="217" t="s">
        <v>840</v>
      </c>
    </row>
    <row r="405" spans="1:65" s="2" customFormat="1" ht="21.75" customHeight="1">
      <c r="A405" s="35"/>
      <c r="B405" s="36"/>
      <c r="C405" s="205" t="s">
        <v>845</v>
      </c>
      <c r="D405" s="205" t="s">
        <v>180</v>
      </c>
      <c r="E405" s="206" t="s">
        <v>842</v>
      </c>
      <c r="F405" s="207" t="s">
        <v>843</v>
      </c>
      <c r="G405" s="208" t="s">
        <v>192</v>
      </c>
      <c r="H405" s="209">
        <v>1</v>
      </c>
      <c r="I405" s="210"/>
      <c r="J405" s="211">
        <f t="shared" si="30"/>
        <v>0</v>
      </c>
      <c r="K405" s="212"/>
      <c r="L405" s="40"/>
      <c r="M405" s="213" t="s">
        <v>1</v>
      </c>
      <c r="N405" s="214" t="s">
        <v>46</v>
      </c>
      <c r="O405" s="72"/>
      <c r="P405" s="215">
        <f t="shared" si="31"/>
        <v>0</v>
      </c>
      <c r="Q405" s="215">
        <v>0</v>
      </c>
      <c r="R405" s="215">
        <f t="shared" si="32"/>
        <v>0</v>
      </c>
      <c r="S405" s="215">
        <v>0</v>
      </c>
      <c r="T405" s="216">
        <f t="shared" si="3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263</v>
      </c>
      <c r="AT405" s="217" t="s">
        <v>180</v>
      </c>
      <c r="AU405" s="217" t="s">
        <v>185</v>
      </c>
      <c r="AY405" s="18" t="s">
        <v>177</v>
      </c>
      <c r="BE405" s="218">
        <f t="shared" si="34"/>
        <v>0</v>
      </c>
      <c r="BF405" s="218">
        <f t="shared" si="35"/>
        <v>0</v>
      </c>
      <c r="BG405" s="218">
        <f t="shared" si="36"/>
        <v>0</v>
      </c>
      <c r="BH405" s="218">
        <f t="shared" si="37"/>
        <v>0</v>
      </c>
      <c r="BI405" s="218">
        <f t="shared" si="38"/>
        <v>0</v>
      </c>
      <c r="BJ405" s="18" t="s">
        <v>185</v>
      </c>
      <c r="BK405" s="218">
        <f t="shared" si="39"/>
        <v>0</v>
      </c>
      <c r="BL405" s="18" t="s">
        <v>263</v>
      </c>
      <c r="BM405" s="217" t="s">
        <v>844</v>
      </c>
    </row>
    <row r="406" spans="1:65" s="2" customFormat="1" ht="21.75" customHeight="1">
      <c r="A406" s="35"/>
      <c r="B406" s="36"/>
      <c r="C406" s="263" t="s">
        <v>849</v>
      </c>
      <c r="D406" s="263" t="s">
        <v>339</v>
      </c>
      <c r="E406" s="264" t="s">
        <v>846</v>
      </c>
      <c r="F406" s="265" t="s">
        <v>847</v>
      </c>
      <c r="G406" s="266" t="s">
        <v>192</v>
      </c>
      <c r="H406" s="267">
        <v>1</v>
      </c>
      <c r="I406" s="268"/>
      <c r="J406" s="269">
        <f t="shared" si="30"/>
        <v>0</v>
      </c>
      <c r="K406" s="270"/>
      <c r="L406" s="271"/>
      <c r="M406" s="272" t="s">
        <v>1</v>
      </c>
      <c r="N406" s="273" t="s">
        <v>46</v>
      </c>
      <c r="O406" s="72"/>
      <c r="P406" s="215">
        <f t="shared" si="31"/>
        <v>0</v>
      </c>
      <c r="Q406" s="215">
        <v>2.8000000000000001E-2</v>
      </c>
      <c r="R406" s="215">
        <f t="shared" si="32"/>
        <v>2.8000000000000001E-2</v>
      </c>
      <c r="S406" s="215">
        <v>0</v>
      </c>
      <c r="T406" s="216">
        <f t="shared" si="3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17" t="s">
        <v>360</v>
      </c>
      <c r="AT406" s="217" t="s">
        <v>339</v>
      </c>
      <c r="AU406" s="217" t="s">
        <v>185</v>
      </c>
      <c r="AY406" s="18" t="s">
        <v>177</v>
      </c>
      <c r="BE406" s="218">
        <f t="shared" si="34"/>
        <v>0</v>
      </c>
      <c r="BF406" s="218">
        <f t="shared" si="35"/>
        <v>0</v>
      </c>
      <c r="BG406" s="218">
        <f t="shared" si="36"/>
        <v>0</v>
      </c>
      <c r="BH406" s="218">
        <f t="shared" si="37"/>
        <v>0</v>
      </c>
      <c r="BI406" s="218">
        <f t="shared" si="38"/>
        <v>0</v>
      </c>
      <c r="BJ406" s="18" t="s">
        <v>185</v>
      </c>
      <c r="BK406" s="218">
        <f t="shared" si="39"/>
        <v>0</v>
      </c>
      <c r="BL406" s="18" t="s">
        <v>263</v>
      </c>
      <c r="BM406" s="217" t="s">
        <v>848</v>
      </c>
    </row>
    <row r="407" spans="1:65" s="2" customFormat="1" ht="21.75" customHeight="1">
      <c r="A407" s="35"/>
      <c r="B407" s="36"/>
      <c r="C407" s="205" t="s">
        <v>855</v>
      </c>
      <c r="D407" s="205" t="s">
        <v>180</v>
      </c>
      <c r="E407" s="206" t="s">
        <v>850</v>
      </c>
      <c r="F407" s="207" t="s">
        <v>851</v>
      </c>
      <c r="G407" s="208" t="s">
        <v>192</v>
      </c>
      <c r="H407" s="209">
        <v>10</v>
      </c>
      <c r="I407" s="210"/>
      <c r="J407" s="211">
        <f t="shared" si="30"/>
        <v>0</v>
      </c>
      <c r="K407" s="212"/>
      <c r="L407" s="40"/>
      <c r="M407" s="213" t="s">
        <v>1</v>
      </c>
      <c r="N407" s="214" t="s">
        <v>46</v>
      </c>
      <c r="O407" s="72"/>
      <c r="P407" s="215">
        <f t="shared" si="31"/>
        <v>0</v>
      </c>
      <c r="Q407" s="215">
        <v>0</v>
      </c>
      <c r="R407" s="215">
        <f t="shared" si="32"/>
        <v>0</v>
      </c>
      <c r="S407" s="215">
        <v>2.8000000000000001E-2</v>
      </c>
      <c r="T407" s="216">
        <f t="shared" si="33"/>
        <v>0.28000000000000003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263</v>
      </c>
      <c r="AT407" s="217" t="s">
        <v>180</v>
      </c>
      <c r="AU407" s="217" t="s">
        <v>185</v>
      </c>
      <c r="AY407" s="18" t="s">
        <v>177</v>
      </c>
      <c r="BE407" s="218">
        <f t="shared" si="34"/>
        <v>0</v>
      </c>
      <c r="BF407" s="218">
        <f t="shared" si="35"/>
        <v>0</v>
      </c>
      <c r="BG407" s="218">
        <f t="shared" si="36"/>
        <v>0</v>
      </c>
      <c r="BH407" s="218">
        <f t="shared" si="37"/>
        <v>0</v>
      </c>
      <c r="BI407" s="218">
        <f t="shared" si="38"/>
        <v>0</v>
      </c>
      <c r="BJ407" s="18" t="s">
        <v>185</v>
      </c>
      <c r="BK407" s="218">
        <f t="shared" si="39"/>
        <v>0</v>
      </c>
      <c r="BL407" s="18" t="s">
        <v>263</v>
      </c>
      <c r="BM407" s="217" t="s">
        <v>852</v>
      </c>
    </row>
    <row r="408" spans="1:65" s="13" customFormat="1" ht="10.199999999999999">
      <c r="B408" s="219"/>
      <c r="C408" s="220"/>
      <c r="D408" s="221" t="s">
        <v>187</v>
      </c>
      <c r="E408" s="222" t="s">
        <v>1</v>
      </c>
      <c r="F408" s="223" t="s">
        <v>853</v>
      </c>
      <c r="G408" s="220"/>
      <c r="H408" s="222" t="s">
        <v>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187</v>
      </c>
      <c r="AU408" s="229" t="s">
        <v>185</v>
      </c>
      <c r="AV408" s="13" t="s">
        <v>88</v>
      </c>
      <c r="AW408" s="13" t="s">
        <v>36</v>
      </c>
      <c r="AX408" s="13" t="s">
        <v>80</v>
      </c>
      <c r="AY408" s="229" t="s">
        <v>177</v>
      </c>
    </row>
    <row r="409" spans="1:65" s="14" customFormat="1" ht="10.199999999999999">
      <c r="B409" s="230"/>
      <c r="C409" s="231"/>
      <c r="D409" s="221" t="s">
        <v>187</v>
      </c>
      <c r="E409" s="232" t="s">
        <v>1</v>
      </c>
      <c r="F409" s="233" t="s">
        <v>207</v>
      </c>
      <c r="G409" s="231"/>
      <c r="H409" s="234">
        <v>6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187</v>
      </c>
      <c r="AU409" s="240" t="s">
        <v>185</v>
      </c>
      <c r="AV409" s="14" t="s">
        <v>185</v>
      </c>
      <c r="AW409" s="14" t="s">
        <v>36</v>
      </c>
      <c r="AX409" s="14" t="s">
        <v>80</v>
      </c>
      <c r="AY409" s="240" t="s">
        <v>177</v>
      </c>
    </row>
    <row r="410" spans="1:65" s="13" customFormat="1" ht="10.199999999999999">
      <c r="B410" s="219"/>
      <c r="C410" s="220"/>
      <c r="D410" s="221" t="s">
        <v>187</v>
      </c>
      <c r="E410" s="222" t="s">
        <v>1</v>
      </c>
      <c r="F410" s="223" t="s">
        <v>854</v>
      </c>
      <c r="G410" s="220"/>
      <c r="H410" s="222" t="s">
        <v>1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187</v>
      </c>
      <c r="AU410" s="229" t="s">
        <v>185</v>
      </c>
      <c r="AV410" s="13" t="s">
        <v>88</v>
      </c>
      <c r="AW410" s="13" t="s">
        <v>36</v>
      </c>
      <c r="AX410" s="13" t="s">
        <v>80</v>
      </c>
      <c r="AY410" s="229" t="s">
        <v>177</v>
      </c>
    </row>
    <row r="411" spans="1:65" s="14" customFormat="1" ht="10.199999999999999">
      <c r="B411" s="230"/>
      <c r="C411" s="231"/>
      <c r="D411" s="221" t="s">
        <v>187</v>
      </c>
      <c r="E411" s="232" t="s">
        <v>1</v>
      </c>
      <c r="F411" s="233" t="s">
        <v>184</v>
      </c>
      <c r="G411" s="231"/>
      <c r="H411" s="234">
        <v>4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187</v>
      </c>
      <c r="AU411" s="240" t="s">
        <v>185</v>
      </c>
      <c r="AV411" s="14" t="s">
        <v>185</v>
      </c>
      <c r="AW411" s="14" t="s">
        <v>36</v>
      </c>
      <c r="AX411" s="14" t="s">
        <v>80</v>
      </c>
      <c r="AY411" s="240" t="s">
        <v>177</v>
      </c>
    </row>
    <row r="412" spans="1:65" s="15" customFormat="1" ht="10.199999999999999">
      <c r="B412" s="241"/>
      <c r="C412" s="242"/>
      <c r="D412" s="221" t="s">
        <v>187</v>
      </c>
      <c r="E412" s="243" t="s">
        <v>1</v>
      </c>
      <c r="F412" s="244" t="s">
        <v>217</v>
      </c>
      <c r="G412" s="242"/>
      <c r="H412" s="245">
        <v>10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AT412" s="251" t="s">
        <v>187</v>
      </c>
      <c r="AU412" s="251" t="s">
        <v>185</v>
      </c>
      <c r="AV412" s="15" t="s">
        <v>184</v>
      </c>
      <c r="AW412" s="15" t="s">
        <v>36</v>
      </c>
      <c r="AX412" s="15" t="s">
        <v>88</v>
      </c>
      <c r="AY412" s="251" t="s">
        <v>177</v>
      </c>
    </row>
    <row r="413" spans="1:65" s="2" customFormat="1" ht="21.75" customHeight="1">
      <c r="A413" s="35"/>
      <c r="B413" s="36"/>
      <c r="C413" s="205" t="s">
        <v>861</v>
      </c>
      <c r="D413" s="205" t="s">
        <v>180</v>
      </c>
      <c r="E413" s="206" t="s">
        <v>856</v>
      </c>
      <c r="F413" s="207" t="s">
        <v>857</v>
      </c>
      <c r="G413" s="208" t="s">
        <v>426</v>
      </c>
      <c r="H413" s="274"/>
      <c r="I413" s="210"/>
      <c r="J413" s="211">
        <f>ROUND(I413*H413,2)</f>
        <v>0</v>
      </c>
      <c r="K413" s="212"/>
      <c r="L413" s="40"/>
      <c r="M413" s="213" t="s">
        <v>1</v>
      </c>
      <c r="N413" s="214" t="s">
        <v>46</v>
      </c>
      <c r="O413" s="72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263</v>
      </c>
      <c r="AT413" s="217" t="s">
        <v>180</v>
      </c>
      <c r="AU413" s="217" t="s">
        <v>185</v>
      </c>
      <c r="AY413" s="18" t="s">
        <v>177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185</v>
      </c>
      <c r="BK413" s="218">
        <f>ROUND(I413*H413,2)</f>
        <v>0</v>
      </c>
      <c r="BL413" s="18" t="s">
        <v>263</v>
      </c>
      <c r="BM413" s="217" t="s">
        <v>858</v>
      </c>
    </row>
    <row r="414" spans="1:65" s="12" customFormat="1" ht="22.8" customHeight="1">
      <c r="B414" s="189"/>
      <c r="C414" s="190"/>
      <c r="D414" s="191" t="s">
        <v>79</v>
      </c>
      <c r="E414" s="203" t="s">
        <v>859</v>
      </c>
      <c r="F414" s="203" t="s">
        <v>860</v>
      </c>
      <c r="G414" s="190"/>
      <c r="H414" s="190"/>
      <c r="I414" s="193"/>
      <c r="J414" s="204">
        <f>BK414</f>
        <v>0</v>
      </c>
      <c r="K414" s="190"/>
      <c r="L414" s="195"/>
      <c r="M414" s="196"/>
      <c r="N414" s="197"/>
      <c r="O414" s="197"/>
      <c r="P414" s="198">
        <f>SUM(P415:P426)</f>
        <v>0</v>
      </c>
      <c r="Q414" s="197"/>
      <c r="R414" s="198">
        <f>SUM(R415:R426)</f>
        <v>0.16834799999999997</v>
      </c>
      <c r="S414" s="197"/>
      <c r="T414" s="199">
        <f>SUM(T415:T426)</f>
        <v>0</v>
      </c>
      <c r="AR414" s="200" t="s">
        <v>185</v>
      </c>
      <c r="AT414" s="201" t="s">
        <v>79</v>
      </c>
      <c r="AU414" s="201" t="s">
        <v>88</v>
      </c>
      <c r="AY414" s="200" t="s">
        <v>177</v>
      </c>
      <c r="BK414" s="202">
        <f>SUM(BK415:BK426)</f>
        <v>0</v>
      </c>
    </row>
    <row r="415" spans="1:65" s="2" customFormat="1" ht="21.75" customHeight="1">
      <c r="A415" s="35"/>
      <c r="B415" s="36"/>
      <c r="C415" s="205" t="s">
        <v>867</v>
      </c>
      <c r="D415" s="205" t="s">
        <v>180</v>
      </c>
      <c r="E415" s="206" t="s">
        <v>862</v>
      </c>
      <c r="F415" s="207" t="s">
        <v>863</v>
      </c>
      <c r="G415" s="208" t="s">
        <v>203</v>
      </c>
      <c r="H415" s="209">
        <v>0.9</v>
      </c>
      <c r="I415" s="210"/>
      <c r="J415" s="211">
        <f>ROUND(I415*H415,2)</f>
        <v>0</v>
      </c>
      <c r="K415" s="212"/>
      <c r="L415" s="40"/>
      <c r="M415" s="213" t="s">
        <v>1</v>
      </c>
      <c r="N415" s="214" t="s">
        <v>46</v>
      </c>
      <c r="O415" s="72"/>
      <c r="P415" s="215">
        <f>O415*H415</f>
        <v>0</v>
      </c>
      <c r="Q415" s="215">
        <v>3.7399999999999998E-3</v>
      </c>
      <c r="R415" s="215">
        <f>Q415*H415</f>
        <v>3.3660000000000001E-3</v>
      </c>
      <c r="S415" s="215">
        <v>0</v>
      </c>
      <c r="T415" s="216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17" t="s">
        <v>263</v>
      </c>
      <c r="AT415" s="217" t="s">
        <v>180</v>
      </c>
      <c r="AU415" s="217" t="s">
        <v>185</v>
      </c>
      <c r="AY415" s="18" t="s">
        <v>177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8" t="s">
        <v>185</v>
      </c>
      <c r="BK415" s="218">
        <f>ROUND(I415*H415,2)</f>
        <v>0</v>
      </c>
      <c r="BL415" s="18" t="s">
        <v>263</v>
      </c>
      <c r="BM415" s="217" t="s">
        <v>864</v>
      </c>
    </row>
    <row r="416" spans="1:65" s="13" customFormat="1" ht="20.399999999999999">
      <c r="B416" s="219"/>
      <c r="C416" s="220"/>
      <c r="D416" s="221" t="s">
        <v>187</v>
      </c>
      <c r="E416" s="222" t="s">
        <v>1</v>
      </c>
      <c r="F416" s="223" t="s">
        <v>865</v>
      </c>
      <c r="G416" s="220"/>
      <c r="H416" s="222" t="s">
        <v>1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187</v>
      </c>
      <c r="AU416" s="229" t="s">
        <v>185</v>
      </c>
      <c r="AV416" s="13" t="s">
        <v>88</v>
      </c>
      <c r="AW416" s="13" t="s">
        <v>36</v>
      </c>
      <c r="AX416" s="13" t="s">
        <v>80</v>
      </c>
      <c r="AY416" s="229" t="s">
        <v>177</v>
      </c>
    </row>
    <row r="417" spans="1:65" s="14" customFormat="1" ht="10.199999999999999">
      <c r="B417" s="230"/>
      <c r="C417" s="231"/>
      <c r="D417" s="221" t="s">
        <v>187</v>
      </c>
      <c r="E417" s="232" t="s">
        <v>1</v>
      </c>
      <c r="F417" s="233" t="s">
        <v>866</v>
      </c>
      <c r="G417" s="231"/>
      <c r="H417" s="234">
        <v>0.9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187</v>
      </c>
      <c r="AU417" s="240" t="s">
        <v>185</v>
      </c>
      <c r="AV417" s="14" t="s">
        <v>185</v>
      </c>
      <c r="AW417" s="14" t="s">
        <v>36</v>
      </c>
      <c r="AX417" s="14" t="s">
        <v>88</v>
      </c>
      <c r="AY417" s="240" t="s">
        <v>177</v>
      </c>
    </row>
    <row r="418" spans="1:65" s="2" customFormat="1" ht="21.75" customHeight="1">
      <c r="A418" s="35"/>
      <c r="B418" s="36"/>
      <c r="C418" s="205" t="s">
        <v>872</v>
      </c>
      <c r="D418" s="205" t="s">
        <v>180</v>
      </c>
      <c r="E418" s="206" t="s">
        <v>868</v>
      </c>
      <c r="F418" s="207" t="s">
        <v>869</v>
      </c>
      <c r="G418" s="208" t="s">
        <v>210</v>
      </c>
      <c r="H418" s="209">
        <v>5.0999999999999996</v>
      </c>
      <c r="I418" s="210"/>
      <c r="J418" s="211">
        <f>ROUND(I418*H418,2)</f>
        <v>0</v>
      </c>
      <c r="K418" s="212"/>
      <c r="L418" s="40"/>
      <c r="M418" s="213" t="s">
        <v>1</v>
      </c>
      <c r="N418" s="214" t="s">
        <v>46</v>
      </c>
      <c r="O418" s="72"/>
      <c r="P418" s="215">
        <f>O418*H418</f>
        <v>0</v>
      </c>
      <c r="Q418" s="215">
        <v>3.6700000000000001E-3</v>
      </c>
      <c r="R418" s="215">
        <f>Q418*H418</f>
        <v>1.8716999999999998E-2</v>
      </c>
      <c r="S418" s="215">
        <v>0</v>
      </c>
      <c r="T418" s="216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17" t="s">
        <v>263</v>
      </c>
      <c r="AT418" s="217" t="s">
        <v>180</v>
      </c>
      <c r="AU418" s="217" t="s">
        <v>185</v>
      </c>
      <c r="AY418" s="18" t="s">
        <v>177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8" t="s">
        <v>185</v>
      </c>
      <c r="BK418" s="218">
        <f>ROUND(I418*H418,2)</f>
        <v>0</v>
      </c>
      <c r="BL418" s="18" t="s">
        <v>263</v>
      </c>
      <c r="BM418" s="217" t="s">
        <v>870</v>
      </c>
    </row>
    <row r="419" spans="1:65" s="14" customFormat="1" ht="10.199999999999999">
      <c r="B419" s="230"/>
      <c r="C419" s="231"/>
      <c r="D419" s="221" t="s">
        <v>187</v>
      </c>
      <c r="E419" s="232" t="s">
        <v>1</v>
      </c>
      <c r="F419" s="233" t="s">
        <v>871</v>
      </c>
      <c r="G419" s="231"/>
      <c r="H419" s="234">
        <v>5.0999999999999996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187</v>
      </c>
      <c r="AU419" s="240" t="s">
        <v>185</v>
      </c>
      <c r="AV419" s="14" t="s">
        <v>185</v>
      </c>
      <c r="AW419" s="14" t="s">
        <v>36</v>
      </c>
      <c r="AX419" s="14" t="s">
        <v>80</v>
      </c>
      <c r="AY419" s="240" t="s">
        <v>177</v>
      </c>
    </row>
    <row r="420" spans="1:65" s="15" customFormat="1" ht="10.199999999999999">
      <c r="B420" s="241"/>
      <c r="C420" s="242"/>
      <c r="D420" s="221" t="s">
        <v>187</v>
      </c>
      <c r="E420" s="243" t="s">
        <v>1</v>
      </c>
      <c r="F420" s="244" t="s">
        <v>217</v>
      </c>
      <c r="G420" s="242"/>
      <c r="H420" s="245">
        <v>5.0999999999999996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AT420" s="251" t="s">
        <v>187</v>
      </c>
      <c r="AU420" s="251" t="s">
        <v>185</v>
      </c>
      <c r="AV420" s="15" t="s">
        <v>184</v>
      </c>
      <c r="AW420" s="15" t="s">
        <v>36</v>
      </c>
      <c r="AX420" s="15" t="s">
        <v>88</v>
      </c>
      <c r="AY420" s="251" t="s">
        <v>177</v>
      </c>
    </row>
    <row r="421" spans="1:65" s="2" customFormat="1" ht="21.75" customHeight="1">
      <c r="A421" s="35"/>
      <c r="B421" s="36"/>
      <c r="C421" s="263" t="s">
        <v>877</v>
      </c>
      <c r="D421" s="263" t="s">
        <v>339</v>
      </c>
      <c r="E421" s="264" t="s">
        <v>873</v>
      </c>
      <c r="F421" s="265" t="s">
        <v>1070</v>
      </c>
      <c r="G421" s="266" t="s">
        <v>210</v>
      </c>
      <c r="H421" s="267">
        <v>6</v>
      </c>
      <c r="I421" s="268"/>
      <c r="J421" s="269">
        <f>ROUND(I421*H421,2)</f>
        <v>0</v>
      </c>
      <c r="K421" s="270"/>
      <c r="L421" s="271"/>
      <c r="M421" s="272" t="s">
        <v>1</v>
      </c>
      <c r="N421" s="273" t="s">
        <v>46</v>
      </c>
      <c r="O421" s="72"/>
      <c r="P421" s="215">
        <f>O421*H421</f>
        <v>0</v>
      </c>
      <c r="Q421" s="215">
        <v>1.7999999999999999E-2</v>
      </c>
      <c r="R421" s="215">
        <f>Q421*H421</f>
        <v>0.10799999999999998</v>
      </c>
      <c r="S421" s="215">
        <v>0</v>
      </c>
      <c r="T421" s="216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7" t="s">
        <v>360</v>
      </c>
      <c r="AT421" s="217" t="s">
        <v>339</v>
      </c>
      <c r="AU421" s="217" t="s">
        <v>185</v>
      </c>
      <c r="AY421" s="18" t="s">
        <v>177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185</v>
      </c>
      <c r="BK421" s="218">
        <f>ROUND(I421*H421,2)</f>
        <v>0</v>
      </c>
      <c r="BL421" s="18" t="s">
        <v>263</v>
      </c>
      <c r="BM421" s="217" t="s">
        <v>875</v>
      </c>
    </row>
    <row r="422" spans="1:65" s="14" customFormat="1" ht="20.399999999999999">
      <c r="B422" s="230"/>
      <c r="C422" s="231"/>
      <c r="D422" s="221" t="s">
        <v>187</v>
      </c>
      <c r="E422" s="231"/>
      <c r="F422" s="233" t="s">
        <v>876</v>
      </c>
      <c r="G422" s="231"/>
      <c r="H422" s="234">
        <v>6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187</v>
      </c>
      <c r="AU422" s="240" t="s">
        <v>185</v>
      </c>
      <c r="AV422" s="14" t="s">
        <v>185</v>
      </c>
      <c r="AW422" s="14" t="s">
        <v>4</v>
      </c>
      <c r="AX422" s="14" t="s">
        <v>88</v>
      </c>
      <c r="AY422" s="240" t="s">
        <v>177</v>
      </c>
    </row>
    <row r="423" spans="1:65" s="2" customFormat="1" ht="16.5" customHeight="1">
      <c r="A423" s="35"/>
      <c r="B423" s="36"/>
      <c r="C423" s="205" t="s">
        <v>881</v>
      </c>
      <c r="D423" s="205" t="s">
        <v>180</v>
      </c>
      <c r="E423" s="206" t="s">
        <v>878</v>
      </c>
      <c r="F423" s="207" t="s">
        <v>879</v>
      </c>
      <c r="G423" s="208" t="s">
        <v>210</v>
      </c>
      <c r="H423" s="209">
        <v>5.0999999999999996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46</v>
      </c>
      <c r="O423" s="72"/>
      <c r="P423" s="215">
        <f>O423*H423</f>
        <v>0</v>
      </c>
      <c r="Q423" s="215">
        <v>2.9999999999999997E-4</v>
      </c>
      <c r="R423" s="215">
        <f>Q423*H423</f>
        <v>1.5299999999999997E-3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263</v>
      </c>
      <c r="AT423" s="217" t="s">
        <v>180</v>
      </c>
      <c r="AU423" s="217" t="s">
        <v>185</v>
      </c>
      <c r="AY423" s="18" t="s">
        <v>177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185</v>
      </c>
      <c r="BK423" s="218">
        <f>ROUND(I423*H423,2)</f>
        <v>0</v>
      </c>
      <c r="BL423" s="18" t="s">
        <v>263</v>
      </c>
      <c r="BM423" s="217" t="s">
        <v>880</v>
      </c>
    </row>
    <row r="424" spans="1:65" s="2" customFormat="1" ht="16.5" customHeight="1">
      <c r="A424" s="35"/>
      <c r="B424" s="36"/>
      <c r="C424" s="205" t="s">
        <v>885</v>
      </c>
      <c r="D424" s="205" t="s">
        <v>180</v>
      </c>
      <c r="E424" s="206" t="s">
        <v>882</v>
      </c>
      <c r="F424" s="207" t="s">
        <v>883</v>
      </c>
      <c r="G424" s="208" t="s">
        <v>203</v>
      </c>
      <c r="H424" s="209">
        <v>9</v>
      </c>
      <c r="I424" s="210"/>
      <c r="J424" s="211">
        <f>ROUND(I424*H424,2)</f>
        <v>0</v>
      </c>
      <c r="K424" s="212"/>
      <c r="L424" s="40"/>
      <c r="M424" s="213" t="s">
        <v>1</v>
      </c>
      <c r="N424" s="214" t="s">
        <v>46</v>
      </c>
      <c r="O424" s="72"/>
      <c r="P424" s="215">
        <f>O424*H424</f>
        <v>0</v>
      </c>
      <c r="Q424" s="215">
        <v>3.0000000000000001E-5</v>
      </c>
      <c r="R424" s="215">
        <f>Q424*H424</f>
        <v>2.7E-4</v>
      </c>
      <c r="S424" s="215">
        <v>0</v>
      </c>
      <c r="T424" s="21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7" t="s">
        <v>263</v>
      </c>
      <c r="AT424" s="217" t="s">
        <v>180</v>
      </c>
      <c r="AU424" s="217" t="s">
        <v>185</v>
      </c>
      <c r="AY424" s="18" t="s">
        <v>177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185</v>
      </c>
      <c r="BK424" s="218">
        <f>ROUND(I424*H424,2)</f>
        <v>0</v>
      </c>
      <c r="BL424" s="18" t="s">
        <v>263</v>
      </c>
      <c r="BM424" s="217" t="s">
        <v>884</v>
      </c>
    </row>
    <row r="425" spans="1:65" s="2" customFormat="1" ht="21.75" customHeight="1">
      <c r="A425" s="35"/>
      <c r="B425" s="36"/>
      <c r="C425" s="205" t="s">
        <v>889</v>
      </c>
      <c r="D425" s="205" t="s">
        <v>180</v>
      </c>
      <c r="E425" s="206" t="s">
        <v>886</v>
      </c>
      <c r="F425" s="207" t="s">
        <v>887</v>
      </c>
      <c r="G425" s="208" t="s">
        <v>210</v>
      </c>
      <c r="H425" s="209">
        <v>5.0999999999999996</v>
      </c>
      <c r="I425" s="210"/>
      <c r="J425" s="211">
        <f>ROUND(I425*H425,2)</f>
        <v>0</v>
      </c>
      <c r="K425" s="212"/>
      <c r="L425" s="40"/>
      <c r="M425" s="213" t="s">
        <v>1</v>
      </c>
      <c r="N425" s="214" t="s">
        <v>46</v>
      </c>
      <c r="O425" s="72"/>
      <c r="P425" s="215">
        <f>O425*H425</f>
        <v>0</v>
      </c>
      <c r="Q425" s="215">
        <v>7.1500000000000001E-3</v>
      </c>
      <c r="R425" s="215">
        <f>Q425*H425</f>
        <v>3.6464999999999997E-2</v>
      </c>
      <c r="S425" s="215">
        <v>0</v>
      </c>
      <c r="T425" s="216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17" t="s">
        <v>263</v>
      </c>
      <c r="AT425" s="217" t="s">
        <v>180</v>
      </c>
      <c r="AU425" s="217" t="s">
        <v>185</v>
      </c>
      <c r="AY425" s="18" t="s">
        <v>177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8" t="s">
        <v>185</v>
      </c>
      <c r="BK425" s="218">
        <f>ROUND(I425*H425,2)</f>
        <v>0</v>
      </c>
      <c r="BL425" s="18" t="s">
        <v>263</v>
      </c>
      <c r="BM425" s="217" t="s">
        <v>888</v>
      </c>
    </row>
    <row r="426" spans="1:65" s="2" customFormat="1" ht="21.75" customHeight="1">
      <c r="A426" s="35"/>
      <c r="B426" s="36"/>
      <c r="C426" s="205" t="s">
        <v>895</v>
      </c>
      <c r="D426" s="205" t="s">
        <v>180</v>
      </c>
      <c r="E426" s="206" t="s">
        <v>890</v>
      </c>
      <c r="F426" s="207" t="s">
        <v>891</v>
      </c>
      <c r="G426" s="208" t="s">
        <v>426</v>
      </c>
      <c r="H426" s="274"/>
      <c r="I426" s="210"/>
      <c r="J426" s="211">
        <f>ROUND(I426*H426,2)</f>
        <v>0</v>
      </c>
      <c r="K426" s="212"/>
      <c r="L426" s="40"/>
      <c r="M426" s="213" t="s">
        <v>1</v>
      </c>
      <c r="N426" s="214" t="s">
        <v>46</v>
      </c>
      <c r="O426" s="72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7" t="s">
        <v>263</v>
      </c>
      <c r="AT426" s="217" t="s">
        <v>180</v>
      </c>
      <c r="AU426" s="217" t="s">
        <v>185</v>
      </c>
      <c r="AY426" s="18" t="s">
        <v>177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185</v>
      </c>
      <c r="BK426" s="218">
        <f>ROUND(I426*H426,2)</f>
        <v>0</v>
      </c>
      <c r="BL426" s="18" t="s">
        <v>263</v>
      </c>
      <c r="BM426" s="217" t="s">
        <v>892</v>
      </c>
    </row>
    <row r="427" spans="1:65" s="12" customFormat="1" ht="22.8" customHeight="1">
      <c r="B427" s="189"/>
      <c r="C427" s="190"/>
      <c r="D427" s="191" t="s">
        <v>79</v>
      </c>
      <c r="E427" s="203" t="s">
        <v>893</v>
      </c>
      <c r="F427" s="203" t="s">
        <v>894</v>
      </c>
      <c r="G427" s="190"/>
      <c r="H427" s="190"/>
      <c r="I427" s="193"/>
      <c r="J427" s="204">
        <f>BK427</f>
        <v>0</v>
      </c>
      <c r="K427" s="190"/>
      <c r="L427" s="195"/>
      <c r="M427" s="196"/>
      <c r="N427" s="197"/>
      <c r="O427" s="197"/>
      <c r="P427" s="198">
        <f>SUM(P428:P440)</f>
        <v>0</v>
      </c>
      <c r="Q427" s="197"/>
      <c r="R427" s="198">
        <f>SUM(R428:R440)</f>
        <v>0.12448180000000002</v>
      </c>
      <c r="S427" s="197"/>
      <c r="T427" s="199">
        <f>SUM(T428:T440)</f>
        <v>0</v>
      </c>
      <c r="AR427" s="200" t="s">
        <v>185</v>
      </c>
      <c r="AT427" s="201" t="s">
        <v>79</v>
      </c>
      <c r="AU427" s="201" t="s">
        <v>88</v>
      </c>
      <c r="AY427" s="200" t="s">
        <v>177</v>
      </c>
      <c r="BK427" s="202">
        <f>SUM(BK428:BK440)</f>
        <v>0</v>
      </c>
    </row>
    <row r="428" spans="1:65" s="2" customFormat="1" ht="21.75" customHeight="1">
      <c r="A428" s="35"/>
      <c r="B428" s="36"/>
      <c r="C428" s="205" t="s">
        <v>899</v>
      </c>
      <c r="D428" s="205" t="s">
        <v>180</v>
      </c>
      <c r="E428" s="206" t="s">
        <v>896</v>
      </c>
      <c r="F428" s="207" t="s">
        <v>897</v>
      </c>
      <c r="G428" s="208" t="s">
        <v>210</v>
      </c>
      <c r="H428" s="209">
        <v>38.6</v>
      </c>
      <c r="I428" s="210"/>
      <c r="J428" s="211">
        <f>ROUND(I428*H428,2)</f>
        <v>0</v>
      </c>
      <c r="K428" s="212"/>
      <c r="L428" s="40"/>
      <c r="M428" s="213" t="s">
        <v>1</v>
      </c>
      <c r="N428" s="214" t="s">
        <v>46</v>
      </c>
      <c r="O428" s="72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7" t="s">
        <v>263</v>
      </c>
      <c r="AT428" s="217" t="s">
        <v>180</v>
      </c>
      <c r="AU428" s="217" t="s">
        <v>185</v>
      </c>
      <c r="AY428" s="18" t="s">
        <v>177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185</v>
      </c>
      <c r="BK428" s="218">
        <f>ROUND(I428*H428,2)</f>
        <v>0</v>
      </c>
      <c r="BL428" s="18" t="s">
        <v>263</v>
      </c>
      <c r="BM428" s="217" t="s">
        <v>898</v>
      </c>
    </row>
    <row r="429" spans="1:65" s="2" customFormat="1" ht="16.5" customHeight="1">
      <c r="A429" s="35"/>
      <c r="B429" s="36"/>
      <c r="C429" s="205" t="s">
        <v>903</v>
      </c>
      <c r="D429" s="205" t="s">
        <v>180</v>
      </c>
      <c r="E429" s="206" t="s">
        <v>900</v>
      </c>
      <c r="F429" s="207" t="s">
        <v>901</v>
      </c>
      <c r="G429" s="208" t="s">
        <v>210</v>
      </c>
      <c r="H429" s="209">
        <v>38.6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46</v>
      </c>
      <c r="O429" s="72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263</v>
      </c>
      <c r="AT429" s="217" t="s">
        <v>180</v>
      </c>
      <c r="AU429" s="217" t="s">
        <v>185</v>
      </c>
      <c r="AY429" s="18" t="s">
        <v>177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185</v>
      </c>
      <c r="BK429" s="218">
        <f>ROUND(I429*H429,2)</f>
        <v>0</v>
      </c>
      <c r="BL429" s="18" t="s">
        <v>263</v>
      </c>
      <c r="BM429" s="217" t="s">
        <v>902</v>
      </c>
    </row>
    <row r="430" spans="1:65" s="2" customFormat="1" ht="21.75" customHeight="1">
      <c r="A430" s="35"/>
      <c r="B430" s="36"/>
      <c r="C430" s="205" t="s">
        <v>907</v>
      </c>
      <c r="D430" s="205" t="s">
        <v>180</v>
      </c>
      <c r="E430" s="206" t="s">
        <v>904</v>
      </c>
      <c r="F430" s="207" t="s">
        <v>905</v>
      </c>
      <c r="G430" s="208" t="s">
        <v>210</v>
      </c>
      <c r="H430" s="209">
        <v>38.6</v>
      </c>
      <c r="I430" s="210"/>
      <c r="J430" s="211">
        <f>ROUND(I430*H430,2)</f>
        <v>0</v>
      </c>
      <c r="K430" s="212"/>
      <c r="L430" s="40"/>
      <c r="M430" s="213" t="s">
        <v>1</v>
      </c>
      <c r="N430" s="214" t="s">
        <v>46</v>
      </c>
      <c r="O430" s="72"/>
      <c r="P430" s="215">
        <f>O430*H430</f>
        <v>0</v>
      </c>
      <c r="Q430" s="215">
        <v>3.0000000000000001E-5</v>
      </c>
      <c r="R430" s="215">
        <f>Q430*H430</f>
        <v>1.1580000000000002E-3</v>
      </c>
      <c r="S430" s="215">
        <v>0</v>
      </c>
      <c r="T430" s="216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17" t="s">
        <v>263</v>
      </c>
      <c r="AT430" s="217" t="s">
        <v>180</v>
      </c>
      <c r="AU430" s="217" t="s">
        <v>185</v>
      </c>
      <c r="AY430" s="18" t="s">
        <v>177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8" t="s">
        <v>185</v>
      </c>
      <c r="BK430" s="218">
        <f>ROUND(I430*H430,2)</f>
        <v>0</v>
      </c>
      <c r="BL430" s="18" t="s">
        <v>263</v>
      </c>
      <c r="BM430" s="217" t="s">
        <v>906</v>
      </c>
    </row>
    <row r="431" spans="1:65" s="2" customFormat="1" ht="16.5" customHeight="1">
      <c r="A431" s="35"/>
      <c r="B431" s="36"/>
      <c r="C431" s="205" t="s">
        <v>911</v>
      </c>
      <c r="D431" s="205" t="s">
        <v>180</v>
      </c>
      <c r="E431" s="206" t="s">
        <v>908</v>
      </c>
      <c r="F431" s="207" t="s">
        <v>909</v>
      </c>
      <c r="G431" s="208" t="s">
        <v>210</v>
      </c>
      <c r="H431" s="209">
        <v>33.299999999999997</v>
      </c>
      <c r="I431" s="210"/>
      <c r="J431" s="211">
        <f>ROUND(I431*H431,2)</f>
        <v>0</v>
      </c>
      <c r="K431" s="212"/>
      <c r="L431" s="40"/>
      <c r="M431" s="213" t="s">
        <v>1</v>
      </c>
      <c r="N431" s="214" t="s">
        <v>46</v>
      </c>
      <c r="O431" s="72"/>
      <c r="P431" s="215">
        <f>O431*H431</f>
        <v>0</v>
      </c>
      <c r="Q431" s="215">
        <v>2.9999999999999997E-4</v>
      </c>
      <c r="R431" s="215">
        <f>Q431*H431</f>
        <v>9.9899999999999989E-3</v>
      </c>
      <c r="S431" s="215">
        <v>0</v>
      </c>
      <c r="T431" s="21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7" t="s">
        <v>263</v>
      </c>
      <c r="AT431" s="217" t="s">
        <v>180</v>
      </c>
      <c r="AU431" s="217" t="s">
        <v>185</v>
      </c>
      <c r="AY431" s="18" t="s">
        <v>177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185</v>
      </c>
      <c r="BK431" s="218">
        <f>ROUND(I431*H431,2)</f>
        <v>0</v>
      </c>
      <c r="BL431" s="18" t="s">
        <v>263</v>
      </c>
      <c r="BM431" s="217" t="s">
        <v>910</v>
      </c>
    </row>
    <row r="432" spans="1:65" s="14" customFormat="1" ht="10.199999999999999">
      <c r="B432" s="230"/>
      <c r="C432" s="231"/>
      <c r="D432" s="221" t="s">
        <v>187</v>
      </c>
      <c r="E432" s="232" t="s">
        <v>1</v>
      </c>
      <c r="F432" s="233" t="s">
        <v>1082</v>
      </c>
      <c r="G432" s="231"/>
      <c r="H432" s="234">
        <v>33.299999999999997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187</v>
      </c>
      <c r="AU432" s="240" t="s">
        <v>185</v>
      </c>
      <c r="AV432" s="14" t="s">
        <v>185</v>
      </c>
      <c r="AW432" s="14" t="s">
        <v>36</v>
      </c>
      <c r="AX432" s="14" t="s">
        <v>88</v>
      </c>
      <c r="AY432" s="240" t="s">
        <v>177</v>
      </c>
    </row>
    <row r="433" spans="1:65" s="2" customFormat="1" ht="33" customHeight="1">
      <c r="A433" s="35"/>
      <c r="B433" s="36"/>
      <c r="C433" s="263" t="s">
        <v>916</v>
      </c>
      <c r="D433" s="263" t="s">
        <v>339</v>
      </c>
      <c r="E433" s="264" t="s">
        <v>912</v>
      </c>
      <c r="F433" s="265" t="s">
        <v>913</v>
      </c>
      <c r="G433" s="266" t="s">
        <v>210</v>
      </c>
      <c r="H433" s="267">
        <v>36.630000000000003</v>
      </c>
      <c r="I433" s="268"/>
      <c r="J433" s="269">
        <f>ROUND(I433*H433,2)</f>
        <v>0</v>
      </c>
      <c r="K433" s="270"/>
      <c r="L433" s="271"/>
      <c r="M433" s="272" t="s">
        <v>1</v>
      </c>
      <c r="N433" s="273" t="s">
        <v>46</v>
      </c>
      <c r="O433" s="72"/>
      <c r="P433" s="215">
        <f>O433*H433</f>
        <v>0</v>
      </c>
      <c r="Q433" s="215">
        <v>2.8700000000000002E-3</v>
      </c>
      <c r="R433" s="215">
        <f>Q433*H433</f>
        <v>0.10512810000000002</v>
      </c>
      <c r="S433" s="215">
        <v>0</v>
      </c>
      <c r="T433" s="21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360</v>
      </c>
      <c r="AT433" s="217" t="s">
        <v>339</v>
      </c>
      <c r="AU433" s="217" t="s">
        <v>185</v>
      </c>
      <c r="AY433" s="18" t="s">
        <v>177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185</v>
      </c>
      <c r="BK433" s="218">
        <f>ROUND(I433*H433,2)</f>
        <v>0</v>
      </c>
      <c r="BL433" s="18" t="s">
        <v>263</v>
      </c>
      <c r="BM433" s="217" t="s">
        <v>914</v>
      </c>
    </row>
    <row r="434" spans="1:65" s="14" customFormat="1" ht="10.199999999999999">
      <c r="B434" s="230"/>
      <c r="C434" s="231"/>
      <c r="D434" s="221" t="s">
        <v>187</v>
      </c>
      <c r="E434" s="231"/>
      <c r="F434" s="233" t="s">
        <v>1115</v>
      </c>
      <c r="G434" s="231"/>
      <c r="H434" s="234">
        <v>36.630000000000003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187</v>
      </c>
      <c r="AU434" s="240" t="s">
        <v>185</v>
      </c>
      <c r="AV434" s="14" t="s">
        <v>185</v>
      </c>
      <c r="AW434" s="14" t="s">
        <v>4</v>
      </c>
      <c r="AX434" s="14" t="s">
        <v>88</v>
      </c>
      <c r="AY434" s="240" t="s">
        <v>177</v>
      </c>
    </row>
    <row r="435" spans="1:65" s="2" customFormat="1" ht="16.5" customHeight="1">
      <c r="A435" s="35"/>
      <c r="B435" s="36"/>
      <c r="C435" s="205" t="s">
        <v>921</v>
      </c>
      <c r="D435" s="205" t="s">
        <v>180</v>
      </c>
      <c r="E435" s="206" t="s">
        <v>917</v>
      </c>
      <c r="F435" s="207" t="s">
        <v>918</v>
      </c>
      <c r="G435" s="208" t="s">
        <v>203</v>
      </c>
      <c r="H435" s="209">
        <v>42.5</v>
      </c>
      <c r="I435" s="210"/>
      <c r="J435" s="211">
        <f>ROUND(I435*H435,2)</f>
        <v>0</v>
      </c>
      <c r="K435" s="212"/>
      <c r="L435" s="40"/>
      <c r="M435" s="213" t="s">
        <v>1</v>
      </c>
      <c r="N435" s="214" t="s">
        <v>46</v>
      </c>
      <c r="O435" s="72"/>
      <c r="P435" s="215">
        <f>O435*H435</f>
        <v>0</v>
      </c>
      <c r="Q435" s="215">
        <v>2.0000000000000002E-5</v>
      </c>
      <c r="R435" s="215">
        <f>Q435*H435</f>
        <v>8.5000000000000006E-4</v>
      </c>
      <c r="S435" s="215">
        <v>0</v>
      </c>
      <c r="T435" s="21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7" t="s">
        <v>263</v>
      </c>
      <c r="AT435" s="217" t="s">
        <v>180</v>
      </c>
      <c r="AU435" s="217" t="s">
        <v>185</v>
      </c>
      <c r="AY435" s="18" t="s">
        <v>177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185</v>
      </c>
      <c r="BK435" s="218">
        <f>ROUND(I435*H435,2)</f>
        <v>0</v>
      </c>
      <c r="BL435" s="18" t="s">
        <v>263</v>
      </c>
      <c r="BM435" s="217" t="s">
        <v>919</v>
      </c>
    </row>
    <row r="436" spans="1:65" s="2" customFormat="1" ht="16.5" customHeight="1">
      <c r="A436" s="35"/>
      <c r="B436" s="36"/>
      <c r="C436" s="263" t="s">
        <v>926</v>
      </c>
      <c r="D436" s="263" t="s">
        <v>339</v>
      </c>
      <c r="E436" s="264" t="s">
        <v>922</v>
      </c>
      <c r="F436" s="265" t="s">
        <v>923</v>
      </c>
      <c r="G436" s="266" t="s">
        <v>192</v>
      </c>
      <c r="H436" s="267">
        <v>49.037999999999997</v>
      </c>
      <c r="I436" s="268"/>
      <c r="J436" s="269">
        <f>ROUND(I436*H436,2)</f>
        <v>0</v>
      </c>
      <c r="K436" s="270"/>
      <c r="L436" s="271"/>
      <c r="M436" s="272" t="s">
        <v>1</v>
      </c>
      <c r="N436" s="273" t="s">
        <v>46</v>
      </c>
      <c r="O436" s="72"/>
      <c r="P436" s="215">
        <f>O436*H436</f>
        <v>0</v>
      </c>
      <c r="Q436" s="215">
        <v>1.4999999999999999E-4</v>
      </c>
      <c r="R436" s="215">
        <f>Q436*H436</f>
        <v>7.3556999999999989E-3</v>
      </c>
      <c r="S436" s="215">
        <v>0</v>
      </c>
      <c r="T436" s="216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17" t="s">
        <v>360</v>
      </c>
      <c r="AT436" s="217" t="s">
        <v>339</v>
      </c>
      <c r="AU436" s="217" t="s">
        <v>185</v>
      </c>
      <c r="AY436" s="18" t="s">
        <v>177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185</v>
      </c>
      <c r="BK436" s="218">
        <f>ROUND(I436*H436,2)</f>
        <v>0</v>
      </c>
      <c r="BL436" s="18" t="s">
        <v>263</v>
      </c>
      <c r="BM436" s="217" t="s">
        <v>924</v>
      </c>
    </row>
    <row r="437" spans="1:65" s="14" customFormat="1" ht="20.399999999999999">
      <c r="B437" s="230"/>
      <c r="C437" s="231"/>
      <c r="D437" s="221" t="s">
        <v>187</v>
      </c>
      <c r="E437" s="231"/>
      <c r="F437" s="233" t="s">
        <v>1116</v>
      </c>
      <c r="G437" s="231"/>
      <c r="H437" s="234">
        <v>49.037999999999997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187</v>
      </c>
      <c r="AU437" s="240" t="s">
        <v>185</v>
      </c>
      <c r="AV437" s="14" t="s">
        <v>185</v>
      </c>
      <c r="AW437" s="14" t="s">
        <v>4</v>
      </c>
      <c r="AX437" s="14" t="s">
        <v>88</v>
      </c>
      <c r="AY437" s="240" t="s">
        <v>177</v>
      </c>
    </row>
    <row r="438" spans="1:65" s="2" customFormat="1" ht="16.5" customHeight="1">
      <c r="A438" s="35"/>
      <c r="B438" s="36"/>
      <c r="C438" s="205" t="s">
        <v>930</v>
      </c>
      <c r="D438" s="205" t="s">
        <v>180</v>
      </c>
      <c r="E438" s="206" t="s">
        <v>927</v>
      </c>
      <c r="F438" s="207" t="s">
        <v>928</v>
      </c>
      <c r="G438" s="208" t="s">
        <v>203</v>
      </c>
      <c r="H438" s="209">
        <v>4</v>
      </c>
      <c r="I438" s="210"/>
      <c r="J438" s="211">
        <f>ROUND(I438*H438,2)</f>
        <v>0</v>
      </c>
      <c r="K438" s="212"/>
      <c r="L438" s="40"/>
      <c r="M438" s="213" t="s">
        <v>1</v>
      </c>
      <c r="N438" s="214" t="s">
        <v>46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263</v>
      </c>
      <c r="AT438" s="217" t="s">
        <v>180</v>
      </c>
      <c r="AU438" s="217" t="s">
        <v>185</v>
      </c>
      <c r="AY438" s="18" t="s">
        <v>177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185</v>
      </c>
      <c r="BK438" s="218">
        <f>ROUND(I438*H438,2)</f>
        <v>0</v>
      </c>
      <c r="BL438" s="18" t="s">
        <v>263</v>
      </c>
      <c r="BM438" s="217" t="s">
        <v>929</v>
      </c>
    </row>
    <row r="439" spans="1:65" s="2" customFormat="1" ht="16.5" customHeight="1">
      <c r="A439" s="35"/>
      <c r="B439" s="36"/>
      <c r="C439" s="263" t="s">
        <v>934</v>
      </c>
      <c r="D439" s="263" t="s">
        <v>339</v>
      </c>
      <c r="E439" s="264" t="s">
        <v>931</v>
      </c>
      <c r="F439" s="265" t="s">
        <v>932</v>
      </c>
      <c r="G439" s="266" t="s">
        <v>203</v>
      </c>
      <c r="H439" s="267">
        <v>4</v>
      </c>
      <c r="I439" s="268"/>
      <c r="J439" s="269">
        <f>ROUND(I439*H439,2)</f>
        <v>0</v>
      </c>
      <c r="K439" s="270"/>
      <c r="L439" s="271"/>
      <c r="M439" s="272" t="s">
        <v>1</v>
      </c>
      <c r="N439" s="273" t="s">
        <v>46</v>
      </c>
      <c r="O439" s="72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17" t="s">
        <v>360</v>
      </c>
      <c r="AT439" s="217" t="s">
        <v>339</v>
      </c>
      <c r="AU439" s="217" t="s">
        <v>185</v>
      </c>
      <c r="AY439" s="18" t="s">
        <v>177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8" t="s">
        <v>185</v>
      </c>
      <c r="BK439" s="218">
        <f>ROUND(I439*H439,2)</f>
        <v>0</v>
      </c>
      <c r="BL439" s="18" t="s">
        <v>263</v>
      </c>
      <c r="BM439" s="217" t="s">
        <v>933</v>
      </c>
    </row>
    <row r="440" spans="1:65" s="2" customFormat="1" ht="21.75" customHeight="1">
      <c r="A440" s="35"/>
      <c r="B440" s="36"/>
      <c r="C440" s="205" t="s">
        <v>940</v>
      </c>
      <c r="D440" s="205" t="s">
        <v>180</v>
      </c>
      <c r="E440" s="206" t="s">
        <v>935</v>
      </c>
      <c r="F440" s="207" t="s">
        <v>936</v>
      </c>
      <c r="G440" s="208" t="s">
        <v>426</v>
      </c>
      <c r="H440" s="274"/>
      <c r="I440" s="210"/>
      <c r="J440" s="211">
        <f>ROUND(I440*H440,2)</f>
        <v>0</v>
      </c>
      <c r="K440" s="212"/>
      <c r="L440" s="40"/>
      <c r="M440" s="213" t="s">
        <v>1</v>
      </c>
      <c r="N440" s="214" t="s">
        <v>46</v>
      </c>
      <c r="O440" s="72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17" t="s">
        <v>263</v>
      </c>
      <c r="AT440" s="217" t="s">
        <v>180</v>
      </c>
      <c r="AU440" s="217" t="s">
        <v>185</v>
      </c>
      <c r="AY440" s="18" t="s">
        <v>177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8" t="s">
        <v>185</v>
      </c>
      <c r="BK440" s="218">
        <f>ROUND(I440*H440,2)</f>
        <v>0</v>
      </c>
      <c r="BL440" s="18" t="s">
        <v>263</v>
      </c>
      <c r="BM440" s="217" t="s">
        <v>937</v>
      </c>
    </row>
    <row r="441" spans="1:65" s="12" customFormat="1" ht="22.8" customHeight="1">
      <c r="B441" s="189"/>
      <c r="C441" s="190"/>
      <c r="D441" s="191" t="s">
        <v>79</v>
      </c>
      <c r="E441" s="203" t="s">
        <v>938</v>
      </c>
      <c r="F441" s="203" t="s">
        <v>939</v>
      </c>
      <c r="G441" s="190"/>
      <c r="H441" s="190"/>
      <c r="I441" s="193"/>
      <c r="J441" s="204">
        <f>BK441</f>
        <v>0</v>
      </c>
      <c r="K441" s="190"/>
      <c r="L441" s="195"/>
      <c r="M441" s="196"/>
      <c r="N441" s="197"/>
      <c r="O441" s="197"/>
      <c r="P441" s="198">
        <f>SUM(P442:P451)</f>
        <v>0</v>
      </c>
      <c r="Q441" s="197"/>
      <c r="R441" s="198">
        <f>SUM(R442:R451)</f>
        <v>0.29846499999999998</v>
      </c>
      <c r="S441" s="197"/>
      <c r="T441" s="199">
        <f>SUM(T442:T451)</f>
        <v>0</v>
      </c>
      <c r="AR441" s="200" t="s">
        <v>185</v>
      </c>
      <c r="AT441" s="201" t="s">
        <v>79</v>
      </c>
      <c r="AU441" s="201" t="s">
        <v>88</v>
      </c>
      <c r="AY441" s="200" t="s">
        <v>177</v>
      </c>
      <c r="BK441" s="202">
        <f>SUM(BK442:BK451)</f>
        <v>0</v>
      </c>
    </row>
    <row r="442" spans="1:65" s="2" customFormat="1" ht="21.75" customHeight="1">
      <c r="A442" s="35"/>
      <c r="B442" s="36"/>
      <c r="C442" s="205" t="s">
        <v>946</v>
      </c>
      <c r="D442" s="205" t="s">
        <v>180</v>
      </c>
      <c r="E442" s="206" t="s">
        <v>941</v>
      </c>
      <c r="F442" s="207" t="s">
        <v>942</v>
      </c>
      <c r="G442" s="208" t="s">
        <v>210</v>
      </c>
      <c r="H442" s="209">
        <v>18.05</v>
      </c>
      <c r="I442" s="210"/>
      <c r="J442" s="211">
        <f>ROUND(I442*H442,2)</f>
        <v>0</v>
      </c>
      <c r="K442" s="212"/>
      <c r="L442" s="40"/>
      <c r="M442" s="213" t="s">
        <v>1</v>
      </c>
      <c r="N442" s="214" t="s">
        <v>46</v>
      </c>
      <c r="O442" s="72"/>
      <c r="P442" s="215">
        <f>O442*H442</f>
        <v>0</v>
      </c>
      <c r="Q442" s="215">
        <v>3.0000000000000001E-3</v>
      </c>
      <c r="R442" s="215">
        <f>Q442*H442</f>
        <v>5.4150000000000004E-2</v>
      </c>
      <c r="S442" s="215">
        <v>0</v>
      </c>
      <c r="T442" s="216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17" t="s">
        <v>263</v>
      </c>
      <c r="AT442" s="217" t="s">
        <v>180</v>
      </c>
      <c r="AU442" s="217" t="s">
        <v>185</v>
      </c>
      <c r="AY442" s="18" t="s">
        <v>177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8" t="s">
        <v>185</v>
      </c>
      <c r="BK442" s="218">
        <f>ROUND(I442*H442,2)</f>
        <v>0</v>
      </c>
      <c r="BL442" s="18" t="s">
        <v>263</v>
      </c>
      <c r="BM442" s="217" t="s">
        <v>943</v>
      </c>
    </row>
    <row r="443" spans="1:65" s="14" customFormat="1" ht="10.199999999999999">
      <c r="B443" s="230"/>
      <c r="C443" s="231"/>
      <c r="D443" s="221" t="s">
        <v>187</v>
      </c>
      <c r="E443" s="232" t="s">
        <v>1</v>
      </c>
      <c r="F443" s="233" t="s">
        <v>1073</v>
      </c>
      <c r="G443" s="231"/>
      <c r="H443" s="234">
        <v>20.100000000000001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187</v>
      </c>
      <c r="AU443" s="240" t="s">
        <v>185</v>
      </c>
      <c r="AV443" s="14" t="s">
        <v>185</v>
      </c>
      <c r="AW443" s="14" t="s">
        <v>36</v>
      </c>
      <c r="AX443" s="14" t="s">
        <v>80</v>
      </c>
      <c r="AY443" s="240" t="s">
        <v>177</v>
      </c>
    </row>
    <row r="444" spans="1:65" s="14" customFormat="1" ht="10.199999999999999">
      <c r="B444" s="230"/>
      <c r="C444" s="231"/>
      <c r="D444" s="221" t="s">
        <v>187</v>
      </c>
      <c r="E444" s="232" t="s">
        <v>1</v>
      </c>
      <c r="F444" s="233" t="s">
        <v>945</v>
      </c>
      <c r="G444" s="231"/>
      <c r="H444" s="234">
        <v>-2.0499999999999998</v>
      </c>
      <c r="I444" s="235"/>
      <c r="J444" s="231"/>
      <c r="K444" s="231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187</v>
      </c>
      <c r="AU444" s="240" t="s">
        <v>185</v>
      </c>
      <c r="AV444" s="14" t="s">
        <v>185</v>
      </c>
      <c r="AW444" s="14" t="s">
        <v>36</v>
      </c>
      <c r="AX444" s="14" t="s">
        <v>80</v>
      </c>
      <c r="AY444" s="240" t="s">
        <v>177</v>
      </c>
    </row>
    <row r="445" spans="1:65" s="15" customFormat="1" ht="10.199999999999999">
      <c r="B445" s="241"/>
      <c r="C445" s="242"/>
      <c r="D445" s="221" t="s">
        <v>187</v>
      </c>
      <c r="E445" s="243" t="s">
        <v>1</v>
      </c>
      <c r="F445" s="244" t="s">
        <v>217</v>
      </c>
      <c r="G445" s="242"/>
      <c r="H445" s="245">
        <v>18.05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AT445" s="251" t="s">
        <v>187</v>
      </c>
      <c r="AU445" s="251" t="s">
        <v>185</v>
      </c>
      <c r="AV445" s="15" t="s">
        <v>184</v>
      </c>
      <c r="AW445" s="15" t="s">
        <v>36</v>
      </c>
      <c r="AX445" s="15" t="s">
        <v>88</v>
      </c>
      <c r="AY445" s="251" t="s">
        <v>177</v>
      </c>
    </row>
    <row r="446" spans="1:65" s="2" customFormat="1" ht="33" customHeight="1">
      <c r="A446" s="35"/>
      <c r="B446" s="36"/>
      <c r="C446" s="263" t="s">
        <v>951</v>
      </c>
      <c r="D446" s="263" t="s">
        <v>339</v>
      </c>
      <c r="E446" s="264" t="s">
        <v>947</v>
      </c>
      <c r="F446" s="265" t="s">
        <v>1074</v>
      </c>
      <c r="G446" s="266" t="s">
        <v>210</v>
      </c>
      <c r="H446" s="267">
        <v>20</v>
      </c>
      <c r="I446" s="268"/>
      <c r="J446" s="269">
        <f>ROUND(I446*H446,2)</f>
        <v>0</v>
      </c>
      <c r="K446" s="270"/>
      <c r="L446" s="271"/>
      <c r="M446" s="272" t="s">
        <v>1</v>
      </c>
      <c r="N446" s="273" t="s">
        <v>46</v>
      </c>
      <c r="O446" s="72"/>
      <c r="P446" s="215">
        <f>O446*H446</f>
        <v>0</v>
      </c>
      <c r="Q446" s="215">
        <v>1.18E-2</v>
      </c>
      <c r="R446" s="215">
        <f>Q446*H446</f>
        <v>0.23599999999999999</v>
      </c>
      <c r="S446" s="215">
        <v>0</v>
      </c>
      <c r="T446" s="216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17" t="s">
        <v>360</v>
      </c>
      <c r="AT446" s="217" t="s">
        <v>339</v>
      </c>
      <c r="AU446" s="217" t="s">
        <v>185</v>
      </c>
      <c r="AY446" s="18" t="s">
        <v>177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8" t="s">
        <v>185</v>
      </c>
      <c r="BK446" s="218">
        <f>ROUND(I446*H446,2)</f>
        <v>0</v>
      </c>
      <c r="BL446" s="18" t="s">
        <v>263</v>
      </c>
      <c r="BM446" s="217" t="s">
        <v>949</v>
      </c>
    </row>
    <row r="447" spans="1:65" s="14" customFormat="1" ht="10.199999999999999">
      <c r="B447" s="230"/>
      <c r="C447" s="231"/>
      <c r="D447" s="221" t="s">
        <v>187</v>
      </c>
      <c r="E447" s="231"/>
      <c r="F447" s="233" t="s">
        <v>1075</v>
      </c>
      <c r="G447" s="231"/>
      <c r="H447" s="234">
        <v>20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187</v>
      </c>
      <c r="AU447" s="240" t="s">
        <v>185</v>
      </c>
      <c r="AV447" s="14" t="s">
        <v>185</v>
      </c>
      <c r="AW447" s="14" t="s">
        <v>4</v>
      </c>
      <c r="AX447" s="14" t="s">
        <v>88</v>
      </c>
      <c r="AY447" s="240" t="s">
        <v>177</v>
      </c>
    </row>
    <row r="448" spans="1:65" s="2" customFormat="1" ht="16.5" customHeight="1">
      <c r="A448" s="35"/>
      <c r="B448" s="36"/>
      <c r="C448" s="205" t="s">
        <v>955</v>
      </c>
      <c r="D448" s="205" t="s">
        <v>180</v>
      </c>
      <c r="E448" s="206" t="s">
        <v>952</v>
      </c>
      <c r="F448" s="207" t="s">
        <v>953</v>
      </c>
      <c r="G448" s="208" t="s">
        <v>203</v>
      </c>
      <c r="H448" s="209">
        <v>8</v>
      </c>
      <c r="I448" s="210"/>
      <c r="J448" s="211">
        <f>ROUND(I448*H448,2)</f>
        <v>0</v>
      </c>
      <c r="K448" s="212"/>
      <c r="L448" s="40"/>
      <c r="M448" s="213" t="s">
        <v>1</v>
      </c>
      <c r="N448" s="214" t="s">
        <v>46</v>
      </c>
      <c r="O448" s="72"/>
      <c r="P448" s="215">
        <f>O448*H448</f>
        <v>0</v>
      </c>
      <c r="Q448" s="215">
        <v>3.1E-4</v>
      </c>
      <c r="R448" s="215">
        <f>Q448*H448</f>
        <v>2.48E-3</v>
      </c>
      <c r="S448" s="215">
        <v>0</v>
      </c>
      <c r="T448" s="216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17" t="s">
        <v>263</v>
      </c>
      <c r="AT448" s="217" t="s">
        <v>180</v>
      </c>
      <c r="AU448" s="217" t="s">
        <v>185</v>
      </c>
      <c r="AY448" s="18" t="s">
        <v>177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8" t="s">
        <v>185</v>
      </c>
      <c r="BK448" s="218">
        <f>ROUND(I448*H448,2)</f>
        <v>0</v>
      </c>
      <c r="BL448" s="18" t="s">
        <v>263</v>
      </c>
      <c r="BM448" s="217" t="s">
        <v>954</v>
      </c>
    </row>
    <row r="449" spans="1:65" s="2" customFormat="1" ht="16.5" customHeight="1">
      <c r="A449" s="35"/>
      <c r="B449" s="36"/>
      <c r="C449" s="205" t="s">
        <v>959</v>
      </c>
      <c r="D449" s="205" t="s">
        <v>180</v>
      </c>
      <c r="E449" s="206" t="s">
        <v>956</v>
      </c>
      <c r="F449" s="207" t="s">
        <v>957</v>
      </c>
      <c r="G449" s="208" t="s">
        <v>210</v>
      </c>
      <c r="H449" s="209">
        <v>18.05</v>
      </c>
      <c r="I449" s="210"/>
      <c r="J449" s="211">
        <f>ROUND(I449*H449,2)</f>
        <v>0</v>
      </c>
      <c r="K449" s="212"/>
      <c r="L449" s="40"/>
      <c r="M449" s="213" t="s">
        <v>1</v>
      </c>
      <c r="N449" s="214" t="s">
        <v>46</v>
      </c>
      <c r="O449" s="72"/>
      <c r="P449" s="215">
        <f>O449*H449</f>
        <v>0</v>
      </c>
      <c r="Q449" s="215">
        <v>2.9999999999999997E-4</v>
      </c>
      <c r="R449" s="215">
        <f>Q449*H449</f>
        <v>5.4149999999999997E-3</v>
      </c>
      <c r="S449" s="215">
        <v>0</v>
      </c>
      <c r="T449" s="21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7" t="s">
        <v>263</v>
      </c>
      <c r="AT449" s="217" t="s">
        <v>180</v>
      </c>
      <c r="AU449" s="217" t="s">
        <v>185</v>
      </c>
      <c r="AY449" s="18" t="s">
        <v>177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185</v>
      </c>
      <c r="BK449" s="218">
        <f>ROUND(I449*H449,2)</f>
        <v>0</v>
      </c>
      <c r="BL449" s="18" t="s">
        <v>263</v>
      </c>
      <c r="BM449" s="217" t="s">
        <v>958</v>
      </c>
    </row>
    <row r="450" spans="1:65" s="2" customFormat="1" ht="16.5" customHeight="1">
      <c r="A450" s="35"/>
      <c r="B450" s="36"/>
      <c r="C450" s="205" t="s">
        <v>963</v>
      </c>
      <c r="D450" s="205" t="s">
        <v>180</v>
      </c>
      <c r="E450" s="206" t="s">
        <v>960</v>
      </c>
      <c r="F450" s="207" t="s">
        <v>961</v>
      </c>
      <c r="G450" s="208" t="s">
        <v>203</v>
      </c>
      <c r="H450" s="209">
        <v>14</v>
      </c>
      <c r="I450" s="210"/>
      <c r="J450" s="211">
        <f>ROUND(I450*H450,2)</f>
        <v>0</v>
      </c>
      <c r="K450" s="212"/>
      <c r="L450" s="40"/>
      <c r="M450" s="213" t="s">
        <v>1</v>
      </c>
      <c r="N450" s="214" t="s">
        <v>46</v>
      </c>
      <c r="O450" s="72"/>
      <c r="P450" s="215">
        <f>O450*H450</f>
        <v>0</v>
      </c>
      <c r="Q450" s="215">
        <v>3.0000000000000001E-5</v>
      </c>
      <c r="R450" s="215">
        <f>Q450*H450</f>
        <v>4.2000000000000002E-4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263</v>
      </c>
      <c r="AT450" s="217" t="s">
        <v>180</v>
      </c>
      <c r="AU450" s="217" t="s">
        <v>185</v>
      </c>
      <c r="AY450" s="18" t="s">
        <v>177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185</v>
      </c>
      <c r="BK450" s="218">
        <f>ROUND(I450*H450,2)</f>
        <v>0</v>
      </c>
      <c r="BL450" s="18" t="s">
        <v>263</v>
      </c>
      <c r="BM450" s="217" t="s">
        <v>962</v>
      </c>
    </row>
    <row r="451" spans="1:65" s="2" customFormat="1" ht="21.75" customHeight="1">
      <c r="A451" s="35"/>
      <c r="B451" s="36"/>
      <c r="C451" s="205" t="s">
        <v>969</v>
      </c>
      <c r="D451" s="205" t="s">
        <v>180</v>
      </c>
      <c r="E451" s="206" t="s">
        <v>964</v>
      </c>
      <c r="F451" s="207" t="s">
        <v>965</v>
      </c>
      <c r="G451" s="208" t="s">
        <v>426</v>
      </c>
      <c r="H451" s="274"/>
      <c r="I451" s="210"/>
      <c r="J451" s="211">
        <f>ROUND(I451*H451,2)</f>
        <v>0</v>
      </c>
      <c r="K451" s="212"/>
      <c r="L451" s="40"/>
      <c r="M451" s="213" t="s">
        <v>1</v>
      </c>
      <c r="N451" s="214" t="s">
        <v>46</v>
      </c>
      <c r="O451" s="72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17" t="s">
        <v>263</v>
      </c>
      <c r="AT451" s="217" t="s">
        <v>180</v>
      </c>
      <c r="AU451" s="217" t="s">
        <v>185</v>
      </c>
      <c r="AY451" s="18" t="s">
        <v>177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8" t="s">
        <v>185</v>
      </c>
      <c r="BK451" s="218">
        <f>ROUND(I451*H451,2)</f>
        <v>0</v>
      </c>
      <c r="BL451" s="18" t="s">
        <v>263</v>
      </c>
      <c r="BM451" s="217" t="s">
        <v>966</v>
      </c>
    </row>
    <row r="452" spans="1:65" s="12" customFormat="1" ht="22.8" customHeight="1">
      <c r="B452" s="189"/>
      <c r="C452" s="190"/>
      <c r="D452" s="191" t="s">
        <v>79</v>
      </c>
      <c r="E452" s="203" t="s">
        <v>967</v>
      </c>
      <c r="F452" s="203" t="s">
        <v>968</v>
      </c>
      <c r="G452" s="190"/>
      <c r="H452" s="190"/>
      <c r="I452" s="193"/>
      <c r="J452" s="204">
        <f>BK452</f>
        <v>0</v>
      </c>
      <c r="K452" s="190"/>
      <c r="L452" s="195"/>
      <c r="M452" s="196"/>
      <c r="N452" s="197"/>
      <c r="O452" s="197"/>
      <c r="P452" s="198">
        <f>SUM(P453:P454)</f>
        <v>0</v>
      </c>
      <c r="Q452" s="197"/>
      <c r="R452" s="198">
        <f>SUM(R453:R454)</f>
        <v>2.8999999999999998E-3</v>
      </c>
      <c r="S452" s="197"/>
      <c r="T452" s="199">
        <f>SUM(T453:T454)</f>
        <v>0</v>
      </c>
      <c r="AR452" s="200" t="s">
        <v>185</v>
      </c>
      <c r="AT452" s="201" t="s">
        <v>79</v>
      </c>
      <c r="AU452" s="201" t="s">
        <v>88</v>
      </c>
      <c r="AY452" s="200" t="s">
        <v>177</v>
      </c>
      <c r="BK452" s="202">
        <f>SUM(BK453:BK454)</f>
        <v>0</v>
      </c>
    </row>
    <row r="453" spans="1:65" s="2" customFormat="1" ht="21.75" customHeight="1">
      <c r="A453" s="35"/>
      <c r="B453" s="36"/>
      <c r="C453" s="205" t="s">
        <v>973</v>
      </c>
      <c r="D453" s="205" t="s">
        <v>180</v>
      </c>
      <c r="E453" s="206" t="s">
        <v>970</v>
      </c>
      <c r="F453" s="207" t="s">
        <v>971</v>
      </c>
      <c r="G453" s="208" t="s">
        <v>210</v>
      </c>
      <c r="H453" s="209">
        <v>5.4</v>
      </c>
      <c r="I453" s="210"/>
      <c r="J453" s="211">
        <f>ROUND(I453*H453,2)</f>
        <v>0</v>
      </c>
      <c r="K453" s="212"/>
      <c r="L453" s="40"/>
      <c r="M453" s="213" t="s">
        <v>1</v>
      </c>
      <c r="N453" s="214" t="s">
        <v>46</v>
      </c>
      <c r="O453" s="72"/>
      <c r="P453" s="215">
        <f>O453*H453</f>
        <v>0</v>
      </c>
      <c r="Q453" s="215">
        <v>2.0000000000000001E-4</v>
      </c>
      <c r="R453" s="215">
        <f>Q453*H453</f>
        <v>1.0800000000000002E-3</v>
      </c>
      <c r="S453" s="215">
        <v>0</v>
      </c>
      <c r="T453" s="216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17" t="s">
        <v>263</v>
      </c>
      <c r="AT453" s="217" t="s">
        <v>180</v>
      </c>
      <c r="AU453" s="217" t="s">
        <v>185</v>
      </c>
      <c r="AY453" s="18" t="s">
        <v>177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185</v>
      </c>
      <c r="BK453" s="218">
        <f>ROUND(I453*H453,2)</f>
        <v>0</v>
      </c>
      <c r="BL453" s="18" t="s">
        <v>263</v>
      </c>
      <c r="BM453" s="217" t="s">
        <v>972</v>
      </c>
    </row>
    <row r="454" spans="1:65" s="2" customFormat="1" ht="21.75" customHeight="1">
      <c r="A454" s="35"/>
      <c r="B454" s="36"/>
      <c r="C454" s="205" t="s">
        <v>980</v>
      </c>
      <c r="D454" s="205" t="s">
        <v>180</v>
      </c>
      <c r="E454" s="206" t="s">
        <v>974</v>
      </c>
      <c r="F454" s="207" t="s">
        <v>975</v>
      </c>
      <c r="G454" s="208" t="s">
        <v>976</v>
      </c>
      <c r="H454" s="209">
        <v>14</v>
      </c>
      <c r="I454" s="210"/>
      <c r="J454" s="211">
        <f>ROUND(I454*H454,2)</f>
        <v>0</v>
      </c>
      <c r="K454" s="212"/>
      <c r="L454" s="40"/>
      <c r="M454" s="213" t="s">
        <v>1</v>
      </c>
      <c r="N454" s="214" t="s">
        <v>46</v>
      </c>
      <c r="O454" s="72"/>
      <c r="P454" s="215">
        <f>O454*H454</f>
        <v>0</v>
      </c>
      <c r="Q454" s="215">
        <v>1.2999999999999999E-4</v>
      </c>
      <c r="R454" s="215">
        <f>Q454*H454</f>
        <v>1.8199999999999998E-3</v>
      </c>
      <c r="S454" s="215">
        <v>0</v>
      </c>
      <c r="T454" s="216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17" t="s">
        <v>263</v>
      </c>
      <c r="AT454" s="217" t="s">
        <v>180</v>
      </c>
      <c r="AU454" s="217" t="s">
        <v>185</v>
      </c>
      <c r="AY454" s="18" t="s">
        <v>177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8" t="s">
        <v>185</v>
      </c>
      <c r="BK454" s="218">
        <f>ROUND(I454*H454,2)</f>
        <v>0</v>
      </c>
      <c r="BL454" s="18" t="s">
        <v>263</v>
      </c>
      <c r="BM454" s="217" t="s">
        <v>977</v>
      </c>
    </row>
    <row r="455" spans="1:65" s="12" customFormat="1" ht="22.8" customHeight="1">
      <c r="B455" s="189"/>
      <c r="C455" s="190"/>
      <c r="D455" s="191" t="s">
        <v>79</v>
      </c>
      <c r="E455" s="203" t="s">
        <v>978</v>
      </c>
      <c r="F455" s="203" t="s">
        <v>979</v>
      </c>
      <c r="G455" s="190"/>
      <c r="H455" s="190"/>
      <c r="I455" s="193"/>
      <c r="J455" s="204">
        <f>BK455</f>
        <v>0</v>
      </c>
      <c r="K455" s="190"/>
      <c r="L455" s="195"/>
      <c r="M455" s="196"/>
      <c r="N455" s="197"/>
      <c r="O455" s="197"/>
      <c r="P455" s="198">
        <f>SUM(P456:P468)</f>
        <v>0</v>
      </c>
      <c r="Q455" s="197"/>
      <c r="R455" s="198">
        <f>SUM(R456:R468)</f>
        <v>0.13285885</v>
      </c>
      <c r="S455" s="197"/>
      <c r="T455" s="199">
        <f>SUM(T456:T468)</f>
        <v>2.4053830000000002E-2</v>
      </c>
      <c r="AR455" s="200" t="s">
        <v>185</v>
      </c>
      <c r="AT455" s="201" t="s">
        <v>79</v>
      </c>
      <c r="AU455" s="201" t="s">
        <v>88</v>
      </c>
      <c r="AY455" s="200" t="s">
        <v>177</v>
      </c>
      <c r="BK455" s="202">
        <f>SUM(BK456:BK468)</f>
        <v>0</v>
      </c>
    </row>
    <row r="456" spans="1:65" s="2" customFormat="1" ht="16.5" customHeight="1">
      <c r="A456" s="35"/>
      <c r="B456" s="36"/>
      <c r="C456" s="205" t="s">
        <v>985</v>
      </c>
      <c r="D456" s="205" t="s">
        <v>180</v>
      </c>
      <c r="E456" s="206" t="s">
        <v>981</v>
      </c>
      <c r="F456" s="207" t="s">
        <v>982</v>
      </c>
      <c r="G456" s="208" t="s">
        <v>210</v>
      </c>
      <c r="H456" s="209">
        <v>77.593000000000004</v>
      </c>
      <c r="I456" s="210"/>
      <c r="J456" s="211">
        <f>ROUND(I456*H456,2)</f>
        <v>0</v>
      </c>
      <c r="K456" s="212"/>
      <c r="L456" s="40"/>
      <c r="M456" s="213" t="s">
        <v>1</v>
      </c>
      <c r="N456" s="214" t="s">
        <v>46</v>
      </c>
      <c r="O456" s="72"/>
      <c r="P456" s="215">
        <f>O456*H456</f>
        <v>0</v>
      </c>
      <c r="Q456" s="215">
        <v>1E-3</v>
      </c>
      <c r="R456" s="215">
        <f>Q456*H456</f>
        <v>7.7593000000000009E-2</v>
      </c>
      <c r="S456" s="215">
        <v>3.1E-4</v>
      </c>
      <c r="T456" s="216">
        <f>S456*H456</f>
        <v>2.4053830000000002E-2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7" t="s">
        <v>263</v>
      </c>
      <c r="AT456" s="217" t="s">
        <v>180</v>
      </c>
      <c r="AU456" s="217" t="s">
        <v>185</v>
      </c>
      <c r="AY456" s="18" t="s">
        <v>177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185</v>
      </c>
      <c r="BK456" s="218">
        <f>ROUND(I456*H456,2)</f>
        <v>0</v>
      </c>
      <c r="BL456" s="18" t="s">
        <v>263</v>
      </c>
      <c r="BM456" s="217" t="s">
        <v>983</v>
      </c>
    </row>
    <row r="457" spans="1:65" s="14" customFormat="1" ht="10.199999999999999">
      <c r="B457" s="230"/>
      <c r="C457" s="231"/>
      <c r="D457" s="221" t="s">
        <v>187</v>
      </c>
      <c r="E457" s="232" t="s">
        <v>1</v>
      </c>
      <c r="F457" s="233" t="s">
        <v>1117</v>
      </c>
      <c r="G457" s="231"/>
      <c r="H457" s="234">
        <v>77.593000000000004</v>
      </c>
      <c r="I457" s="235"/>
      <c r="J457" s="231"/>
      <c r="K457" s="231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187</v>
      </c>
      <c r="AU457" s="240" t="s">
        <v>185</v>
      </c>
      <c r="AV457" s="14" t="s">
        <v>185</v>
      </c>
      <c r="AW457" s="14" t="s">
        <v>36</v>
      </c>
      <c r="AX457" s="14" t="s">
        <v>88</v>
      </c>
      <c r="AY457" s="240" t="s">
        <v>177</v>
      </c>
    </row>
    <row r="458" spans="1:65" s="2" customFormat="1" ht="21.75" customHeight="1">
      <c r="A458" s="35"/>
      <c r="B458" s="36"/>
      <c r="C458" s="205" t="s">
        <v>989</v>
      </c>
      <c r="D458" s="205" t="s">
        <v>180</v>
      </c>
      <c r="E458" s="206" t="s">
        <v>986</v>
      </c>
      <c r="F458" s="207" t="s">
        <v>987</v>
      </c>
      <c r="G458" s="208" t="s">
        <v>210</v>
      </c>
      <c r="H458" s="209">
        <v>78.893000000000001</v>
      </c>
      <c r="I458" s="210"/>
      <c r="J458" s="211">
        <f>ROUND(I458*H458,2)</f>
        <v>0</v>
      </c>
      <c r="K458" s="212"/>
      <c r="L458" s="40"/>
      <c r="M458" s="213" t="s">
        <v>1</v>
      </c>
      <c r="N458" s="214" t="s">
        <v>46</v>
      </c>
      <c r="O458" s="72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17" t="s">
        <v>263</v>
      </c>
      <c r="AT458" s="217" t="s">
        <v>180</v>
      </c>
      <c r="AU458" s="217" t="s">
        <v>185</v>
      </c>
      <c r="AY458" s="18" t="s">
        <v>177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8" t="s">
        <v>185</v>
      </c>
      <c r="BK458" s="218">
        <f>ROUND(I458*H458,2)</f>
        <v>0</v>
      </c>
      <c r="BL458" s="18" t="s">
        <v>263</v>
      </c>
      <c r="BM458" s="217" t="s">
        <v>988</v>
      </c>
    </row>
    <row r="459" spans="1:65" s="2" customFormat="1" ht="21.75" customHeight="1">
      <c r="A459" s="35"/>
      <c r="B459" s="36"/>
      <c r="C459" s="205" t="s">
        <v>993</v>
      </c>
      <c r="D459" s="205" t="s">
        <v>180</v>
      </c>
      <c r="E459" s="206" t="s">
        <v>990</v>
      </c>
      <c r="F459" s="207" t="s">
        <v>991</v>
      </c>
      <c r="G459" s="208" t="s">
        <v>210</v>
      </c>
      <c r="H459" s="209">
        <v>44.292999999999999</v>
      </c>
      <c r="I459" s="210"/>
      <c r="J459" s="211">
        <f>ROUND(I459*H459,2)</f>
        <v>0</v>
      </c>
      <c r="K459" s="212"/>
      <c r="L459" s="40"/>
      <c r="M459" s="213" t="s">
        <v>1</v>
      </c>
      <c r="N459" s="214" t="s">
        <v>46</v>
      </c>
      <c r="O459" s="72"/>
      <c r="P459" s="215">
        <f>O459*H459</f>
        <v>0</v>
      </c>
      <c r="Q459" s="215">
        <v>1.9000000000000001E-4</v>
      </c>
      <c r="R459" s="215">
        <f>Q459*H459</f>
        <v>8.4156700000000001E-3</v>
      </c>
      <c r="S459" s="215">
        <v>0</v>
      </c>
      <c r="T459" s="21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7" t="s">
        <v>263</v>
      </c>
      <c r="AT459" s="217" t="s">
        <v>180</v>
      </c>
      <c r="AU459" s="217" t="s">
        <v>185</v>
      </c>
      <c r="AY459" s="18" t="s">
        <v>177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185</v>
      </c>
      <c r="BK459" s="218">
        <f>ROUND(I459*H459,2)</f>
        <v>0</v>
      </c>
      <c r="BL459" s="18" t="s">
        <v>263</v>
      </c>
      <c r="BM459" s="217" t="s">
        <v>992</v>
      </c>
    </row>
    <row r="460" spans="1:65" s="14" customFormat="1" ht="10.199999999999999">
      <c r="B460" s="230"/>
      <c r="C460" s="231"/>
      <c r="D460" s="221" t="s">
        <v>187</v>
      </c>
      <c r="E460" s="232" t="s">
        <v>1</v>
      </c>
      <c r="F460" s="233" t="s">
        <v>1077</v>
      </c>
      <c r="G460" s="231"/>
      <c r="H460" s="234">
        <v>44.292999999999999</v>
      </c>
      <c r="I460" s="235"/>
      <c r="J460" s="231"/>
      <c r="K460" s="231"/>
      <c r="L460" s="236"/>
      <c r="M460" s="237"/>
      <c r="N460" s="238"/>
      <c r="O460" s="238"/>
      <c r="P460" s="238"/>
      <c r="Q460" s="238"/>
      <c r="R460" s="238"/>
      <c r="S460" s="238"/>
      <c r="T460" s="239"/>
      <c r="AT460" s="240" t="s">
        <v>187</v>
      </c>
      <c r="AU460" s="240" t="s">
        <v>185</v>
      </c>
      <c r="AV460" s="14" t="s">
        <v>185</v>
      </c>
      <c r="AW460" s="14" t="s">
        <v>36</v>
      </c>
      <c r="AX460" s="14" t="s">
        <v>88</v>
      </c>
      <c r="AY460" s="240" t="s">
        <v>177</v>
      </c>
    </row>
    <row r="461" spans="1:65" s="2" customFormat="1" ht="33" customHeight="1">
      <c r="A461" s="35"/>
      <c r="B461" s="36"/>
      <c r="C461" s="205" t="s">
        <v>1007</v>
      </c>
      <c r="D461" s="205" t="s">
        <v>180</v>
      </c>
      <c r="E461" s="206" t="s">
        <v>994</v>
      </c>
      <c r="F461" s="207" t="s">
        <v>995</v>
      </c>
      <c r="G461" s="208" t="s">
        <v>210</v>
      </c>
      <c r="H461" s="209">
        <v>180.19300000000001</v>
      </c>
      <c r="I461" s="210"/>
      <c r="J461" s="211">
        <f>ROUND(I461*H461,2)</f>
        <v>0</v>
      </c>
      <c r="K461" s="212"/>
      <c r="L461" s="40"/>
      <c r="M461" s="213" t="s">
        <v>1</v>
      </c>
      <c r="N461" s="214" t="s">
        <v>46</v>
      </c>
      <c r="O461" s="72"/>
      <c r="P461" s="215">
        <f>O461*H461</f>
        <v>0</v>
      </c>
      <c r="Q461" s="215">
        <v>2.5999999999999998E-4</v>
      </c>
      <c r="R461" s="215">
        <f>Q461*H461</f>
        <v>4.6850179999999998E-2</v>
      </c>
      <c r="S461" s="215">
        <v>0</v>
      </c>
      <c r="T461" s="216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17" t="s">
        <v>263</v>
      </c>
      <c r="AT461" s="217" t="s">
        <v>180</v>
      </c>
      <c r="AU461" s="217" t="s">
        <v>185</v>
      </c>
      <c r="AY461" s="18" t="s">
        <v>177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8" t="s">
        <v>185</v>
      </c>
      <c r="BK461" s="218">
        <f>ROUND(I461*H461,2)</f>
        <v>0</v>
      </c>
      <c r="BL461" s="18" t="s">
        <v>263</v>
      </c>
      <c r="BM461" s="217" t="s">
        <v>996</v>
      </c>
    </row>
    <row r="462" spans="1:65" s="13" customFormat="1" ht="10.199999999999999">
      <c r="B462" s="219"/>
      <c r="C462" s="220"/>
      <c r="D462" s="221" t="s">
        <v>187</v>
      </c>
      <c r="E462" s="222" t="s">
        <v>1</v>
      </c>
      <c r="F462" s="223" t="s">
        <v>997</v>
      </c>
      <c r="G462" s="220"/>
      <c r="H462" s="222" t="s">
        <v>1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187</v>
      </c>
      <c r="AU462" s="229" t="s">
        <v>185</v>
      </c>
      <c r="AV462" s="13" t="s">
        <v>88</v>
      </c>
      <c r="AW462" s="13" t="s">
        <v>36</v>
      </c>
      <c r="AX462" s="13" t="s">
        <v>80</v>
      </c>
      <c r="AY462" s="229" t="s">
        <v>177</v>
      </c>
    </row>
    <row r="463" spans="1:65" s="14" customFormat="1" ht="10.199999999999999">
      <c r="B463" s="230"/>
      <c r="C463" s="231"/>
      <c r="D463" s="221" t="s">
        <v>187</v>
      </c>
      <c r="E463" s="232" t="s">
        <v>1</v>
      </c>
      <c r="F463" s="233" t="s">
        <v>1082</v>
      </c>
      <c r="G463" s="231"/>
      <c r="H463" s="234">
        <v>33.299999999999997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187</v>
      </c>
      <c r="AU463" s="240" t="s">
        <v>185</v>
      </c>
      <c r="AV463" s="14" t="s">
        <v>185</v>
      </c>
      <c r="AW463" s="14" t="s">
        <v>36</v>
      </c>
      <c r="AX463" s="14" t="s">
        <v>80</v>
      </c>
      <c r="AY463" s="240" t="s">
        <v>177</v>
      </c>
    </row>
    <row r="464" spans="1:65" s="13" customFormat="1" ht="10.199999999999999">
      <c r="B464" s="219"/>
      <c r="C464" s="220"/>
      <c r="D464" s="221" t="s">
        <v>187</v>
      </c>
      <c r="E464" s="222" t="s">
        <v>1</v>
      </c>
      <c r="F464" s="223" t="s">
        <v>999</v>
      </c>
      <c r="G464" s="220"/>
      <c r="H464" s="222" t="s">
        <v>1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187</v>
      </c>
      <c r="AU464" s="229" t="s">
        <v>185</v>
      </c>
      <c r="AV464" s="13" t="s">
        <v>88</v>
      </c>
      <c r="AW464" s="13" t="s">
        <v>36</v>
      </c>
      <c r="AX464" s="13" t="s">
        <v>80</v>
      </c>
      <c r="AY464" s="229" t="s">
        <v>177</v>
      </c>
    </row>
    <row r="465" spans="1:65" s="14" customFormat="1" ht="10.199999999999999">
      <c r="B465" s="230"/>
      <c r="C465" s="231"/>
      <c r="D465" s="221" t="s">
        <v>187</v>
      </c>
      <c r="E465" s="232" t="s">
        <v>1</v>
      </c>
      <c r="F465" s="233" t="s">
        <v>1078</v>
      </c>
      <c r="G465" s="231"/>
      <c r="H465" s="234">
        <v>78.893000000000001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187</v>
      </c>
      <c r="AU465" s="240" t="s">
        <v>185</v>
      </c>
      <c r="AV465" s="14" t="s">
        <v>185</v>
      </c>
      <c r="AW465" s="14" t="s">
        <v>36</v>
      </c>
      <c r="AX465" s="14" t="s">
        <v>80</v>
      </c>
      <c r="AY465" s="240" t="s">
        <v>177</v>
      </c>
    </row>
    <row r="466" spans="1:65" s="13" customFormat="1" ht="10.199999999999999">
      <c r="B466" s="219"/>
      <c r="C466" s="220"/>
      <c r="D466" s="221" t="s">
        <v>187</v>
      </c>
      <c r="E466" s="222" t="s">
        <v>1</v>
      </c>
      <c r="F466" s="223" t="s">
        <v>1001</v>
      </c>
      <c r="G466" s="220"/>
      <c r="H466" s="222" t="s">
        <v>1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187</v>
      </c>
      <c r="AU466" s="229" t="s">
        <v>185</v>
      </c>
      <c r="AV466" s="13" t="s">
        <v>88</v>
      </c>
      <c r="AW466" s="13" t="s">
        <v>36</v>
      </c>
      <c r="AX466" s="13" t="s">
        <v>80</v>
      </c>
      <c r="AY466" s="229" t="s">
        <v>177</v>
      </c>
    </row>
    <row r="467" spans="1:65" s="14" customFormat="1" ht="10.199999999999999">
      <c r="B467" s="230"/>
      <c r="C467" s="231"/>
      <c r="D467" s="221" t="s">
        <v>187</v>
      </c>
      <c r="E467" s="232" t="s">
        <v>1</v>
      </c>
      <c r="F467" s="233" t="s">
        <v>1118</v>
      </c>
      <c r="G467" s="231"/>
      <c r="H467" s="234">
        <v>68</v>
      </c>
      <c r="I467" s="235"/>
      <c r="J467" s="231"/>
      <c r="K467" s="231"/>
      <c r="L467" s="236"/>
      <c r="M467" s="237"/>
      <c r="N467" s="238"/>
      <c r="O467" s="238"/>
      <c r="P467" s="238"/>
      <c r="Q467" s="238"/>
      <c r="R467" s="238"/>
      <c r="S467" s="238"/>
      <c r="T467" s="239"/>
      <c r="AT467" s="240" t="s">
        <v>187</v>
      </c>
      <c r="AU467" s="240" t="s">
        <v>185</v>
      </c>
      <c r="AV467" s="14" t="s">
        <v>185</v>
      </c>
      <c r="AW467" s="14" t="s">
        <v>36</v>
      </c>
      <c r="AX467" s="14" t="s">
        <v>80</v>
      </c>
      <c r="AY467" s="240" t="s">
        <v>177</v>
      </c>
    </row>
    <row r="468" spans="1:65" s="15" customFormat="1" ht="10.199999999999999">
      <c r="B468" s="241"/>
      <c r="C468" s="242"/>
      <c r="D468" s="221" t="s">
        <v>187</v>
      </c>
      <c r="E468" s="243" t="s">
        <v>1</v>
      </c>
      <c r="F468" s="244" t="s">
        <v>217</v>
      </c>
      <c r="G468" s="242"/>
      <c r="H468" s="245">
        <v>180.19300000000001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AT468" s="251" t="s">
        <v>187</v>
      </c>
      <c r="AU468" s="251" t="s">
        <v>185</v>
      </c>
      <c r="AV468" s="15" t="s">
        <v>184</v>
      </c>
      <c r="AW468" s="15" t="s">
        <v>36</v>
      </c>
      <c r="AX468" s="15" t="s">
        <v>88</v>
      </c>
      <c r="AY468" s="251" t="s">
        <v>177</v>
      </c>
    </row>
    <row r="469" spans="1:65" s="12" customFormat="1" ht="25.95" customHeight="1">
      <c r="B469" s="189"/>
      <c r="C469" s="190"/>
      <c r="D469" s="191" t="s">
        <v>79</v>
      </c>
      <c r="E469" s="192" t="s">
        <v>1003</v>
      </c>
      <c r="F469" s="192" t="s">
        <v>1004</v>
      </c>
      <c r="G469" s="190"/>
      <c r="H469" s="190"/>
      <c r="I469" s="193"/>
      <c r="J469" s="194">
        <f>BK469</f>
        <v>0</v>
      </c>
      <c r="K469" s="190"/>
      <c r="L469" s="195"/>
      <c r="M469" s="196"/>
      <c r="N469" s="197"/>
      <c r="O469" s="197"/>
      <c r="P469" s="198">
        <f>P470+P472+P474</f>
        <v>0</v>
      </c>
      <c r="Q469" s="197"/>
      <c r="R469" s="198">
        <f>R470+R472+R474</f>
        <v>0</v>
      </c>
      <c r="S469" s="197"/>
      <c r="T469" s="199">
        <f>T470+T472+T474</f>
        <v>0</v>
      </c>
      <c r="AR469" s="200" t="s">
        <v>200</v>
      </c>
      <c r="AT469" s="201" t="s">
        <v>79</v>
      </c>
      <c r="AU469" s="201" t="s">
        <v>80</v>
      </c>
      <c r="AY469" s="200" t="s">
        <v>177</v>
      </c>
      <c r="BK469" s="202">
        <f>BK470+BK472+BK474</f>
        <v>0</v>
      </c>
    </row>
    <row r="470" spans="1:65" s="12" customFormat="1" ht="22.8" customHeight="1">
      <c r="B470" s="189"/>
      <c r="C470" s="190"/>
      <c r="D470" s="191" t="s">
        <v>79</v>
      </c>
      <c r="E470" s="203" t="s">
        <v>1005</v>
      </c>
      <c r="F470" s="203" t="s">
        <v>1006</v>
      </c>
      <c r="G470" s="190"/>
      <c r="H470" s="190"/>
      <c r="I470" s="193"/>
      <c r="J470" s="204">
        <f>BK470</f>
        <v>0</v>
      </c>
      <c r="K470" s="190"/>
      <c r="L470" s="195"/>
      <c r="M470" s="196"/>
      <c r="N470" s="197"/>
      <c r="O470" s="197"/>
      <c r="P470" s="198">
        <f>P471</f>
        <v>0</v>
      </c>
      <c r="Q470" s="197"/>
      <c r="R470" s="198">
        <f>R471</f>
        <v>0</v>
      </c>
      <c r="S470" s="197"/>
      <c r="T470" s="199">
        <f>T471</f>
        <v>0</v>
      </c>
      <c r="AR470" s="200" t="s">
        <v>200</v>
      </c>
      <c r="AT470" s="201" t="s">
        <v>79</v>
      </c>
      <c r="AU470" s="201" t="s">
        <v>88</v>
      </c>
      <c r="AY470" s="200" t="s">
        <v>177</v>
      </c>
      <c r="BK470" s="202">
        <f>BK471</f>
        <v>0</v>
      </c>
    </row>
    <row r="471" spans="1:65" s="2" customFormat="1" ht="16.5" customHeight="1">
      <c r="A471" s="35"/>
      <c r="B471" s="36"/>
      <c r="C471" s="205" t="s">
        <v>1013</v>
      </c>
      <c r="D471" s="205" t="s">
        <v>180</v>
      </c>
      <c r="E471" s="206" t="s">
        <v>1008</v>
      </c>
      <c r="F471" s="207" t="s">
        <v>1006</v>
      </c>
      <c r="G471" s="208" t="s">
        <v>426</v>
      </c>
      <c r="H471" s="274"/>
      <c r="I471" s="210"/>
      <c r="J471" s="211">
        <f>ROUND(I471*H471,2)</f>
        <v>0</v>
      </c>
      <c r="K471" s="212"/>
      <c r="L471" s="40"/>
      <c r="M471" s="213" t="s">
        <v>1</v>
      </c>
      <c r="N471" s="214" t="s">
        <v>46</v>
      </c>
      <c r="O471" s="72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17" t="s">
        <v>1009</v>
      </c>
      <c r="AT471" s="217" t="s">
        <v>180</v>
      </c>
      <c r="AU471" s="217" t="s">
        <v>185</v>
      </c>
      <c r="AY471" s="18" t="s">
        <v>177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8" t="s">
        <v>185</v>
      </c>
      <c r="BK471" s="218">
        <f>ROUND(I471*H471,2)</f>
        <v>0</v>
      </c>
      <c r="BL471" s="18" t="s">
        <v>1009</v>
      </c>
      <c r="BM471" s="217" t="s">
        <v>1010</v>
      </c>
    </row>
    <row r="472" spans="1:65" s="12" customFormat="1" ht="22.8" customHeight="1">
      <c r="B472" s="189"/>
      <c r="C472" s="190"/>
      <c r="D472" s="191" t="s">
        <v>79</v>
      </c>
      <c r="E472" s="203" t="s">
        <v>1011</v>
      </c>
      <c r="F472" s="203" t="s">
        <v>1012</v>
      </c>
      <c r="G472" s="190"/>
      <c r="H472" s="190"/>
      <c r="I472" s="193"/>
      <c r="J472" s="204">
        <f>BK472</f>
        <v>0</v>
      </c>
      <c r="K472" s="190"/>
      <c r="L472" s="195"/>
      <c r="M472" s="196"/>
      <c r="N472" s="197"/>
      <c r="O472" s="197"/>
      <c r="P472" s="198">
        <f>P473</f>
        <v>0</v>
      </c>
      <c r="Q472" s="197"/>
      <c r="R472" s="198">
        <f>R473</f>
        <v>0</v>
      </c>
      <c r="S472" s="197"/>
      <c r="T472" s="199">
        <f>T473</f>
        <v>0</v>
      </c>
      <c r="AR472" s="200" t="s">
        <v>200</v>
      </c>
      <c r="AT472" s="201" t="s">
        <v>79</v>
      </c>
      <c r="AU472" s="201" t="s">
        <v>88</v>
      </c>
      <c r="AY472" s="200" t="s">
        <v>177</v>
      </c>
      <c r="BK472" s="202">
        <f>BK473</f>
        <v>0</v>
      </c>
    </row>
    <row r="473" spans="1:65" s="2" customFormat="1" ht="16.5" customHeight="1">
      <c r="A473" s="35"/>
      <c r="B473" s="36"/>
      <c r="C473" s="205" t="s">
        <v>1019</v>
      </c>
      <c r="D473" s="205" t="s">
        <v>180</v>
      </c>
      <c r="E473" s="206" t="s">
        <v>1014</v>
      </c>
      <c r="F473" s="207" t="s">
        <v>1015</v>
      </c>
      <c r="G473" s="208" t="s">
        <v>426</v>
      </c>
      <c r="H473" s="274"/>
      <c r="I473" s="210"/>
      <c r="J473" s="211">
        <f>ROUND(I473*H473,2)</f>
        <v>0</v>
      </c>
      <c r="K473" s="212"/>
      <c r="L473" s="40"/>
      <c r="M473" s="213" t="s">
        <v>1</v>
      </c>
      <c r="N473" s="214" t="s">
        <v>46</v>
      </c>
      <c r="O473" s="72"/>
      <c r="P473" s="215">
        <f>O473*H473</f>
        <v>0</v>
      </c>
      <c r="Q473" s="215">
        <v>0</v>
      </c>
      <c r="R473" s="215">
        <f>Q473*H473</f>
        <v>0</v>
      </c>
      <c r="S473" s="215">
        <v>0</v>
      </c>
      <c r="T473" s="216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17" t="s">
        <v>1009</v>
      </c>
      <c r="AT473" s="217" t="s">
        <v>180</v>
      </c>
      <c r="AU473" s="217" t="s">
        <v>185</v>
      </c>
      <c r="AY473" s="18" t="s">
        <v>177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8" t="s">
        <v>185</v>
      </c>
      <c r="BK473" s="218">
        <f>ROUND(I473*H473,2)</f>
        <v>0</v>
      </c>
      <c r="BL473" s="18" t="s">
        <v>1009</v>
      </c>
      <c r="BM473" s="217" t="s">
        <v>1016</v>
      </c>
    </row>
    <row r="474" spans="1:65" s="12" customFormat="1" ht="22.8" customHeight="1">
      <c r="B474" s="189"/>
      <c r="C474" s="190"/>
      <c r="D474" s="191" t="s">
        <v>79</v>
      </c>
      <c r="E474" s="203" t="s">
        <v>1017</v>
      </c>
      <c r="F474" s="203" t="s">
        <v>1018</v>
      </c>
      <c r="G474" s="190"/>
      <c r="H474" s="190"/>
      <c r="I474" s="193"/>
      <c r="J474" s="204">
        <f>BK474</f>
        <v>0</v>
      </c>
      <c r="K474" s="190"/>
      <c r="L474" s="195"/>
      <c r="M474" s="196"/>
      <c r="N474" s="197"/>
      <c r="O474" s="197"/>
      <c r="P474" s="198">
        <f>P475</f>
        <v>0</v>
      </c>
      <c r="Q474" s="197"/>
      <c r="R474" s="198">
        <f>R475</f>
        <v>0</v>
      </c>
      <c r="S474" s="197"/>
      <c r="T474" s="199">
        <f>T475</f>
        <v>0</v>
      </c>
      <c r="AR474" s="200" t="s">
        <v>200</v>
      </c>
      <c r="AT474" s="201" t="s">
        <v>79</v>
      </c>
      <c r="AU474" s="201" t="s">
        <v>88</v>
      </c>
      <c r="AY474" s="200" t="s">
        <v>177</v>
      </c>
      <c r="BK474" s="202">
        <f>BK475</f>
        <v>0</v>
      </c>
    </row>
    <row r="475" spans="1:65" s="2" customFormat="1" ht="16.5" customHeight="1">
      <c r="A475" s="35"/>
      <c r="B475" s="36"/>
      <c r="C475" s="205" t="s">
        <v>1119</v>
      </c>
      <c r="D475" s="205" t="s">
        <v>180</v>
      </c>
      <c r="E475" s="206" t="s">
        <v>1020</v>
      </c>
      <c r="F475" s="207" t="s">
        <v>1021</v>
      </c>
      <c r="G475" s="208" t="s">
        <v>426</v>
      </c>
      <c r="H475" s="274"/>
      <c r="I475" s="210"/>
      <c r="J475" s="211">
        <f>ROUND(I475*H475,2)</f>
        <v>0</v>
      </c>
      <c r="K475" s="212"/>
      <c r="L475" s="40"/>
      <c r="M475" s="275" t="s">
        <v>1</v>
      </c>
      <c r="N475" s="276" t="s">
        <v>46</v>
      </c>
      <c r="O475" s="277"/>
      <c r="P475" s="278">
        <f>O475*H475</f>
        <v>0</v>
      </c>
      <c r="Q475" s="278">
        <v>0</v>
      </c>
      <c r="R475" s="278">
        <f>Q475*H475</f>
        <v>0</v>
      </c>
      <c r="S475" s="278">
        <v>0</v>
      </c>
      <c r="T475" s="279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17" t="s">
        <v>1009</v>
      </c>
      <c r="AT475" s="217" t="s">
        <v>180</v>
      </c>
      <c r="AU475" s="217" t="s">
        <v>185</v>
      </c>
      <c r="AY475" s="18" t="s">
        <v>177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8" t="s">
        <v>185</v>
      </c>
      <c r="BK475" s="218">
        <f>ROUND(I475*H475,2)</f>
        <v>0</v>
      </c>
      <c r="BL475" s="18" t="s">
        <v>1009</v>
      </c>
      <c r="BM475" s="217" t="s">
        <v>1022</v>
      </c>
    </row>
    <row r="476" spans="1:65" s="2" customFormat="1" ht="6.9" customHeight="1">
      <c r="A476" s="35"/>
      <c r="B476" s="55"/>
      <c r="C476" s="56"/>
      <c r="D476" s="56"/>
      <c r="E476" s="56"/>
      <c r="F476" s="56"/>
      <c r="G476" s="56"/>
      <c r="H476" s="56"/>
      <c r="I476" s="153"/>
      <c r="J476" s="56"/>
      <c r="K476" s="56"/>
      <c r="L476" s="40"/>
      <c r="M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</row>
  </sheetData>
  <sheetProtection algorithmName="SHA-512" hashValue="SQwi8LOwkm5ACxAGjoSkEcUBWMCdL1PBQLQsSvrspkmrWxDwGilgJTUvP9pBb4b+nkKV58kya8WOIgwwAAVsSg==" saltValue="Pmw8cUB9hKP49ThbMfG5jPl00qzzpeUdqck8XFcshZ7FDP7L+f/flMoyENpUnjVB5EKVYC2rOPeuG+VU2fZb+w==" spinCount="100000" sheet="1" objects="1" scenarios="1" formatColumns="0" formatRows="0" autoFilter="0"/>
  <autoFilter ref="C143:K475" xr:uid="{00000000-0009-0000-0000-000003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474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98</v>
      </c>
    </row>
    <row r="3" spans="1:46" s="1" customFormat="1" ht="6.9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" hidden="1" customHeight="1">
      <c r="B4" s="21"/>
      <c r="D4" s="113" t="s">
        <v>126</v>
      </c>
      <c r="I4" s="109"/>
      <c r="L4" s="21"/>
      <c r="M4" s="114" t="s">
        <v>10</v>
      </c>
      <c r="AT4" s="18" t="s">
        <v>4</v>
      </c>
    </row>
    <row r="5" spans="1:46" s="1" customFormat="1" ht="6.9" hidden="1" customHeight="1">
      <c r="B5" s="21"/>
      <c r="I5" s="109"/>
      <c r="L5" s="21"/>
    </row>
    <row r="6" spans="1:46" s="1" customFormat="1" ht="12" hidden="1" customHeight="1">
      <c r="B6" s="21"/>
      <c r="D6" s="115" t="s">
        <v>16</v>
      </c>
      <c r="I6" s="109"/>
      <c r="L6" s="21"/>
    </row>
    <row r="7" spans="1:46" s="1" customFormat="1" ht="16.5" hidden="1" customHeight="1">
      <c r="B7" s="21"/>
      <c r="E7" s="321" t="str">
        <f>'Rekapitulace stavby'!K6</f>
        <v>Reko pokojů II.ETAPA 21 pokojů - PD- - -</v>
      </c>
      <c r="F7" s="322"/>
      <c r="G7" s="322"/>
      <c r="H7" s="322"/>
      <c r="I7" s="109"/>
      <c r="L7" s="21"/>
    </row>
    <row r="8" spans="1:46" s="2" customFormat="1" ht="12" hidden="1" customHeight="1">
      <c r="A8" s="35"/>
      <c r="B8" s="40"/>
      <c r="C8" s="35"/>
      <c r="D8" s="115" t="s">
        <v>127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23" t="s">
        <v>1120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15. 4. 2020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5" t="s">
        <v>30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5" t="s">
        <v>32</v>
      </c>
      <c r="E20" s="35"/>
      <c r="F20" s="35"/>
      <c r="G20" s="35"/>
      <c r="H20" s="35"/>
      <c r="I20" s="118" t="s">
        <v>25</v>
      </c>
      <c r="J20" s="117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7" t="s">
        <v>34</v>
      </c>
      <c r="F21" s="35"/>
      <c r="G21" s="35"/>
      <c r="H21" s="35"/>
      <c r="I21" s="118" t="s">
        <v>28</v>
      </c>
      <c r="J21" s="117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5" t="s">
        <v>37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5" t="s">
        <v>39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116"/>
      <c r="J30" s="127">
        <f>ROUND(J144,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9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30" t="s">
        <v>44</v>
      </c>
      <c r="E33" s="115" t="s">
        <v>45</v>
      </c>
      <c r="F33" s="131">
        <f>ROUND((SUM(BE144:BE473)),  2)</f>
        <v>0</v>
      </c>
      <c r="G33" s="35"/>
      <c r="H33" s="35"/>
      <c r="I33" s="132">
        <v>0.21</v>
      </c>
      <c r="J33" s="131">
        <f>ROUND(((SUM(BE144:BE473))*I33),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15" t="s">
        <v>46</v>
      </c>
      <c r="F34" s="131">
        <f>ROUND((SUM(BF144:BF473)),  2)</f>
        <v>0</v>
      </c>
      <c r="G34" s="35"/>
      <c r="H34" s="35"/>
      <c r="I34" s="132">
        <v>0.15</v>
      </c>
      <c r="J34" s="131">
        <f>ROUND(((SUM(BF144:BF473))*I34),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47</v>
      </c>
      <c r="F35" s="131">
        <f>ROUND((SUM(BG144:BG473)),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48</v>
      </c>
      <c r="F36" s="131">
        <f>ROUND((SUM(BH144:BH473)),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49</v>
      </c>
      <c r="F37" s="131">
        <f>ROUND((SUM(BI144:BI473)),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33"/>
      <c r="D39" s="134" t="s">
        <v>50</v>
      </c>
      <c r="E39" s="135"/>
      <c r="F39" s="135"/>
      <c r="G39" s="136" t="s">
        <v>51</v>
      </c>
      <c r="H39" s="137" t="s">
        <v>52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>
      <c r="B41" s="21"/>
      <c r="I41" s="109"/>
      <c r="L41" s="21"/>
    </row>
    <row r="42" spans="1:31" s="1" customFormat="1" ht="14.4" hidden="1" customHeight="1">
      <c r="B42" s="21"/>
      <c r="I42" s="109"/>
      <c r="L42" s="21"/>
    </row>
    <row r="43" spans="1:31" s="1" customFormat="1" ht="14.4" hidden="1" customHeight="1">
      <c r="B43" s="21"/>
      <c r="I43" s="109"/>
      <c r="L43" s="21"/>
    </row>
    <row r="44" spans="1:31" s="1" customFormat="1" ht="14.4" hidden="1" customHeight="1">
      <c r="B44" s="21"/>
      <c r="I44" s="109"/>
      <c r="L44" s="21"/>
    </row>
    <row r="45" spans="1:31" s="1" customFormat="1" ht="14.4" hidden="1" customHeight="1">
      <c r="B45" s="21"/>
      <c r="I45" s="109"/>
      <c r="L45" s="21"/>
    </row>
    <row r="46" spans="1:31" s="1" customFormat="1" ht="14.4" hidden="1" customHeight="1">
      <c r="B46" s="21"/>
      <c r="I46" s="109"/>
      <c r="L46" s="21"/>
    </row>
    <row r="47" spans="1:31" s="1" customFormat="1" ht="14.4" hidden="1" customHeight="1">
      <c r="B47" s="21"/>
      <c r="I47" s="109"/>
      <c r="L47" s="21"/>
    </row>
    <row r="48" spans="1:31" s="1" customFormat="1" ht="14.4" hidden="1" customHeight="1">
      <c r="B48" s="21"/>
      <c r="I48" s="109"/>
      <c r="L48" s="21"/>
    </row>
    <row r="49" spans="1:31" s="1" customFormat="1" ht="14.4" hidden="1" customHeight="1">
      <c r="B49" s="21"/>
      <c r="I49" s="109"/>
      <c r="L49" s="21"/>
    </row>
    <row r="50" spans="1:31" s="2" customFormat="1" ht="14.4" hidden="1" customHeight="1">
      <c r="B50" s="52"/>
      <c r="D50" s="141" t="s">
        <v>53</v>
      </c>
      <c r="E50" s="142"/>
      <c r="F50" s="142"/>
      <c r="G50" s="141" t="s">
        <v>54</v>
      </c>
      <c r="H50" s="142"/>
      <c r="I50" s="143"/>
      <c r="J50" s="142"/>
      <c r="K50" s="142"/>
      <c r="L50" s="52"/>
    </row>
    <row r="51" spans="1:31" ht="10.199999999999999" hidden="1">
      <c r="B51" s="21"/>
      <c r="L51" s="21"/>
    </row>
    <row r="52" spans="1:31" ht="10.199999999999999" hidden="1">
      <c r="B52" s="21"/>
      <c r="L52" s="21"/>
    </row>
    <row r="53" spans="1:31" ht="10.199999999999999" hidden="1">
      <c r="B53" s="21"/>
      <c r="L53" s="21"/>
    </row>
    <row r="54" spans="1:31" ht="10.199999999999999" hidden="1">
      <c r="B54" s="21"/>
      <c r="L54" s="21"/>
    </row>
    <row r="55" spans="1:31" ht="10.199999999999999" hidden="1">
      <c r="B55" s="21"/>
      <c r="L55" s="21"/>
    </row>
    <row r="56" spans="1:31" ht="10.199999999999999" hidden="1">
      <c r="B56" s="21"/>
      <c r="L56" s="21"/>
    </row>
    <row r="57" spans="1:31" ht="10.199999999999999" hidden="1">
      <c r="B57" s="21"/>
      <c r="L57" s="21"/>
    </row>
    <row r="58" spans="1:31" ht="10.199999999999999" hidden="1">
      <c r="B58" s="21"/>
      <c r="L58" s="21"/>
    </row>
    <row r="59" spans="1:31" ht="10.199999999999999" hidden="1">
      <c r="B59" s="21"/>
      <c r="L59" s="21"/>
    </row>
    <row r="60" spans="1:31" ht="10.199999999999999" hidden="1">
      <c r="B60" s="21"/>
      <c r="L60" s="21"/>
    </row>
    <row r="61" spans="1:31" s="2" customFormat="1" ht="13.2" hidden="1">
      <c r="A61" s="35"/>
      <c r="B61" s="40"/>
      <c r="C61" s="35"/>
      <c r="D61" s="144" t="s">
        <v>55</v>
      </c>
      <c r="E61" s="145"/>
      <c r="F61" s="146" t="s">
        <v>56</v>
      </c>
      <c r="G61" s="144" t="s">
        <v>55</v>
      </c>
      <c r="H61" s="145"/>
      <c r="I61" s="147"/>
      <c r="J61" s="148" t="s">
        <v>56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hidden="1">
      <c r="B62" s="21"/>
      <c r="L62" s="21"/>
    </row>
    <row r="63" spans="1:31" ht="10.199999999999999" hidden="1">
      <c r="B63" s="21"/>
      <c r="L63" s="21"/>
    </row>
    <row r="64" spans="1:31" ht="10.199999999999999" hidden="1">
      <c r="B64" s="21"/>
      <c r="L64" s="21"/>
    </row>
    <row r="65" spans="1:31" s="2" customFormat="1" ht="13.2" hidden="1">
      <c r="A65" s="35"/>
      <c r="B65" s="40"/>
      <c r="C65" s="35"/>
      <c r="D65" s="141" t="s">
        <v>57</v>
      </c>
      <c r="E65" s="149"/>
      <c r="F65" s="149"/>
      <c r="G65" s="141" t="s">
        <v>58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hidden="1">
      <c r="B66" s="21"/>
      <c r="L66" s="21"/>
    </row>
    <row r="67" spans="1:31" ht="10.199999999999999" hidden="1">
      <c r="B67" s="21"/>
      <c r="L67" s="21"/>
    </row>
    <row r="68" spans="1:31" ht="10.199999999999999" hidden="1">
      <c r="B68" s="21"/>
      <c r="L68" s="21"/>
    </row>
    <row r="69" spans="1:31" ht="10.199999999999999" hidden="1">
      <c r="B69" s="21"/>
      <c r="L69" s="21"/>
    </row>
    <row r="70" spans="1:31" ht="10.199999999999999" hidden="1">
      <c r="B70" s="21"/>
      <c r="L70" s="21"/>
    </row>
    <row r="71" spans="1:31" ht="10.199999999999999" hidden="1">
      <c r="B71" s="21"/>
      <c r="L71" s="21"/>
    </row>
    <row r="72" spans="1:31" ht="10.199999999999999" hidden="1">
      <c r="B72" s="21"/>
      <c r="L72" s="21"/>
    </row>
    <row r="73" spans="1:31" ht="10.199999999999999" hidden="1">
      <c r="B73" s="21"/>
      <c r="L73" s="21"/>
    </row>
    <row r="74" spans="1:31" ht="10.199999999999999" hidden="1">
      <c r="B74" s="21"/>
      <c r="L74" s="21"/>
    </row>
    <row r="75" spans="1:31" ht="10.199999999999999" hidden="1">
      <c r="B75" s="21"/>
      <c r="L75" s="21"/>
    </row>
    <row r="76" spans="1:31" s="2" customFormat="1" ht="13.2" hidden="1">
      <c r="A76" s="35"/>
      <c r="B76" s="40"/>
      <c r="C76" s="35"/>
      <c r="D76" s="144" t="s">
        <v>55</v>
      </c>
      <c r="E76" s="145"/>
      <c r="F76" s="146" t="s">
        <v>56</v>
      </c>
      <c r="G76" s="144" t="s">
        <v>55</v>
      </c>
      <c r="H76" s="145"/>
      <c r="I76" s="147"/>
      <c r="J76" s="148" t="s">
        <v>56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28" t="str">
        <f>E7</f>
        <v>Reko pokojů II.ETAPA 21 pokojů - PD- - -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127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04 - Stavební úpravy pokoje 243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Sedlčany</v>
      </c>
      <c r="G89" s="37"/>
      <c r="H89" s="37"/>
      <c r="I89" s="118" t="s">
        <v>22</v>
      </c>
      <c r="J89" s="67" t="str">
        <f>IF(J12="","",J12)</f>
        <v>15. 4. 2020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24</v>
      </c>
      <c r="D91" s="37"/>
      <c r="E91" s="37"/>
      <c r="F91" s="28" t="str">
        <f>E15</f>
        <v>Domov Sedlčany - poskytovatel soc. služeb</v>
      </c>
      <c r="G91" s="37"/>
      <c r="H91" s="37"/>
      <c r="I91" s="118" t="s">
        <v>32</v>
      </c>
      <c r="J91" s="33" t="str">
        <f>E21</f>
        <v>Ing. Michal Strnad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8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57" t="s">
        <v>130</v>
      </c>
      <c r="D94" s="158"/>
      <c r="E94" s="158"/>
      <c r="F94" s="158"/>
      <c r="G94" s="158"/>
      <c r="H94" s="158"/>
      <c r="I94" s="159"/>
      <c r="J94" s="160" t="s">
        <v>131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hidden="1" customHeight="1">
      <c r="A96" s="35"/>
      <c r="B96" s="36"/>
      <c r="C96" s="161" t="s">
        <v>132</v>
      </c>
      <c r="D96" s="37"/>
      <c r="E96" s="37"/>
      <c r="F96" s="37"/>
      <c r="G96" s="37"/>
      <c r="H96" s="37"/>
      <c r="I96" s="116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133</v>
      </c>
    </row>
    <row r="97" spans="2:12" s="9" customFormat="1" ht="24.9" hidden="1" customHeight="1">
      <c r="B97" s="162"/>
      <c r="C97" s="163"/>
      <c r="D97" s="164" t="s">
        <v>134</v>
      </c>
      <c r="E97" s="165"/>
      <c r="F97" s="165"/>
      <c r="G97" s="165"/>
      <c r="H97" s="165"/>
      <c r="I97" s="166"/>
      <c r="J97" s="167">
        <f>J145</f>
        <v>0</v>
      </c>
      <c r="K97" s="163"/>
      <c r="L97" s="168"/>
    </row>
    <row r="98" spans="2:12" s="10" customFormat="1" ht="19.95" hidden="1" customHeight="1">
      <c r="B98" s="169"/>
      <c r="C98" s="170"/>
      <c r="D98" s="171" t="s">
        <v>135</v>
      </c>
      <c r="E98" s="172"/>
      <c r="F98" s="172"/>
      <c r="G98" s="172"/>
      <c r="H98" s="172"/>
      <c r="I98" s="173"/>
      <c r="J98" s="174">
        <f>J146</f>
        <v>0</v>
      </c>
      <c r="K98" s="170"/>
      <c r="L98" s="175"/>
    </row>
    <row r="99" spans="2:12" s="10" customFormat="1" ht="19.95" hidden="1" customHeight="1">
      <c r="B99" s="169"/>
      <c r="C99" s="170"/>
      <c r="D99" s="171" t="s">
        <v>136</v>
      </c>
      <c r="E99" s="172"/>
      <c r="F99" s="172"/>
      <c r="G99" s="172"/>
      <c r="H99" s="172"/>
      <c r="I99" s="173"/>
      <c r="J99" s="174">
        <f>J177</f>
        <v>0</v>
      </c>
      <c r="K99" s="170"/>
      <c r="L99" s="175"/>
    </row>
    <row r="100" spans="2:12" s="10" customFormat="1" ht="19.95" hidden="1" customHeight="1">
      <c r="B100" s="169"/>
      <c r="C100" s="170"/>
      <c r="D100" s="171" t="s">
        <v>137</v>
      </c>
      <c r="E100" s="172"/>
      <c r="F100" s="172"/>
      <c r="G100" s="172"/>
      <c r="H100" s="172"/>
      <c r="I100" s="173"/>
      <c r="J100" s="174">
        <f>J252</f>
        <v>0</v>
      </c>
      <c r="K100" s="170"/>
      <c r="L100" s="175"/>
    </row>
    <row r="101" spans="2:12" s="10" customFormat="1" ht="19.95" hidden="1" customHeight="1">
      <c r="B101" s="169"/>
      <c r="C101" s="170"/>
      <c r="D101" s="171" t="s">
        <v>138</v>
      </c>
      <c r="E101" s="172"/>
      <c r="F101" s="172"/>
      <c r="G101" s="172"/>
      <c r="H101" s="172"/>
      <c r="I101" s="173"/>
      <c r="J101" s="174">
        <f>J268</f>
        <v>0</v>
      </c>
      <c r="K101" s="170"/>
      <c r="L101" s="175"/>
    </row>
    <row r="102" spans="2:12" s="10" customFormat="1" ht="19.95" hidden="1" customHeight="1">
      <c r="B102" s="169"/>
      <c r="C102" s="170"/>
      <c r="D102" s="171" t="s">
        <v>139</v>
      </c>
      <c r="E102" s="172"/>
      <c r="F102" s="172"/>
      <c r="G102" s="172"/>
      <c r="H102" s="172"/>
      <c r="I102" s="173"/>
      <c r="J102" s="174">
        <f>J274</f>
        <v>0</v>
      </c>
      <c r="K102" s="170"/>
      <c r="L102" s="175"/>
    </row>
    <row r="103" spans="2:12" s="9" customFormat="1" ht="24.9" hidden="1" customHeight="1">
      <c r="B103" s="162"/>
      <c r="C103" s="163"/>
      <c r="D103" s="164" t="s">
        <v>140</v>
      </c>
      <c r="E103" s="165"/>
      <c r="F103" s="165"/>
      <c r="G103" s="165"/>
      <c r="H103" s="165"/>
      <c r="I103" s="166"/>
      <c r="J103" s="167">
        <f>J276</f>
        <v>0</v>
      </c>
      <c r="K103" s="163"/>
      <c r="L103" s="168"/>
    </row>
    <row r="104" spans="2:12" s="10" customFormat="1" ht="19.95" hidden="1" customHeight="1">
      <c r="B104" s="169"/>
      <c r="C104" s="170"/>
      <c r="D104" s="171" t="s">
        <v>141</v>
      </c>
      <c r="E104" s="172"/>
      <c r="F104" s="172"/>
      <c r="G104" s="172"/>
      <c r="H104" s="172"/>
      <c r="I104" s="173"/>
      <c r="J104" s="174">
        <f>J277</f>
        <v>0</v>
      </c>
      <c r="K104" s="170"/>
      <c r="L104" s="175"/>
    </row>
    <row r="105" spans="2:12" s="10" customFormat="1" ht="19.95" hidden="1" customHeight="1">
      <c r="B105" s="169"/>
      <c r="C105" s="170"/>
      <c r="D105" s="171" t="s">
        <v>142</v>
      </c>
      <c r="E105" s="172"/>
      <c r="F105" s="172"/>
      <c r="G105" s="172"/>
      <c r="H105" s="172"/>
      <c r="I105" s="173"/>
      <c r="J105" s="174">
        <f>J285</f>
        <v>0</v>
      </c>
      <c r="K105" s="170"/>
      <c r="L105" s="175"/>
    </row>
    <row r="106" spans="2:12" s="10" customFormat="1" ht="19.95" hidden="1" customHeight="1">
      <c r="B106" s="169"/>
      <c r="C106" s="170"/>
      <c r="D106" s="171" t="s">
        <v>143</v>
      </c>
      <c r="E106" s="172"/>
      <c r="F106" s="172"/>
      <c r="G106" s="172"/>
      <c r="H106" s="172"/>
      <c r="I106" s="173"/>
      <c r="J106" s="174">
        <f>J296</f>
        <v>0</v>
      </c>
      <c r="K106" s="170"/>
      <c r="L106" s="175"/>
    </row>
    <row r="107" spans="2:12" s="10" customFormat="1" ht="19.95" hidden="1" customHeight="1">
      <c r="B107" s="169"/>
      <c r="C107" s="170"/>
      <c r="D107" s="171" t="s">
        <v>144</v>
      </c>
      <c r="E107" s="172"/>
      <c r="F107" s="172"/>
      <c r="G107" s="172"/>
      <c r="H107" s="172"/>
      <c r="I107" s="173"/>
      <c r="J107" s="174">
        <f>J304</f>
        <v>0</v>
      </c>
      <c r="K107" s="170"/>
      <c r="L107" s="175"/>
    </row>
    <row r="108" spans="2:12" s="10" customFormat="1" ht="19.95" hidden="1" customHeight="1">
      <c r="B108" s="169"/>
      <c r="C108" s="170"/>
      <c r="D108" s="171" t="s">
        <v>145</v>
      </c>
      <c r="E108" s="172"/>
      <c r="F108" s="172"/>
      <c r="G108" s="172"/>
      <c r="H108" s="172"/>
      <c r="I108" s="173"/>
      <c r="J108" s="174">
        <f>J314</f>
        <v>0</v>
      </c>
      <c r="K108" s="170"/>
      <c r="L108" s="175"/>
    </row>
    <row r="109" spans="2:12" s="10" customFormat="1" ht="19.95" hidden="1" customHeight="1">
      <c r="B109" s="169"/>
      <c r="C109" s="170"/>
      <c r="D109" s="171" t="s">
        <v>146</v>
      </c>
      <c r="E109" s="172"/>
      <c r="F109" s="172"/>
      <c r="G109" s="172"/>
      <c r="H109" s="172"/>
      <c r="I109" s="173"/>
      <c r="J109" s="174">
        <f>J332</f>
        <v>0</v>
      </c>
      <c r="K109" s="170"/>
      <c r="L109" s="175"/>
    </row>
    <row r="110" spans="2:12" s="10" customFormat="1" ht="19.95" hidden="1" customHeight="1">
      <c r="B110" s="169"/>
      <c r="C110" s="170"/>
      <c r="D110" s="171" t="s">
        <v>147</v>
      </c>
      <c r="E110" s="172"/>
      <c r="F110" s="172"/>
      <c r="G110" s="172"/>
      <c r="H110" s="172"/>
      <c r="I110" s="173"/>
      <c r="J110" s="174">
        <f>J334</f>
        <v>0</v>
      </c>
      <c r="K110" s="170"/>
      <c r="L110" s="175"/>
    </row>
    <row r="111" spans="2:12" s="10" customFormat="1" ht="19.95" hidden="1" customHeight="1">
      <c r="B111" s="169"/>
      <c r="C111" s="170"/>
      <c r="D111" s="171" t="s">
        <v>148</v>
      </c>
      <c r="E111" s="172"/>
      <c r="F111" s="172"/>
      <c r="G111" s="172"/>
      <c r="H111" s="172"/>
      <c r="I111" s="173"/>
      <c r="J111" s="174">
        <f>J343</f>
        <v>0</v>
      </c>
      <c r="K111" s="170"/>
      <c r="L111" s="175"/>
    </row>
    <row r="112" spans="2:12" s="10" customFormat="1" ht="19.95" hidden="1" customHeight="1">
      <c r="B112" s="169"/>
      <c r="C112" s="170"/>
      <c r="D112" s="171" t="s">
        <v>149</v>
      </c>
      <c r="E112" s="172"/>
      <c r="F112" s="172"/>
      <c r="G112" s="172"/>
      <c r="H112" s="172"/>
      <c r="I112" s="173"/>
      <c r="J112" s="174">
        <f>J375</f>
        <v>0</v>
      </c>
      <c r="K112" s="170"/>
      <c r="L112" s="175"/>
    </row>
    <row r="113" spans="1:31" s="10" customFormat="1" ht="19.95" hidden="1" customHeight="1">
      <c r="B113" s="169"/>
      <c r="C113" s="170"/>
      <c r="D113" s="171" t="s">
        <v>150</v>
      </c>
      <c r="E113" s="172"/>
      <c r="F113" s="172"/>
      <c r="G113" s="172"/>
      <c r="H113" s="172"/>
      <c r="I113" s="173"/>
      <c r="J113" s="174">
        <f>J383</f>
        <v>0</v>
      </c>
      <c r="K113" s="170"/>
      <c r="L113" s="175"/>
    </row>
    <row r="114" spans="1:31" s="10" customFormat="1" ht="19.95" hidden="1" customHeight="1">
      <c r="B114" s="169"/>
      <c r="C114" s="170"/>
      <c r="D114" s="171" t="s">
        <v>151</v>
      </c>
      <c r="E114" s="172"/>
      <c r="F114" s="172"/>
      <c r="G114" s="172"/>
      <c r="H114" s="172"/>
      <c r="I114" s="173"/>
      <c r="J114" s="174">
        <f>J386</f>
        <v>0</v>
      </c>
      <c r="K114" s="170"/>
      <c r="L114" s="175"/>
    </row>
    <row r="115" spans="1:31" s="10" customFormat="1" ht="19.95" hidden="1" customHeight="1">
      <c r="B115" s="169"/>
      <c r="C115" s="170"/>
      <c r="D115" s="171" t="s">
        <v>152</v>
      </c>
      <c r="E115" s="172"/>
      <c r="F115" s="172"/>
      <c r="G115" s="172"/>
      <c r="H115" s="172"/>
      <c r="I115" s="173"/>
      <c r="J115" s="174">
        <f>J394</f>
        <v>0</v>
      </c>
      <c r="K115" s="170"/>
      <c r="L115" s="175"/>
    </row>
    <row r="116" spans="1:31" s="10" customFormat="1" ht="19.95" hidden="1" customHeight="1">
      <c r="B116" s="169"/>
      <c r="C116" s="170"/>
      <c r="D116" s="171" t="s">
        <v>153</v>
      </c>
      <c r="E116" s="172"/>
      <c r="F116" s="172"/>
      <c r="G116" s="172"/>
      <c r="H116" s="172"/>
      <c r="I116" s="173"/>
      <c r="J116" s="174">
        <f>J412</f>
        <v>0</v>
      </c>
      <c r="K116" s="170"/>
      <c r="L116" s="175"/>
    </row>
    <row r="117" spans="1:31" s="10" customFormat="1" ht="19.95" hidden="1" customHeight="1">
      <c r="B117" s="169"/>
      <c r="C117" s="170"/>
      <c r="D117" s="171" t="s">
        <v>154</v>
      </c>
      <c r="E117" s="172"/>
      <c r="F117" s="172"/>
      <c r="G117" s="172"/>
      <c r="H117" s="172"/>
      <c r="I117" s="173"/>
      <c r="J117" s="174">
        <f>J425</f>
        <v>0</v>
      </c>
      <c r="K117" s="170"/>
      <c r="L117" s="175"/>
    </row>
    <row r="118" spans="1:31" s="10" customFormat="1" ht="19.95" hidden="1" customHeight="1">
      <c r="B118" s="169"/>
      <c r="C118" s="170"/>
      <c r="D118" s="171" t="s">
        <v>155</v>
      </c>
      <c r="E118" s="172"/>
      <c r="F118" s="172"/>
      <c r="G118" s="172"/>
      <c r="H118" s="172"/>
      <c r="I118" s="173"/>
      <c r="J118" s="174">
        <f>J439</f>
        <v>0</v>
      </c>
      <c r="K118" s="170"/>
      <c r="L118" s="175"/>
    </row>
    <row r="119" spans="1:31" s="10" customFormat="1" ht="19.95" hidden="1" customHeight="1">
      <c r="B119" s="169"/>
      <c r="C119" s="170"/>
      <c r="D119" s="171" t="s">
        <v>156</v>
      </c>
      <c r="E119" s="172"/>
      <c r="F119" s="172"/>
      <c r="G119" s="172"/>
      <c r="H119" s="172"/>
      <c r="I119" s="173"/>
      <c r="J119" s="174">
        <f>J450</f>
        <v>0</v>
      </c>
      <c r="K119" s="170"/>
      <c r="L119" s="175"/>
    </row>
    <row r="120" spans="1:31" s="10" customFormat="1" ht="19.95" hidden="1" customHeight="1">
      <c r="B120" s="169"/>
      <c r="C120" s="170"/>
      <c r="D120" s="171" t="s">
        <v>157</v>
      </c>
      <c r="E120" s="172"/>
      <c r="F120" s="172"/>
      <c r="G120" s="172"/>
      <c r="H120" s="172"/>
      <c r="I120" s="173"/>
      <c r="J120" s="174">
        <f>J453</f>
        <v>0</v>
      </c>
      <c r="K120" s="170"/>
      <c r="L120" s="175"/>
    </row>
    <row r="121" spans="1:31" s="9" customFormat="1" ht="24.9" hidden="1" customHeight="1">
      <c r="B121" s="162"/>
      <c r="C121" s="163"/>
      <c r="D121" s="164" t="s">
        <v>158</v>
      </c>
      <c r="E121" s="165"/>
      <c r="F121" s="165"/>
      <c r="G121" s="165"/>
      <c r="H121" s="165"/>
      <c r="I121" s="166"/>
      <c r="J121" s="167">
        <f>J467</f>
        <v>0</v>
      </c>
      <c r="K121" s="163"/>
      <c r="L121" s="168"/>
    </row>
    <row r="122" spans="1:31" s="10" customFormat="1" ht="19.95" hidden="1" customHeight="1">
      <c r="B122" s="169"/>
      <c r="C122" s="170"/>
      <c r="D122" s="171" t="s">
        <v>159</v>
      </c>
      <c r="E122" s="172"/>
      <c r="F122" s="172"/>
      <c r="G122" s="172"/>
      <c r="H122" s="172"/>
      <c r="I122" s="173"/>
      <c r="J122" s="174">
        <f>J468</f>
        <v>0</v>
      </c>
      <c r="K122" s="170"/>
      <c r="L122" s="175"/>
    </row>
    <row r="123" spans="1:31" s="10" customFormat="1" ht="19.95" hidden="1" customHeight="1">
      <c r="B123" s="169"/>
      <c r="C123" s="170"/>
      <c r="D123" s="171" t="s">
        <v>160</v>
      </c>
      <c r="E123" s="172"/>
      <c r="F123" s="172"/>
      <c r="G123" s="172"/>
      <c r="H123" s="172"/>
      <c r="I123" s="173"/>
      <c r="J123" s="174">
        <f>J470</f>
        <v>0</v>
      </c>
      <c r="K123" s="170"/>
      <c r="L123" s="175"/>
    </row>
    <row r="124" spans="1:31" s="10" customFormat="1" ht="19.95" hidden="1" customHeight="1">
      <c r="B124" s="169"/>
      <c r="C124" s="170"/>
      <c r="D124" s="171" t="s">
        <v>161</v>
      </c>
      <c r="E124" s="172"/>
      <c r="F124" s="172"/>
      <c r="G124" s="172"/>
      <c r="H124" s="172"/>
      <c r="I124" s="173"/>
      <c r="J124" s="174">
        <f>J472</f>
        <v>0</v>
      </c>
      <c r="K124" s="170"/>
      <c r="L124" s="175"/>
    </row>
    <row r="125" spans="1:31" s="2" customFormat="1" ht="21.75" hidden="1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hidden="1" customHeight="1">
      <c r="A126" s="35"/>
      <c r="B126" s="55"/>
      <c r="C126" s="56"/>
      <c r="D126" s="56"/>
      <c r="E126" s="56"/>
      <c r="F126" s="56"/>
      <c r="G126" s="56"/>
      <c r="H126" s="56"/>
      <c r="I126" s="153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ht="10.199999999999999" hidden="1"/>
    <row r="128" spans="1:31" ht="10.199999999999999" hidden="1"/>
    <row r="129" spans="1:63" ht="10.199999999999999" hidden="1"/>
    <row r="130" spans="1:63" s="2" customFormat="1" ht="6.9" customHeight="1">
      <c r="A130" s="35"/>
      <c r="B130" s="57"/>
      <c r="C130" s="58"/>
      <c r="D130" s="58"/>
      <c r="E130" s="58"/>
      <c r="F130" s="58"/>
      <c r="G130" s="58"/>
      <c r="H130" s="58"/>
      <c r="I130" s="156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" customHeight="1">
      <c r="A131" s="35"/>
      <c r="B131" s="36"/>
      <c r="C131" s="24" t="s">
        <v>162</v>
      </c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116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28" t="str">
        <f>E7</f>
        <v>Reko pokojů II.ETAPA 21 pokojů - PD- - -</v>
      </c>
      <c r="F134" s="329"/>
      <c r="G134" s="329"/>
      <c r="H134" s="329"/>
      <c r="I134" s="116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127</v>
      </c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84" t="str">
        <f>E9</f>
        <v>04 - Stavební úpravy pokoje 243</v>
      </c>
      <c r="F136" s="330"/>
      <c r="G136" s="330"/>
      <c r="H136" s="330"/>
      <c r="I136" s="116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" customHeight="1">
      <c r="A137" s="35"/>
      <c r="B137" s="36"/>
      <c r="C137" s="37"/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F12</f>
        <v>Sedlčany</v>
      </c>
      <c r="G138" s="37"/>
      <c r="H138" s="37"/>
      <c r="I138" s="118" t="s">
        <v>22</v>
      </c>
      <c r="J138" s="67" t="str">
        <f>IF(J12="","",J12)</f>
        <v>15. 4. 2020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" customHeight="1">
      <c r="A139" s="35"/>
      <c r="B139" s="36"/>
      <c r="C139" s="37"/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24</v>
      </c>
      <c r="D140" s="37"/>
      <c r="E140" s="37"/>
      <c r="F140" s="28" t="str">
        <f>E15</f>
        <v>Domov Sedlčany - poskytovatel soc. služeb</v>
      </c>
      <c r="G140" s="37"/>
      <c r="H140" s="37"/>
      <c r="I140" s="118" t="s">
        <v>32</v>
      </c>
      <c r="J140" s="33" t="str">
        <f>E21</f>
        <v>Ing. Michal Strnad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15" customHeight="1">
      <c r="A141" s="35"/>
      <c r="B141" s="36"/>
      <c r="C141" s="30" t="s">
        <v>30</v>
      </c>
      <c r="D141" s="37"/>
      <c r="E141" s="37"/>
      <c r="F141" s="28" t="str">
        <f>IF(E18="","",E18)</f>
        <v>Vyplň údaj</v>
      </c>
      <c r="G141" s="37"/>
      <c r="H141" s="37"/>
      <c r="I141" s="118" t="s">
        <v>37</v>
      </c>
      <c r="J141" s="33" t="str">
        <f>E24</f>
        <v xml:space="preserve"> 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76"/>
      <c r="B143" s="177"/>
      <c r="C143" s="178" t="s">
        <v>163</v>
      </c>
      <c r="D143" s="179" t="s">
        <v>65</v>
      </c>
      <c r="E143" s="179" t="s">
        <v>61</v>
      </c>
      <c r="F143" s="179" t="s">
        <v>62</v>
      </c>
      <c r="G143" s="179" t="s">
        <v>164</v>
      </c>
      <c r="H143" s="179" t="s">
        <v>165</v>
      </c>
      <c r="I143" s="180" t="s">
        <v>166</v>
      </c>
      <c r="J143" s="181" t="s">
        <v>131</v>
      </c>
      <c r="K143" s="182" t="s">
        <v>167</v>
      </c>
      <c r="L143" s="183"/>
      <c r="M143" s="76" t="s">
        <v>1</v>
      </c>
      <c r="N143" s="77" t="s">
        <v>44</v>
      </c>
      <c r="O143" s="77" t="s">
        <v>168</v>
      </c>
      <c r="P143" s="77" t="s">
        <v>169</v>
      </c>
      <c r="Q143" s="77" t="s">
        <v>170</v>
      </c>
      <c r="R143" s="77" t="s">
        <v>171</v>
      </c>
      <c r="S143" s="77" t="s">
        <v>172</v>
      </c>
      <c r="T143" s="78" t="s">
        <v>173</v>
      </c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</row>
    <row r="144" spans="1:63" s="2" customFormat="1" ht="22.8" customHeight="1">
      <c r="A144" s="35"/>
      <c r="B144" s="36"/>
      <c r="C144" s="83" t="s">
        <v>174</v>
      </c>
      <c r="D144" s="37"/>
      <c r="E144" s="37"/>
      <c r="F144" s="37"/>
      <c r="G144" s="37"/>
      <c r="H144" s="37"/>
      <c r="I144" s="116"/>
      <c r="J144" s="184">
        <f>BK144</f>
        <v>0</v>
      </c>
      <c r="K144" s="37"/>
      <c r="L144" s="40"/>
      <c r="M144" s="79"/>
      <c r="N144" s="185"/>
      <c r="O144" s="80"/>
      <c r="P144" s="186">
        <f>P145+P276+P467</f>
        <v>0</v>
      </c>
      <c r="Q144" s="80"/>
      <c r="R144" s="186">
        <f>R145+R276+R467</f>
        <v>9.5596664199999992</v>
      </c>
      <c r="S144" s="80"/>
      <c r="T144" s="187">
        <f>T145+T276+T467</f>
        <v>6.5382740800000008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79</v>
      </c>
      <c r="AU144" s="18" t="s">
        <v>133</v>
      </c>
      <c r="BK144" s="188">
        <f>BK145+BK276+BK467</f>
        <v>0</v>
      </c>
    </row>
    <row r="145" spans="1:65" s="12" customFormat="1" ht="25.95" customHeight="1">
      <c r="B145" s="189"/>
      <c r="C145" s="190"/>
      <c r="D145" s="191" t="s">
        <v>79</v>
      </c>
      <c r="E145" s="192" t="s">
        <v>175</v>
      </c>
      <c r="F145" s="192" t="s">
        <v>176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P146+P177+P252+P268+P274</f>
        <v>0</v>
      </c>
      <c r="Q145" s="197"/>
      <c r="R145" s="198">
        <f>R146+R177+R252+R268+R274</f>
        <v>8.3007478900000002</v>
      </c>
      <c r="S145" s="197"/>
      <c r="T145" s="199">
        <f>T146+T177+T252+T268+T274</f>
        <v>5.6430270000000009</v>
      </c>
      <c r="AR145" s="200" t="s">
        <v>88</v>
      </c>
      <c r="AT145" s="201" t="s">
        <v>79</v>
      </c>
      <c r="AU145" s="201" t="s">
        <v>80</v>
      </c>
      <c r="AY145" s="200" t="s">
        <v>177</v>
      </c>
      <c r="BK145" s="202">
        <f>BK146+BK177+BK252+BK268+BK274</f>
        <v>0</v>
      </c>
    </row>
    <row r="146" spans="1:65" s="12" customFormat="1" ht="22.8" customHeight="1">
      <c r="B146" s="189"/>
      <c r="C146" s="190"/>
      <c r="D146" s="191" t="s">
        <v>79</v>
      </c>
      <c r="E146" s="203" t="s">
        <v>178</v>
      </c>
      <c r="F146" s="203" t="s">
        <v>179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SUM(P147:P176)</f>
        <v>0</v>
      </c>
      <c r="Q146" s="197"/>
      <c r="R146" s="198">
        <f>SUM(R147:R176)</f>
        <v>3.8081492699999999</v>
      </c>
      <c r="S146" s="197"/>
      <c r="T146" s="199">
        <f>SUM(T147:T176)</f>
        <v>0</v>
      </c>
      <c r="AR146" s="200" t="s">
        <v>88</v>
      </c>
      <c r="AT146" s="201" t="s">
        <v>79</v>
      </c>
      <c r="AU146" s="201" t="s">
        <v>88</v>
      </c>
      <c r="AY146" s="200" t="s">
        <v>177</v>
      </c>
      <c r="BK146" s="202">
        <f>SUM(BK147:BK176)</f>
        <v>0</v>
      </c>
    </row>
    <row r="147" spans="1:65" s="2" customFormat="1" ht="21.75" customHeight="1">
      <c r="A147" s="35"/>
      <c r="B147" s="36"/>
      <c r="C147" s="205" t="s">
        <v>88</v>
      </c>
      <c r="D147" s="205" t="s">
        <v>180</v>
      </c>
      <c r="E147" s="206" t="s">
        <v>181</v>
      </c>
      <c r="F147" s="207" t="s">
        <v>182</v>
      </c>
      <c r="G147" s="208" t="s">
        <v>183</v>
      </c>
      <c r="H147" s="209">
        <v>0.371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46</v>
      </c>
      <c r="O147" s="72"/>
      <c r="P147" s="215">
        <f>O147*H147</f>
        <v>0</v>
      </c>
      <c r="Q147" s="215">
        <v>1.7863599999999999</v>
      </c>
      <c r="R147" s="215">
        <f>Q147*H147</f>
        <v>0.66273956000000001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184</v>
      </c>
      <c r="AT147" s="217" t="s">
        <v>180</v>
      </c>
      <c r="AU147" s="217" t="s">
        <v>185</v>
      </c>
      <c r="AY147" s="18" t="s">
        <v>177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185</v>
      </c>
      <c r="BK147" s="218">
        <f>ROUND(I147*H147,2)</f>
        <v>0</v>
      </c>
      <c r="BL147" s="18" t="s">
        <v>184</v>
      </c>
      <c r="BM147" s="217" t="s">
        <v>186</v>
      </c>
    </row>
    <row r="148" spans="1:65" s="13" customFormat="1" ht="10.199999999999999">
      <c r="B148" s="219"/>
      <c r="C148" s="220"/>
      <c r="D148" s="221" t="s">
        <v>187</v>
      </c>
      <c r="E148" s="222" t="s">
        <v>1</v>
      </c>
      <c r="F148" s="223" t="s">
        <v>188</v>
      </c>
      <c r="G148" s="220"/>
      <c r="H148" s="222" t="s">
        <v>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187</v>
      </c>
      <c r="AU148" s="229" t="s">
        <v>185</v>
      </c>
      <c r="AV148" s="13" t="s">
        <v>88</v>
      </c>
      <c r="AW148" s="13" t="s">
        <v>36</v>
      </c>
      <c r="AX148" s="13" t="s">
        <v>80</v>
      </c>
      <c r="AY148" s="229" t="s">
        <v>177</v>
      </c>
    </row>
    <row r="149" spans="1:65" s="14" customFormat="1" ht="10.199999999999999">
      <c r="B149" s="230"/>
      <c r="C149" s="231"/>
      <c r="D149" s="221" t="s">
        <v>187</v>
      </c>
      <c r="E149" s="232" t="s">
        <v>1</v>
      </c>
      <c r="F149" s="233" t="s">
        <v>189</v>
      </c>
      <c r="G149" s="231"/>
      <c r="H149" s="234">
        <v>0.371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187</v>
      </c>
      <c r="AU149" s="240" t="s">
        <v>185</v>
      </c>
      <c r="AV149" s="14" t="s">
        <v>185</v>
      </c>
      <c r="AW149" s="14" t="s">
        <v>36</v>
      </c>
      <c r="AX149" s="14" t="s">
        <v>88</v>
      </c>
      <c r="AY149" s="240" t="s">
        <v>177</v>
      </c>
    </row>
    <row r="150" spans="1:65" s="2" customFormat="1" ht="21.75" customHeight="1">
      <c r="A150" s="35"/>
      <c r="B150" s="36"/>
      <c r="C150" s="205" t="s">
        <v>185</v>
      </c>
      <c r="D150" s="205" t="s">
        <v>180</v>
      </c>
      <c r="E150" s="206" t="s">
        <v>190</v>
      </c>
      <c r="F150" s="207" t="s">
        <v>191</v>
      </c>
      <c r="G150" s="208" t="s">
        <v>192</v>
      </c>
      <c r="H150" s="209">
        <v>2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46</v>
      </c>
      <c r="O150" s="72"/>
      <c r="P150" s="215">
        <f>O150*H150</f>
        <v>0</v>
      </c>
      <c r="Q150" s="215">
        <v>2.019E-2</v>
      </c>
      <c r="R150" s="215">
        <f>Q150*H150</f>
        <v>4.0379999999999999E-2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184</v>
      </c>
      <c r="AT150" s="217" t="s">
        <v>180</v>
      </c>
      <c r="AU150" s="217" t="s">
        <v>185</v>
      </c>
      <c r="AY150" s="18" t="s">
        <v>177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185</v>
      </c>
      <c r="BK150" s="218">
        <f>ROUND(I150*H150,2)</f>
        <v>0</v>
      </c>
      <c r="BL150" s="18" t="s">
        <v>184</v>
      </c>
      <c r="BM150" s="217" t="s">
        <v>193</v>
      </c>
    </row>
    <row r="151" spans="1:65" s="2" customFormat="1" ht="21.75" customHeight="1">
      <c r="A151" s="35"/>
      <c r="B151" s="36"/>
      <c r="C151" s="205" t="s">
        <v>178</v>
      </c>
      <c r="D151" s="205" t="s">
        <v>180</v>
      </c>
      <c r="E151" s="206" t="s">
        <v>194</v>
      </c>
      <c r="F151" s="207" t="s">
        <v>195</v>
      </c>
      <c r="G151" s="208" t="s">
        <v>192</v>
      </c>
      <c r="H151" s="209">
        <v>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46</v>
      </c>
      <c r="O151" s="72"/>
      <c r="P151" s="215">
        <f>O151*H151</f>
        <v>0</v>
      </c>
      <c r="Q151" s="215">
        <v>4.2860000000000002E-2</v>
      </c>
      <c r="R151" s="215">
        <f>Q151*H151</f>
        <v>4.2860000000000002E-2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184</v>
      </c>
      <c r="AT151" s="217" t="s">
        <v>180</v>
      </c>
      <c r="AU151" s="217" t="s">
        <v>185</v>
      </c>
      <c r="AY151" s="18" t="s">
        <v>177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185</v>
      </c>
      <c r="BK151" s="218">
        <f>ROUND(I151*H151,2)</f>
        <v>0</v>
      </c>
      <c r="BL151" s="18" t="s">
        <v>184</v>
      </c>
      <c r="BM151" s="217" t="s">
        <v>196</v>
      </c>
    </row>
    <row r="152" spans="1:65" s="2" customFormat="1" ht="21.75" customHeight="1">
      <c r="A152" s="35"/>
      <c r="B152" s="36"/>
      <c r="C152" s="205" t="s">
        <v>184</v>
      </c>
      <c r="D152" s="205" t="s">
        <v>180</v>
      </c>
      <c r="E152" s="206" t="s">
        <v>197</v>
      </c>
      <c r="F152" s="207" t="s">
        <v>198</v>
      </c>
      <c r="G152" s="208" t="s">
        <v>192</v>
      </c>
      <c r="H152" s="209">
        <v>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46</v>
      </c>
      <c r="O152" s="72"/>
      <c r="P152" s="215">
        <f>O152*H152</f>
        <v>0</v>
      </c>
      <c r="Q152" s="215">
        <v>2.444E-2</v>
      </c>
      <c r="R152" s="215">
        <f>Q152*H152</f>
        <v>2.444E-2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184</v>
      </c>
      <c r="AT152" s="217" t="s">
        <v>180</v>
      </c>
      <c r="AU152" s="217" t="s">
        <v>185</v>
      </c>
      <c r="AY152" s="18" t="s">
        <v>177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185</v>
      </c>
      <c r="BK152" s="218">
        <f>ROUND(I152*H152,2)</f>
        <v>0</v>
      </c>
      <c r="BL152" s="18" t="s">
        <v>184</v>
      </c>
      <c r="BM152" s="217" t="s">
        <v>199</v>
      </c>
    </row>
    <row r="153" spans="1:65" s="2" customFormat="1" ht="16.5" customHeight="1">
      <c r="A153" s="35"/>
      <c r="B153" s="36"/>
      <c r="C153" s="205" t="s">
        <v>200</v>
      </c>
      <c r="D153" s="205" t="s">
        <v>180</v>
      </c>
      <c r="E153" s="206" t="s">
        <v>201</v>
      </c>
      <c r="F153" s="207" t="s">
        <v>202</v>
      </c>
      <c r="G153" s="208" t="s">
        <v>203</v>
      </c>
      <c r="H153" s="209">
        <v>5.35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46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184</v>
      </c>
      <c r="AT153" s="217" t="s">
        <v>180</v>
      </c>
      <c r="AU153" s="217" t="s">
        <v>185</v>
      </c>
      <c r="AY153" s="18" t="s">
        <v>177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185</v>
      </c>
      <c r="BK153" s="218">
        <f>ROUND(I153*H153,2)</f>
        <v>0</v>
      </c>
      <c r="BL153" s="18" t="s">
        <v>184</v>
      </c>
      <c r="BM153" s="217" t="s">
        <v>204</v>
      </c>
    </row>
    <row r="154" spans="1:65" s="13" customFormat="1" ht="10.199999999999999">
      <c r="B154" s="219"/>
      <c r="C154" s="220"/>
      <c r="D154" s="221" t="s">
        <v>187</v>
      </c>
      <c r="E154" s="222" t="s">
        <v>1</v>
      </c>
      <c r="F154" s="223" t="s">
        <v>205</v>
      </c>
      <c r="G154" s="220"/>
      <c r="H154" s="222" t="s">
        <v>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187</v>
      </c>
      <c r="AU154" s="229" t="s">
        <v>185</v>
      </c>
      <c r="AV154" s="13" t="s">
        <v>88</v>
      </c>
      <c r="AW154" s="13" t="s">
        <v>36</v>
      </c>
      <c r="AX154" s="13" t="s">
        <v>80</v>
      </c>
      <c r="AY154" s="229" t="s">
        <v>177</v>
      </c>
    </row>
    <row r="155" spans="1:65" s="14" customFormat="1" ht="10.199999999999999">
      <c r="B155" s="230"/>
      <c r="C155" s="231"/>
      <c r="D155" s="221" t="s">
        <v>187</v>
      </c>
      <c r="E155" s="232" t="s">
        <v>1</v>
      </c>
      <c r="F155" s="233" t="s">
        <v>206</v>
      </c>
      <c r="G155" s="231"/>
      <c r="H155" s="234">
        <v>5.35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187</v>
      </c>
      <c r="AU155" s="240" t="s">
        <v>185</v>
      </c>
      <c r="AV155" s="14" t="s">
        <v>185</v>
      </c>
      <c r="AW155" s="14" t="s">
        <v>36</v>
      </c>
      <c r="AX155" s="14" t="s">
        <v>88</v>
      </c>
      <c r="AY155" s="240" t="s">
        <v>177</v>
      </c>
    </row>
    <row r="156" spans="1:65" s="2" customFormat="1" ht="21.75" customHeight="1">
      <c r="A156" s="35"/>
      <c r="B156" s="36"/>
      <c r="C156" s="205" t="s">
        <v>207</v>
      </c>
      <c r="D156" s="205" t="s">
        <v>180</v>
      </c>
      <c r="E156" s="206" t="s">
        <v>208</v>
      </c>
      <c r="F156" s="207" t="s">
        <v>209</v>
      </c>
      <c r="G156" s="208" t="s">
        <v>210</v>
      </c>
      <c r="H156" s="209">
        <v>7.7549999999999999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46</v>
      </c>
      <c r="O156" s="72"/>
      <c r="P156" s="215">
        <f>O156*H156</f>
        <v>0</v>
      </c>
      <c r="Q156" s="215">
        <v>6.9819999999999993E-2</v>
      </c>
      <c r="R156" s="215">
        <f>Q156*H156</f>
        <v>0.54145409999999994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184</v>
      </c>
      <c r="AT156" s="217" t="s">
        <v>180</v>
      </c>
      <c r="AU156" s="217" t="s">
        <v>185</v>
      </c>
      <c r="AY156" s="18" t="s">
        <v>177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185</v>
      </c>
      <c r="BK156" s="218">
        <f>ROUND(I156*H156,2)</f>
        <v>0</v>
      </c>
      <c r="BL156" s="18" t="s">
        <v>184</v>
      </c>
      <c r="BM156" s="217" t="s">
        <v>211</v>
      </c>
    </row>
    <row r="157" spans="1:65" s="13" customFormat="1" ht="10.199999999999999">
      <c r="B157" s="219"/>
      <c r="C157" s="220"/>
      <c r="D157" s="221" t="s">
        <v>187</v>
      </c>
      <c r="E157" s="222" t="s">
        <v>1</v>
      </c>
      <c r="F157" s="223" t="s">
        <v>212</v>
      </c>
      <c r="G157" s="220"/>
      <c r="H157" s="222" t="s">
        <v>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187</v>
      </c>
      <c r="AU157" s="229" t="s">
        <v>185</v>
      </c>
      <c r="AV157" s="13" t="s">
        <v>88</v>
      </c>
      <c r="AW157" s="13" t="s">
        <v>36</v>
      </c>
      <c r="AX157" s="13" t="s">
        <v>80</v>
      </c>
      <c r="AY157" s="229" t="s">
        <v>177</v>
      </c>
    </row>
    <row r="158" spans="1:65" s="14" customFormat="1" ht="10.199999999999999">
      <c r="B158" s="230"/>
      <c r="C158" s="231"/>
      <c r="D158" s="221" t="s">
        <v>187</v>
      </c>
      <c r="E158" s="232" t="s">
        <v>1</v>
      </c>
      <c r="F158" s="233" t="s">
        <v>1024</v>
      </c>
      <c r="G158" s="231"/>
      <c r="H158" s="234">
        <v>3.3149999999999999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187</v>
      </c>
      <c r="AU158" s="240" t="s">
        <v>185</v>
      </c>
      <c r="AV158" s="14" t="s">
        <v>185</v>
      </c>
      <c r="AW158" s="14" t="s">
        <v>36</v>
      </c>
      <c r="AX158" s="14" t="s">
        <v>80</v>
      </c>
      <c r="AY158" s="240" t="s">
        <v>177</v>
      </c>
    </row>
    <row r="159" spans="1:65" s="14" customFormat="1" ht="10.199999999999999">
      <c r="B159" s="230"/>
      <c r="C159" s="231"/>
      <c r="D159" s="221" t="s">
        <v>187</v>
      </c>
      <c r="E159" s="232" t="s">
        <v>1</v>
      </c>
      <c r="F159" s="233" t="s">
        <v>214</v>
      </c>
      <c r="G159" s="231"/>
      <c r="H159" s="234">
        <v>1.1220000000000001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187</v>
      </c>
      <c r="AU159" s="240" t="s">
        <v>185</v>
      </c>
      <c r="AV159" s="14" t="s">
        <v>185</v>
      </c>
      <c r="AW159" s="14" t="s">
        <v>36</v>
      </c>
      <c r="AX159" s="14" t="s">
        <v>80</v>
      </c>
      <c r="AY159" s="240" t="s">
        <v>177</v>
      </c>
    </row>
    <row r="160" spans="1:65" s="13" customFormat="1" ht="10.199999999999999">
      <c r="B160" s="219"/>
      <c r="C160" s="220"/>
      <c r="D160" s="221" t="s">
        <v>187</v>
      </c>
      <c r="E160" s="222" t="s">
        <v>1</v>
      </c>
      <c r="F160" s="223" t="s">
        <v>215</v>
      </c>
      <c r="G160" s="220"/>
      <c r="H160" s="222" t="s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187</v>
      </c>
      <c r="AU160" s="229" t="s">
        <v>185</v>
      </c>
      <c r="AV160" s="13" t="s">
        <v>88</v>
      </c>
      <c r="AW160" s="13" t="s">
        <v>36</v>
      </c>
      <c r="AX160" s="13" t="s">
        <v>80</v>
      </c>
      <c r="AY160" s="229" t="s">
        <v>177</v>
      </c>
    </row>
    <row r="161" spans="1:65" s="14" customFormat="1" ht="10.199999999999999">
      <c r="B161" s="230"/>
      <c r="C161" s="231"/>
      <c r="D161" s="221" t="s">
        <v>187</v>
      </c>
      <c r="E161" s="232" t="s">
        <v>1</v>
      </c>
      <c r="F161" s="233" t="s">
        <v>216</v>
      </c>
      <c r="G161" s="231"/>
      <c r="H161" s="234">
        <v>3.3180000000000001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187</v>
      </c>
      <c r="AU161" s="240" t="s">
        <v>185</v>
      </c>
      <c r="AV161" s="14" t="s">
        <v>185</v>
      </c>
      <c r="AW161" s="14" t="s">
        <v>36</v>
      </c>
      <c r="AX161" s="14" t="s">
        <v>80</v>
      </c>
      <c r="AY161" s="240" t="s">
        <v>177</v>
      </c>
    </row>
    <row r="162" spans="1:65" s="15" customFormat="1" ht="10.199999999999999">
      <c r="B162" s="241"/>
      <c r="C162" s="242"/>
      <c r="D162" s="221" t="s">
        <v>187</v>
      </c>
      <c r="E162" s="243" t="s">
        <v>1</v>
      </c>
      <c r="F162" s="244" t="s">
        <v>217</v>
      </c>
      <c r="G162" s="242"/>
      <c r="H162" s="245">
        <v>7.7549999999999999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187</v>
      </c>
      <c r="AU162" s="251" t="s">
        <v>185</v>
      </c>
      <c r="AV162" s="15" t="s">
        <v>184</v>
      </c>
      <c r="AW162" s="15" t="s">
        <v>36</v>
      </c>
      <c r="AX162" s="15" t="s">
        <v>88</v>
      </c>
      <c r="AY162" s="251" t="s">
        <v>177</v>
      </c>
    </row>
    <row r="163" spans="1:65" s="2" customFormat="1" ht="21.75" customHeight="1">
      <c r="A163" s="35"/>
      <c r="B163" s="36"/>
      <c r="C163" s="205" t="s">
        <v>218</v>
      </c>
      <c r="D163" s="205" t="s">
        <v>180</v>
      </c>
      <c r="E163" s="206" t="s">
        <v>219</v>
      </c>
      <c r="F163" s="207" t="s">
        <v>220</v>
      </c>
      <c r="G163" s="208" t="s">
        <v>210</v>
      </c>
      <c r="H163" s="209">
        <v>10.307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46</v>
      </c>
      <c r="O163" s="72"/>
      <c r="P163" s="215">
        <f>O163*H163</f>
        <v>0</v>
      </c>
      <c r="Q163" s="215">
        <v>8.7069999999999995E-2</v>
      </c>
      <c r="R163" s="215">
        <f>Q163*H163</f>
        <v>0.89743048999999997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184</v>
      </c>
      <c r="AT163" s="217" t="s">
        <v>180</v>
      </c>
      <c r="AU163" s="217" t="s">
        <v>185</v>
      </c>
      <c r="AY163" s="18" t="s">
        <v>177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185</v>
      </c>
      <c r="BK163" s="218">
        <f>ROUND(I163*H163,2)</f>
        <v>0</v>
      </c>
      <c r="BL163" s="18" t="s">
        <v>184</v>
      </c>
      <c r="BM163" s="217" t="s">
        <v>221</v>
      </c>
    </row>
    <row r="164" spans="1:65" s="13" customFormat="1" ht="10.199999999999999">
      <c r="B164" s="219"/>
      <c r="C164" s="220"/>
      <c r="D164" s="221" t="s">
        <v>187</v>
      </c>
      <c r="E164" s="222" t="s">
        <v>1</v>
      </c>
      <c r="F164" s="223" t="s">
        <v>222</v>
      </c>
      <c r="G164" s="220"/>
      <c r="H164" s="222" t="s">
        <v>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187</v>
      </c>
      <c r="AU164" s="229" t="s">
        <v>185</v>
      </c>
      <c r="AV164" s="13" t="s">
        <v>88</v>
      </c>
      <c r="AW164" s="13" t="s">
        <v>36</v>
      </c>
      <c r="AX164" s="13" t="s">
        <v>80</v>
      </c>
      <c r="AY164" s="229" t="s">
        <v>177</v>
      </c>
    </row>
    <row r="165" spans="1:65" s="14" customFormat="1" ht="10.199999999999999">
      <c r="B165" s="230"/>
      <c r="C165" s="231"/>
      <c r="D165" s="221" t="s">
        <v>187</v>
      </c>
      <c r="E165" s="232" t="s">
        <v>1</v>
      </c>
      <c r="F165" s="233" t="s">
        <v>1025</v>
      </c>
      <c r="G165" s="231"/>
      <c r="H165" s="234">
        <v>16.524000000000001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187</v>
      </c>
      <c r="AU165" s="240" t="s">
        <v>185</v>
      </c>
      <c r="AV165" s="14" t="s">
        <v>185</v>
      </c>
      <c r="AW165" s="14" t="s">
        <v>36</v>
      </c>
      <c r="AX165" s="14" t="s">
        <v>80</v>
      </c>
      <c r="AY165" s="240" t="s">
        <v>177</v>
      </c>
    </row>
    <row r="166" spans="1:65" s="13" customFormat="1" ht="10.199999999999999">
      <c r="B166" s="219"/>
      <c r="C166" s="220"/>
      <c r="D166" s="221" t="s">
        <v>187</v>
      </c>
      <c r="E166" s="222" t="s">
        <v>1</v>
      </c>
      <c r="F166" s="223" t="s">
        <v>224</v>
      </c>
      <c r="G166" s="220"/>
      <c r="H166" s="222" t="s">
        <v>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187</v>
      </c>
      <c r="AU166" s="229" t="s">
        <v>185</v>
      </c>
      <c r="AV166" s="13" t="s">
        <v>88</v>
      </c>
      <c r="AW166" s="13" t="s">
        <v>36</v>
      </c>
      <c r="AX166" s="13" t="s">
        <v>80</v>
      </c>
      <c r="AY166" s="229" t="s">
        <v>177</v>
      </c>
    </row>
    <row r="167" spans="1:65" s="14" customFormat="1" ht="10.199999999999999">
      <c r="B167" s="230"/>
      <c r="C167" s="231"/>
      <c r="D167" s="221" t="s">
        <v>187</v>
      </c>
      <c r="E167" s="232" t="s">
        <v>1</v>
      </c>
      <c r="F167" s="233" t="s">
        <v>1026</v>
      </c>
      <c r="G167" s="231"/>
      <c r="H167" s="234">
        <v>-6.2169999999999996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187</v>
      </c>
      <c r="AU167" s="240" t="s">
        <v>185</v>
      </c>
      <c r="AV167" s="14" t="s">
        <v>185</v>
      </c>
      <c r="AW167" s="14" t="s">
        <v>36</v>
      </c>
      <c r="AX167" s="14" t="s">
        <v>80</v>
      </c>
      <c r="AY167" s="240" t="s">
        <v>177</v>
      </c>
    </row>
    <row r="168" spans="1:65" s="15" customFormat="1" ht="10.199999999999999">
      <c r="B168" s="241"/>
      <c r="C168" s="242"/>
      <c r="D168" s="221" t="s">
        <v>187</v>
      </c>
      <c r="E168" s="243" t="s">
        <v>1</v>
      </c>
      <c r="F168" s="244" t="s">
        <v>217</v>
      </c>
      <c r="G168" s="242"/>
      <c r="H168" s="245">
        <v>10.307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187</v>
      </c>
      <c r="AU168" s="251" t="s">
        <v>185</v>
      </c>
      <c r="AV168" s="15" t="s">
        <v>184</v>
      </c>
      <c r="AW168" s="15" t="s">
        <v>36</v>
      </c>
      <c r="AX168" s="15" t="s">
        <v>88</v>
      </c>
      <c r="AY168" s="251" t="s">
        <v>177</v>
      </c>
    </row>
    <row r="169" spans="1:65" s="2" customFormat="1" ht="21.75" customHeight="1">
      <c r="A169" s="35"/>
      <c r="B169" s="36"/>
      <c r="C169" s="205" t="s">
        <v>226</v>
      </c>
      <c r="D169" s="205" t="s">
        <v>180</v>
      </c>
      <c r="E169" s="206" t="s">
        <v>227</v>
      </c>
      <c r="F169" s="207" t="s">
        <v>228</v>
      </c>
      <c r="G169" s="208" t="s">
        <v>210</v>
      </c>
      <c r="H169" s="209">
        <v>15.295999999999999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46</v>
      </c>
      <c r="O169" s="72"/>
      <c r="P169" s="215">
        <f>O169*H169</f>
        <v>0</v>
      </c>
      <c r="Q169" s="215">
        <v>0.10421999999999999</v>
      </c>
      <c r="R169" s="215">
        <f>Q169*H169</f>
        <v>1.5941491199999998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184</v>
      </c>
      <c r="AT169" s="217" t="s">
        <v>180</v>
      </c>
      <c r="AU169" s="217" t="s">
        <v>185</v>
      </c>
      <c r="AY169" s="18" t="s">
        <v>177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185</v>
      </c>
      <c r="BK169" s="218">
        <f>ROUND(I169*H169,2)</f>
        <v>0</v>
      </c>
      <c r="BL169" s="18" t="s">
        <v>184</v>
      </c>
      <c r="BM169" s="217" t="s">
        <v>229</v>
      </c>
    </row>
    <row r="170" spans="1:65" s="13" customFormat="1" ht="10.199999999999999">
      <c r="B170" s="219"/>
      <c r="C170" s="220"/>
      <c r="D170" s="221" t="s">
        <v>187</v>
      </c>
      <c r="E170" s="222" t="s">
        <v>1</v>
      </c>
      <c r="F170" s="223" t="s">
        <v>230</v>
      </c>
      <c r="G170" s="220"/>
      <c r="H170" s="222" t="s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187</v>
      </c>
      <c r="AU170" s="229" t="s">
        <v>185</v>
      </c>
      <c r="AV170" s="13" t="s">
        <v>88</v>
      </c>
      <c r="AW170" s="13" t="s">
        <v>36</v>
      </c>
      <c r="AX170" s="13" t="s">
        <v>80</v>
      </c>
      <c r="AY170" s="229" t="s">
        <v>177</v>
      </c>
    </row>
    <row r="171" spans="1:65" s="14" customFormat="1" ht="10.199999999999999">
      <c r="B171" s="230"/>
      <c r="C171" s="231"/>
      <c r="D171" s="221" t="s">
        <v>187</v>
      </c>
      <c r="E171" s="232" t="s">
        <v>1</v>
      </c>
      <c r="F171" s="233" t="s">
        <v>1027</v>
      </c>
      <c r="G171" s="231"/>
      <c r="H171" s="234">
        <v>17.756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187</v>
      </c>
      <c r="AU171" s="240" t="s">
        <v>185</v>
      </c>
      <c r="AV171" s="14" t="s">
        <v>185</v>
      </c>
      <c r="AW171" s="14" t="s">
        <v>36</v>
      </c>
      <c r="AX171" s="14" t="s">
        <v>80</v>
      </c>
      <c r="AY171" s="240" t="s">
        <v>177</v>
      </c>
    </row>
    <row r="172" spans="1:65" s="14" customFormat="1" ht="10.199999999999999">
      <c r="B172" s="230"/>
      <c r="C172" s="231"/>
      <c r="D172" s="221" t="s">
        <v>187</v>
      </c>
      <c r="E172" s="232" t="s">
        <v>1</v>
      </c>
      <c r="F172" s="233" t="s">
        <v>232</v>
      </c>
      <c r="G172" s="231"/>
      <c r="H172" s="234">
        <v>-2.46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187</v>
      </c>
      <c r="AU172" s="240" t="s">
        <v>185</v>
      </c>
      <c r="AV172" s="14" t="s">
        <v>185</v>
      </c>
      <c r="AW172" s="14" t="s">
        <v>36</v>
      </c>
      <c r="AX172" s="14" t="s">
        <v>80</v>
      </c>
      <c r="AY172" s="240" t="s">
        <v>177</v>
      </c>
    </row>
    <row r="173" spans="1:65" s="15" customFormat="1" ht="10.199999999999999">
      <c r="B173" s="241"/>
      <c r="C173" s="242"/>
      <c r="D173" s="221" t="s">
        <v>187</v>
      </c>
      <c r="E173" s="243" t="s">
        <v>1</v>
      </c>
      <c r="F173" s="244" t="s">
        <v>217</v>
      </c>
      <c r="G173" s="242"/>
      <c r="H173" s="245">
        <v>15.295999999999999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187</v>
      </c>
      <c r="AU173" s="251" t="s">
        <v>185</v>
      </c>
      <c r="AV173" s="15" t="s">
        <v>184</v>
      </c>
      <c r="AW173" s="15" t="s">
        <v>36</v>
      </c>
      <c r="AX173" s="15" t="s">
        <v>88</v>
      </c>
      <c r="AY173" s="251" t="s">
        <v>177</v>
      </c>
    </row>
    <row r="174" spans="1:65" s="2" customFormat="1" ht="21.75" customHeight="1">
      <c r="A174" s="35"/>
      <c r="B174" s="36"/>
      <c r="C174" s="205" t="s">
        <v>233</v>
      </c>
      <c r="D174" s="205" t="s">
        <v>180</v>
      </c>
      <c r="E174" s="206" t="s">
        <v>234</v>
      </c>
      <c r="F174" s="207" t="s">
        <v>235</v>
      </c>
      <c r="G174" s="208" t="s">
        <v>203</v>
      </c>
      <c r="H174" s="209">
        <v>2.6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46</v>
      </c>
      <c r="O174" s="72"/>
      <c r="P174" s="215">
        <f>O174*H174</f>
        <v>0</v>
      </c>
      <c r="Q174" s="215">
        <v>8.0000000000000007E-5</v>
      </c>
      <c r="R174" s="215">
        <f>Q174*H174</f>
        <v>2.0800000000000001E-4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184</v>
      </c>
      <c r="AT174" s="217" t="s">
        <v>180</v>
      </c>
      <c r="AU174" s="217" t="s">
        <v>185</v>
      </c>
      <c r="AY174" s="18" t="s">
        <v>177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185</v>
      </c>
      <c r="BK174" s="218">
        <f>ROUND(I174*H174,2)</f>
        <v>0</v>
      </c>
      <c r="BL174" s="18" t="s">
        <v>184</v>
      </c>
      <c r="BM174" s="217" t="s">
        <v>236</v>
      </c>
    </row>
    <row r="175" spans="1:65" s="2" customFormat="1" ht="21.75" customHeight="1">
      <c r="A175" s="35"/>
      <c r="B175" s="36"/>
      <c r="C175" s="205" t="s">
        <v>114</v>
      </c>
      <c r="D175" s="205" t="s">
        <v>180</v>
      </c>
      <c r="E175" s="206" t="s">
        <v>237</v>
      </c>
      <c r="F175" s="207" t="s">
        <v>238</v>
      </c>
      <c r="G175" s="208" t="s">
        <v>203</v>
      </c>
      <c r="H175" s="209">
        <v>13.4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46</v>
      </c>
      <c r="O175" s="72"/>
      <c r="P175" s="215">
        <f>O175*H175</f>
        <v>0</v>
      </c>
      <c r="Q175" s="215">
        <v>1.2E-4</v>
      </c>
      <c r="R175" s="215">
        <f>Q175*H175</f>
        <v>1.6080000000000001E-3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184</v>
      </c>
      <c r="AT175" s="217" t="s">
        <v>180</v>
      </c>
      <c r="AU175" s="217" t="s">
        <v>185</v>
      </c>
      <c r="AY175" s="18" t="s">
        <v>177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185</v>
      </c>
      <c r="BK175" s="218">
        <f>ROUND(I175*H175,2)</f>
        <v>0</v>
      </c>
      <c r="BL175" s="18" t="s">
        <v>184</v>
      </c>
      <c r="BM175" s="217" t="s">
        <v>239</v>
      </c>
    </row>
    <row r="176" spans="1:65" s="2" customFormat="1" ht="21.75" customHeight="1">
      <c r="A176" s="35"/>
      <c r="B176" s="36"/>
      <c r="C176" s="205" t="s">
        <v>117</v>
      </c>
      <c r="D176" s="205" t="s">
        <v>180</v>
      </c>
      <c r="E176" s="206" t="s">
        <v>240</v>
      </c>
      <c r="F176" s="207" t="s">
        <v>241</v>
      </c>
      <c r="G176" s="208" t="s">
        <v>203</v>
      </c>
      <c r="H176" s="209">
        <v>14.4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46</v>
      </c>
      <c r="O176" s="72"/>
      <c r="P176" s="215">
        <f>O176*H176</f>
        <v>0</v>
      </c>
      <c r="Q176" s="215">
        <v>2.0000000000000001E-4</v>
      </c>
      <c r="R176" s="215">
        <f>Q176*H176</f>
        <v>2.8800000000000002E-3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184</v>
      </c>
      <c r="AT176" s="217" t="s">
        <v>180</v>
      </c>
      <c r="AU176" s="217" t="s">
        <v>185</v>
      </c>
      <c r="AY176" s="18" t="s">
        <v>177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185</v>
      </c>
      <c r="BK176" s="218">
        <f>ROUND(I176*H176,2)</f>
        <v>0</v>
      </c>
      <c r="BL176" s="18" t="s">
        <v>184</v>
      </c>
      <c r="BM176" s="217" t="s">
        <v>242</v>
      </c>
    </row>
    <row r="177" spans="1:65" s="12" customFormat="1" ht="22.8" customHeight="1">
      <c r="B177" s="189"/>
      <c r="C177" s="190"/>
      <c r="D177" s="191" t="s">
        <v>79</v>
      </c>
      <c r="E177" s="203" t="s">
        <v>207</v>
      </c>
      <c r="F177" s="203" t="s">
        <v>243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SUM(P178:P251)</f>
        <v>0</v>
      </c>
      <c r="Q177" s="197"/>
      <c r="R177" s="198">
        <f>SUM(R178:R251)</f>
        <v>4.4908481199999999</v>
      </c>
      <c r="S177" s="197"/>
      <c r="T177" s="199">
        <f>SUM(T178:T251)</f>
        <v>0</v>
      </c>
      <c r="AR177" s="200" t="s">
        <v>88</v>
      </c>
      <c r="AT177" s="201" t="s">
        <v>79</v>
      </c>
      <c r="AU177" s="201" t="s">
        <v>88</v>
      </c>
      <c r="AY177" s="200" t="s">
        <v>177</v>
      </c>
      <c r="BK177" s="202">
        <f>SUM(BK178:BK251)</f>
        <v>0</v>
      </c>
    </row>
    <row r="178" spans="1:65" s="2" customFormat="1" ht="21.75" customHeight="1">
      <c r="A178" s="35"/>
      <c r="B178" s="36"/>
      <c r="C178" s="205" t="s">
        <v>120</v>
      </c>
      <c r="D178" s="205" t="s">
        <v>180</v>
      </c>
      <c r="E178" s="206" t="s">
        <v>244</v>
      </c>
      <c r="F178" s="207" t="s">
        <v>245</v>
      </c>
      <c r="G178" s="208" t="s">
        <v>210</v>
      </c>
      <c r="H178" s="209">
        <v>37.200000000000003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46</v>
      </c>
      <c r="O178" s="72"/>
      <c r="P178" s="215">
        <f>O178*H178</f>
        <v>0</v>
      </c>
      <c r="Q178" s="215">
        <v>2.5999999999999998E-4</v>
      </c>
      <c r="R178" s="215">
        <f>Q178*H178</f>
        <v>9.672E-3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184</v>
      </c>
      <c r="AT178" s="217" t="s">
        <v>180</v>
      </c>
      <c r="AU178" s="217" t="s">
        <v>185</v>
      </c>
      <c r="AY178" s="18" t="s">
        <v>177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185</v>
      </c>
      <c r="BK178" s="218">
        <f>ROUND(I178*H178,2)</f>
        <v>0</v>
      </c>
      <c r="BL178" s="18" t="s">
        <v>184</v>
      </c>
      <c r="BM178" s="217" t="s">
        <v>246</v>
      </c>
    </row>
    <row r="179" spans="1:65" s="14" customFormat="1" ht="10.199999999999999">
      <c r="B179" s="230"/>
      <c r="C179" s="231"/>
      <c r="D179" s="221" t="s">
        <v>187</v>
      </c>
      <c r="E179" s="232" t="s">
        <v>1</v>
      </c>
      <c r="F179" s="233" t="s">
        <v>1121</v>
      </c>
      <c r="G179" s="231"/>
      <c r="H179" s="234">
        <v>37.200000000000003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187</v>
      </c>
      <c r="AU179" s="240" t="s">
        <v>185</v>
      </c>
      <c r="AV179" s="14" t="s">
        <v>185</v>
      </c>
      <c r="AW179" s="14" t="s">
        <v>36</v>
      </c>
      <c r="AX179" s="14" t="s">
        <v>88</v>
      </c>
      <c r="AY179" s="240" t="s">
        <v>177</v>
      </c>
    </row>
    <row r="180" spans="1:65" s="2" customFormat="1" ht="16.5" customHeight="1">
      <c r="A180" s="35"/>
      <c r="B180" s="36"/>
      <c r="C180" s="205" t="s">
        <v>123</v>
      </c>
      <c r="D180" s="205" t="s">
        <v>180</v>
      </c>
      <c r="E180" s="206" t="s">
        <v>248</v>
      </c>
      <c r="F180" s="207" t="s">
        <v>249</v>
      </c>
      <c r="G180" s="208" t="s">
        <v>210</v>
      </c>
      <c r="H180" s="209">
        <v>4.71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46</v>
      </c>
      <c r="O180" s="72"/>
      <c r="P180" s="215">
        <f>O180*H180</f>
        <v>0</v>
      </c>
      <c r="Q180" s="215">
        <v>0.04</v>
      </c>
      <c r="R180" s="215">
        <f>Q180*H180</f>
        <v>0.18840000000000001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184</v>
      </c>
      <c r="AT180" s="217" t="s">
        <v>180</v>
      </c>
      <c r="AU180" s="217" t="s">
        <v>185</v>
      </c>
      <c r="AY180" s="18" t="s">
        <v>177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185</v>
      </c>
      <c r="BK180" s="218">
        <f>ROUND(I180*H180,2)</f>
        <v>0</v>
      </c>
      <c r="BL180" s="18" t="s">
        <v>184</v>
      </c>
      <c r="BM180" s="217" t="s">
        <v>250</v>
      </c>
    </row>
    <row r="181" spans="1:65" s="13" customFormat="1" ht="10.199999999999999">
      <c r="B181" s="219"/>
      <c r="C181" s="220"/>
      <c r="D181" s="221" t="s">
        <v>187</v>
      </c>
      <c r="E181" s="222" t="s">
        <v>1</v>
      </c>
      <c r="F181" s="223" t="s">
        <v>251</v>
      </c>
      <c r="G181" s="220"/>
      <c r="H181" s="222" t="s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187</v>
      </c>
      <c r="AU181" s="229" t="s">
        <v>185</v>
      </c>
      <c r="AV181" s="13" t="s">
        <v>88</v>
      </c>
      <c r="AW181" s="13" t="s">
        <v>36</v>
      </c>
      <c r="AX181" s="13" t="s">
        <v>80</v>
      </c>
      <c r="AY181" s="229" t="s">
        <v>177</v>
      </c>
    </row>
    <row r="182" spans="1:65" s="14" customFormat="1" ht="10.199999999999999">
      <c r="B182" s="230"/>
      <c r="C182" s="231"/>
      <c r="D182" s="221" t="s">
        <v>187</v>
      </c>
      <c r="E182" s="232" t="s">
        <v>1</v>
      </c>
      <c r="F182" s="233" t="s">
        <v>252</v>
      </c>
      <c r="G182" s="231"/>
      <c r="H182" s="234">
        <v>2.71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187</v>
      </c>
      <c r="AU182" s="240" t="s">
        <v>185</v>
      </c>
      <c r="AV182" s="14" t="s">
        <v>185</v>
      </c>
      <c r="AW182" s="14" t="s">
        <v>36</v>
      </c>
      <c r="AX182" s="14" t="s">
        <v>80</v>
      </c>
      <c r="AY182" s="240" t="s">
        <v>177</v>
      </c>
    </row>
    <row r="183" spans="1:65" s="13" customFormat="1" ht="10.199999999999999">
      <c r="B183" s="219"/>
      <c r="C183" s="220"/>
      <c r="D183" s="221" t="s">
        <v>187</v>
      </c>
      <c r="E183" s="222" t="s">
        <v>1</v>
      </c>
      <c r="F183" s="223" t="s">
        <v>253</v>
      </c>
      <c r="G183" s="220"/>
      <c r="H183" s="222" t="s">
        <v>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187</v>
      </c>
      <c r="AU183" s="229" t="s">
        <v>185</v>
      </c>
      <c r="AV183" s="13" t="s">
        <v>88</v>
      </c>
      <c r="AW183" s="13" t="s">
        <v>36</v>
      </c>
      <c r="AX183" s="13" t="s">
        <v>80</v>
      </c>
      <c r="AY183" s="229" t="s">
        <v>177</v>
      </c>
    </row>
    <row r="184" spans="1:65" s="14" customFormat="1" ht="10.199999999999999">
      <c r="B184" s="230"/>
      <c r="C184" s="231"/>
      <c r="D184" s="221" t="s">
        <v>187</v>
      </c>
      <c r="E184" s="232" t="s">
        <v>1</v>
      </c>
      <c r="F184" s="233" t="s">
        <v>254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187</v>
      </c>
      <c r="AU184" s="240" t="s">
        <v>185</v>
      </c>
      <c r="AV184" s="14" t="s">
        <v>185</v>
      </c>
      <c r="AW184" s="14" t="s">
        <v>36</v>
      </c>
      <c r="AX184" s="14" t="s">
        <v>80</v>
      </c>
      <c r="AY184" s="240" t="s">
        <v>177</v>
      </c>
    </row>
    <row r="185" spans="1:65" s="15" customFormat="1" ht="10.199999999999999">
      <c r="B185" s="241"/>
      <c r="C185" s="242"/>
      <c r="D185" s="221" t="s">
        <v>187</v>
      </c>
      <c r="E185" s="243" t="s">
        <v>1</v>
      </c>
      <c r="F185" s="244" t="s">
        <v>217</v>
      </c>
      <c r="G185" s="242"/>
      <c r="H185" s="245">
        <v>4.71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187</v>
      </c>
      <c r="AU185" s="251" t="s">
        <v>185</v>
      </c>
      <c r="AV185" s="15" t="s">
        <v>184</v>
      </c>
      <c r="AW185" s="15" t="s">
        <v>36</v>
      </c>
      <c r="AX185" s="15" t="s">
        <v>88</v>
      </c>
      <c r="AY185" s="251" t="s">
        <v>177</v>
      </c>
    </row>
    <row r="186" spans="1:65" s="2" customFormat="1" ht="21.75" customHeight="1">
      <c r="A186" s="35"/>
      <c r="B186" s="36"/>
      <c r="C186" s="205" t="s">
        <v>255</v>
      </c>
      <c r="D186" s="205" t="s">
        <v>180</v>
      </c>
      <c r="E186" s="206" t="s">
        <v>256</v>
      </c>
      <c r="F186" s="207" t="s">
        <v>257</v>
      </c>
      <c r="G186" s="208" t="s">
        <v>210</v>
      </c>
      <c r="H186" s="209">
        <v>37.200000000000003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46</v>
      </c>
      <c r="O186" s="72"/>
      <c r="P186" s="215">
        <f>O186*H186</f>
        <v>0</v>
      </c>
      <c r="Q186" s="215">
        <v>4.8900000000000002E-3</v>
      </c>
      <c r="R186" s="215">
        <f>Q186*H186</f>
        <v>0.18190800000000001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184</v>
      </c>
      <c r="AT186" s="217" t="s">
        <v>180</v>
      </c>
      <c r="AU186" s="217" t="s">
        <v>185</v>
      </c>
      <c r="AY186" s="18" t="s">
        <v>177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185</v>
      </c>
      <c r="BK186" s="218">
        <f>ROUND(I186*H186,2)</f>
        <v>0</v>
      </c>
      <c r="BL186" s="18" t="s">
        <v>184</v>
      </c>
      <c r="BM186" s="217" t="s">
        <v>258</v>
      </c>
    </row>
    <row r="187" spans="1:65" s="14" customFormat="1" ht="10.199999999999999">
      <c r="B187" s="230"/>
      <c r="C187" s="231"/>
      <c r="D187" s="221" t="s">
        <v>187</v>
      </c>
      <c r="E187" s="232" t="s">
        <v>1</v>
      </c>
      <c r="F187" s="233" t="s">
        <v>1122</v>
      </c>
      <c r="G187" s="231"/>
      <c r="H187" s="234">
        <v>37.200000000000003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187</v>
      </c>
      <c r="AU187" s="240" t="s">
        <v>185</v>
      </c>
      <c r="AV187" s="14" t="s">
        <v>185</v>
      </c>
      <c r="AW187" s="14" t="s">
        <v>36</v>
      </c>
      <c r="AX187" s="14" t="s">
        <v>88</v>
      </c>
      <c r="AY187" s="240" t="s">
        <v>177</v>
      </c>
    </row>
    <row r="188" spans="1:65" s="2" customFormat="1" ht="21.75" customHeight="1">
      <c r="A188" s="35"/>
      <c r="B188" s="36"/>
      <c r="C188" s="205" t="s">
        <v>8</v>
      </c>
      <c r="D188" s="205" t="s">
        <v>180</v>
      </c>
      <c r="E188" s="206" t="s">
        <v>260</v>
      </c>
      <c r="F188" s="207" t="s">
        <v>261</v>
      </c>
      <c r="G188" s="208" t="s">
        <v>210</v>
      </c>
      <c r="H188" s="209">
        <v>37.200000000000003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46</v>
      </c>
      <c r="O188" s="72"/>
      <c r="P188" s="215">
        <f>O188*H188</f>
        <v>0</v>
      </c>
      <c r="Q188" s="215">
        <v>3.0000000000000001E-3</v>
      </c>
      <c r="R188" s="215">
        <f>Q188*H188</f>
        <v>0.1116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184</v>
      </c>
      <c r="AT188" s="217" t="s">
        <v>180</v>
      </c>
      <c r="AU188" s="217" t="s">
        <v>185</v>
      </c>
      <c r="AY188" s="18" t="s">
        <v>177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185</v>
      </c>
      <c r="BK188" s="218">
        <f>ROUND(I188*H188,2)</f>
        <v>0</v>
      </c>
      <c r="BL188" s="18" t="s">
        <v>184</v>
      </c>
      <c r="BM188" s="217" t="s">
        <v>262</v>
      </c>
    </row>
    <row r="189" spans="1:65" s="2" customFormat="1" ht="21.75" customHeight="1">
      <c r="A189" s="35"/>
      <c r="B189" s="36"/>
      <c r="C189" s="205" t="s">
        <v>263</v>
      </c>
      <c r="D189" s="205" t="s">
        <v>180</v>
      </c>
      <c r="E189" s="206" t="s">
        <v>264</v>
      </c>
      <c r="F189" s="207" t="s">
        <v>265</v>
      </c>
      <c r="G189" s="208" t="s">
        <v>210</v>
      </c>
      <c r="H189" s="209">
        <v>44.292999999999999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46</v>
      </c>
      <c r="O189" s="72"/>
      <c r="P189" s="215">
        <f>O189*H189</f>
        <v>0</v>
      </c>
      <c r="Q189" s="215">
        <v>2.5999999999999998E-4</v>
      </c>
      <c r="R189" s="215">
        <f>Q189*H189</f>
        <v>1.1516179999999999E-2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184</v>
      </c>
      <c r="AT189" s="217" t="s">
        <v>180</v>
      </c>
      <c r="AU189" s="217" t="s">
        <v>185</v>
      </c>
      <c r="AY189" s="18" t="s">
        <v>177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185</v>
      </c>
      <c r="BK189" s="218">
        <f>ROUND(I189*H189,2)</f>
        <v>0</v>
      </c>
      <c r="BL189" s="18" t="s">
        <v>184</v>
      </c>
      <c r="BM189" s="217" t="s">
        <v>266</v>
      </c>
    </row>
    <row r="190" spans="1:65" s="13" customFormat="1" ht="10.199999999999999">
      <c r="B190" s="219"/>
      <c r="C190" s="220"/>
      <c r="D190" s="221" t="s">
        <v>187</v>
      </c>
      <c r="E190" s="222" t="s">
        <v>1</v>
      </c>
      <c r="F190" s="223" t="s">
        <v>267</v>
      </c>
      <c r="G190" s="220"/>
      <c r="H190" s="222" t="s">
        <v>1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187</v>
      </c>
      <c r="AU190" s="229" t="s">
        <v>185</v>
      </c>
      <c r="AV190" s="13" t="s">
        <v>88</v>
      </c>
      <c r="AW190" s="13" t="s">
        <v>36</v>
      </c>
      <c r="AX190" s="13" t="s">
        <v>80</v>
      </c>
      <c r="AY190" s="229" t="s">
        <v>177</v>
      </c>
    </row>
    <row r="191" spans="1:65" s="14" customFormat="1" ht="10.199999999999999">
      <c r="B191" s="230"/>
      <c r="C191" s="231"/>
      <c r="D191" s="221" t="s">
        <v>187</v>
      </c>
      <c r="E191" s="232" t="s">
        <v>1</v>
      </c>
      <c r="F191" s="233" t="s">
        <v>1030</v>
      </c>
      <c r="G191" s="231"/>
      <c r="H191" s="234">
        <v>17.876000000000001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187</v>
      </c>
      <c r="AU191" s="240" t="s">
        <v>185</v>
      </c>
      <c r="AV191" s="14" t="s">
        <v>185</v>
      </c>
      <c r="AW191" s="14" t="s">
        <v>36</v>
      </c>
      <c r="AX191" s="14" t="s">
        <v>80</v>
      </c>
      <c r="AY191" s="240" t="s">
        <v>177</v>
      </c>
    </row>
    <row r="192" spans="1:65" s="14" customFormat="1" ht="10.199999999999999">
      <c r="B192" s="230"/>
      <c r="C192" s="231"/>
      <c r="D192" s="221" t="s">
        <v>187</v>
      </c>
      <c r="E192" s="232" t="s">
        <v>1</v>
      </c>
      <c r="F192" s="233" t="s">
        <v>269</v>
      </c>
      <c r="G192" s="231"/>
      <c r="H192" s="234">
        <v>-3.7120000000000002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187</v>
      </c>
      <c r="AU192" s="240" t="s">
        <v>185</v>
      </c>
      <c r="AV192" s="14" t="s">
        <v>185</v>
      </c>
      <c r="AW192" s="14" t="s">
        <v>36</v>
      </c>
      <c r="AX192" s="14" t="s">
        <v>80</v>
      </c>
      <c r="AY192" s="240" t="s">
        <v>177</v>
      </c>
    </row>
    <row r="193" spans="1:65" s="13" customFormat="1" ht="10.199999999999999">
      <c r="B193" s="219"/>
      <c r="C193" s="220"/>
      <c r="D193" s="221" t="s">
        <v>187</v>
      </c>
      <c r="E193" s="222" t="s">
        <v>1</v>
      </c>
      <c r="F193" s="223" t="s">
        <v>270</v>
      </c>
      <c r="G193" s="220"/>
      <c r="H193" s="222" t="s">
        <v>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187</v>
      </c>
      <c r="AU193" s="229" t="s">
        <v>185</v>
      </c>
      <c r="AV193" s="13" t="s">
        <v>88</v>
      </c>
      <c r="AW193" s="13" t="s">
        <v>36</v>
      </c>
      <c r="AX193" s="13" t="s">
        <v>80</v>
      </c>
      <c r="AY193" s="229" t="s">
        <v>177</v>
      </c>
    </row>
    <row r="194" spans="1:65" s="13" customFormat="1" ht="10.199999999999999">
      <c r="B194" s="219"/>
      <c r="C194" s="220"/>
      <c r="D194" s="221" t="s">
        <v>187</v>
      </c>
      <c r="E194" s="222" t="s">
        <v>1</v>
      </c>
      <c r="F194" s="223" t="s">
        <v>1031</v>
      </c>
      <c r="G194" s="220"/>
      <c r="H194" s="222" t="s">
        <v>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187</v>
      </c>
      <c r="AU194" s="229" t="s">
        <v>185</v>
      </c>
      <c r="AV194" s="13" t="s">
        <v>88</v>
      </c>
      <c r="AW194" s="13" t="s">
        <v>36</v>
      </c>
      <c r="AX194" s="13" t="s">
        <v>80</v>
      </c>
      <c r="AY194" s="229" t="s">
        <v>177</v>
      </c>
    </row>
    <row r="195" spans="1:65" s="13" customFormat="1" ht="10.199999999999999">
      <c r="B195" s="219"/>
      <c r="C195" s="220"/>
      <c r="D195" s="221" t="s">
        <v>187</v>
      </c>
      <c r="E195" s="222" t="s">
        <v>1</v>
      </c>
      <c r="F195" s="223" t="s">
        <v>272</v>
      </c>
      <c r="G195" s="220"/>
      <c r="H195" s="222" t="s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187</v>
      </c>
      <c r="AU195" s="229" t="s">
        <v>185</v>
      </c>
      <c r="AV195" s="13" t="s">
        <v>88</v>
      </c>
      <c r="AW195" s="13" t="s">
        <v>36</v>
      </c>
      <c r="AX195" s="13" t="s">
        <v>80</v>
      </c>
      <c r="AY195" s="229" t="s">
        <v>177</v>
      </c>
    </row>
    <row r="196" spans="1:65" s="14" customFormat="1" ht="20.399999999999999">
      <c r="B196" s="230"/>
      <c r="C196" s="231"/>
      <c r="D196" s="221" t="s">
        <v>187</v>
      </c>
      <c r="E196" s="232" t="s">
        <v>1</v>
      </c>
      <c r="F196" s="233" t="s">
        <v>273</v>
      </c>
      <c r="G196" s="231"/>
      <c r="H196" s="234">
        <v>35.649000000000001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187</v>
      </c>
      <c r="AU196" s="240" t="s">
        <v>185</v>
      </c>
      <c r="AV196" s="14" t="s">
        <v>185</v>
      </c>
      <c r="AW196" s="14" t="s">
        <v>36</v>
      </c>
      <c r="AX196" s="14" t="s">
        <v>80</v>
      </c>
      <c r="AY196" s="240" t="s">
        <v>177</v>
      </c>
    </row>
    <row r="197" spans="1:65" s="14" customFormat="1" ht="10.199999999999999">
      <c r="B197" s="230"/>
      <c r="C197" s="231"/>
      <c r="D197" s="221" t="s">
        <v>187</v>
      </c>
      <c r="E197" s="232" t="s">
        <v>1</v>
      </c>
      <c r="F197" s="233" t="s">
        <v>274</v>
      </c>
      <c r="G197" s="231"/>
      <c r="H197" s="234">
        <v>-5.52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187</v>
      </c>
      <c r="AU197" s="240" t="s">
        <v>185</v>
      </c>
      <c r="AV197" s="14" t="s">
        <v>185</v>
      </c>
      <c r="AW197" s="14" t="s">
        <v>36</v>
      </c>
      <c r="AX197" s="14" t="s">
        <v>80</v>
      </c>
      <c r="AY197" s="240" t="s">
        <v>177</v>
      </c>
    </row>
    <row r="198" spans="1:65" s="15" customFormat="1" ht="10.199999999999999">
      <c r="B198" s="241"/>
      <c r="C198" s="242"/>
      <c r="D198" s="221" t="s">
        <v>187</v>
      </c>
      <c r="E198" s="243" t="s">
        <v>1</v>
      </c>
      <c r="F198" s="244" t="s">
        <v>217</v>
      </c>
      <c r="G198" s="242"/>
      <c r="H198" s="245">
        <v>44.292999999999999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187</v>
      </c>
      <c r="AU198" s="251" t="s">
        <v>185</v>
      </c>
      <c r="AV198" s="15" t="s">
        <v>184</v>
      </c>
      <c r="AW198" s="15" t="s">
        <v>36</v>
      </c>
      <c r="AX198" s="15" t="s">
        <v>88</v>
      </c>
      <c r="AY198" s="251" t="s">
        <v>177</v>
      </c>
    </row>
    <row r="199" spans="1:65" s="2" customFormat="1" ht="16.5" customHeight="1">
      <c r="A199" s="35"/>
      <c r="B199" s="36"/>
      <c r="C199" s="205" t="s">
        <v>275</v>
      </c>
      <c r="D199" s="205" t="s">
        <v>180</v>
      </c>
      <c r="E199" s="206" t="s">
        <v>276</v>
      </c>
      <c r="F199" s="207" t="s">
        <v>277</v>
      </c>
      <c r="G199" s="208" t="s">
        <v>210</v>
      </c>
      <c r="H199" s="209">
        <v>7.1550000000000002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46</v>
      </c>
      <c r="O199" s="72"/>
      <c r="P199" s="215">
        <f>O199*H199</f>
        <v>0</v>
      </c>
      <c r="Q199" s="215">
        <v>0.04</v>
      </c>
      <c r="R199" s="215">
        <f>Q199*H199</f>
        <v>0.28620000000000001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184</v>
      </c>
      <c r="AT199" s="217" t="s">
        <v>180</v>
      </c>
      <c r="AU199" s="217" t="s">
        <v>185</v>
      </c>
      <c r="AY199" s="18" t="s">
        <v>177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185</v>
      </c>
      <c r="BK199" s="218">
        <f>ROUND(I199*H199,2)</f>
        <v>0</v>
      </c>
      <c r="BL199" s="18" t="s">
        <v>184</v>
      </c>
      <c r="BM199" s="217" t="s">
        <v>278</v>
      </c>
    </row>
    <row r="200" spans="1:65" s="14" customFormat="1" ht="10.199999999999999">
      <c r="B200" s="230"/>
      <c r="C200" s="231"/>
      <c r="D200" s="221" t="s">
        <v>187</v>
      </c>
      <c r="E200" s="232" t="s">
        <v>1</v>
      </c>
      <c r="F200" s="233" t="s">
        <v>279</v>
      </c>
      <c r="G200" s="231"/>
      <c r="H200" s="234">
        <v>5.04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187</v>
      </c>
      <c r="AU200" s="240" t="s">
        <v>185</v>
      </c>
      <c r="AV200" s="14" t="s">
        <v>185</v>
      </c>
      <c r="AW200" s="14" t="s">
        <v>36</v>
      </c>
      <c r="AX200" s="14" t="s">
        <v>80</v>
      </c>
      <c r="AY200" s="240" t="s">
        <v>177</v>
      </c>
    </row>
    <row r="201" spans="1:65" s="14" customFormat="1" ht="10.199999999999999">
      <c r="B201" s="230"/>
      <c r="C201" s="231"/>
      <c r="D201" s="221" t="s">
        <v>187</v>
      </c>
      <c r="E201" s="232" t="s">
        <v>1</v>
      </c>
      <c r="F201" s="233" t="s">
        <v>280</v>
      </c>
      <c r="G201" s="231"/>
      <c r="H201" s="234">
        <v>2.1150000000000002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187</v>
      </c>
      <c r="AU201" s="240" t="s">
        <v>185</v>
      </c>
      <c r="AV201" s="14" t="s">
        <v>185</v>
      </c>
      <c r="AW201" s="14" t="s">
        <v>36</v>
      </c>
      <c r="AX201" s="14" t="s">
        <v>80</v>
      </c>
      <c r="AY201" s="240" t="s">
        <v>177</v>
      </c>
    </row>
    <row r="202" spans="1:65" s="15" customFormat="1" ht="10.199999999999999">
      <c r="B202" s="241"/>
      <c r="C202" s="242"/>
      <c r="D202" s="221" t="s">
        <v>187</v>
      </c>
      <c r="E202" s="243" t="s">
        <v>1</v>
      </c>
      <c r="F202" s="244" t="s">
        <v>217</v>
      </c>
      <c r="G202" s="242"/>
      <c r="H202" s="245">
        <v>7.1550000000000002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187</v>
      </c>
      <c r="AU202" s="251" t="s">
        <v>185</v>
      </c>
      <c r="AV202" s="15" t="s">
        <v>184</v>
      </c>
      <c r="AW202" s="15" t="s">
        <v>36</v>
      </c>
      <c r="AX202" s="15" t="s">
        <v>88</v>
      </c>
      <c r="AY202" s="251" t="s">
        <v>177</v>
      </c>
    </row>
    <row r="203" spans="1:65" s="2" customFormat="1" ht="21.75" customHeight="1">
      <c r="A203" s="35"/>
      <c r="B203" s="36"/>
      <c r="C203" s="205" t="s">
        <v>281</v>
      </c>
      <c r="D203" s="205" t="s">
        <v>180</v>
      </c>
      <c r="E203" s="206" t="s">
        <v>282</v>
      </c>
      <c r="F203" s="207" t="s">
        <v>283</v>
      </c>
      <c r="G203" s="208" t="s">
        <v>210</v>
      </c>
      <c r="H203" s="209">
        <v>48.805999999999997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46</v>
      </c>
      <c r="O203" s="72"/>
      <c r="P203" s="215">
        <f>O203*H203</f>
        <v>0</v>
      </c>
      <c r="Q203" s="215">
        <v>4.8900000000000002E-3</v>
      </c>
      <c r="R203" s="215">
        <f>Q203*H203</f>
        <v>0.23866134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184</v>
      </c>
      <c r="AT203" s="217" t="s">
        <v>180</v>
      </c>
      <c r="AU203" s="217" t="s">
        <v>185</v>
      </c>
      <c r="AY203" s="18" t="s">
        <v>177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185</v>
      </c>
      <c r="BK203" s="218">
        <f>ROUND(I203*H203,2)</f>
        <v>0</v>
      </c>
      <c r="BL203" s="18" t="s">
        <v>184</v>
      </c>
      <c r="BM203" s="217" t="s">
        <v>284</v>
      </c>
    </row>
    <row r="204" spans="1:65" s="13" customFormat="1" ht="10.199999999999999">
      <c r="B204" s="219"/>
      <c r="C204" s="220"/>
      <c r="D204" s="221" t="s">
        <v>187</v>
      </c>
      <c r="E204" s="222" t="s">
        <v>1</v>
      </c>
      <c r="F204" s="223" t="s">
        <v>212</v>
      </c>
      <c r="G204" s="220"/>
      <c r="H204" s="222" t="s">
        <v>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187</v>
      </c>
      <c r="AU204" s="229" t="s">
        <v>185</v>
      </c>
      <c r="AV204" s="13" t="s">
        <v>88</v>
      </c>
      <c r="AW204" s="13" t="s">
        <v>36</v>
      </c>
      <c r="AX204" s="13" t="s">
        <v>80</v>
      </c>
      <c r="AY204" s="229" t="s">
        <v>177</v>
      </c>
    </row>
    <row r="205" spans="1:65" s="14" customFormat="1" ht="10.199999999999999">
      <c r="B205" s="230"/>
      <c r="C205" s="231"/>
      <c r="D205" s="221" t="s">
        <v>187</v>
      </c>
      <c r="E205" s="232" t="s">
        <v>1</v>
      </c>
      <c r="F205" s="233" t="s">
        <v>1024</v>
      </c>
      <c r="G205" s="231"/>
      <c r="H205" s="234">
        <v>3.3149999999999999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187</v>
      </c>
      <c r="AU205" s="240" t="s">
        <v>185</v>
      </c>
      <c r="AV205" s="14" t="s">
        <v>185</v>
      </c>
      <c r="AW205" s="14" t="s">
        <v>36</v>
      </c>
      <c r="AX205" s="14" t="s">
        <v>80</v>
      </c>
      <c r="AY205" s="240" t="s">
        <v>177</v>
      </c>
    </row>
    <row r="206" spans="1:65" s="14" customFormat="1" ht="10.199999999999999">
      <c r="B206" s="230"/>
      <c r="C206" s="231"/>
      <c r="D206" s="221" t="s">
        <v>187</v>
      </c>
      <c r="E206" s="232" t="s">
        <v>1</v>
      </c>
      <c r="F206" s="233" t="s">
        <v>285</v>
      </c>
      <c r="G206" s="231"/>
      <c r="H206" s="234">
        <v>1.3009999999999999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187</v>
      </c>
      <c r="AU206" s="240" t="s">
        <v>185</v>
      </c>
      <c r="AV206" s="14" t="s">
        <v>185</v>
      </c>
      <c r="AW206" s="14" t="s">
        <v>36</v>
      </c>
      <c r="AX206" s="14" t="s">
        <v>80</v>
      </c>
      <c r="AY206" s="240" t="s">
        <v>177</v>
      </c>
    </row>
    <row r="207" spans="1:65" s="13" customFormat="1" ht="10.199999999999999">
      <c r="B207" s="219"/>
      <c r="C207" s="220"/>
      <c r="D207" s="221" t="s">
        <v>187</v>
      </c>
      <c r="E207" s="222" t="s">
        <v>1</v>
      </c>
      <c r="F207" s="223" t="s">
        <v>215</v>
      </c>
      <c r="G207" s="220"/>
      <c r="H207" s="222" t="s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187</v>
      </c>
      <c r="AU207" s="229" t="s">
        <v>185</v>
      </c>
      <c r="AV207" s="13" t="s">
        <v>88</v>
      </c>
      <c r="AW207" s="13" t="s">
        <v>36</v>
      </c>
      <c r="AX207" s="13" t="s">
        <v>80</v>
      </c>
      <c r="AY207" s="229" t="s">
        <v>177</v>
      </c>
    </row>
    <row r="208" spans="1:65" s="14" customFormat="1" ht="10.199999999999999">
      <c r="B208" s="230"/>
      <c r="C208" s="231"/>
      <c r="D208" s="221" t="s">
        <v>187</v>
      </c>
      <c r="E208" s="232" t="s">
        <v>1</v>
      </c>
      <c r="F208" s="233" t="s">
        <v>286</v>
      </c>
      <c r="G208" s="231"/>
      <c r="H208" s="234">
        <v>3.448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187</v>
      </c>
      <c r="AU208" s="240" t="s">
        <v>185</v>
      </c>
      <c r="AV208" s="14" t="s">
        <v>185</v>
      </c>
      <c r="AW208" s="14" t="s">
        <v>36</v>
      </c>
      <c r="AX208" s="14" t="s">
        <v>80</v>
      </c>
      <c r="AY208" s="240" t="s">
        <v>177</v>
      </c>
    </row>
    <row r="209" spans="1:65" s="16" customFormat="1" ht="10.199999999999999">
      <c r="B209" s="252"/>
      <c r="C209" s="253"/>
      <c r="D209" s="221" t="s">
        <v>187</v>
      </c>
      <c r="E209" s="254" t="s">
        <v>1</v>
      </c>
      <c r="F209" s="255" t="s">
        <v>287</v>
      </c>
      <c r="G209" s="253"/>
      <c r="H209" s="256">
        <v>8.0640000000000001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187</v>
      </c>
      <c r="AU209" s="262" t="s">
        <v>185</v>
      </c>
      <c r="AV209" s="16" t="s">
        <v>178</v>
      </c>
      <c r="AW209" s="16" t="s">
        <v>36</v>
      </c>
      <c r="AX209" s="16" t="s">
        <v>80</v>
      </c>
      <c r="AY209" s="262" t="s">
        <v>177</v>
      </c>
    </row>
    <row r="210" spans="1:65" s="13" customFormat="1" ht="10.199999999999999">
      <c r="B210" s="219"/>
      <c r="C210" s="220"/>
      <c r="D210" s="221" t="s">
        <v>187</v>
      </c>
      <c r="E210" s="222" t="s">
        <v>1</v>
      </c>
      <c r="F210" s="223" t="s">
        <v>222</v>
      </c>
      <c r="G210" s="220"/>
      <c r="H210" s="222" t="s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187</v>
      </c>
      <c r="AU210" s="229" t="s">
        <v>185</v>
      </c>
      <c r="AV210" s="13" t="s">
        <v>88</v>
      </c>
      <c r="AW210" s="13" t="s">
        <v>36</v>
      </c>
      <c r="AX210" s="13" t="s">
        <v>80</v>
      </c>
      <c r="AY210" s="229" t="s">
        <v>177</v>
      </c>
    </row>
    <row r="211" spans="1:65" s="14" customFormat="1" ht="10.199999999999999">
      <c r="B211" s="230"/>
      <c r="C211" s="231"/>
      <c r="D211" s="221" t="s">
        <v>187</v>
      </c>
      <c r="E211" s="232" t="s">
        <v>1</v>
      </c>
      <c r="F211" s="233" t="s">
        <v>1032</v>
      </c>
      <c r="G211" s="231"/>
      <c r="H211" s="234">
        <v>33.048000000000002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187</v>
      </c>
      <c r="AU211" s="240" t="s">
        <v>185</v>
      </c>
      <c r="AV211" s="14" t="s">
        <v>185</v>
      </c>
      <c r="AW211" s="14" t="s">
        <v>36</v>
      </c>
      <c r="AX211" s="14" t="s">
        <v>80</v>
      </c>
      <c r="AY211" s="240" t="s">
        <v>177</v>
      </c>
    </row>
    <row r="212" spans="1:65" s="13" customFormat="1" ht="10.199999999999999">
      <c r="B212" s="219"/>
      <c r="C212" s="220"/>
      <c r="D212" s="221" t="s">
        <v>187</v>
      </c>
      <c r="E212" s="222" t="s">
        <v>1</v>
      </c>
      <c r="F212" s="223" t="s">
        <v>224</v>
      </c>
      <c r="G212" s="220"/>
      <c r="H212" s="222" t="s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187</v>
      </c>
      <c r="AU212" s="229" t="s">
        <v>185</v>
      </c>
      <c r="AV212" s="13" t="s">
        <v>88</v>
      </c>
      <c r="AW212" s="13" t="s">
        <v>36</v>
      </c>
      <c r="AX212" s="13" t="s">
        <v>80</v>
      </c>
      <c r="AY212" s="229" t="s">
        <v>177</v>
      </c>
    </row>
    <row r="213" spans="1:65" s="14" customFormat="1" ht="10.199999999999999">
      <c r="B213" s="230"/>
      <c r="C213" s="231"/>
      <c r="D213" s="221" t="s">
        <v>187</v>
      </c>
      <c r="E213" s="232" t="s">
        <v>1</v>
      </c>
      <c r="F213" s="233" t="s">
        <v>289</v>
      </c>
      <c r="G213" s="231"/>
      <c r="H213" s="234">
        <v>-14.074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187</v>
      </c>
      <c r="AU213" s="240" t="s">
        <v>185</v>
      </c>
      <c r="AV213" s="14" t="s">
        <v>185</v>
      </c>
      <c r="AW213" s="14" t="s">
        <v>36</v>
      </c>
      <c r="AX213" s="14" t="s">
        <v>80</v>
      </c>
      <c r="AY213" s="240" t="s">
        <v>177</v>
      </c>
    </row>
    <row r="214" spans="1:65" s="16" customFormat="1" ht="10.199999999999999">
      <c r="B214" s="252"/>
      <c r="C214" s="253"/>
      <c r="D214" s="221" t="s">
        <v>187</v>
      </c>
      <c r="E214" s="254" t="s">
        <v>1</v>
      </c>
      <c r="F214" s="255" t="s">
        <v>287</v>
      </c>
      <c r="G214" s="253"/>
      <c r="H214" s="256">
        <v>18.974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187</v>
      </c>
      <c r="AU214" s="262" t="s">
        <v>185</v>
      </c>
      <c r="AV214" s="16" t="s">
        <v>178</v>
      </c>
      <c r="AW214" s="16" t="s">
        <v>36</v>
      </c>
      <c r="AX214" s="16" t="s">
        <v>80</v>
      </c>
      <c r="AY214" s="262" t="s">
        <v>177</v>
      </c>
    </row>
    <row r="215" spans="1:65" s="13" customFormat="1" ht="10.199999999999999">
      <c r="B215" s="219"/>
      <c r="C215" s="220"/>
      <c r="D215" s="221" t="s">
        <v>187</v>
      </c>
      <c r="E215" s="222" t="s">
        <v>1</v>
      </c>
      <c r="F215" s="223" t="s">
        <v>230</v>
      </c>
      <c r="G215" s="220"/>
      <c r="H215" s="222" t="s">
        <v>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187</v>
      </c>
      <c r="AU215" s="229" t="s">
        <v>185</v>
      </c>
      <c r="AV215" s="13" t="s">
        <v>88</v>
      </c>
      <c r="AW215" s="13" t="s">
        <v>36</v>
      </c>
      <c r="AX215" s="13" t="s">
        <v>80</v>
      </c>
      <c r="AY215" s="229" t="s">
        <v>177</v>
      </c>
    </row>
    <row r="216" spans="1:65" s="14" customFormat="1" ht="10.199999999999999">
      <c r="B216" s="230"/>
      <c r="C216" s="231"/>
      <c r="D216" s="221" t="s">
        <v>187</v>
      </c>
      <c r="E216" s="232" t="s">
        <v>1</v>
      </c>
      <c r="F216" s="233" t="s">
        <v>290</v>
      </c>
      <c r="G216" s="231"/>
      <c r="H216" s="234">
        <v>31.608000000000001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187</v>
      </c>
      <c r="AU216" s="240" t="s">
        <v>185</v>
      </c>
      <c r="AV216" s="14" t="s">
        <v>185</v>
      </c>
      <c r="AW216" s="14" t="s">
        <v>36</v>
      </c>
      <c r="AX216" s="14" t="s">
        <v>80</v>
      </c>
      <c r="AY216" s="240" t="s">
        <v>177</v>
      </c>
    </row>
    <row r="217" spans="1:65" s="14" customFormat="1" ht="10.199999999999999">
      <c r="B217" s="230"/>
      <c r="C217" s="231"/>
      <c r="D217" s="221" t="s">
        <v>187</v>
      </c>
      <c r="E217" s="232" t="s">
        <v>1</v>
      </c>
      <c r="F217" s="233" t="s">
        <v>291</v>
      </c>
      <c r="G217" s="231"/>
      <c r="H217" s="234">
        <v>-9.84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187</v>
      </c>
      <c r="AU217" s="240" t="s">
        <v>185</v>
      </c>
      <c r="AV217" s="14" t="s">
        <v>185</v>
      </c>
      <c r="AW217" s="14" t="s">
        <v>36</v>
      </c>
      <c r="AX217" s="14" t="s">
        <v>80</v>
      </c>
      <c r="AY217" s="240" t="s">
        <v>177</v>
      </c>
    </row>
    <row r="218" spans="1:65" s="16" customFormat="1" ht="10.199999999999999">
      <c r="B218" s="252"/>
      <c r="C218" s="253"/>
      <c r="D218" s="221" t="s">
        <v>187</v>
      </c>
      <c r="E218" s="254" t="s">
        <v>1</v>
      </c>
      <c r="F218" s="255" t="s">
        <v>287</v>
      </c>
      <c r="G218" s="253"/>
      <c r="H218" s="256">
        <v>21.768000000000001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187</v>
      </c>
      <c r="AU218" s="262" t="s">
        <v>185</v>
      </c>
      <c r="AV218" s="16" t="s">
        <v>178</v>
      </c>
      <c r="AW218" s="16" t="s">
        <v>36</v>
      </c>
      <c r="AX218" s="16" t="s">
        <v>80</v>
      </c>
      <c r="AY218" s="262" t="s">
        <v>177</v>
      </c>
    </row>
    <row r="219" spans="1:65" s="15" customFormat="1" ht="10.199999999999999">
      <c r="B219" s="241"/>
      <c r="C219" s="242"/>
      <c r="D219" s="221" t="s">
        <v>187</v>
      </c>
      <c r="E219" s="243" t="s">
        <v>1</v>
      </c>
      <c r="F219" s="244" t="s">
        <v>217</v>
      </c>
      <c r="G219" s="242"/>
      <c r="H219" s="245">
        <v>48.805999999999997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187</v>
      </c>
      <c r="AU219" s="251" t="s">
        <v>185</v>
      </c>
      <c r="AV219" s="15" t="s">
        <v>184</v>
      </c>
      <c r="AW219" s="15" t="s">
        <v>36</v>
      </c>
      <c r="AX219" s="15" t="s">
        <v>88</v>
      </c>
      <c r="AY219" s="251" t="s">
        <v>177</v>
      </c>
    </row>
    <row r="220" spans="1:65" s="2" customFormat="1" ht="21.75" customHeight="1">
      <c r="A220" s="35"/>
      <c r="B220" s="36"/>
      <c r="C220" s="205" t="s">
        <v>292</v>
      </c>
      <c r="D220" s="205" t="s">
        <v>180</v>
      </c>
      <c r="E220" s="206" t="s">
        <v>293</v>
      </c>
      <c r="F220" s="207" t="s">
        <v>294</v>
      </c>
      <c r="G220" s="208" t="s">
        <v>210</v>
      </c>
      <c r="H220" s="209">
        <v>80.525000000000006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46</v>
      </c>
      <c r="O220" s="72"/>
      <c r="P220" s="215">
        <f>O220*H220</f>
        <v>0</v>
      </c>
      <c r="Q220" s="215">
        <v>3.0000000000000001E-3</v>
      </c>
      <c r="R220" s="215">
        <f>Q220*H220</f>
        <v>0.24157500000000001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184</v>
      </c>
      <c r="AT220" s="217" t="s">
        <v>180</v>
      </c>
      <c r="AU220" s="217" t="s">
        <v>185</v>
      </c>
      <c r="AY220" s="18" t="s">
        <v>177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185</v>
      </c>
      <c r="BK220" s="218">
        <f>ROUND(I220*H220,2)</f>
        <v>0</v>
      </c>
      <c r="BL220" s="18" t="s">
        <v>184</v>
      </c>
      <c r="BM220" s="217" t="s">
        <v>295</v>
      </c>
    </row>
    <row r="221" spans="1:65" s="13" customFormat="1" ht="10.199999999999999">
      <c r="B221" s="219"/>
      <c r="C221" s="220"/>
      <c r="D221" s="221" t="s">
        <v>187</v>
      </c>
      <c r="E221" s="222" t="s">
        <v>1</v>
      </c>
      <c r="F221" s="223" t="s">
        <v>296</v>
      </c>
      <c r="G221" s="220"/>
      <c r="H221" s="222" t="s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187</v>
      </c>
      <c r="AU221" s="229" t="s">
        <v>185</v>
      </c>
      <c r="AV221" s="13" t="s">
        <v>88</v>
      </c>
      <c r="AW221" s="13" t="s">
        <v>36</v>
      </c>
      <c r="AX221" s="13" t="s">
        <v>80</v>
      </c>
      <c r="AY221" s="229" t="s">
        <v>177</v>
      </c>
    </row>
    <row r="222" spans="1:65" s="14" customFormat="1" ht="10.199999999999999">
      <c r="B222" s="230"/>
      <c r="C222" s="231"/>
      <c r="D222" s="221" t="s">
        <v>187</v>
      </c>
      <c r="E222" s="232" t="s">
        <v>1</v>
      </c>
      <c r="F222" s="233" t="s">
        <v>297</v>
      </c>
      <c r="G222" s="231"/>
      <c r="H222" s="234">
        <v>48.143999999999998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187</v>
      </c>
      <c r="AU222" s="240" t="s">
        <v>185</v>
      </c>
      <c r="AV222" s="14" t="s">
        <v>185</v>
      </c>
      <c r="AW222" s="14" t="s">
        <v>36</v>
      </c>
      <c r="AX222" s="14" t="s">
        <v>80</v>
      </c>
      <c r="AY222" s="240" t="s">
        <v>177</v>
      </c>
    </row>
    <row r="223" spans="1:65" s="13" customFormat="1" ht="10.199999999999999">
      <c r="B223" s="219"/>
      <c r="C223" s="220"/>
      <c r="D223" s="221" t="s">
        <v>187</v>
      </c>
      <c r="E223" s="222" t="s">
        <v>1</v>
      </c>
      <c r="F223" s="223" t="s">
        <v>298</v>
      </c>
      <c r="G223" s="220"/>
      <c r="H223" s="222" t="s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187</v>
      </c>
      <c r="AU223" s="229" t="s">
        <v>185</v>
      </c>
      <c r="AV223" s="13" t="s">
        <v>88</v>
      </c>
      <c r="AW223" s="13" t="s">
        <v>36</v>
      </c>
      <c r="AX223" s="13" t="s">
        <v>80</v>
      </c>
      <c r="AY223" s="229" t="s">
        <v>177</v>
      </c>
    </row>
    <row r="224" spans="1:65" s="13" customFormat="1" ht="10.199999999999999">
      <c r="B224" s="219"/>
      <c r="C224" s="220"/>
      <c r="D224" s="221" t="s">
        <v>187</v>
      </c>
      <c r="E224" s="222" t="s">
        <v>1</v>
      </c>
      <c r="F224" s="223" t="s">
        <v>212</v>
      </c>
      <c r="G224" s="220"/>
      <c r="H224" s="222" t="s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187</v>
      </c>
      <c r="AU224" s="229" t="s">
        <v>185</v>
      </c>
      <c r="AV224" s="13" t="s">
        <v>88</v>
      </c>
      <c r="AW224" s="13" t="s">
        <v>36</v>
      </c>
      <c r="AX224" s="13" t="s">
        <v>80</v>
      </c>
      <c r="AY224" s="229" t="s">
        <v>177</v>
      </c>
    </row>
    <row r="225" spans="1:65" s="14" customFormat="1" ht="10.199999999999999">
      <c r="B225" s="230"/>
      <c r="C225" s="231"/>
      <c r="D225" s="221" t="s">
        <v>187</v>
      </c>
      <c r="E225" s="232" t="s">
        <v>1</v>
      </c>
      <c r="F225" s="233" t="s">
        <v>1033</v>
      </c>
      <c r="G225" s="231"/>
      <c r="H225" s="234">
        <v>0.78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187</v>
      </c>
      <c r="AU225" s="240" t="s">
        <v>185</v>
      </c>
      <c r="AV225" s="14" t="s">
        <v>185</v>
      </c>
      <c r="AW225" s="14" t="s">
        <v>36</v>
      </c>
      <c r="AX225" s="14" t="s">
        <v>80</v>
      </c>
      <c r="AY225" s="240" t="s">
        <v>177</v>
      </c>
    </row>
    <row r="226" spans="1:65" s="14" customFormat="1" ht="10.199999999999999">
      <c r="B226" s="230"/>
      <c r="C226" s="231"/>
      <c r="D226" s="221" t="s">
        <v>187</v>
      </c>
      <c r="E226" s="232" t="s">
        <v>1</v>
      </c>
      <c r="F226" s="233" t="s">
        <v>285</v>
      </c>
      <c r="G226" s="231"/>
      <c r="H226" s="234">
        <v>1.3009999999999999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187</v>
      </c>
      <c r="AU226" s="240" t="s">
        <v>185</v>
      </c>
      <c r="AV226" s="14" t="s">
        <v>185</v>
      </c>
      <c r="AW226" s="14" t="s">
        <v>36</v>
      </c>
      <c r="AX226" s="14" t="s">
        <v>80</v>
      </c>
      <c r="AY226" s="240" t="s">
        <v>177</v>
      </c>
    </row>
    <row r="227" spans="1:65" s="13" customFormat="1" ht="10.199999999999999">
      <c r="B227" s="219"/>
      <c r="C227" s="220"/>
      <c r="D227" s="221" t="s">
        <v>187</v>
      </c>
      <c r="E227" s="222" t="s">
        <v>1</v>
      </c>
      <c r="F227" s="223" t="s">
        <v>215</v>
      </c>
      <c r="G227" s="220"/>
      <c r="H227" s="222" t="s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187</v>
      </c>
      <c r="AU227" s="229" t="s">
        <v>185</v>
      </c>
      <c r="AV227" s="13" t="s">
        <v>88</v>
      </c>
      <c r="AW227" s="13" t="s">
        <v>36</v>
      </c>
      <c r="AX227" s="13" t="s">
        <v>80</v>
      </c>
      <c r="AY227" s="229" t="s">
        <v>177</v>
      </c>
    </row>
    <row r="228" spans="1:65" s="14" customFormat="1" ht="10.199999999999999">
      <c r="B228" s="230"/>
      <c r="C228" s="231"/>
      <c r="D228" s="221" t="s">
        <v>187</v>
      </c>
      <c r="E228" s="232" t="s">
        <v>1</v>
      </c>
      <c r="F228" s="233" t="s">
        <v>300</v>
      </c>
      <c r="G228" s="231"/>
      <c r="H228" s="234">
        <v>1.266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187</v>
      </c>
      <c r="AU228" s="240" t="s">
        <v>185</v>
      </c>
      <c r="AV228" s="14" t="s">
        <v>185</v>
      </c>
      <c r="AW228" s="14" t="s">
        <v>36</v>
      </c>
      <c r="AX228" s="14" t="s">
        <v>80</v>
      </c>
      <c r="AY228" s="240" t="s">
        <v>177</v>
      </c>
    </row>
    <row r="229" spans="1:65" s="16" customFormat="1" ht="10.199999999999999">
      <c r="B229" s="252"/>
      <c r="C229" s="253"/>
      <c r="D229" s="221" t="s">
        <v>187</v>
      </c>
      <c r="E229" s="254" t="s">
        <v>1</v>
      </c>
      <c r="F229" s="255" t="s">
        <v>287</v>
      </c>
      <c r="G229" s="253"/>
      <c r="H229" s="256">
        <v>51.491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187</v>
      </c>
      <c r="AU229" s="262" t="s">
        <v>185</v>
      </c>
      <c r="AV229" s="16" t="s">
        <v>178</v>
      </c>
      <c r="AW229" s="16" t="s">
        <v>36</v>
      </c>
      <c r="AX229" s="16" t="s">
        <v>80</v>
      </c>
      <c r="AY229" s="262" t="s">
        <v>177</v>
      </c>
    </row>
    <row r="230" spans="1:65" s="13" customFormat="1" ht="10.199999999999999">
      <c r="B230" s="219"/>
      <c r="C230" s="220"/>
      <c r="D230" s="221" t="s">
        <v>187</v>
      </c>
      <c r="E230" s="222" t="s">
        <v>1</v>
      </c>
      <c r="F230" s="223" t="s">
        <v>222</v>
      </c>
      <c r="G230" s="220"/>
      <c r="H230" s="222" t="s">
        <v>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187</v>
      </c>
      <c r="AU230" s="229" t="s">
        <v>185</v>
      </c>
      <c r="AV230" s="13" t="s">
        <v>88</v>
      </c>
      <c r="AW230" s="13" t="s">
        <v>36</v>
      </c>
      <c r="AX230" s="13" t="s">
        <v>80</v>
      </c>
      <c r="AY230" s="229" t="s">
        <v>177</v>
      </c>
    </row>
    <row r="231" spans="1:65" s="14" customFormat="1" ht="10.199999999999999">
      <c r="B231" s="230"/>
      <c r="C231" s="231"/>
      <c r="D231" s="221" t="s">
        <v>187</v>
      </c>
      <c r="E231" s="232" t="s">
        <v>1</v>
      </c>
      <c r="F231" s="233" t="s">
        <v>1034</v>
      </c>
      <c r="G231" s="231"/>
      <c r="H231" s="234">
        <v>22.445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187</v>
      </c>
      <c r="AU231" s="240" t="s">
        <v>185</v>
      </c>
      <c r="AV231" s="14" t="s">
        <v>185</v>
      </c>
      <c r="AW231" s="14" t="s">
        <v>36</v>
      </c>
      <c r="AX231" s="14" t="s">
        <v>80</v>
      </c>
      <c r="AY231" s="240" t="s">
        <v>177</v>
      </c>
    </row>
    <row r="232" spans="1:65" s="13" customFormat="1" ht="10.199999999999999">
      <c r="B232" s="219"/>
      <c r="C232" s="220"/>
      <c r="D232" s="221" t="s">
        <v>187</v>
      </c>
      <c r="E232" s="222" t="s">
        <v>1</v>
      </c>
      <c r="F232" s="223" t="s">
        <v>224</v>
      </c>
      <c r="G232" s="220"/>
      <c r="H232" s="222" t="s">
        <v>1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187</v>
      </c>
      <c r="AU232" s="229" t="s">
        <v>185</v>
      </c>
      <c r="AV232" s="13" t="s">
        <v>88</v>
      </c>
      <c r="AW232" s="13" t="s">
        <v>36</v>
      </c>
      <c r="AX232" s="13" t="s">
        <v>80</v>
      </c>
      <c r="AY232" s="229" t="s">
        <v>177</v>
      </c>
    </row>
    <row r="233" spans="1:65" s="14" customFormat="1" ht="10.199999999999999">
      <c r="B233" s="230"/>
      <c r="C233" s="231"/>
      <c r="D233" s="221" t="s">
        <v>187</v>
      </c>
      <c r="E233" s="232" t="s">
        <v>1</v>
      </c>
      <c r="F233" s="233" t="s">
        <v>302</v>
      </c>
      <c r="G233" s="231"/>
      <c r="H233" s="234">
        <v>-9.4969999999999999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187</v>
      </c>
      <c r="AU233" s="240" t="s">
        <v>185</v>
      </c>
      <c r="AV233" s="14" t="s">
        <v>185</v>
      </c>
      <c r="AW233" s="14" t="s">
        <v>36</v>
      </c>
      <c r="AX233" s="14" t="s">
        <v>80</v>
      </c>
      <c r="AY233" s="240" t="s">
        <v>177</v>
      </c>
    </row>
    <row r="234" spans="1:65" s="16" customFormat="1" ht="10.199999999999999">
      <c r="B234" s="252"/>
      <c r="C234" s="253"/>
      <c r="D234" s="221" t="s">
        <v>187</v>
      </c>
      <c r="E234" s="254" t="s">
        <v>1</v>
      </c>
      <c r="F234" s="255" t="s">
        <v>287</v>
      </c>
      <c r="G234" s="253"/>
      <c r="H234" s="256">
        <v>12.948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187</v>
      </c>
      <c r="AU234" s="262" t="s">
        <v>185</v>
      </c>
      <c r="AV234" s="16" t="s">
        <v>178</v>
      </c>
      <c r="AW234" s="16" t="s">
        <v>36</v>
      </c>
      <c r="AX234" s="16" t="s">
        <v>80</v>
      </c>
      <c r="AY234" s="262" t="s">
        <v>177</v>
      </c>
    </row>
    <row r="235" spans="1:65" s="13" customFormat="1" ht="10.199999999999999">
      <c r="B235" s="219"/>
      <c r="C235" s="220"/>
      <c r="D235" s="221" t="s">
        <v>187</v>
      </c>
      <c r="E235" s="222" t="s">
        <v>1</v>
      </c>
      <c r="F235" s="223" t="s">
        <v>230</v>
      </c>
      <c r="G235" s="220"/>
      <c r="H235" s="222" t="s">
        <v>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187</v>
      </c>
      <c r="AU235" s="229" t="s">
        <v>185</v>
      </c>
      <c r="AV235" s="13" t="s">
        <v>88</v>
      </c>
      <c r="AW235" s="13" t="s">
        <v>36</v>
      </c>
      <c r="AX235" s="13" t="s">
        <v>80</v>
      </c>
      <c r="AY235" s="229" t="s">
        <v>177</v>
      </c>
    </row>
    <row r="236" spans="1:65" s="14" customFormat="1" ht="10.199999999999999">
      <c r="B236" s="230"/>
      <c r="C236" s="231"/>
      <c r="D236" s="221" t="s">
        <v>187</v>
      </c>
      <c r="E236" s="232" t="s">
        <v>1</v>
      </c>
      <c r="F236" s="233" t="s">
        <v>303</v>
      </c>
      <c r="G236" s="231"/>
      <c r="H236" s="234">
        <v>25.925999999999998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187</v>
      </c>
      <c r="AU236" s="240" t="s">
        <v>185</v>
      </c>
      <c r="AV236" s="14" t="s">
        <v>185</v>
      </c>
      <c r="AW236" s="14" t="s">
        <v>36</v>
      </c>
      <c r="AX236" s="14" t="s">
        <v>80</v>
      </c>
      <c r="AY236" s="240" t="s">
        <v>177</v>
      </c>
    </row>
    <row r="237" spans="1:65" s="14" customFormat="1" ht="10.199999999999999">
      <c r="B237" s="230"/>
      <c r="C237" s="231"/>
      <c r="D237" s="221" t="s">
        <v>187</v>
      </c>
      <c r="E237" s="232" t="s">
        <v>1</v>
      </c>
      <c r="F237" s="233" t="s">
        <v>291</v>
      </c>
      <c r="G237" s="231"/>
      <c r="H237" s="234">
        <v>-9.84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187</v>
      </c>
      <c r="AU237" s="240" t="s">
        <v>185</v>
      </c>
      <c r="AV237" s="14" t="s">
        <v>185</v>
      </c>
      <c r="AW237" s="14" t="s">
        <v>36</v>
      </c>
      <c r="AX237" s="14" t="s">
        <v>80</v>
      </c>
      <c r="AY237" s="240" t="s">
        <v>177</v>
      </c>
    </row>
    <row r="238" spans="1:65" s="16" customFormat="1" ht="10.199999999999999">
      <c r="B238" s="252"/>
      <c r="C238" s="253"/>
      <c r="D238" s="221" t="s">
        <v>187</v>
      </c>
      <c r="E238" s="254" t="s">
        <v>1</v>
      </c>
      <c r="F238" s="255" t="s">
        <v>287</v>
      </c>
      <c r="G238" s="253"/>
      <c r="H238" s="256">
        <v>16.085999999999999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187</v>
      </c>
      <c r="AU238" s="262" t="s">
        <v>185</v>
      </c>
      <c r="AV238" s="16" t="s">
        <v>178</v>
      </c>
      <c r="AW238" s="16" t="s">
        <v>36</v>
      </c>
      <c r="AX238" s="16" t="s">
        <v>80</v>
      </c>
      <c r="AY238" s="262" t="s">
        <v>177</v>
      </c>
    </row>
    <row r="239" spans="1:65" s="15" customFormat="1" ht="10.199999999999999">
      <c r="B239" s="241"/>
      <c r="C239" s="242"/>
      <c r="D239" s="221" t="s">
        <v>187</v>
      </c>
      <c r="E239" s="243" t="s">
        <v>1</v>
      </c>
      <c r="F239" s="244" t="s">
        <v>217</v>
      </c>
      <c r="G239" s="242"/>
      <c r="H239" s="245">
        <v>80.525000000000006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187</v>
      </c>
      <c r="AU239" s="251" t="s">
        <v>185</v>
      </c>
      <c r="AV239" s="15" t="s">
        <v>184</v>
      </c>
      <c r="AW239" s="15" t="s">
        <v>36</v>
      </c>
      <c r="AX239" s="15" t="s">
        <v>88</v>
      </c>
      <c r="AY239" s="251" t="s">
        <v>177</v>
      </c>
    </row>
    <row r="240" spans="1:65" s="2" customFormat="1" ht="21.75" customHeight="1">
      <c r="A240" s="35"/>
      <c r="B240" s="36"/>
      <c r="C240" s="205" t="s">
        <v>304</v>
      </c>
      <c r="D240" s="205" t="s">
        <v>180</v>
      </c>
      <c r="E240" s="206" t="s">
        <v>305</v>
      </c>
      <c r="F240" s="207" t="s">
        <v>306</v>
      </c>
      <c r="G240" s="208" t="s">
        <v>192</v>
      </c>
      <c r="H240" s="209">
        <v>2</v>
      </c>
      <c r="I240" s="210"/>
      <c r="J240" s="211">
        <f>ROUND(I240*H240,2)</f>
        <v>0</v>
      </c>
      <c r="K240" s="212"/>
      <c r="L240" s="40"/>
      <c r="M240" s="213" t="s">
        <v>1</v>
      </c>
      <c r="N240" s="214" t="s">
        <v>46</v>
      </c>
      <c r="O240" s="72"/>
      <c r="P240" s="215">
        <f>O240*H240</f>
        <v>0</v>
      </c>
      <c r="Q240" s="215">
        <v>0.14699999999999999</v>
      </c>
      <c r="R240" s="215">
        <f>Q240*H240</f>
        <v>0.29399999999999998</v>
      </c>
      <c r="S240" s="215">
        <v>0</v>
      </c>
      <c r="T240" s="21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184</v>
      </c>
      <c r="AT240" s="217" t="s">
        <v>180</v>
      </c>
      <c r="AU240" s="217" t="s">
        <v>185</v>
      </c>
      <c r="AY240" s="18" t="s">
        <v>177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185</v>
      </c>
      <c r="BK240" s="218">
        <f>ROUND(I240*H240,2)</f>
        <v>0</v>
      </c>
      <c r="BL240" s="18" t="s">
        <v>184</v>
      </c>
      <c r="BM240" s="217" t="s">
        <v>307</v>
      </c>
    </row>
    <row r="241" spans="1:65" s="13" customFormat="1" ht="10.199999999999999">
      <c r="B241" s="219"/>
      <c r="C241" s="220"/>
      <c r="D241" s="221" t="s">
        <v>187</v>
      </c>
      <c r="E241" s="222" t="s">
        <v>1</v>
      </c>
      <c r="F241" s="223" t="s">
        <v>308</v>
      </c>
      <c r="G241" s="220"/>
      <c r="H241" s="222" t="s">
        <v>1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187</v>
      </c>
      <c r="AU241" s="229" t="s">
        <v>185</v>
      </c>
      <c r="AV241" s="13" t="s">
        <v>88</v>
      </c>
      <c r="AW241" s="13" t="s">
        <v>36</v>
      </c>
      <c r="AX241" s="13" t="s">
        <v>80</v>
      </c>
      <c r="AY241" s="229" t="s">
        <v>177</v>
      </c>
    </row>
    <row r="242" spans="1:65" s="14" customFormat="1" ht="10.199999999999999">
      <c r="B242" s="230"/>
      <c r="C242" s="231"/>
      <c r="D242" s="221" t="s">
        <v>187</v>
      </c>
      <c r="E242" s="232" t="s">
        <v>1</v>
      </c>
      <c r="F242" s="233" t="s">
        <v>309</v>
      </c>
      <c r="G242" s="231"/>
      <c r="H242" s="234">
        <v>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187</v>
      </c>
      <c r="AU242" s="240" t="s">
        <v>185</v>
      </c>
      <c r="AV242" s="14" t="s">
        <v>185</v>
      </c>
      <c r="AW242" s="14" t="s">
        <v>36</v>
      </c>
      <c r="AX242" s="14" t="s">
        <v>88</v>
      </c>
      <c r="AY242" s="240" t="s">
        <v>177</v>
      </c>
    </row>
    <row r="243" spans="1:65" s="2" customFormat="1" ht="21.75" customHeight="1">
      <c r="A243" s="35"/>
      <c r="B243" s="36"/>
      <c r="C243" s="205" t="s">
        <v>7</v>
      </c>
      <c r="D243" s="205" t="s">
        <v>180</v>
      </c>
      <c r="E243" s="206" t="s">
        <v>310</v>
      </c>
      <c r="F243" s="207" t="s">
        <v>311</v>
      </c>
      <c r="G243" s="208" t="s">
        <v>210</v>
      </c>
      <c r="H243" s="209">
        <v>44.292999999999999</v>
      </c>
      <c r="I243" s="210"/>
      <c r="J243" s="211">
        <f>ROUND(I243*H243,2)</f>
        <v>0</v>
      </c>
      <c r="K243" s="212"/>
      <c r="L243" s="40"/>
      <c r="M243" s="213" t="s">
        <v>1</v>
      </c>
      <c r="N243" s="214" t="s">
        <v>46</v>
      </c>
      <c r="O243" s="72"/>
      <c r="P243" s="215">
        <f>O243*H243</f>
        <v>0</v>
      </c>
      <c r="Q243" s="215">
        <v>5.1999999999999998E-3</v>
      </c>
      <c r="R243" s="215">
        <f>Q243*H243</f>
        <v>0.23032359999999999</v>
      </c>
      <c r="S243" s="215">
        <v>0</v>
      </c>
      <c r="T243" s="21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184</v>
      </c>
      <c r="AT243" s="217" t="s">
        <v>180</v>
      </c>
      <c r="AU243" s="217" t="s">
        <v>185</v>
      </c>
      <c r="AY243" s="18" t="s">
        <v>177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185</v>
      </c>
      <c r="BK243" s="218">
        <f>ROUND(I243*H243,2)</f>
        <v>0</v>
      </c>
      <c r="BL243" s="18" t="s">
        <v>184</v>
      </c>
      <c r="BM243" s="217" t="s">
        <v>312</v>
      </c>
    </row>
    <row r="244" spans="1:65" s="2" customFormat="1" ht="21.75" customHeight="1">
      <c r="A244" s="35"/>
      <c r="B244" s="36"/>
      <c r="C244" s="205" t="s">
        <v>313</v>
      </c>
      <c r="D244" s="205" t="s">
        <v>180</v>
      </c>
      <c r="E244" s="206" t="s">
        <v>314</v>
      </c>
      <c r="F244" s="207" t="s">
        <v>315</v>
      </c>
      <c r="G244" s="208" t="s">
        <v>203</v>
      </c>
      <c r="H244" s="209">
        <v>53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46</v>
      </c>
      <c r="O244" s="72"/>
      <c r="P244" s="215">
        <f>O244*H244</f>
        <v>0</v>
      </c>
      <c r="Q244" s="215">
        <v>1.5E-3</v>
      </c>
      <c r="R244" s="215">
        <f>Q244*H244</f>
        <v>7.9500000000000001E-2</v>
      </c>
      <c r="S244" s="215">
        <v>0</v>
      </c>
      <c r="T244" s="21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184</v>
      </c>
      <c r="AT244" s="217" t="s">
        <v>180</v>
      </c>
      <c r="AU244" s="217" t="s">
        <v>185</v>
      </c>
      <c r="AY244" s="18" t="s">
        <v>177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185</v>
      </c>
      <c r="BK244" s="218">
        <f>ROUND(I244*H244,2)</f>
        <v>0</v>
      </c>
      <c r="BL244" s="18" t="s">
        <v>184</v>
      </c>
      <c r="BM244" s="217" t="s">
        <v>316</v>
      </c>
    </row>
    <row r="245" spans="1:65" s="2" customFormat="1" ht="21.75" customHeight="1">
      <c r="A245" s="35"/>
      <c r="B245" s="36"/>
      <c r="C245" s="205" t="s">
        <v>317</v>
      </c>
      <c r="D245" s="205" t="s">
        <v>180</v>
      </c>
      <c r="E245" s="206" t="s">
        <v>318</v>
      </c>
      <c r="F245" s="207" t="s">
        <v>319</v>
      </c>
      <c r="G245" s="208" t="s">
        <v>210</v>
      </c>
      <c r="H245" s="209">
        <v>19.600000000000001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46</v>
      </c>
      <c r="O245" s="72"/>
      <c r="P245" s="215">
        <f>O245*H245</f>
        <v>0</v>
      </c>
      <c r="Q245" s="215">
        <v>0.105</v>
      </c>
      <c r="R245" s="215">
        <f>Q245*H245</f>
        <v>2.0580000000000003</v>
      </c>
      <c r="S245" s="215">
        <v>0</v>
      </c>
      <c r="T245" s="21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184</v>
      </c>
      <c r="AT245" s="217" t="s">
        <v>180</v>
      </c>
      <c r="AU245" s="217" t="s">
        <v>185</v>
      </c>
      <c r="AY245" s="18" t="s">
        <v>177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185</v>
      </c>
      <c r="BK245" s="218">
        <f>ROUND(I245*H245,2)</f>
        <v>0</v>
      </c>
      <c r="BL245" s="18" t="s">
        <v>184</v>
      </c>
      <c r="BM245" s="217" t="s">
        <v>320</v>
      </c>
    </row>
    <row r="246" spans="1:65" s="14" customFormat="1" ht="10.199999999999999">
      <c r="B246" s="230"/>
      <c r="C246" s="231"/>
      <c r="D246" s="221" t="s">
        <v>187</v>
      </c>
      <c r="E246" s="232" t="s">
        <v>1</v>
      </c>
      <c r="F246" s="233" t="s">
        <v>1035</v>
      </c>
      <c r="G246" s="231"/>
      <c r="H246" s="234">
        <v>19.600000000000001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187</v>
      </c>
      <c r="AU246" s="240" t="s">
        <v>185</v>
      </c>
      <c r="AV246" s="14" t="s">
        <v>185</v>
      </c>
      <c r="AW246" s="14" t="s">
        <v>36</v>
      </c>
      <c r="AX246" s="14" t="s">
        <v>88</v>
      </c>
      <c r="AY246" s="240" t="s">
        <v>177</v>
      </c>
    </row>
    <row r="247" spans="1:65" s="2" customFormat="1" ht="16.5" customHeight="1">
      <c r="A247" s="35"/>
      <c r="B247" s="36"/>
      <c r="C247" s="205" t="s">
        <v>322</v>
      </c>
      <c r="D247" s="205" t="s">
        <v>180</v>
      </c>
      <c r="E247" s="206" t="s">
        <v>323</v>
      </c>
      <c r="F247" s="207" t="s">
        <v>324</v>
      </c>
      <c r="G247" s="208" t="s">
        <v>210</v>
      </c>
      <c r="H247" s="209">
        <v>19.600000000000001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46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184</v>
      </c>
      <c r="AT247" s="217" t="s">
        <v>180</v>
      </c>
      <c r="AU247" s="217" t="s">
        <v>185</v>
      </c>
      <c r="AY247" s="18" t="s">
        <v>177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185</v>
      </c>
      <c r="BK247" s="218">
        <f>ROUND(I247*H247,2)</f>
        <v>0</v>
      </c>
      <c r="BL247" s="18" t="s">
        <v>184</v>
      </c>
      <c r="BM247" s="217" t="s">
        <v>325</v>
      </c>
    </row>
    <row r="248" spans="1:65" s="2" customFormat="1" ht="16.5" customHeight="1">
      <c r="A248" s="35"/>
      <c r="B248" s="36"/>
      <c r="C248" s="205" t="s">
        <v>326</v>
      </c>
      <c r="D248" s="205" t="s">
        <v>180</v>
      </c>
      <c r="E248" s="206" t="s">
        <v>327</v>
      </c>
      <c r="F248" s="207" t="s">
        <v>328</v>
      </c>
      <c r="G248" s="208" t="s">
        <v>210</v>
      </c>
      <c r="H248" s="209">
        <v>19.600000000000001</v>
      </c>
      <c r="I248" s="210"/>
      <c r="J248" s="211">
        <f>ROUND(I248*H248,2)</f>
        <v>0</v>
      </c>
      <c r="K248" s="212"/>
      <c r="L248" s="40"/>
      <c r="M248" s="213" t="s">
        <v>1</v>
      </c>
      <c r="N248" s="214" t="s">
        <v>46</v>
      </c>
      <c r="O248" s="72"/>
      <c r="P248" s="215">
        <f>O248*H248</f>
        <v>0</v>
      </c>
      <c r="Q248" s="215">
        <v>5.6999999999999998E-4</v>
      </c>
      <c r="R248" s="215">
        <f>Q248*H248</f>
        <v>1.1172E-2</v>
      </c>
      <c r="S248" s="215">
        <v>0</v>
      </c>
      <c r="T248" s="21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184</v>
      </c>
      <c r="AT248" s="217" t="s">
        <v>180</v>
      </c>
      <c r="AU248" s="217" t="s">
        <v>185</v>
      </c>
      <c r="AY248" s="18" t="s">
        <v>177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185</v>
      </c>
      <c r="BK248" s="218">
        <f>ROUND(I248*H248,2)</f>
        <v>0</v>
      </c>
      <c r="BL248" s="18" t="s">
        <v>184</v>
      </c>
      <c r="BM248" s="217" t="s">
        <v>329</v>
      </c>
    </row>
    <row r="249" spans="1:65" s="2" customFormat="1" ht="33" customHeight="1">
      <c r="A249" s="35"/>
      <c r="B249" s="36"/>
      <c r="C249" s="205" t="s">
        <v>330</v>
      </c>
      <c r="D249" s="205" t="s">
        <v>180</v>
      </c>
      <c r="E249" s="206" t="s">
        <v>331</v>
      </c>
      <c r="F249" s="207" t="s">
        <v>332</v>
      </c>
      <c r="G249" s="208" t="s">
        <v>192</v>
      </c>
      <c r="H249" s="209">
        <v>1</v>
      </c>
      <c r="I249" s="210"/>
      <c r="J249" s="211">
        <f>ROUND(I249*H249,2)</f>
        <v>0</v>
      </c>
      <c r="K249" s="212"/>
      <c r="L249" s="40"/>
      <c r="M249" s="213" t="s">
        <v>1</v>
      </c>
      <c r="N249" s="214" t="s">
        <v>46</v>
      </c>
      <c r="O249" s="72"/>
      <c r="P249" s="215">
        <f>O249*H249</f>
        <v>0</v>
      </c>
      <c r="Q249" s="215">
        <v>0.44169999999999998</v>
      </c>
      <c r="R249" s="215">
        <f>Q249*H249</f>
        <v>0.44169999999999998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184</v>
      </c>
      <c r="AT249" s="217" t="s">
        <v>180</v>
      </c>
      <c r="AU249" s="217" t="s">
        <v>185</v>
      </c>
      <c r="AY249" s="18" t="s">
        <v>177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185</v>
      </c>
      <c r="BK249" s="218">
        <f>ROUND(I249*H249,2)</f>
        <v>0</v>
      </c>
      <c r="BL249" s="18" t="s">
        <v>184</v>
      </c>
      <c r="BM249" s="217" t="s">
        <v>333</v>
      </c>
    </row>
    <row r="250" spans="1:65" s="2" customFormat="1" ht="21.75" customHeight="1">
      <c r="A250" s="35"/>
      <c r="B250" s="36"/>
      <c r="C250" s="205" t="s">
        <v>334</v>
      </c>
      <c r="D250" s="205" t="s">
        <v>180</v>
      </c>
      <c r="E250" s="206" t="s">
        <v>335</v>
      </c>
      <c r="F250" s="207" t="s">
        <v>336</v>
      </c>
      <c r="G250" s="208" t="s">
        <v>192</v>
      </c>
      <c r="H250" s="209">
        <v>1</v>
      </c>
      <c r="I250" s="210"/>
      <c r="J250" s="211">
        <f>ROUND(I250*H250,2)</f>
        <v>0</v>
      </c>
      <c r="K250" s="212"/>
      <c r="L250" s="40"/>
      <c r="M250" s="213" t="s">
        <v>1</v>
      </c>
      <c r="N250" s="214" t="s">
        <v>46</v>
      </c>
      <c r="O250" s="72"/>
      <c r="P250" s="215">
        <f>O250*H250</f>
        <v>0</v>
      </c>
      <c r="Q250" s="215">
        <v>5.3620000000000001E-2</v>
      </c>
      <c r="R250" s="215">
        <f>Q250*H250</f>
        <v>5.3620000000000001E-2</v>
      </c>
      <c r="S250" s="215">
        <v>0</v>
      </c>
      <c r="T250" s="21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184</v>
      </c>
      <c r="AT250" s="217" t="s">
        <v>180</v>
      </c>
      <c r="AU250" s="217" t="s">
        <v>185</v>
      </c>
      <c r="AY250" s="18" t="s">
        <v>177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185</v>
      </c>
      <c r="BK250" s="218">
        <f>ROUND(I250*H250,2)</f>
        <v>0</v>
      </c>
      <c r="BL250" s="18" t="s">
        <v>184</v>
      </c>
      <c r="BM250" s="217" t="s">
        <v>337</v>
      </c>
    </row>
    <row r="251" spans="1:65" s="2" customFormat="1" ht="16.5" customHeight="1">
      <c r="A251" s="35"/>
      <c r="B251" s="36"/>
      <c r="C251" s="263" t="s">
        <v>338</v>
      </c>
      <c r="D251" s="263" t="s">
        <v>339</v>
      </c>
      <c r="E251" s="264" t="s">
        <v>340</v>
      </c>
      <c r="F251" s="265" t="s">
        <v>341</v>
      </c>
      <c r="G251" s="266" t="s">
        <v>192</v>
      </c>
      <c r="H251" s="267">
        <v>1</v>
      </c>
      <c r="I251" s="268"/>
      <c r="J251" s="269">
        <f>ROUND(I251*H251,2)</f>
        <v>0</v>
      </c>
      <c r="K251" s="270"/>
      <c r="L251" s="271"/>
      <c r="M251" s="272" t="s">
        <v>1</v>
      </c>
      <c r="N251" s="273" t="s">
        <v>46</v>
      </c>
      <c r="O251" s="72"/>
      <c r="P251" s="215">
        <f>O251*H251</f>
        <v>0</v>
      </c>
      <c r="Q251" s="215">
        <v>5.2999999999999999E-2</v>
      </c>
      <c r="R251" s="215">
        <f>Q251*H251</f>
        <v>5.2999999999999999E-2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226</v>
      </c>
      <c r="AT251" s="217" t="s">
        <v>339</v>
      </c>
      <c r="AU251" s="217" t="s">
        <v>185</v>
      </c>
      <c r="AY251" s="18" t="s">
        <v>177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185</v>
      </c>
      <c r="BK251" s="218">
        <f>ROUND(I251*H251,2)</f>
        <v>0</v>
      </c>
      <c r="BL251" s="18" t="s">
        <v>184</v>
      </c>
      <c r="BM251" s="217" t="s">
        <v>342</v>
      </c>
    </row>
    <row r="252" spans="1:65" s="12" customFormat="1" ht="22.8" customHeight="1">
      <c r="B252" s="189"/>
      <c r="C252" s="190"/>
      <c r="D252" s="191" t="s">
        <v>79</v>
      </c>
      <c r="E252" s="203" t="s">
        <v>233</v>
      </c>
      <c r="F252" s="203" t="s">
        <v>343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SUM(P253:P267)</f>
        <v>0</v>
      </c>
      <c r="Q252" s="197"/>
      <c r="R252" s="198">
        <f>SUM(R253:R267)</f>
        <v>1.7505000000000003E-3</v>
      </c>
      <c r="S252" s="197"/>
      <c r="T252" s="199">
        <f>SUM(T253:T267)</f>
        <v>5.6430270000000009</v>
      </c>
      <c r="AR252" s="200" t="s">
        <v>88</v>
      </c>
      <c r="AT252" s="201" t="s">
        <v>79</v>
      </c>
      <c r="AU252" s="201" t="s">
        <v>88</v>
      </c>
      <c r="AY252" s="200" t="s">
        <v>177</v>
      </c>
      <c r="BK252" s="202">
        <f>SUM(BK253:BK267)</f>
        <v>0</v>
      </c>
    </row>
    <row r="253" spans="1:65" s="2" customFormat="1" ht="21.75" customHeight="1">
      <c r="A253" s="35"/>
      <c r="B253" s="36"/>
      <c r="C253" s="205" t="s">
        <v>344</v>
      </c>
      <c r="D253" s="205" t="s">
        <v>180</v>
      </c>
      <c r="E253" s="206" t="s">
        <v>345</v>
      </c>
      <c r="F253" s="207" t="s">
        <v>346</v>
      </c>
      <c r="G253" s="208" t="s">
        <v>210</v>
      </c>
      <c r="H253" s="209">
        <v>39.700000000000003</v>
      </c>
      <c r="I253" s="210"/>
      <c r="J253" s="211">
        <f>ROUND(I253*H253,2)</f>
        <v>0</v>
      </c>
      <c r="K253" s="212"/>
      <c r="L253" s="40"/>
      <c r="M253" s="213" t="s">
        <v>1</v>
      </c>
      <c r="N253" s="214" t="s">
        <v>46</v>
      </c>
      <c r="O253" s="72"/>
      <c r="P253" s="215">
        <f>O253*H253</f>
        <v>0</v>
      </c>
      <c r="Q253" s="215">
        <v>4.0000000000000003E-5</v>
      </c>
      <c r="R253" s="215">
        <f>Q253*H253</f>
        <v>1.5880000000000002E-3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184</v>
      </c>
      <c r="AT253" s="217" t="s">
        <v>180</v>
      </c>
      <c r="AU253" s="217" t="s">
        <v>185</v>
      </c>
      <c r="AY253" s="18" t="s">
        <v>177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185</v>
      </c>
      <c r="BK253" s="218">
        <f>ROUND(I253*H253,2)</f>
        <v>0</v>
      </c>
      <c r="BL253" s="18" t="s">
        <v>184</v>
      </c>
      <c r="BM253" s="217" t="s">
        <v>347</v>
      </c>
    </row>
    <row r="254" spans="1:65" s="14" customFormat="1" ht="10.199999999999999">
      <c r="B254" s="230"/>
      <c r="C254" s="231"/>
      <c r="D254" s="221" t="s">
        <v>187</v>
      </c>
      <c r="E254" s="232" t="s">
        <v>1</v>
      </c>
      <c r="F254" s="233" t="s">
        <v>1036</v>
      </c>
      <c r="G254" s="231"/>
      <c r="H254" s="234">
        <v>39.700000000000003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187</v>
      </c>
      <c r="AU254" s="240" t="s">
        <v>185</v>
      </c>
      <c r="AV254" s="14" t="s">
        <v>185</v>
      </c>
      <c r="AW254" s="14" t="s">
        <v>36</v>
      </c>
      <c r="AX254" s="14" t="s">
        <v>88</v>
      </c>
      <c r="AY254" s="240" t="s">
        <v>177</v>
      </c>
    </row>
    <row r="255" spans="1:65" s="2" customFormat="1" ht="21.75" customHeight="1">
      <c r="A255" s="35"/>
      <c r="B255" s="36"/>
      <c r="C255" s="205" t="s">
        <v>349</v>
      </c>
      <c r="D255" s="205" t="s">
        <v>180</v>
      </c>
      <c r="E255" s="206" t="s">
        <v>350</v>
      </c>
      <c r="F255" s="207" t="s">
        <v>351</v>
      </c>
      <c r="G255" s="208" t="s">
        <v>210</v>
      </c>
      <c r="H255" s="209">
        <v>20.417000000000002</v>
      </c>
      <c r="I255" s="210"/>
      <c r="J255" s="211">
        <f>ROUND(I255*H255,2)</f>
        <v>0</v>
      </c>
      <c r="K255" s="212"/>
      <c r="L255" s="40"/>
      <c r="M255" s="213" t="s">
        <v>1</v>
      </c>
      <c r="N255" s="214" t="s">
        <v>46</v>
      </c>
      <c r="O255" s="72"/>
      <c r="P255" s="215">
        <f>O255*H255</f>
        <v>0</v>
      </c>
      <c r="Q255" s="215">
        <v>0</v>
      </c>
      <c r="R255" s="215">
        <f>Q255*H255</f>
        <v>0</v>
      </c>
      <c r="S255" s="215">
        <v>0.13100000000000001</v>
      </c>
      <c r="T255" s="216">
        <f>S255*H255</f>
        <v>2.6746270000000005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184</v>
      </c>
      <c r="AT255" s="217" t="s">
        <v>180</v>
      </c>
      <c r="AU255" s="217" t="s">
        <v>185</v>
      </c>
      <c r="AY255" s="18" t="s">
        <v>177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185</v>
      </c>
      <c r="BK255" s="218">
        <f>ROUND(I255*H255,2)</f>
        <v>0</v>
      </c>
      <c r="BL255" s="18" t="s">
        <v>184</v>
      </c>
      <c r="BM255" s="217" t="s">
        <v>352</v>
      </c>
    </row>
    <row r="256" spans="1:65" s="13" customFormat="1" ht="10.199999999999999">
      <c r="B256" s="219"/>
      <c r="C256" s="220"/>
      <c r="D256" s="221" t="s">
        <v>187</v>
      </c>
      <c r="E256" s="222" t="s">
        <v>1</v>
      </c>
      <c r="F256" s="223" t="s">
        <v>353</v>
      </c>
      <c r="G256" s="220"/>
      <c r="H256" s="222" t="s">
        <v>1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187</v>
      </c>
      <c r="AU256" s="229" t="s">
        <v>185</v>
      </c>
      <c r="AV256" s="13" t="s">
        <v>88</v>
      </c>
      <c r="AW256" s="13" t="s">
        <v>36</v>
      </c>
      <c r="AX256" s="13" t="s">
        <v>80</v>
      </c>
      <c r="AY256" s="229" t="s">
        <v>177</v>
      </c>
    </row>
    <row r="257" spans="1:65" s="14" customFormat="1" ht="10.199999999999999">
      <c r="B257" s="230"/>
      <c r="C257" s="231"/>
      <c r="D257" s="221" t="s">
        <v>187</v>
      </c>
      <c r="E257" s="232" t="s">
        <v>1</v>
      </c>
      <c r="F257" s="233" t="s">
        <v>1085</v>
      </c>
      <c r="G257" s="231"/>
      <c r="H257" s="234">
        <v>20.417000000000002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187</v>
      </c>
      <c r="AU257" s="240" t="s">
        <v>185</v>
      </c>
      <c r="AV257" s="14" t="s">
        <v>185</v>
      </c>
      <c r="AW257" s="14" t="s">
        <v>36</v>
      </c>
      <c r="AX257" s="14" t="s">
        <v>80</v>
      </c>
      <c r="AY257" s="240" t="s">
        <v>177</v>
      </c>
    </row>
    <row r="258" spans="1:65" s="15" customFormat="1" ht="10.199999999999999">
      <c r="B258" s="241"/>
      <c r="C258" s="242"/>
      <c r="D258" s="221" t="s">
        <v>187</v>
      </c>
      <c r="E258" s="243" t="s">
        <v>1</v>
      </c>
      <c r="F258" s="244" t="s">
        <v>217</v>
      </c>
      <c r="G258" s="242"/>
      <c r="H258" s="245">
        <v>20.417000000000002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187</v>
      </c>
      <c r="AU258" s="251" t="s">
        <v>185</v>
      </c>
      <c r="AV258" s="15" t="s">
        <v>184</v>
      </c>
      <c r="AW258" s="15" t="s">
        <v>36</v>
      </c>
      <c r="AX258" s="15" t="s">
        <v>88</v>
      </c>
      <c r="AY258" s="251" t="s">
        <v>177</v>
      </c>
    </row>
    <row r="259" spans="1:65" s="2" customFormat="1" ht="21.75" customHeight="1">
      <c r="A259" s="35"/>
      <c r="B259" s="36"/>
      <c r="C259" s="205" t="s">
        <v>355</v>
      </c>
      <c r="D259" s="205" t="s">
        <v>180</v>
      </c>
      <c r="E259" s="206" t="s">
        <v>356</v>
      </c>
      <c r="F259" s="207" t="s">
        <v>357</v>
      </c>
      <c r="G259" s="208" t="s">
        <v>210</v>
      </c>
      <c r="H259" s="209">
        <v>6.0720000000000001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46</v>
      </c>
      <c r="O259" s="72"/>
      <c r="P259" s="215">
        <f>O259*H259</f>
        <v>0</v>
      </c>
      <c r="Q259" s="215">
        <v>0</v>
      </c>
      <c r="R259" s="215">
        <f>Q259*H259</f>
        <v>0</v>
      </c>
      <c r="S259" s="215">
        <v>0.1</v>
      </c>
      <c r="T259" s="216">
        <f>S259*H259</f>
        <v>0.60720000000000007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184</v>
      </c>
      <c r="AT259" s="217" t="s">
        <v>180</v>
      </c>
      <c r="AU259" s="217" t="s">
        <v>185</v>
      </c>
      <c r="AY259" s="18" t="s">
        <v>177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185</v>
      </c>
      <c r="BK259" s="218">
        <f>ROUND(I259*H259,2)</f>
        <v>0</v>
      </c>
      <c r="BL259" s="18" t="s">
        <v>184</v>
      </c>
      <c r="BM259" s="217" t="s">
        <v>358</v>
      </c>
    </row>
    <row r="260" spans="1:65" s="14" customFormat="1" ht="10.199999999999999">
      <c r="B260" s="230"/>
      <c r="C260" s="231"/>
      <c r="D260" s="221" t="s">
        <v>187</v>
      </c>
      <c r="E260" s="232" t="s">
        <v>1</v>
      </c>
      <c r="F260" s="233" t="s">
        <v>1038</v>
      </c>
      <c r="G260" s="231"/>
      <c r="H260" s="234">
        <v>6.0720000000000001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187</v>
      </c>
      <c r="AU260" s="240" t="s">
        <v>185</v>
      </c>
      <c r="AV260" s="14" t="s">
        <v>185</v>
      </c>
      <c r="AW260" s="14" t="s">
        <v>36</v>
      </c>
      <c r="AX260" s="14" t="s">
        <v>88</v>
      </c>
      <c r="AY260" s="240" t="s">
        <v>177</v>
      </c>
    </row>
    <row r="261" spans="1:65" s="2" customFormat="1" ht="21.75" customHeight="1">
      <c r="A261" s="35"/>
      <c r="B261" s="36"/>
      <c r="C261" s="205" t="s">
        <v>360</v>
      </c>
      <c r="D261" s="205" t="s">
        <v>180</v>
      </c>
      <c r="E261" s="206" t="s">
        <v>361</v>
      </c>
      <c r="F261" s="207" t="s">
        <v>362</v>
      </c>
      <c r="G261" s="208" t="s">
        <v>210</v>
      </c>
      <c r="H261" s="209">
        <v>19.600000000000001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46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0.09</v>
      </c>
      <c r="T261" s="216">
        <f>S261*H261</f>
        <v>1.764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184</v>
      </c>
      <c r="AT261" s="217" t="s">
        <v>180</v>
      </c>
      <c r="AU261" s="217" t="s">
        <v>185</v>
      </c>
      <c r="AY261" s="18" t="s">
        <v>177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185</v>
      </c>
      <c r="BK261" s="218">
        <f>ROUND(I261*H261,2)</f>
        <v>0</v>
      </c>
      <c r="BL261" s="18" t="s">
        <v>184</v>
      </c>
      <c r="BM261" s="217" t="s">
        <v>363</v>
      </c>
    </row>
    <row r="262" spans="1:65" s="2" customFormat="1" ht="16.5" customHeight="1">
      <c r="A262" s="35"/>
      <c r="B262" s="36"/>
      <c r="C262" s="205" t="s">
        <v>364</v>
      </c>
      <c r="D262" s="205" t="s">
        <v>180</v>
      </c>
      <c r="E262" s="206" t="s">
        <v>365</v>
      </c>
      <c r="F262" s="207" t="s">
        <v>366</v>
      </c>
      <c r="G262" s="208" t="s">
        <v>210</v>
      </c>
      <c r="H262" s="209">
        <v>7.2</v>
      </c>
      <c r="I262" s="210"/>
      <c r="J262" s="211">
        <f>ROUND(I262*H262,2)</f>
        <v>0</v>
      </c>
      <c r="K262" s="212"/>
      <c r="L262" s="40"/>
      <c r="M262" s="213" t="s">
        <v>1</v>
      </c>
      <c r="N262" s="214" t="s">
        <v>46</v>
      </c>
      <c r="O262" s="72"/>
      <c r="P262" s="215">
        <f>O262*H262</f>
        <v>0</v>
      </c>
      <c r="Q262" s="215">
        <v>0</v>
      </c>
      <c r="R262" s="215">
        <f>Q262*H262</f>
        <v>0</v>
      </c>
      <c r="S262" s="215">
        <v>7.5999999999999998E-2</v>
      </c>
      <c r="T262" s="216">
        <f>S262*H262</f>
        <v>0.54720000000000002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184</v>
      </c>
      <c r="AT262" s="217" t="s">
        <v>180</v>
      </c>
      <c r="AU262" s="217" t="s">
        <v>185</v>
      </c>
      <c r="AY262" s="18" t="s">
        <v>177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185</v>
      </c>
      <c r="BK262" s="218">
        <f>ROUND(I262*H262,2)</f>
        <v>0</v>
      </c>
      <c r="BL262" s="18" t="s">
        <v>184</v>
      </c>
      <c r="BM262" s="217" t="s">
        <v>367</v>
      </c>
    </row>
    <row r="263" spans="1:65" s="2" customFormat="1" ht="21.75" customHeight="1">
      <c r="A263" s="35"/>
      <c r="B263" s="36"/>
      <c r="C263" s="205" t="s">
        <v>368</v>
      </c>
      <c r="D263" s="205" t="s">
        <v>180</v>
      </c>
      <c r="E263" s="206" t="s">
        <v>369</v>
      </c>
      <c r="F263" s="207" t="s">
        <v>370</v>
      </c>
      <c r="G263" s="208" t="s">
        <v>371</v>
      </c>
      <c r="H263" s="209">
        <v>1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46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1.2999999999999999E-2</v>
      </c>
      <c r="T263" s="216">
        <f>S263*H263</f>
        <v>1.2999999999999999E-2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184</v>
      </c>
      <c r="AT263" s="217" t="s">
        <v>180</v>
      </c>
      <c r="AU263" s="217" t="s">
        <v>185</v>
      </c>
      <c r="AY263" s="18" t="s">
        <v>177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185</v>
      </c>
      <c r="BK263" s="218">
        <f>ROUND(I263*H263,2)</f>
        <v>0</v>
      </c>
      <c r="BL263" s="18" t="s">
        <v>184</v>
      </c>
      <c r="BM263" s="217" t="s">
        <v>372</v>
      </c>
    </row>
    <row r="264" spans="1:65" s="2" customFormat="1" ht="21.75" customHeight="1">
      <c r="A264" s="35"/>
      <c r="B264" s="36"/>
      <c r="C264" s="205" t="s">
        <v>373</v>
      </c>
      <c r="D264" s="205" t="s">
        <v>180</v>
      </c>
      <c r="E264" s="206" t="s">
        <v>374</v>
      </c>
      <c r="F264" s="207" t="s">
        <v>375</v>
      </c>
      <c r="G264" s="208" t="s">
        <v>371</v>
      </c>
      <c r="H264" s="209">
        <v>1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46</v>
      </c>
      <c r="O264" s="72"/>
      <c r="P264" s="215">
        <f>O264*H264</f>
        <v>0</v>
      </c>
      <c r="Q264" s="215">
        <v>0</v>
      </c>
      <c r="R264" s="215">
        <f>Q264*H264</f>
        <v>0</v>
      </c>
      <c r="S264" s="215">
        <v>3.6999999999999998E-2</v>
      </c>
      <c r="T264" s="216">
        <f>S264*H264</f>
        <v>3.6999999999999998E-2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184</v>
      </c>
      <c r="AT264" s="217" t="s">
        <v>180</v>
      </c>
      <c r="AU264" s="217" t="s">
        <v>185</v>
      </c>
      <c r="AY264" s="18" t="s">
        <v>177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185</v>
      </c>
      <c r="BK264" s="218">
        <f>ROUND(I264*H264,2)</f>
        <v>0</v>
      </c>
      <c r="BL264" s="18" t="s">
        <v>184</v>
      </c>
      <c r="BM264" s="217" t="s">
        <v>376</v>
      </c>
    </row>
    <row r="265" spans="1:65" s="2" customFormat="1" ht="21.75" customHeight="1">
      <c r="A265" s="35"/>
      <c r="B265" s="36"/>
      <c r="C265" s="205" t="s">
        <v>377</v>
      </c>
      <c r="D265" s="205" t="s">
        <v>180</v>
      </c>
      <c r="E265" s="206" t="s">
        <v>378</v>
      </c>
      <c r="F265" s="207" t="s">
        <v>379</v>
      </c>
      <c r="G265" s="208" t="s">
        <v>203</v>
      </c>
      <c r="H265" s="209">
        <v>0.25</v>
      </c>
      <c r="I265" s="210"/>
      <c r="J265" s="211">
        <f>ROUND(I265*H265,2)</f>
        <v>0</v>
      </c>
      <c r="K265" s="212"/>
      <c r="L265" s="40"/>
      <c r="M265" s="213" t="s">
        <v>1</v>
      </c>
      <c r="N265" s="214" t="s">
        <v>46</v>
      </c>
      <c r="O265" s="72"/>
      <c r="P265" s="215">
        <f>O265*H265</f>
        <v>0</v>
      </c>
      <c r="Q265" s="215">
        <v>6.4999999999999997E-4</v>
      </c>
      <c r="R265" s="215">
        <f>Q265*H265</f>
        <v>1.6249999999999999E-4</v>
      </c>
      <c r="S265" s="215">
        <v>0</v>
      </c>
      <c r="T265" s="21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184</v>
      </c>
      <c r="AT265" s="217" t="s">
        <v>180</v>
      </c>
      <c r="AU265" s="217" t="s">
        <v>185</v>
      </c>
      <c r="AY265" s="18" t="s">
        <v>177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185</v>
      </c>
      <c r="BK265" s="218">
        <f>ROUND(I265*H265,2)</f>
        <v>0</v>
      </c>
      <c r="BL265" s="18" t="s">
        <v>184</v>
      </c>
      <c r="BM265" s="217" t="s">
        <v>380</v>
      </c>
    </row>
    <row r="266" spans="1:65" s="13" customFormat="1" ht="10.199999999999999">
      <c r="B266" s="219"/>
      <c r="C266" s="220"/>
      <c r="D266" s="221" t="s">
        <v>187</v>
      </c>
      <c r="E266" s="222" t="s">
        <v>1</v>
      </c>
      <c r="F266" s="223" t="s">
        <v>381</v>
      </c>
      <c r="G266" s="220"/>
      <c r="H266" s="222" t="s">
        <v>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187</v>
      </c>
      <c r="AU266" s="229" t="s">
        <v>185</v>
      </c>
      <c r="AV266" s="13" t="s">
        <v>88</v>
      </c>
      <c r="AW266" s="13" t="s">
        <v>36</v>
      </c>
      <c r="AX266" s="13" t="s">
        <v>80</v>
      </c>
      <c r="AY266" s="229" t="s">
        <v>177</v>
      </c>
    </row>
    <row r="267" spans="1:65" s="14" customFormat="1" ht="10.199999999999999">
      <c r="B267" s="230"/>
      <c r="C267" s="231"/>
      <c r="D267" s="221" t="s">
        <v>187</v>
      </c>
      <c r="E267" s="232" t="s">
        <v>1</v>
      </c>
      <c r="F267" s="233" t="s">
        <v>382</v>
      </c>
      <c r="G267" s="231"/>
      <c r="H267" s="234">
        <v>0.25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187</v>
      </c>
      <c r="AU267" s="240" t="s">
        <v>185</v>
      </c>
      <c r="AV267" s="14" t="s">
        <v>185</v>
      </c>
      <c r="AW267" s="14" t="s">
        <v>36</v>
      </c>
      <c r="AX267" s="14" t="s">
        <v>88</v>
      </c>
      <c r="AY267" s="240" t="s">
        <v>177</v>
      </c>
    </row>
    <row r="268" spans="1:65" s="12" customFormat="1" ht="22.8" customHeight="1">
      <c r="B268" s="189"/>
      <c r="C268" s="190"/>
      <c r="D268" s="191" t="s">
        <v>79</v>
      </c>
      <c r="E268" s="203" t="s">
        <v>383</v>
      </c>
      <c r="F268" s="203" t="s">
        <v>384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SUM(P269:P273)</f>
        <v>0</v>
      </c>
      <c r="Q268" s="197"/>
      <c r="R268" s="198">
        <f>SUM(R269:R273)</f>
        <v>0</v>
      </c>
      <c r="S268" s="197"/>
      <c r="T268" s="199">
        <f>SUM(T269:T273)</f>
        <v>0</v>
      </c>
      <c r="AR268" s="200" t="s">
        <v>88</v>
      </c>
      <c r="AT268" s="201" t="s">
        <v>79</v>
      </c>
      <c r="AU268" s="201" t="s">
        <v>88</v>
      </c>
      <c r="AY268" s="200" t="s">
        <v>177</v>
      </c>
      <c r="BK268" s="202">
        <f>SUM(BK269:BK273)</f>
        <v>0</v>
      </c>
    </row>
    <row r="269" spans="1:65" s="2" customFormat="1" ht="21.75" customHeight="1">
      <c r="A269" s="35"/>
      <c r="B269" s="36"/>
      <c r="C269" s="205" t="s">
        <v>385</v>
      </c>
      <c r="D269" s="205" t="s">
        <v>180</v>
      </c>
      <c r="E269" s="206" t="s">
        <v>386</v>
      </c>
      <c r="F269" s="207" t="s">
        <v>387</v>
      </c>
      <c r="G269" s="208" t="s">
        <v>388</v>
      </c>
      <c r="H269" s="209">
        <v>6.5380000000000003</v>
      </c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46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184</v>
      </c>
      <c r="AT269" s="217" t="s">
        <v>180</v>
      </c>
      <c r="AU269" s="217" t="s">
        <v>185</v>
      </c>
      <c r="AY269" s="18" t="s">
        <v>177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185</v>
      </c>
      <c r="BK269" s="218">
        <f>ROUND(I269*H269,2)</f>
        <v>0</v>
      </c>
      <c r="BL269" s="18" t="s">
        <v>184</v>
      </c>
      <c r="BM269" s="217" t="s">
        <v>389</v>
      </c>
    </row>
    <row r="270" spans="1:65" s="2" customFormat="1" ht="21.75" customHeight="1">
      <c r="A270" s="35"/>
      <c r="B270" s="36"/>
      <c r="C270" s="205" t="s">
        <v>390</v>
      </c>
      <c r="D270" s="205" t="s">
        <v>180</v>
      </c>
      <c r="E270" s="206" t="s">
        <v>391</v>
      </c>
      <c r="F270" s="207" t="s">
        <v>392</v>
      </c>
      <c r="G270" s="208" t="s">
        <v>388</v>
      </c>
      <c r="H270" s="209">
        <v>6.5380000000000003</v>
      </c>
      <c r="I270" s="210"/>
      <c r="J270" s="211">
        <f>ROUND(I270*H270,2)</f>
        <v>0</v>
      </c>
      <c r="K270" s="212"/>
      <c r="L270" s="40"/>
      <c r="M270" s="213" t="s">
        <v>1</v>
      </c>
      <c r="N270" s="214" t="s">
        <v>46</v>
      </c>
      <c r="O270" s="72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184</v>
      </c>
      <c r="AT270" s="217" t="s">
        <v>180</v>
      </c>
      <c r="AU270" s="217" t="s">
        <v>185</v>
      </c>
      <c r="AY270" s="18" t="s">
        <v>177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185</v>
      </c>
      <c r="BK270" s="218">
        <f>ROUND(I270*H270,2)</f>
        <v>0</v>
      </c>
      <c r="BL270" s="18" t="s">
        <v>184</v>
      </c>
      <c r="BM270" s="217" t="s">
        <v>393</v>
      </c>
    </row>
    <row r="271" spans="1:65" s="2" customFormat="1" ht="21.75" customHeight="1">
      <c r="A271" s="35"/>
      <c r="B271" s="36"/>
      <c r="C271" s="205" t="s">
        <v>394</v>
      </c>
      <c r="D271" s="205" t="s">
        <v>180</v>
      </c>
      <c r="E271" s="206" t="s">
        <v>395</v>
      </c>
      <c r="F271" s="207" t="s">
        <v>396</v>
      </c>
      <c r="G271" s="208" t="s">
        <v>388</v>
      </c>
      <c r="H271" s="209">
        <v>166.905</v>
      </c>
      <c r="I271" s="210"/>
      <c r="J271" s="211">
        <f>ROUND(I271*H271,2)</f>
        <v>0</v>
      </c>
      <c r="K271" s="212"/>
      <c r="L271" s="40"/>
      <c r="M271" s="213" t="s">
        <v>1</v>
      </c>
      <c r="N271" s="214" t="s">
        <v>46</v>
      </c>
      <c r="O271" s="72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184</v>
      </c>
      <c r="AT271" s="217" t="s">
        <v>180</v>
      </c>
      <c r="AU271" s="217" t="s">
        <v>185</v>
      </c>
      <c r="AY271" s="18" t="s">
        <v>177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185</v>
      </c>
      <c r="BK271" s="218">
        <f>ROUND(I271*H271,2)</f>
        <v>0</v>
      </c>
      <c r="BL271" s="18" t="s">
        <v>184</v>
      </c>
      <c r="BM271" s="217" t="s">
        <v>397</v>
      </c>
    </row>
    <row r="272" spans="1:65" s="14" customFormat="1" ht="10.199999999999999">
      <c r="B272" s="230"/>
      <c r="C272" s="231"/>
      <c r="D272" s="221" t="s">
        <v>187</v>
      </c>
      <c r="E272" s="232" t="s">
        <v>1</v>
      </c>
      <c r="F272" s="233" t="s">
        <v>398</v>
      </c>
      <c r="G272" s="231"/>
      <c r="H272" s="234">
        <v>166.905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187</v>
      </c>
      <c r="AU272" s="240" t="s">
        <v>185</v>
      </c>
      <c r="AV272" s="14" t="s">
        <v>185</v>
      </c>
      <c r="AW272" s="14" t="s">
        <v>36</v>
      </c>
      <c r="AX272" s="14" t="s">
        <v>88</v>
      </c>
      <c r="AY272" s="240" t="s">
        <v>177</v>
      </c>
    </row>
    <row r="273" spans="1:65" s="2" customFormat="1" ht="21.75" customHeight="1">
      <c r="A273" s="35"/>
      <c r="B273" s="36"/>
      <c r="C273" s="205" t="s">
        <v>399</v>
      </c>
      <c r="D273" s="205" t="s">
        <v>180</v>
      </c>
      <c r="E273" s="206" t="s">
        <v>400</v>
      </c>
      <c r="F273" s="207" t="s">
        <v>401</v>
      </c>
      <c r="G273" s="208" t="s">
        <v>388</v>
      </c>
      <c r="H273" s="209">
        <v>6.5380000000000003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46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184</v>
      </c>
      <c r="AT273" s="217" t="s">
        <v>180</v>
      </c>
      <c r="AU273" s="217" t="s">
        <v>185</v>
      </c>
      <c r="AY273" s="18" t="s">
        <v>177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185</v>
      </c>
      <c r="BK273" s="218">
        <f>ROUND(I273*H273,2)</f>
        <v>0</v>
      </c>
      <c r="BL273" s="18" t="s">
        <v>184</v>
      </c>
      <c r="BM273" s="217" t="s">
        <v>402</v>
      </c>
    </row>
    <row r="274" spans="1:65" s="12" customFormat="1" ht="22.8" customHeight="1">
      <c r="B274" s="189"/>
      <c r="C274" s="190"/>
      <c r="D274" s="191" t="s">
        <v>79</v>
      </c>
      <c r="E274" s="203" t="s">
        <v>403</v>
      </c>
      <c r="F274" s="203" t="s">
        <v>404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P275</f>
        <v>0</v>
      </c>
      <c r="Q274" s="197"/>
      <c r="R274" s="198">
        <f>R275</f>
        <v>0</v>
      </c>
      <c r="S274" s="197"/>
      <c r="T274" s="199">
        <f>T275</f>
        <v>0</v>
      </c>
      <c r="AR274" s="200" t="s">
        <v>88</v>
      </c>
      <c r="AT274" s="201" t="s">
        <v>79</v>
      </c>
      <c r="AU274" s="201" t="s">
        <v>88</v>
      </c>
      <c r="AY274" s="200" t="s">
        <v>177</v>
      </c>
      <c r="BK274" s="202">
        <f>BK275</f>
        <v>0</v>
      </c>
    </row>
    <row r="275" spans="1:65" s="2" customFormat="1" ht="16.5" customHeight="1">
      <c r="A275" s="35"/>
      <c r="B275" s="36"/>
      <c r="C275" s="205" t="s">
        <v>405</v>
      </c>
      <c r="D275" s="205" t="s">
        <v>180</v>
      </c>
      <c r="E275" s="206" t="s">
        <v>406</v>
      </c>
      <c r="F275" s="207" t="s">
        <v>407</v>
      </c>
      <c r="G275" s="208" t="s">
        <v>388</v>
      </c>
      <c r="H275" s="209">
        <v>8.3010000000000002</v>
      </c>
      <c r="I275" s="210"/>
      <c r="J275" s="211">
        <f>ROUND(I275*H275,2)</f>
        <v>0</v>
      </c>
      <c r="K275" s="212"/>
      <c r="L275" s="40"/>
      <c r="M275" s="213" t="s">
        <v>1</v>
      </c>
      <c r="N275" s="214" t="s">
        <v>46</v>
      </c>
      <c r="O275" s="72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184</v>
      </c>
      <c r="AT275" s="217" t="s">
        <v>180</v>
      </c>
      <c r="AU275" s="217" t="s">
        <v>185</v>
      </c>
      <c r="AY275" s="18" t="s">
        <v>177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185</v>
      </c>
      <c r="BK275" s="218">
        <f>ROUND(I275*H275,2)</f>
        <v>0</v>
      </c>
      <c r="BL275" s="18" t="s">
        <v>184</v>
      </c>
      <c r="BM275" s="217" t="s">
        <v>408</v>
      </c>
    </row>
    <row r="276" spans="1:65" s="12" customFormat="1" ht="25.95" customHeight="1">
      <c r="B276" s="189"/>
      <c r="C276" s="190"/>
      <c r="D276" s="191" t="s">
        <v>79</v>
      </c>
      <c r="E276" s="192" t="s">
        <v>409</v>
      </c>
      <c r="F276" s="192" t="s">
        <v>410</v>
      </c>
      <c r="G276" s="190"/>
      <c r="H276" s="190"/>
      <c r="I276" s="193"/>
      <c r="J276" s="194">
        <f>BK276</f>
        <v>0</v>
      </c>
      <c r="K276" s="190"/>
      <c r="L276" s="195"/>
      <c r="M276" s="196"/>
      <c r="N276" s="197"/>
      <c r="O276" s="197"/>
      <c r="P276" s="198">
        <f>P277+P285+P296+P304+P314+P332+P334+P343+P375+P383+P386+P394+P412+P425+P439+P450+P453</f>
        <v>0</v>
      </c>
      <c r="Q276" s="197"/>
      <c r="R276" s="198">
        <f>R277+R285+R296+R304+R314+R332+R334+R343+R375+R383+R386+R394+R412+R425+R439+R450+R453</f>
        <v>1.2589185299999999</v>
      </c>
      <c r="S276" s="197"/>
      <c r="T276" s="199">
        <f>T277+T285+T296+T304+T314+T332+T334+T343+T375+T383+T386+T394+T412+T425+T439+T450+T453</f>
        <v>0.89524707999999997</v>
      </c>
      <c r="AR276" s="200" t="s">
        <v>185</v>
      </c>
      <c r="AT276" s="201" t="s">
        <v>79</v>
      </c>
      <c r="AU276" s="201" t="s">
        <v>80</v>
      </c>
      <c r="AY276" s="200" t="s">
        <v>177</v>
      </c>
      <c r="BK276" s="202">
        <f>BK277+BK285+BK296+BK304+BK314+BK332+BK334+BK343+BK375+BK383+BK386+BK394+BK412+BK425+BK439+BK450+BK453</f>
        <v>0</v>
      </c>
    </row>
    <row r="277" spans="1:65" s="12" customFormat="1" ht="22.8" customHeight="1">
      <c r="B277" s="189"/>
      <c r="C277" s="190"/>
      <c r="D277" s="191" t="s">
        <v>79</v>
      </c>
      <c r="E277" s="203" t="s">
        <v>411</v>
      </c>
      <c r="F277" s="203" t="s">
        <v>412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SUM(P278:P284)</f>
        <v>0</v>
      </c>
      <c r="Q277" s="197"/>
      <c r="R277" s="198">
        <f>SUM(R278:R284)</f>
        <v>9.2482079999999994E-2</v>
      </c>
      <c r="S277" s="197"/>
      <c r="T277" s="199">
        <f>SUM(T278:T284)</f>
        <v>0</v>
      </c>
      <c r="AR277" s="200" t="s">
        <v>185</v>
      </c>
      <c r="AT277" s="201" t="s">
        <v>79</v>
      </c>
      <c r="AU277" s="201" t="s">
        <v>88</v>
      </c>
      <c r="AY277" s="200" t="s">
        <v>177</v>
      </c>
      <c r="BK277" s="202">
        <f>SUM(BK278:BK284)</f>
        <v>0</v>
      </c>
    </row>
    <row r="278" spans="1:65" s="2" customFormat="1" ht="21.75" customHeight="1">
      <c r="A278" s="35"/>
      <c r="B278" s="36"/>
      <c r="C278" s="205" t="s">
        <v>413</v>
      </c>
      <c r="D278" s="205" t="s">
        <v>180</v>
      </c>
      <c r="E278" s="206" t="s">
        <v>414</v>
      </c>
      <c r="F278" s="207" t="s">
        <v>415</v>
      </c>
      <c r="G278" s="208" t="s">
        <v>210</v>
      </c>
      <c r="H278" s="209">
        <v>5.0999999999999996</v>
      </c>
      <c r="I278" s="210"/>
      <c r="J278" s="211">
        <f>ROUND(I278*H278,2)</f>
        <v>0</v>
      </c>
      <c r="K278" s="212"/>
      <c r="L278" s="40"/>
      <c r="M278" s="213" t="s">
        <v>1</v>
      </c>
      <c r="N278" s="214" t="s">
        <v>46</v>
      </c>
      <c r="O278" s="72"/>
      <c r="P278" s="215">
        <f>O278*H278</f>
        <v>0</v>
      </c>
      <c r="Q278" s="215">
        <v>6.0000000000000001E-3</v>
      </c>
      <c r="R278" s="215">
        <f>Q278*H278</f>
        <v>3.0599999999999999E-2</v>
      </c>
      <c r="S278" s="215">
        <v>0</v>
      </c>
      <c r="T278" s="21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263</v>
      </c>
      <c r="AT278" s="217" t="s">
        <v>180</v>
      </c>
      <c r="AU278" s="217" t="s">
        <v>185</v>
      </c>
      <c r="AY278" s="18" t="s">
        <v>177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185</v>
      </c>
      <c r="BK278" s="218">
        <f>ROUND(I278*H278,2)</f>
        <v>0</v>
      </c>
      <c r="BL278" s="18" t="s">
        <v>263</v>
      </c>
      <c r="BM278" s="217" t="s">
        <v>416</v>
      </c>
    </row>
    <row r="279" spans="1:65" s="14" customFormat="1" ht="10.199999999999999">
      <c r="B279" s="230"/>
      <c r="C279" s="231"/>
      <c r="D279" s="221" t="s">
        <v>187</v>
      </c>
      <c r="E279" s="232" t="s">
        <v>1</v>
      </c>
      <c r="F279" s="233" t="s">
        <v>417</v>
      </c>
      <c r="G279" s="231"/>
      <c r="H279" s="234">
        <v>5.0999999999999996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187</v>
      </c>
      <c r="AU279" s="240" t="s">
        <v>185</v>
      </c>
      <c r="AV279" s="14" t="s">
        <v>185</v>
      </c>
      <c r="AW279" s="14" t="s">
        <v>36</v>
      </c>
      <c r="AX279" s="14" t="s">
        <v>80</v>
      </c>
      <c r="AY279" s="240" t="s">
        <v>177</v>
      </c>
    </row>
    <row r="280" spans="1:65" s="15" customFormat="1" ht="10.199999999999999">
      <c r="B280" s="241"/>
      <c r="C280" s="242"/>
      <c r="D280" s="221" t="s">
        <v>187</v>
      </c>
      <c r="E280" s="243" t="s">
        <v>1</v>
      </c>
      <c r="F280" s="244" t="s">
        <v>217</v>
      </c>
      <c r="G280" s="242"/>
      <c r="H280" s="245">
        <v>5.0999999999999996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187</v>
      </c>
      <c r="AU280" s="251" t="s">
        <v>185</v>
      </c>
      <c r="AV280" s="15" t="s">
        <v>184</v>
      </c>
      <c r="AW280" s="15" t="s">
        <v>36</v>
      </c>
      <c r="AX280" s="15" t="s">
        <v>88</v>
      </c>
      <c r="AY280" s="251" t="s">
        <v>177</v>
      </c>
    </row>
    <row r="281" spans="1:65" s="2" customFormat="1" ht="21.75" customHeight="1">
      <c r="A281" s="35"/>
      <c r="B281" s="36"/>
      <c r="C281" s="205" t="s">
        <v>418</v>
      </c>
      <c r="D281" s="205" t="s">
        <v>180</v>
      </c>
      <c r="E281" s="206" t="s">
        <v>419</v>
      </c>
      <c r="F281" s="207" t="s">
        <v>420</v>
      </c>
      <c r="G281" s="208" t="s">
        <v>210</v>
      </c>
      <c r="H281" s="209">
        <v>10.128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46</v>
      </c>
      <c r="O281" s="72"/>
      <c r="P281" s="215">
        <f>O281*H281</f>
        <v>0</v>
      </c>
      <c r="Q281" s="215">
        <v>6.11E-3</v>
      </c>
      <c r="R281" s="215">
        <f>Q281*H281</f>
        <v>6.1882079999999999E-2</v>
      </c>
      <c r="S281" s="215">
        <v>0</v>
      </c>
      <c r="T281" s="21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263</v>
      </c>
      <c r="AT281" s="217" t="s">
        <v>180</v>
      </c>
      <c r="AU281" s="217" t="s">
        <v>185</v>
      </c>
      <c r="AY281" s="18" t="s">
        <v>177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185</v>
      </c>
      <c r="BK281" s="218">
        <f>ROUND(I281*H281,2)</f>
        <v>0</v>
      </c>
      <c r="BL281" s="18" t="s">
        <v>263</v>
      </c>
      <c r="BM281" s="217" t="s">
        <v>421</v>
      </c>
    </row>
    <row r="282" spans="1:65" s="14" customFormat="1" ht="10.199999999999999">
      <c r="B282" s="230"/>
      <c r="C282" s="231"/>
      <c r="D282" s="221" t="s">
        <v>187</v>
      </c>
      <c r="E282" s="232" t="s">
        <v>1</v>
      </c>
      <c r="F282" s="233" t="s">
        <v>422</v>
      </c>
      <c r="G282" s="231"/>
      <c r="H282" s="234">
        <v>10.128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187</v>
      </c>
      <c r="AU282" s="240" t="s">
        <v>185</v>
      </c>
      <c r="AV282" s="14" t="s">
        <v>185</v>
      </c>
      <c r="AW282" s="14" t="s">
        <v>36</v>
      </c>
      <c r="AX282" s="14" t="s">
        <v>80</v>
      </c>
      <c r="AY282" s="240" t="s">
        <v>177</v>
      </c>
    </row>
    <row r="283" spans="1:65" s="15" customFormat="1" ht="10.199999999999999">
      <c r="B283" s="241"/>
      <c r="C283" s="242"/>
      <c r="D283" s="221" t="s">
        <v>187</v>
      </c>
      <c r="E283" s="243" t="s">
        <v>1</v>
      </c>
      <c r="F283" s="244" t="s">
        <v>217</v>
      </c>
      <c r="G283" s="242"/>
      <c r="H283" s="245">
        <v>10.128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187</v>
      </c>
      <c r="AU283" s="251" t="s">
        <v>185</v>
      </c>
      <c r="AV283" s="15" t="s">
        <v>184</v>
      </c>
      <c r="AW283" s="15" t="s">
        <v>36</v>
      </c>
      <c r="AX283" s="15" t="s">
        <v>88</v>
      </c>
      <c r="AY283" s="251" t="s">
        <v>177</v>
      </c>
    </row>
    <row r="284" spans="1:65" s="2" customFormat="1" ht="21.75" customHeight="1">
      <c r="A284" s="35"/>
      <c r="B284" s="36"/>
      <c r="C284" s="205" t="s">
        <v>423</v>
      </c>
      <c r="D284" s="205" t="s">
        <v>180</v>
      </c>
      <c r="E284" s="206" t="s">
        <v>424</v>
      </c>
      <c r="F284" s="207" t="s">
        <v>425</v>
      </c>
      <c r="G284" s="208" t="s">
        <v>426</v>
      </c>
      <c r="H284" s="274"/>
      <c r="I284" s="210"/>
      <c r="J284" s="211">
        <f>ROUND(I284*H284,2)</f>
        <v>0</v>
      </c>
      <c r="K284" s="212"/>
      <c r="L284" s="40"/>
      <c r="M284" s="213" t="s">
        <v>1</v>
      </c>
      <c r="N284" s="214" t="s">
        <v>46</v>
      </c>
      <c r="O284" s="72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263</v>
      </c>
      <c r="AT284" s="217" t="s">
        <v>180</v>
      </c>
      <c r="AU284" s="217" t="s">
        <v>185</v>
      </c>
      <c r="AY284" s="18" t="s">
        <v>177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185</v>
      </c>
      <c r="BK284" s="218">
        <f>ROUND(I284*H284,2)</f>
        <v>0</v>
      </c>
      <c r="BL284" s="18" t="s">
        <v>263</v>
      </c>
      <c r="BM284" s="217" t="s">
        <v>427</v>
      </c>
    </row>
    <row r="285" spans="1:65" s="12" customFormat="1" ht="22.8" customHeight="1">
      <c r="B285" s="189"/>
      <c r="C285" s="190"/>
      <c r="D285" s="191" t="s">
        <v>79</v>
      </c>
      <c r="E285" s="203" t="s">
        <v>428</v>
      </c>
      <c r="F285" s="203" t="s">
        <v>429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SUM(P286:P295)</f>
        <v>0</v>
      </c>
      <c r="Q285" s="197"/>
      <c r="R285" s="198">
        <f>SUM(R286:R295)</f>
        <v>1.3594E-2</v>
      </c>
      <c r="S285" s="197"/>
      <c r="T285" s="199">
        <f>SUM(T286:T295)</f>
        <v>0</v>
      </c>
      <c r="AR285" s="200" t="s">
        <v>185</v>
      </c>
      <c r="AT285" s="201" t="s">
        <v>79</v>
      </c>
      <c r="AU285" s="201" t="s">
        <v>88</v>
      </c>
      <c r="AY285" s="200" t="s">
        <v>177</v>
      </c>
      <c r="BK285" s="202">
        <f>SUM(BK286:BK295)</f>
        <v>0</v>
      </c>
    </row>
    <row r="286" spans="1:65" s="2" customFormat="1" ht="21.75" customHeight="1">
      <c r="A286" s="35"/>
      <c r="B286" s="36"/>
      <c r="C286" s="205" t="s">
        <v>430</v>
      </c>
      <c r="D286" s="205" t="s">
        <v>180</v>
      </c>
      <c r="E286" s="206" t="s">
        <v>431</v>
      </c>
      <c r="F286" s="207" t="s">
        <v>432</v>
      </c>
      <c r="G286" s="208" t="s">
        <v>210</v>
      </c>
      <c r="H286" s="209">
        <v>5.0999999999999996</v>
      </c>
      <c r="I286" s="210"/>
      <c r="J286" s="211">
        <f>ROUND(I286*H286,2)</f>
        <v>0</v>
      </c>
      <c r="K286" s="212"/>
      <c r="L286" s="40"/>
      <c r="M286" s="213" t="s">
        <v>1</v>
      </c>
      <c r="N286" s="214" t="s">
        <v>46</v>
      </c>
      <c r="O286" s="72"/>
      <c r="P286" s="215">
        <f>O286*H286</f>
        <v>0</v>
      </c>
      <c r="Q286" s="215">
        <v>2.9999999999999997E-4</v>
      </c>
      <c r="R286" s="215">
        <f>Q286*H286</f>
        <v>1.5299999999999997E-3</v>
      </c>
      <c r="S286" s="215">
        <v>0</v>
      </c>
      <c r="T286" s="21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263</v>
      </c>
      <c r="AT286" s="217" t="s">
        <v>180</v>
      </c>
      <c r="AU286" s="217" t="s">
        <v>185</v>
      </c>
      <c r="AY286" s="18" t="s">
        <v>177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185</v>
      </c>
      <c r="BK286" s="218">
        <f>ROUND(I286*H286,2)</f>
        <v>0</v>
      </c>
      <c r="BL286" s="18" t="s">
        <v>263</v>
      </c>
      <c r="BM286" s="217" t="s">
        <v>433</v>
      </c>
    </row>
    <row r="287" spans="1:65" s="2" customFormat="1" ht="21.75" customHeight="1">
      <c r="A287" s="35"/>
      <c r="B287" s="36"/>
      <c r="C287" s="263" t="s">
        <v>434</v>
      </c>
      <c r="D287" s="263" t="s">
        <v>339</v>
      </c>
      <c r="E287" s="264" t="s">
        <v>435</v>
      </c>
      <c r="F287" s="265" t="s">
        <v>436</v>
      </c>
      <c r="G287" s="266" t="s">
        <v>210</v>
      </c>
      <c r="H287" s="267">
        <v>6</v>
      </c>
      <c r="I287" s="268"/>
      <c r="J287" s="269">
        <f>ROUND(I287*H287,2)</f>
        <v>0</v>
      </c>
      <c r="K287" s="270"/>
      <c r="L287" s="271"/>
      <c r="M287" s="272" t="s">
        <v>1</v>
      </c>
      <c r="N287" s="273" t="s">
        <v>46</v>
      </c>
      <c r="O287" s="72"/>
      <c r="P287" s="215">
        <f>O287*H287</f>
        <v>0</v>
      </c>
      <c r="Q287" s="215">
        <v>1.6800000000000001E-3</v>
      </c>
      <c r="R287" s="215">
        <f>Q287*H287</f>
        <v>1.008E-2</v>
      </c>
      <c r="S287" s="215">
        <v>0</v>
      </c>
      <c r="T287" s="21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360</v>
      </c>
      <c r="AT287" s="217" t="s">
        <v>339</v>
      </c>
      <c r="AU287" s="217" t="s">
        <v>185</v>
      </c>
      <c r="AY287" s="18" t="s">
        <v>177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185</v>
      </c>
      <c r="BK287" s="218">
        <f>ROUND(I287*H287,2)</f>
        <v>0</v>
      </c>
      <c r="BL287" s="18" t="s">
        <v>263</v>
      </c>
      <c r="BM287" s="217" t="s">
        <v>437</v>
      </c>
    </row>
    <row r="288" spans="1:65" s="14" customFormat="1" ht="20.399999999999999">
      <c r="B288" s="230"/>
      <c r="C288" s="231"/>
      <c r="D288" s="221" t="s">
        <v>187</v>
      </c>
      <c r="E288" s="231"/>
      <c r="F288" s="233" t="s">
        <v>438</v>
      </c>
      <c r="G288" s="231"/>
      <c r="H288" s="234">
        <v>6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187</v>
      </c>
      <c r="AU288" s="240" t="s">
        <v>185</v>
      </c>
      <c r="AV288" s="14" t="s">
        <v>185</v>
      </c>
      <c r="AW288" s="14" t="s">
        <v>4</v>
      </c>
      <c r="AX288" s="14" t="s">
        <v>88</v>
      </c>
      <c r="AY288" s="240" t="s">
        <v>177</v>
      </c>
    </row>
    <row r="289" spans="1:65" s="2" customFormat="1" ht="21.75" customHeight="1">
      <c r="A289" s="35"/>
      <c r="B289" s="36"/>
      <c r="C289" s="205" t="s">
        <v>439</v>
      </c>
      <c r="D289" s="205" t="s">
        <v>180</v>
      </c>
      <c r="E289" s="206" t="s">
        <v>440</v>
      </c>
      <c r="F289" s="207" t="s">
        <v>441</v>
      </c>
      <c r="G289" s="208" t="s">
        <v>203</v>
      </c>
      <c r="H289" s="209">
        <v>38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46</v>
      </c>
      <c r="O289" s="72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263</v>
      </c>
      <c r="AT289" s="217" t="s">
        <v>180</v>
      </c>
      <c r="AU289" s="217" t="s">
        <v>185</v>
      </c>
      <c r="AY289" s="18" t="s">
        <v>177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185</v>
      </c>
      <c r="BK289" s="218">
        <f>ROUND(I289*H289,2)</f>
        <v>0</v>
      </c>
      <c r="BL289" s="18" t="s">
        <v>263</v>
      </c>
      <c r="BM289" s="217" t="s">
        <v>442</v>
      </c>
    </row>
    <row r="290" spans="1:65" s="2" customFormat="1" ht="16.5" customHeight="1">
      <c r="A290" s="35"/>
      <c r="B290" s="36"/>
      <c r="C290" s="263" t="s">
        <v>443</v>
      </c>
      <c r="D290" s="263" t="s">
        <v>339</v>
      </c>
      <c r="E290" s="264" t="s">
        <v>444</v>
      </c>
      <c r="F290" s="265" t="s">
        <v>445</v>
      </c>
      <c r="G290" s="266" t="s">
        <v>203</v>
      </c>
      <c r="H290" s="267">
        <v>38</v>
      </c>
      <c r="I290" s="268"/>
      <c r="J290" s="269">
        <f>ROUND(I290*H290,2)</f>
        <v>0</v>
      </c>
      <c r="K290" s="270"/>
      <c r="L290" s="271"/>
      <c r="M290" s="272" t="s">
        <v>1</v>
      </c>
      <c r="N290" s="273" t="s">
        <v>46</v>
      </c>
      <c r="O290" s="72"/>
      <c r="P290" s="215">
        <f>O290*H290</f>
        <v>0</v>
      </c>
      <c r="Q290" s="215">
        <v>2.0000000000000002E-5</v>
      </c>
      <c r="R290" s="215">
        <f>Q290*H290</f>
        <v>7.6000000000000004E-4</v>
      </c>
      <c r="S290" s="215">
        <v>0</v>
      </c>
      <c r="T290" s="21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360</v>
      </c>
      <c r="AT290" s="217" t="s">
        <v>339</v>
      </c>
      <c r="AU290" s="217" t="s">
        <v>185</v>
      </c>
      <c r="AY290" s="18" t="s">
        <v>177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185</v>
      </c>
      <c r="BK290" s="218">
        <f>ROUND(I290*H290,2)</f>
        <v>0</v>
      </c>
      <c r="BL290" s="18" t="s">
        <v>263</v>
      </c>
      <c r="BM290" s="217" t="s">
        <v>446</v>
      </c>
    </row>
    <row r="291" spans="1:65" s="2" customFormat="1" ht="21.75" customHeight="1">
      <c r="A291" s="35"/>
      <c r="B291" s="36"/>
      <c r="C291" s="205" t="s">
        <v>447</v>
      </c>
      <c r="D291" s="205" t="s">
        <v>180</v>
      </c>
      <c r="E291" s="206" t="s">
        <v>448</v>
      </c>
      <c r="F291" s="207" t="s">
        <v>449</v>
      </c>
      <c r="G291" s="208" t="s">
        <v>203</v>
      </c>
      <c r="H291" s="209">
        <v>4</v>
      </c>
      <c r="I291" s="210"/>
      <c r="J291" s="211">
        <f>ROUND(I291*H291,2)</f>
        <v>0</v>
      </c>
      <c r="K291" s="212"/>
      <c r="L291" s="40"/>
      <c r="M291" s="213" t="s">
        <v>1</v>
      </c>
      <c r="N291" s="214" t="s">
        <v>46</v>
      </c>
      <c r="O291" s="72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263</v>
      </c>
      <c r="AT291" s="217" t="s">
        <v>180</v>
      </c>
      <c r="AU291" s="217" t="s">
        <v>185</v>
      </c>
      <c r="AY291" s="18" t="s">
        <v>177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185</v>
      </c>
      <c r="BK291" s="218">
        <f>ROUND(I291*H291,2)</f>
        <v>0</v>
      </c>
      <c r="BL291" s="18" t="s">
        <v>263</v>
      </c>
      <c r="BM291" s="217" t="s">
        <v>450</v>
      </c>
    </row>
    <row r="292" spans="1:65" s="2" customFormat="1" ht="21.75" customHeight="1">
      <c r="A292" s="35"/>
      <c r="B292" s="36"/>
      <c r="C292" s="205" t="s">
        <v>451</v>
      </c>
      <c r="D292" s="205" t="s">
        <v>180</v>
      </c>
      <c r="E292" s="206" t="s">
        <v>452</v>
      </c>
      <c r="F292" s="207" t="s">
        <v>453</v>
      </c>
      <c r="G292" s="208" t="s">
        <v>210</v>
      </c>
      <c r="H292" s="209">
        <v>5.0999999999999996</v>
      </c>
      <c r="I292" s="210"/>
      <c r="J292" s="211">
        <f>ROUND(I292*H292,2)</f>
        <v>0</v>
      </c>
      <c r="K292" s="212"/>
      <c r="L292" s="40"/>
      <c r="M292" s="213" t="s">
        <v>1</v>
      </c>
      <c r="N292" s="214" t="s">
        <v>46</v>
      </c>
      <c r="O292" s="72"/>
      <c r="P292" s="215">
        <f>O292*H292</f>
        <v>0</v>
      </c>
      <c r="Q292" s="215">
        <v>4.0000000000000003E-5</v>
      </c>
      <c r="R292" s="215">
        <f>Q292*H292</f>
        <v>2.04E-4</v>
      </c>
      <c r="S292" s="215">
        <v>0</v>
      </c>
      <c r="T292" s="21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263</v>
      </c>
      <c r="AT292" s="217" t="s">
        <v>180</v>
      </c>
      <c r="AU292" s="217" t="s">
        <v>185</v>
      </c>
      <c r="AY292" s="18" t="s">
        <v>177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185</v>
      </c>
      <c r="BK292" s="218">
        <f>ROUND(I292*H292,2)</f>
        <v>0</v>
      </c>
      <c r="BL292" s="18" t="s">
        <v>263</v>
      </c>
      <c r="BM292" s="217" t="s">
        <v>454</v>
      </c>
    </row>
    <row r="293" spans="1:65" s="2" customFormat="1" ht="16.5" customHeight="1">
      <c r="A293" s="35"/>
      <c r="B293" s="36"/>
      <c r="C293" s="263" t="s">
        <v>455</v>
      </c>
      <c r="D293" s="263" t="s">
        <v>339</v>
      </c>
      <c r="E293" s="264" t="s">
        <v>456</v>
      </c>
      <c r="F293" s="265" t="s">
        <v>457</v>
      </c>
      <c r="G293" s="266" t="s">
        <v>210</v>
      </c>
      <c r="H293" s="267">
        <v>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46</v>
      </c>
      <c r="O293" s="72"/>
      <c r="P293" s="215">
        <f>O293*H293</f>
        <v>0</v>
      </c>
      <c r="Q293" s="215">
        <v>1.7000000000000001E-4</v>
      </c>
      <c r="R293" s="215">
        <f>Q293*H293</f>
        <v>1.0200000000000001E-3</v>
      </c>
      <c r="S293" s="215">
        <v>0</v>
      </c>
      <c r="T293" s="21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360</v>
      </c>
      <c r="AT293" s="217" t="s">
        <v>339</v>
      </c>
      <c r="AU293" s="217" t="s">
        <v>185</v>
      </c>
      <c r="AY293" s="18" t="s">
        <v>177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185</v>
      </c>
      <c r="BK293" s="218">
        <f>ROUND(I293*H293,2)</f>
        <v>0</v>
      </c>
      <c r="BL293" s="18" t="s">
        <v>263</v>
      </c>
      <c r="BM293" s="217" t="s">
        <v>458</v>
      </c>
    </row>
    <row r="294" spans="1:65" s="14" customFormat="1" ht="10.199999999999999">
      <c r="B294" s="230"/>
      <c r="C294" s="231"/>
      <c r="D294" s="221" t="s">
        <v>187</v>
      </c>
      <c r="E294" s="231"/>
      <c r="F294" s="233" t="s">
        <v>459</v>
      </c>
      <c r="G294" s="231"/>
      <c r="H294" s="234">
        <v>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187</v>
      </c>
      <c r="AU294" s="240" t="s">
        <v>185</v>
      </c>
      <c r="AV294" s="14" t="s">
        <v>185</v>
      </c>
      <c r="AW294" s="14" t="s">
        <v>4</v>
      </c>
      <c r="AX294" s="14" t="s">
        <v>88</v>
      </c>
      <c r="AY294" s="240" t="s">
        <v>177</v>
      </c>
    </row>
    <row r="295" spans="1:65" s="2" customFormat="1" ht="21.75" customHeight="1">
      <c r="A295" s="35"/>
      <c r="B295" s="36"/>
      <c r="C295" s="205" t="s">
        <v>460</v>
      </c>
      <c r="D295" s="205" t="s">
        <v>180</v>
      </c>
      <c r="E295" s="206" t="s">
        <v>461</v>
      </c>
      <c r="F295" s="207" t="s">
        <v>462</v>
      </c>
      <c r="G295" s="208" t="s">
        <v>426</v>
      </c>
      <c r="H295" s="274"/>
      <c r="I295" s="210"/>
      <c r="J295" s="211">
        <f>ROUND(I295*H295,2)</f>
        <v>0</v>
      </c>
      <c r="K295" s="212"/>
      <c r="L295" s="40"/>
      <c r="M295" s="213" t="s">
        <v>1</v>
      </c>
      <c r="N295" s="214" t="s">
        <v>46</v>
      </c>
      <c r="O295" s="72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263</v>
      </c>
      <c r="AT295" s="217" t="s">
        <v>180</v>
      </c>
      <c r="AU295" s="217" t="s">
        <v>185</v>
      </c>
      <c r="AY295" s="18" t="s">
        <v>177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185</v>
      </c>
      <c r="BK295" s="218">
        <f>ROUND(I295*H295,2)</f>
        <v>0</v>
      </c>
      <c r="BL295" s="18" t="s">
        <v>263</v>
      </c>
      <c r="BM295" s="217" t="s">
        <v>463</v>
      </c>
    </row>
    <row r="296" spans="1:65" s="12" customFormat="1" ht="22.8" customHeight="1">
      <c r="B296" s="189"/>
      <c r="C296" s="190"/>
      <c r="D296" s="191" t="s">
        <v>79</v>
      </c>
      <c r="E296" s="203" t="s">
        <v>464</v>
      </c>
      <c r="F296" s="203" t="s">
        <v>465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SUM(P297:P303)</f>
        <v>0</v>
      </c>
      <c r="Q296" s="197"/>
      <c r="R296" s="198">
        <f>SUM(R297:R303)</f>
        <v>1.1384999999999999E-2</v>
      </c>
      <c r="S296" s="197"/>
      <c r="T296" s="199">
        <f>SUM(T297:T303)</f>
        <v>0</v>
      </c>
      <c r="AR296" s="200" t="s">
        <v>185</v>
      </c>
      <c r="AT296" s="201" t="s">
        <v>79</v>
      </c>
      <c r="AU296" s="201" t="s">
        <v>88</v>
      </c>
      <c r="AY296" s="200" t="s">
        <v>177</v>
      </c>
      <c r="BK296" s="202">
        <f>SUM(BK297:BK303)</f>
        <v>0</v>
      </c>
    </row>
    <row r="297" spans="1:65" s="2" customFormat="1" ht="21.75" customHeight="1">
      <c r="A297" s="35"/>
      <c r="B297" s="36"/>
      <c r="C297" s="205" t="s">
        <v>466</v>
      </c>
      <c r="D297" s="205" t="s">
        <v>180</v>
      </c>
      <c r="E297" s="206" t="s">
        <v>467</v>
      </c>
      <c r="F297" s="207" t="s">
        <v>468</v>
      </c>
      <c r="G297" s="208" t="s">
        <v>203</v>
      </c>
      <c r="H297" s="209">
        <v>2.5</v>
      </c>
      <c r="I297" s="210"/>
      <c r="J297" s="211">
        <f t="shared" ref="J297:J303" si="0">ROUND(I297*H297,2)</f>
        <v>0</v>
      </c>
      <c r="K297" s="212"/>
      <c r="L297" s="40"/>
      <c r="M297" s="213" t="s">
        <v>1</v>
      </c>
      <c r="N297" s="214" t="s">
        <v>46</v>
      </c>
      <c r="O297" s="72"/>
      <c r="P297" s="215">
        <f t="shared" ref="P297:P303" si="1">O297*H297</f>
        <v>0</v>
      </c>
      <c r="Q297" s="215">
        <v>1.2600000000000001E-3</v>
      </c>
      <c r="R297" s="215">
        <f t="shared" ref="R297:R303" si="2">Q297*H297</f>
        <v>3.15E-3</v>
      </c>
      <c r="S297" s="215">
        <v>0</v>
      </c>
      <c r="T297" s="216">
        <f t="shared" ref="T297:T303" si="3"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263</v>
      </c>
      <c r="AT297" s="217" t="s">
        <v>180</v>
      </c>
      <c r="AU297" s="217" t="s">
        <v>185</v>
      </c>
      <c r="AY297" s="18" t="s">
        <v>177</v>
      </c>
      <c r="BE297" s="218">
        <f t="shared" ref="BE297:BE303" si="4">IF(N297="základní",J297,0)</f>
        <v>0</v>
      </c>
      <c r="BF297" s="218">
        <f t="shared" ref="BF297:BF303" si="5">IF(N297="snížená",J297,0)</f>
        <v>0</v>
      </c>
      <c r="BG297" s="218">
        <f t="shared" ref="BG297:BG303" si="6">IF(N297="zákl. přenesená",J297,0)</f>
        <v>0</v>
      </c>
      <c r="BH297" s="218">
        <f t="shared" ref="BH297:BH303" si="7">IF(N297="sníž. přenesená",J297,0)</f>
        <v>0</v>
      </c>
      <c r="BI297" s="218">
        <f t="shared" ref="BI297:BI303" si="8">IF(N297="nulová",J297,0)</f>
        <v>0</v>
      </c>
      <c r="BJ297" s="18" t="s">
        <v>185</v>
      </c>
      <c r="BK297" s="218">
        <f t="shared" ref="BK297:BK303" si="9">ROUND(I297*H297,2)</f>
        <v>0</v>
      </c>
      <c r="BL297" s="18" t="s">
        <v>263</v>
      </c>
      <c r="BM297" s="217" t="s">
        <v>469</v>
      </c>
    </row>
    <row r="298" spans="1:65" s="2" customFormat="1" ht="16.5" customHeight="1">
      <c r="A298" s="35"/>
      <c r="B298" s="36"/>
      <c r="C298" s="205" t="s">
        <v>470</v>
      </c>
      <c r="D298" s="205" t="s">
        <v>180</v>
      </c>
      <c r="E298" s="206" t="s">
        <v>471</v>
      </c>
      <c r="F298" s="207" t="s">
        <v>472</v>
      </c>
      <c r="G298" s="208" t="s">
        <v>203</v>
      </c>
      <c r="H298" s="209">
        <v>2</v>
      </c>
      <c r="I298" s="210"/>
      <c r="J298" s="211">
        <f t="shared" si="0"/>
        <v>0</v>
      </c>
      <c r="K298" s="212"/>
      <c r="L298" s="40"/>
      <c r="M298" s="213" t="s">
        <v>1</v>
      </c>
      <c r="N298" s="214" t="s">
        <v>46</v>
      </c>
      <c r="O298" s="72"/>
      <c r="P298" s="215">
        <f t="shared" si="1"/>
        <v>0</v>
      </c>
      <c r="Q298" s="215">
        <v>5.1999999999999995E-4</v>
      </c>
      <c r="R298" s="215">
        <f t="shared" si="2"/>
        <v>1.0399999999999999E-3</v>
      </c>
      <c r="S298" s="215">
        <v>0</v>
      </c>
      <c r="T298" s="216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263</v>
      </c>
      <c r="AT298" s="217" t="s">
        <v>180</v>
      </c>
      <c r="AU298" s="217" t="s">
        <v>185</v>
      </c>
      <c r="AY298" s="18" t="s">
        <v>177</v>
      </c>
      <c r="BE298" s="218">
        <f t="shared" si="4"/>
        <v>0</v>
      </c>
      <c r="BF298" s="218">
        <f t="shared" si="5"/>
        <v>0</v>
      </c>
      <c r="BG298" s="218">
        <f t="shared" si="6"/>
        <v>0</v>
      </c>
      <c r="BH298" s="218">
        <f t="shared" si="7"/>
        <v>0</v>
      </c>
      <c r="BI298" s="218">
        <f t="shared" si="8"/>
        <v>0</v>
      </c>
      <c r="BJ298" s="18" t="s">
        <v>185</v>
      </c>
      <c r="BK298" s="218">
        <f t="shared" si="9"/>
        <v>0</v>
      </c>
      <c r="BL298" s="18" t="s">
        <v>263</v>
      </c>
      <c r="BM298" s="217" t="s">
        <v>473</v>
      </c>
    </row>
    <row r="299" spans="1:65" s="2" customFormat="1" ht="21.75" customHeight="1">
      <c r="A299" s="35"/>
      <c r="B299" s="36"/>
      <c r="C299" s="205" t="s">
        <v>474</v>
      </c>
      <c r="D299" s="205" t="s">
        <v>180</v>
      </c>
      <c r="E299" s="206" t="s">
        <v>475</v>
      </c>
      <c r="F299" s="207" t="s">
        <v>476</v>
      </c>
      <c r="G299" s="208" t="s">
        <v>203</v>
      </c>
      <c r="H299" s="209">
        <v>2.5</v>
      </c>
      <c r="I299" s="210"/>
      <c r="J299" s="211">
        <f t="shared" si="0"/>
        <v>0</v>
      </c>
      <c r="K299" s="212"/>
      <c r="L299" s="40"/>
      <c r="M299" s="213" t="s">
        <v>1</v>
      </c>
      <c r="N299" s="214" t="s">
        <v>46</v>
      </c>
      <c r="O299" s="72"/>
      <c r="P299" s="215">
        <f t="shared" si="1"/>
        <v>0</v>
      </c>
      <c r="Q299" s="215">
        <v>8.7000000000000001E-4</v>
      </c>
      <c r="R299" s="215">
        <f t="shared" si="2"/>
        <v>2.1749999999999999E-3</v>
      </c>
      <c r="S299" s="215">
        <v>0</v>
      </c>
      <c r="T299" s="216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263</v>
      </c>
      <c r="AT299" s="217" t="s">
        <v>180</v>
      </c>
      <c r="AU299" s="217" t="s">
        <v>185</v>
      </c>
      <c r="AY299" s="18" t="s">
        <v>177</v>
      </c>
      <c r="BE299" s="218">
        <f t="shared" si="4"/>
        <v>0</v>
      </c>
      <c r="BF299" s="218">
        <f t="shared" si="5"/>
        <v>0</v>
      </c>
      <c r="BG299" s="218">
        <f t="shared" si="6"/>
        <v>0</v>
      </c>
      <c r="BH299" s="218">
        <f t="shared" si="7"/>
        <v>0</v>
      </c>
      <c r="BI299" s="218">
        <f t="shared" si="8"/>
        <v>0</v>
      </c>
      <c r="BJ299" s="18" t="s">
        <v>185</v>
      </c>
      <c r="BK299" s="218">
        <f t="shared" si="9"/>
        <v>0</v>
      </c>
      <c r="BL299" s="18" t="s">
        <v>263</v>
      </c>
      <c r="BM299" s="217" t="s">
        <v>477</v>
      </c>
    </row>
    <row r="300" spans="1:65" s="2" customFormat="1" ht="21.75" customHeight="1">
      <c r="A300" s="35"/>
      <c r="B300" s="36"/>
      <c r="C300" s="205" t="s">
        <v>478</v>
      </c>
      <c r="D300" s="205" t="s">
        <v>180</v>
      </c>
      <c r="E300" s="206" t="s">
        <v>479</v>
      </c>
      <c r="F300" s="207" t="s">
        <v>480</v>
      </c>
      <c r="G300" s="208" t="s">
        <v>371</v>
      </c>
      <c r="H300" s="209">
        <v>1</v>
      </c>
      <c r="I300" s="210"/>
      <c r="J300" s="211">
        <f t="shared" si="0"/>
        <v>0</v>
      </c>
      <c r="K300" s="212"/>
      <c r="L300" s="40"/>
      <c r="M300" s="213" t="s">
        <v>1</v>
      </c>
      <c r="N300" s="214" t="s">
        <v>46</v>
      </c>
      <c r="O300" s="72"/>
      <c r="P300" s="215">
        <f t="shared" si="1"/>
        <v>0</v>
      </c>
      <c r="Q300" s="215">
        <v>0</v>
      </c>
      <c r="R300" s="215">
        <f t="shared" si="2"/>
        <v>0</v>
      </c>
      <c r="S300" s="215">
        <v>0</v>
      </c>
      <c r="T300" s="216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263</v>
      </c>
      <c r="AT300" s="217" t="s">
        <v>180</v>
      </c>
      <c r="AU300" s="217" t="s">
        <v>185</v>
      </c>
      <c r="AY300" s="18" t="s">
        <v>177</v>
      </c>
      <c r="BE300" s="218">
        <f t="shared" si="4"/>
        <v>0</v>
      </c>
      <c r="BF300" s="218">
        <f t="shared" si="5"/>
        <v>0</v>
      </c>
      <c r="BG300" s="218">
        <f t="shared" si="6"/>
        <v>0</v>
      </c>
      <c r="BH300" s="218">
        <f t="shared" si="7"/>
        <v>0</v>
      </c>
      <c r="BI300" s="218">
        <f t="shared" si="8"/>
        <v>0</v>
      </c>
      <c r="BJ300" s="18" t="s">
        <v>185</v>
      </c>
      <c r="BK300" s="218">
        <f t="shared" si="9"/>
        <v>0</v>
      </c>
      <c r="BL300" s="18" t="s">
        <v>263</v>
      </c>
      <c r="BM300" s="217" t="s">
        <v>481</v>
      </c>
    </row>
    <row r="301" spans="1:65" s="2" customFormat="1" ht="21.75" customHeight="1">
      <c r="A301" s="35"/>
      <c r="B301" s="36"/>
      <c r="C301" s="205" t="s">
        <v>482</v>
      </c>
      <c r="D301" s="205" t="s">
        <v>180</v>
      </c>
      <c r="E301" s="206" t="s">
        <v>483</v>
      </c>
      <c r="F301" s="207" t="s">
        <v>484</v>
      </c>
      <c r="G301" s="208" t="s">
        <v>192</v>
      </c>
      <c r="H301" s="209">
        <v>1</v>
      </c>
      <c r="I301" s="210"/>
      <c r="J301" s="211">
        <f t="shared" si="0"/>
        <v>0</v>
      </c>
      <c r="K301" s="212"/>
      <c r="L301" s="40"/>
      <c r="M301" s="213" t="s">
        <v>1</v>
      </c>
      <c r="N301" s="214" t="s">
        <v>46</v>
      </c>
      <c r="O301" s="72"/>
      <c r="P301" s="215">
        <f t="shared" si="1"/>
        <v>0</v>
      </c>
      <c r="Q301" s="215">
        <v>6.2E-4</v>
      </c>
      <c r="R301" s="215">
        <f t="shared" si="2"/>
        <v>6.2E-4</v>
      </c>
      <c r="S301" s="215">
        <v>0</v>
      </c>
      <c r="T301" s="216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263</v>
      </c>
      <c r="AT301" s="217" t="s">
        <v>180</v>
      </c>
      <c r="AU301" s="217" t="s">
        <v>185</v>
      </c>
      <c r="AY301" s="18" t="s">
        <v>177</v>
      </c>
      <c r="BE301" s="218">
        <f t="shared" si="4"/>
        <v>0</v>
      </c>
      <c r="BF301" s="218">
        <f t="shared" si="5"/>
        <v>0</v>
      </c>
      <c r="BG301" s="218">
        <f t="shared" si="6"/>
        <v>0</v>
      </c>
      <c r="BH301" s="218">
        <f t="shared" si="7"/>
        <v>0</v>
      </c>
      <c r="BI301" s="218">
        <f t="shared" si="8"/>
        <v>0</v>
      </c>
      <c r="BJ301" s="18" t="s">
        <v>185</v>
      </c>
      <c r="BK301" s="218">
        <f t="shared" si="9"/>
        <v>0</v>
      </c>
      <c r="BL301" s="18" t="s">
        <v>263</v>
      </c>
      <c r="BM301" s="217" t="s">
        <v>485</v>
      </c>
    </row>
    <row r="302" spans="1:65" s="2" customFormat="1" ht="21.75" customHeight="1">
      <c r="A302" s="35"/>
      <c r="B302" s="36"/>
      <c r="C302" s="263" t="s">
        <v>486</v>
      </c>
      <c r="D302" s="263" t="s">
        <v>339</v>
      </c>
      <c r="E302" s="264" t="s">
        <v>487</v>
      </c>
      <c r="F302" s="265" t="s">
        <v>488</v>
      </c>
      <c r="G302" s="266" t="s">
        <v>192</v>
      </c>
      <c r="H302" s="267">
        <v>1</v>
      </c>
      <c r="I302" s="268"/>
      <c r="J302" s="269">
        <f t="shared" si="0"/>
        <v>0</v>
      </c>
      <c r="K302" s="270"/>
      <c r="L302" s="271"/>
      <c r="M302" s="272" t="s">
        <v>1</v>
      </c>
      <c r="N302" s="273" t="s">
        <v>46</v>
      </c>
      <c r="O302" s="72"/>
      <c r="P302" s="215">
        <f t="shared" si="1"/>
        <v>0</v>
      </c>
      <c r="Q302" s="215">
        <v>4.4000000000000003E-3</v>
      </c>
      <c r="R302" s="215">
        <f t="shared" si="2"/>
        <v>4.4000000000000003E-3</v>
      </c>
      <c r="S302" s="215">
        <v>0</v>
      </c>
      <c r="T302" s="216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360</v>
      </c>
      <c r="AT302" s="217" t="s">
        <v>339</v>
      </c>
      <c r="AU302" s="217" t="s">
        <v>185</v>
      </c>
      <c r="AY302" s="18" t="s">
        <v>177</v>
      </c>
      <c r="BE302" s="218">
        <f t="shared" si="4"/>
        <v>0</v>
      </c>
      <c r="BF302" s="218">
        <f t="shared" si="5"/>
        <v>0</v>
      </c>
      <c r="BG302" s="218">
        <f t="shared" si="6"/>
        <v>0</v>
      </c>
      <c r="BH302" s="218">
        <f t="shared" si="7"/>
        <v>0</v>
      </c>
      <c r="BI302" s="218">
        <f t="shared" si="8"/>
        <v>0</v>
      </c>
      <c r="BJ302" s="18" t="s">
        <v>185</v>
      </c>
      <c r="BK302" s="218">
        <f t="shared" si="9"/>
        <v>0</v>
      </c>
      <c r="BL302" s="18" t="s">
        <v>263</v>
      </c>
      <c r="BM302" s="217" t="s">
        <v>489</v>
      </c>
    </row>
    <row r="303" spans="1:65" s="2" customFormat="1" ht="21.75" customHeight="1">
      <c r="A303" s="35"/>
      <c r="B303" s="36"/>
      <c r="C303" s="205" t="s">
        <v>490</v>
      </c>
      <c r="D303" s="205" t="s">
        <v>180</v>
      </c>
      <c r="E303" s="206" t="s">
        <v>491</v>
      </c>
      <c r="F303" s="207" t="s">
        <v>492</v>
      </c>
      <c r="G303" s="208" t="s">
        <v>426</v>
      </c>
      <c r="H303" s="274"/>
      <c r="I303" s="210"/>
      <c r="J303" s="211">
        <f t="shared" si="0"/>
        <v>0</v>
      </c>
      <c r="K303" s="212"/>
      <c r="L303" s="40"/>
      <c r="M303" s="213" t="s">
        <v>1</v>
      </c>
      <c r="N303" s="214" t="s">
        <v>46</v>
      </c>
      <c r="O303" s="72"/>
      <c r="P303" s="215">
        <f t="shared" si="1"/>
        <v>0</v>
      </c>
      <c r="Q303" s="215">
        <v>0</v>
      </c>
      <c r="R303" s="215">
        <f t="shared" si="2"/>
        <v>0</v>
      </c>
      <c r="S303" s="215">
        <v>0</v>
      </c>
      <c r="T303" s="216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263</v>
      </c>
      <c r="AT303" s="217" t="s">
        <v>180</v>
      </c>
      <c r="AU303" s="217" t="s">
        <v>185</v>
      </c>
      <c r="AY303" s="18" t="s">
        <v>177</v>
      </c>
      <c r="BE303" s="218">
        <f t="shared" si="4"/>
        <v>0</v>
      </c>
      <c r="BF303" s="218">
        <f t="shared" si="5"/>
        <v>0</v>
      </c>
      <c r="BG303" s="218">
        <f t="shared" si="6"/>
        <v>0</v>
      </c>
      <c r="BH303" s="218">
        <f t="shared" si="7"/>
        <v>0</v>
      </c>
      <c r="BI303" s="218">
        <f t="shared" si="8"/>
        <v>0</v>
      </c>
      <c r="BJ303" s="18" t="s">
        <v>185</v>
      </c>
      <c r="BK303" s="218">
        <f t="shared" si="9"/>
        <v>0</v>
      </c>
      <c r="BL303" s="18" t="s">
        <v>263</v>
      </c>
      <c r="BM303" s="217" t="s">
        <v>493</v>
      </c>
    </row>
    <row r="304" spans="1:65" s="12" customFormat="1" ht="22.8" customHeight="1">
      <c r="B304" s="189"/>
      <c r="C304" s="190"/>
      <c r="D304" s="191" t="s">
        <v>79</v>
      </c>
      <c r="E304" s="203" t="s">
        <v>494</v>
      </c>
      <c r="F304" s="203" t="s">
        <v>495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SUM(P305:P313)</f>
        <v>0</v>
      </c>
      <c r="Q304" s="197"/>
      <c r="R304" s="198">
        <f>SUM(R305:R313)</f>
        <v>9.6000000000000009E-3</v>
      </c>
      <c r="S304" s="197"/>
      <c r="T304" s="199">
        <f>SUM(T305:T313)</f>
        <v>0</v>
      </c>
      <c r="AR304" s="200" t="s">
        <v>185</v>
      </c>
      <c r="AT304" s="201" t="s">
        <v>79</v>
      </c>
      <c r="AU304" s="201" t="s">
        <v>88</v>
      </c>
      <c r="AY304" s="200" t="s">
        <v>177</v>
      </c>
      <c r="BK304" s="202">
        <f>SUM(BK305:BK313)</f>
        <v>0</v>
      </c>
    </row>
    <row r="305" spans="1:65" s="2" customFormat="1" ht="33" customHeight="1">
      <c r="A305" s="35"/>
      <c r="B305" s="36"/>
      <c r="C305" s="205" t="s">
        <v>496</v>
      </c>
      <c r="D305" s="205" t="s">
        <v>180</v>
      </c>
      <c r="E305" s="206" t="s">
        <v>497</v>
      </c>
      <c r="F305" s="207" t="s">
        <v>498</v>
      </c>
      <c r="G305" s="208" t="s">
        <v>203</v>
      </c>
      <c r="H305" s="209">
        <v>12</v>
      </c>
      <c r="I305" s="210"/>
      <c r="J305" s="211">
        <f>ROUND(I305*H305,2)</f>
        <v>0</v>
      </c>
      <c r="K305" s="212"/>
      <c r="L305" s="40"/>
      <c r="M305" s="213" t="s">
        <v>1</v>
      </c>
      <c r="N305" s="214" t="s">
        <v>46</v>
      </c>
      <c r="O305" s="72"/>
      <c r="P305" s="215">
        <f>O305*H305</f>
        <v>0</v>
      </c>
      <c r="Q305" s="215">
        <v>2.7E-4</v>
      </c>
      <c r="R305" s="215">
        <f>Q305*H305</f>
        <v>3.2399999999999998E-3</v>
      </c>
      <c r="S305" s="215">
        <v>0</v>
      </c>
      <c r="T305" s="21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263</v>
      </c>
      <c r="AT305" s="217" t="s">
        <v>180</v>
      </c>
      <c r="AU305" s="217" t="s">
        <v>185</v>
      </c>
      <c r="AY305" s="18" t="s">
        <v>177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185</v>
      </c>
      <c r="BK305" s="218">
        <f>ROUND(I305*H305,2)</f>
        <v>0</v>
      </c>
      <c r="BL305" s="18" t="s">
        <v>263</v>
      </c>
      <c r="BM305" s="217" t="s">
        <v>499</v>
      </c>
    </row>
    <row r="306" spans="1:65" s="14" customFormat="1" ht="10.199999999999999">
      <c r="B306" s="230"/>
      <c r="C306" s="231"/>
      <c r="D306" s="221" t="s">
        <v>187</v>
      </c>
      <c r="E306" s="232" t="s">
        <v>1</v>
      </c>
      <c r="F306" s="233" t="s">
        <v>120</v>
      </c>
      <c r="G306" s="231"/>
      <c r="H306" s="234">
        <v>12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187</v>
      </c>
      <c r="AU306" s="240" t="s">
        <v>185</v>
      </c>
      <c r="AV306" s="14" t="s">
        <v>185</v>
      </c>
      <c r="AW306" s="14" t="s">
        <v>36</v>
      </c>
      <c r="AX306" s="14" t="s">
        <v>88</v>
      </c>
      <c r="AY306" s="240" t="s">
        <v>177</v>
      </c>
    </row>
    <row r="307" spans="1:65" s="2" customFormat="1" ht="16.5" customHeight="1">
      <c r="A307" s="35"/>
      <c r="B307" s="36"/>
      <c r="C307" s="263" t="s">
        <v>500</v>
      </c>
      <c r="D307" s="263" t="s">
        <v>339</v>
      </c>
      <c r="E307" s="264" t="s">
        <v>501</v>
      </c>
      <c r="F307" s="265" t="s">
        <v>502</v>
      </c>
      <c r="G307" s="266" t="s">
        <v>203</v>
      </c>
      <c r="H307" s="267">
        <v>12</v>
      </c>
      <c r="I307" s="268"/>
      <c r="J307" s="269">
        <f>ROUND(I307*H307,2)</f>
        <v>0</v>
      </c>
      <c r="K307" s="270"/>
      <c r="L307" s="271"/>
      <c r="M307" s="272" t="s">
        <v>1</v>
      </c>
      <c r="N307" s="273" t="s">
        <v>46</v>
      </c>
      <c r="O307" s="72"/>
      <c r="P307" s="215">
        <f>O307*H307</f>
        <v>0</v>
      </c>
      <c r="Q307" s="215">
        <v>1.2999999999999999E-4</v>
      </c>
      <c r="R307" s="215">
        <f>Q307*H307</f>
        <v>1.5599999999999998E-3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360</v>
      </c>
      <c r="AT307" s="217" t="s">
        <v>339</v>
      </c>
      <c r="AU307" s="217" t="s">
        <v>185</v>
      </c>
      <c r="AY307" s="18" t="s">
        <v>177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185</v>
      </c>
      <c r="BK307" s="218">
        <f>ROUND(I307*H307,2)</f>
        <v>0</v>
      </c>
      <c r="BL307" s="18" t="s">
        <v>263</v>
      </c>
      <c r="BM307" s="217" t="s">
        <v>503</v>
      </c>
    </row>
    <row r="308" spans="1:65" s="2" customFormat="1" ht="16.5" customHeight="1">
      <c r="A308" s="35"/>
      <c r="B308" s="36"/>
      <c r="C308" s="205" t="s">
        <v>504</v>
      </c>
      <c r="D308" s="205" t="s">
        <v>180</v>
      </c>
      <c r="E308" s="206" t="s">
        <v>505</v>
      </c>
      <c r="F308" s="207" t="s">
        <v>506</v>
      </c>
      <c r="G308" s="208" t="s">
        <v>192</v>
      </c>
      <c r="H308" s="209">
        <v>4</v>
      </c>
      <c r="I308" s="210"/>
      <c r="J308" s="211">
        <f>ROUND(I308*H308,2)</f>
        <v>0</v>
      </c>
      <c r="K308" s="212"/>
      <c r="L308" s="40"/>
      <c r="M308" s="213" t="s">
        <v>1</v>
      </c>
      <c r="N308" s="214" t="s">
        <v>46</v>
      </c>
      <c r="O308" s="72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263</v>
      </c>
      <c r="AT308" s="217" t="s">
        <v>180</v>
      </c>
      <c r="AU308" s="217" t="s">
        <v>185</v>
      </c>
      <c r="AY308" s="18" t="s">
        <v>177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185</v>
      </c>
      <c r="BK308" s="218">
        <f>ROUND(I308*H308,2)</f>
        <v>0</v>
      </c>
      <c r="BL308" s="18" t="s">
        <v>263</v>
      </c>
      <c r="BM308" s="217" t="s">
        <v>507</v>
      </c>
    </row>
    <row r="309" spans="1:65" s="14" customFormat="1" ht="10.199999999999999">
      <c r="B309" s="230"/>
      <c r="C309" s="231"/>
      <c r="D309" s="221" t="s">
        <v>187</v>
      </c>
      <c r="E309" s="232" t="s">
        <v>1</v>
      </c>
      <c r="F309" s="233" t="s">
        <v>184</v>
      </c>
      <c r="G309" s="231"/>
      <c r="H309" s="234">
        <v>4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187</v>
      </c>
      <c r="AU309" s="240" t="s">
        <v>185</v>
      </c>
      <c r="AV309" s="14" t="s">
        <v>185</v>
      </c>
      <c r="AW309" s="14" t="s">
        <v>36</v>
      </c>
      <c r="AX309" s="14" t="s">
        <v>88</v>
      </c>
      <c r="AY309" s="240" t="s">
        <v>177</v>
      </c>
    </row>
    <row r="310" spans="1:65" s="2" customFormat="1" ht="21.75" customHeight="1">
      <c r="A310" s="35"/>
      <c r="B310" s="36"/>
      <c r="C310" s="205" t="s">
        <v>508</v>
      </c>
      <c r="D310" s="205" t="s">
        <v>180</v>
      </c>
      <c r="E310" s="206" t="s">
        <v>509</v>
      </c>
      <c r="F310" s="207" t="s">
        <v>510</v>
      </c>
      <c r="G310" s="208" t="s">
        <v>203</v>
      </c>
      <c r="H310" s="209">
        <v>12</v>
      </c>
      <c r="I310" s="210"/>
      <c r="J310" s="211">
        <f>ROUND(I310*H310,2)</f>
        <v>0</v>
      </c>
      <c r="K310" s="212"/>
      <c r="L310" s="40"/>
      <c r="M310" s="213" t="s">
        <v>1</v>
      </c>
      <c r="N310" s="214" t="s">
        <v>46</v>
      </c>
      <c r="O310" s="72"/>
      <c r="P310" s="215">
        <f>O310*H310</f>
        <v>0</v>
      </c>
      <c r="Q310" s="215">
        <v>4.0000000000000002E-4</v>
      </c>
      <c r="R310" s="215">
        <f>Q310*H310</f>
        <v>4.8000000000000004E-3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263</v>
      </c>
      <c r="AT310" s="217" t="s">
        <v>180</v>
      </c>
      <c r="AU310" s="217" t="s">
        <v>185</v>
      </c>
      <c r="AY310" s="18" t="s">
        <v>177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185</v>
      </c>
      <c r="BK310" s="218">
        <f>ROUND(I310*H310,2)</f>
        <v>0</v>
      </c>
      <c r="BL310" s="18" t="s">
        <v>263</v>
      </c>
      <c r="BM310" s="217" t="s">
        <v>511</v>
      </c>
    </row>
    <row r="311" spans="1:65" s="14" customFormat="1" ht="10.199999999999999">
      <c r="B311" s="230"/>
      <c r="C311" s="231"/>
      <c r="D311" s="221" t="s">
        <v>187</v>
      </c>
      <c r="E311" s="232" t="s">
        <v>1</v>
      </c>
      <c r="F311" s="233" t="s">
        <v>120</v>
      </c>
      <c r="G311" s="231"/>
      <c r="H311" s="234">
        <v>12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187</v>
      </c>
      <c r="AU311" s="240" t="s">
        <v>185</v>
      </c>
      <c r="AV311" s="14" t="s">
        <v>185</v>
      </c>
      <c r="AW311" s="14" t="s">
        <v>36</v>
      </c>
      <c r="AX311" s="14" t="s">
        <v>88</v>
      </c>
      <c r="AY311" s="240" t="s">
        <v>177</v>
      </c>
    </row>
    <row r="312" spans="1:65" s="2" customFormat="1" ht="21.75" customHeight="1">
      <c r="A312" s="35"/>
      <c r="B312" s="36"/>
      <c r="C312" s="205" t="s">
        <v>512</v>
      </c>
      <c r="D312" s="205" t="s">
        <v>180</v>
      </c>
      <c r="E312" s="206" t="s">
        <v>513</v>
      </c>
      <c r="F312" s="207" t="s">
        <v>514</v>
      </c>
      <c r="G312" s="208" t="s">
        <v>371</v>
      </c>
      <c r="H312" s="209">
        <v>1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46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263</v>
      </c>
      <c r="AT312" s="217" t="s">
        <v>180</v>
      </c>
      <c r="AU312" s="217" t="s">
        <v>185</v>
      </c>
      <c r="AY312" s="18" t="s">
        <v>177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185</v>
      </c>
      <c r="BK312" s="218">
        <f>ROUND(I312*H312,2)</f>
        <v>0</v>
      </c>
      <c r="BL312" s="18" t="s">
        <v>263</v>
      </c>
      <c r="BM312" s="217" t="s">
        <v>515</v>
      </c>
    </row>
    <row r="313" spans="1:65" s="2" customFormat="1" ht="21.75" customHeight="1">
      <c r="A313" s="35"/>
      <c r="B313" s="36"/>
      <c r="C313" s="205" t="s">
        <v>516</v>
      </c>
      <c r="D313" s="205" t="s">
        <v>180</v>
      </c>
      <c r="E313" s="206" t="s">
        <v>517</v>
      </c>
      <c r="F313" s="207" t="s">
        <v>518</v>
      </c>
      <c r="G313" s="208" t="s">
        <v>426</v>
      </c>
      <c r="H313" s="274"/>
      <c r="I313" s="210"/>
      <c r="J313" s="211">
        <f>ROUND(I313*H313,2)</f>
        <v>0</v>
      </c>
      <c r="K313" s="212"/>
      <c r="L313" s="40"/>
      <c r="M313" s="213" t="s">
        <v>1</v>
      </c>
      <c r="N313" s="214" t="s">
        <v>46</v>
      </c>
      <c r="O313" s="72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263</v>
      </c>
      <c r="AT313" s="217" t="s">
        <v>180</v>
      </c>
      <c r="AU313" s="217" t="s">
        <v>185</v>
      </c>
      <c r="AY313" s="18" t="s">
        <v>177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185</v>
      </c>
      <c r="BK313" s="218">
        <f>ROUND(I313*H313,2)</f>
        <v>0</v>
      </c>
      <c r="BL313" s="18" t="s">
        <v>263</v>
      </c>
      <c r="BM313" s="217" t="s">
        <v>519</v>
      </c>
    </row>
    <row r="314" spans="1:65" s="12" customFormat="1" ht="22.8" customHeight="1">
      <c r="B314" s="189"/>
      <c r="C314" s="190"/>
      <c r="D314" s="191" t="s">
        <v>79</v>
      </c>
      <c r="E314" s="203" t="s">
        <v>520</v>
      </c>
      <c r="F314" s="203" t="s">
        <v>521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SUM(P315:P331)</f>
        <v>0</v>
      </c>
      <c r="Q314" s="197"/>
      <c r="R314" s="198">
        <f>SUM(R315:R331)</f>
        <v>7.0089999999999986E-2</v>
      </c>
      <c r="S314" s="197"/>
      <c r="T314" s="199">
        <f>SUM(T315:T331)</f>
        <v>7.1690000000000004E-2</v>
      </c>
      <c r="AR314" s="200" t="s">
        <v>185</v>
      </c>
      <c r="AT314" s="201" t="s">
        <v>79</v>
      </c>
      <c r="AU314" s="201" t="s">
        <v>88</v>
      </c>
      <c r="AY314" s="200" t="s">
        <v>177</v>
      </c>
      <c r="BK314" s="202">
        <f>SUM(BK315:BK331)</f>
        <v>0</v>
      </c>
    </row>
    <row r="315" spans="1:65" s="2" customFormat="1" ht="16.5" customHeight="1">
      <c r="A315" s="35"/>
      <c r="B315" s="36"/>
      <c r="C315" s="205" t="s">
        <v>522</v>
      </c>
      <c r="D315" s="205" t="s">
        <v>180</v>
      </c>
      <c r="E315" s="206" t="s">
        <v>523</v>
      </c>
      <c r="F315" s="207" t="s">
        <v>524</v>
      </c>
      <c r="G315" s="208" t="s">
        <v>525</v>
      </c>
      <c r="H315" s="209">
        <v>1</v>
      </c>
      <c r="I315" s="210"/>
      <c r="J315" s="211">
        <f t="shared" ref="J315:J331" si="10">ROUND(I315*H315,2)</f>
        <v>0</v>
      </c>
      <c r="K315" s="212"/>
      <c r="L315" s="40"/>
      <c r="M315" s="213" t="s">
        <v>1</v>
      </c>
      <c r="N315" s="214" t="s">
        <v>46</v>
      </c>
      <c r="O315" s="72"/>
      <c r="P315" s="215">
        <f t="shared" ref="P315:P331" si="11">O315*H315</f>
        <v>0</v>
      </c>
      <c r="Q315" s="215">
        <v>0</v>
      </c>
      <c r="R315" s="215">
        <f t="shared" ref="R315:R331" si="12">Q315*H315</f>
        <v>0</v>
      </c>
      <c r="S315" s="215">
        <v>1.933E-2</v>
      </c>
      <c r="T315" s="216">
        <f t="shared" ref="T315:T331" si="13">S315*H315</f>
        <v>1.933E-2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263</v>
      </c>
      <c r="AT315" s="217" t="s">
        <v>180</v>
      </c>
      <c r="AU315" s="217" t="s">
        <v>185</v>
      </c>
      <c r="AY315" s="18" t="s">
        <v>177</v>
      </c>
      <c r="BE315" s="218">
        <f t="shared" ref="BE315:BE331" si="14">IF(N315="základní",J315,0)</f>
        <v>0</v>
      </c>
      <c r="BF315" s="218">
        <f t="shared" ref="BF315:BF331" si="15">IF(N315="snížená",J315,0)</f>
        <v>0</v>
      </c>
      <c r="BG315" s="218">
        <f t="shared" ref="BG315:BG331" si="16">IF(N315="zákl. přenesená",J315,0)</f>
        <v>0</v>
      </c>
      <c r="BH315" s="218">
        <f t="shared" ref="BH315:BH331" si="17">IF(N315="sníž. přenesená",J315,0)</f>
        <v>0</v>
      </c>
      <c r="BI315" s="218">
        <f t="shared" ref="BI315:BI331" si="18">IF(N315="nulová",J315,0)</f>
        <v>0</v>
      </c>
      <c r="BJ315" s="18" t="s">
        <v>185</v>
      </c>
      <c r="BK315" s="218">
        <f t="shared" ref="BK315:BK331" si="19">ROUND(I315*H315,2)</f>
        <v>0</v>
      </c>
      <c r="BL315" s="18" t="s">
        <v>263</v>
      </c>
      <c r="BM315" s="217" t="s">
        <v>526</v>
      </c>
    </row>
    <row r="316" spans="1:65" s="2" customFormat="1" ht="16.5" customHeight="1">
      <c r="A316" s="35"/>
      <c r="B316" s="36"/>
      <c r="C316" s="205" t="s">
        <v>527</v>
      </c>
      <c r="D316" s="205" t="s">
        <v>180</v>
      </c>
      <c r="E316" s="206" t="s">
        <v>528</v>
      </c>
      <c r="F316" s="207" t="s">
        <v>529</v>
      </c>
      <c r="G316" s="208" t="s">
        <v>192</v>
      </c>
      <c r="H316" s="209">
        <v>1</v>
      </c>
      <c r="I316" s="210"/>
      <c r="J316" s="211">
        <f t="shared" si="10"/>
        <v>0</v>
      </c>
      <c r="K316" s="212"/>
      <c r="L316" s="40"/>
      <c r="M316" s="213" t="s">
        <v>1</v>
      </c>
      <c r="N316" s="214" t="s">
        <v>46</v>
      </c>
      <c r="O316" s="72"/>
      <c r="P316" s="215">
        <f t="shared" si="11"/>
        <v>0</v>
      </c>
      <c r="Q316" s="215">
        <v>2.4199999999999998E-3</v>
      </c>
      <c r="R316" s="215">
        <f t="shared" si="12"/>
        <v>2.4199999999999998E-3</v>
      </c>
      <c r="S316" s="215">
        <v>0</v>
      </c>
      <c r="T316" s="216">
        <f t="shared" si="1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263</v>
      </c>
      <c r="AT316" s="217" t="s">
        <v>180</v>
      </c>
      <c r="AU316" s="217" t="s">
        <v>185</v>
      </c>
      <c r="AY316" s="18" t="s">
        <v>177</v>
      </c>
      <c r="BE316" s="218">
        <f t="shared" si="14"/>
        <v>0</v>
      </c>
      <c r="BF316" s="218">
        <f t="shared" si="15"/>
        <v>0</v>
      </c>
      <c r="BG316" s="218">
        <f t="shared" si="16"/>
        <v>0</v>
      </c>
      <c r="BH316" s="218">
        <f t="shared" si="17"/>
        <v>0</v>
      </c>
      <c r="BI316" s="218">
        <f t="shared" si="18"/>
        <v>0</v>
      </c>
      <c r="BJ316" s="18" t="s">
        <v>185</v>
      </c>
      <c r="BK316" s="218">
        <f t="shared" si="19"/>
        <v>0</v>
      </c>
      <c r="BL316" s="18" t="s">
        <v>263</v>
      </c>
      <c r="BM316" s="217" t="s">
        <v>530</v>
      </c>
    </row>
    <row r="317" spans="1:65" s="2" customFormat="1" ht="21.75" customHeight="1">
      <c r="A317" s="35"/>
      <c r="B317" s="36"/>
      <c r="C317" s="263" t="s">
        <v>531</v>
      </c>
      <c r="D317" s="263" t="s">
        <v>339</v>
      </c>
      <c r="E317" s="264" t="s">
        <v>532</v>
      </c>
      <c r="F317" s="265" t="s">
        <v>533</v>
      </c>
      <c r="G317" s="266" t="s">
        <v>192</v>
      </c>
      <c r="H317" s="267">
        <v>1</v>
      </c>
      <c r="I317" s="268"/>
      <c r="J317" s="269">
        <f t="shared" si="10"/>
        <v>0</v>
      </c>
      <c r="K317" s="270"/>
      <c r="L317" s="271"/>
      <c r="M317" s="272" t="s">
        <v>1</v>
      </c>
      <c r="N317" s="273" t="s">
        <v>46</v>
      </c>
      <c r="O317" s="72"/>
      <c r="P317" s="215">
        <f t="shared" si="11"/>
        <v>0</v>
      </c>
      <c r="Q317" s="215">
        <v>1.4500000000000001E-2</v>
      </c>
      <c r="R317" s="215">
        <f t="shared" si="12"/>
        <v>1.4500000000000001E-2</v>
      </c>
      <c r="S317" s="215">
        <v>0</v>
      </c>
      <c r="T317" s="216">
        <f t="shared" si="1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360</v>
      </c>
      <c r="AT317" s="217" t="s">
        <v>339</v>
      </c>
      <c r="AU317" s="217" t="s">
        <v>185</v>
      </c>
      <c r="AY317" s="18" t="s">
        <v>177</v>
      </c>
      <c r="BE317" s="218">
        <f t="shared" si="14"/>
        <v>0</v>
      </c>
      <c r="BF317" s="218">
        <f t="shared" si="15"/>
        <v>0</v>
      </c>
      <c r="BG317" s="218">
        <f t="shared" si="16"/>
        <v>0</v>
      </c>
      <c r="BH317" s="218">
        <f t="shared" si="17"/>
        <v>0</v>
      </c>
      <c r="BI317" s="218">
        <f t="shared" si="18"/>
        <v>0</v>
      </c>
      <c r="BJ317" s="18" t="s">
        <v>185</v>
      </c>
      <c r="BK317" s="218">
        <f t="shared" si="19"/>
        <v>0</v>
      </c>
      <c r="BL317" s="18" t="s">
        <v>263</v>
      </c>
      <c r="BM317" s="217" t="s">
        <v>534</v>
      </c>
    </row>
    <row r="318" spans="1:65" s="2" customFormat="1" ht="21.75" customHeight="1">
      <c r="A318" s="35"/>
      <c r="B318" s="36"/>
      <c r="C318" s="263" t="s">
        <v>535</v>
      </c>
      <c r="D318" s="263" t="s">
        <v>339</v>
      </c>
      <c r="E318" s="264" t="s">
        <v>536</v>
      </c>
      <c r="F318" s="265" t="s">
        <v>1039</v>
      </c>
      <c r="G318" s="266" t="s">
        <v>192</v>
      </c>
      <c r="H318" s="267">
        <v>1</v>
      </c>
      <c r="I318" s="268"/>
      <c r="J318" s="269">
        <f t="shared" si="10"/>
        <v>0</v>
      </c>
      <c r="K318" s="270"/>
      <c r="L318" s="271"/>
      <c r="M318" s="272" t="s">
        <v>1</v>
      </c>
      <c r="N318" s="273" t="s">
        <v>46</v>
      </c>
      <c r="O318" s="72"/>
      <c r="P318" s="215">
        <f t="shared" si="11"/>
        <v>0</v>
      </c>
      <c r="Q318" s="215">
        <v>1.2999999999999999E-3</v>
      </c>
      <c r="R318" s="215">
        <f t="shared" si="12"/>
        <v>1.2999999999999999E-3</v>
      </c>
      <c r="S318" s="215">
        <v>0</v>
      </c>
      <c r="T318" s="216">
        <f t="shared" si="1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360</v>
      </c>
      <c r="AT318" s="217" t="s">
        <v>339</v>
      </c>
      <c r="AU318" s="217" t="s">
        <v>185</v>
      </c>
      <c r="AY318" s="18" t="s">
        <v>177</v>
      </c>
      <c r="BE318" s="218">
        <f t="shared" si="14"/>
        <v>0</v>
      </c>
      <c r="BF318" s="218">
        <f t="shared" si="15"/>
        <v>0</v>
      </c>
      <c r="BG318" s="218">
        <f t="shared" si="16"/>
        <v>0</v>
      </c>
      <c r="BH318" s="218">
        <f t="shared" si="17"/>
        <v>0</v>
      </c>
      <c r="BI318" s="218">
        <f t="shared" si="18"/>
        <v>0</v>
      </c>
      <c r="BJ318" s="18" t="s">
        <v>185</v>
      </c>
      <c r="BK318" s="218">
        <f t="shared" si="19"/>
        <v>0</v>
      </c>
      <c r="BL318" s="18" t="s">
        <v>263</v>
      </c>
      <c r="BM318" s="217" t="s">
        <v>538</v>
      </c>
    </row>
    <row r="319" spans="1:65" s="2" customFormat="1" ht="16.5" customHeight="1">
      <c r="A319" s="35"/>
      <c r="B319" s="36"/>
      <c r="C319" s="263" t="s">
        <v>539</v>
      </c>
      <c r="D319" s="263" t="s">
        <v>339</v>
      </c>
      <c r="E319" s="264" t="s">
        <v>540</v>
      </c>
      <c r="F319" s="265" t="s">
        <v>541</v>
      </c>
      <c r="G319" s="266" t="s">
        <v>192</v>
      </c>
      <c r="H319" s="267">
        <v>1</v>
      </c>
      <c r="I319" s="268"/>
      <c r="J319" s="269">
        <f t="shared" si="10"/>
        <v>0</v>
      </c>
      <c r="K319" s="270"/>
      <c r="L319" s="271"/>
      <c r="M319" s="272" t="s">
        <v>1</v>
      </c>
      <c r="N319" s="273" t="s">
        <v>46</v>
      </c>
      <c r="O319" s="72"/>
      <c r="P319" s="215">
        <f t="shared" si="11"/>
        <v>0</v>
      </c>
      <c r="Q319" s="215">
        <v>1.2999999999999999E-3</v>
      </c>
      <c r="R319" s="215">
        <f t="shared" si="12"/>
        <v>1.2999999999999999E-3</v>
      </c>
      <c r="S319" s="215">
        <v>0</v>
      </c>
      <c r="T319" s="216">
        <f t="shared" si="1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360</v>
      </c>
      <c r="AT319" s="217" t="s">
        <v>339</v>
      </c>
      <c r="AU319" s="217" t="s">
        <v>185</v>
      </c>
      <c r="AY319" s="18" t="s">
        <v>177</v>
      </c>
      <c r="BE319" s="218">
        <f t="shared" si="14"/>
        <v>0</v>
      </c>
      <c r="BF319" s="218">
        <f t="shared" si="15"/>
        <v>0</v>
      </c>
      <c r="BG319" s="218">
        <f t="shared" si="16"/>
        <v>0</v>
      </c>
      <c r="BH319" s="218">
        <f t="shared" si="17"/>
        <v>0</v>
      </c>
      <c r="BI319" s="218">
        <f t="shared" si="18"/>
        <v>0</v>
      </c>
      <c r="BJ319" s="18" t="s">
        <v>185</v>
      </c>
      <c r="BK319" s="218">
        <f t="shared" si="19"/>
        <v>0</v>
      </c>
      <c r="BL319" s="18" t="s">
        <v>263</v>
      </c>
      <c r="BM319" s="217" t="s">
        <v>542</v>
      </c>
    </row>
    <row r="320" spans="1:65" s="2" customFormat="1" ht="16.5" customHeight="1">
      <c r="A320" s="35"/>
      <c r="B320" s="36"/>
      <c r="C320" s="205" t="s">
        <v>543</v>
      </c>
      <c r="D320" s="205" t="s">
        <v>180</v>
      </c>
      <c r="E320" s="206" t="s">
        <v>544</v>
      </c>
      <c r="F320" s="207" t="s">
        <v>545</v>
      </c>
      <c r="G320" s="208" t="s">
        <v>525</v>
      </c>
      <c r="H320" s="209">
        <v>1</v>
      </c>
      <c r="I320" s="210"/>
      <c r="J320" s="211">
        <f t="shared" si="10"/>
        <v>0</v>
      </c>
      <c r="K320" s="212"/>
      <c r="L320" s="40"/>
      <c r="M320" s="213" t="s">
        <v>1</v>
      </c>
      <c r="N320" s="214" t="s">
        <v>46</v>
      </c>
      <c r="O320" s="72"/>
      <c r="P320" s="215">
        <f t="shared" si="11"/>
        <v>0</v>
      </c>
      <c r="Q320" s="215">
        <v>0</v>
      </c>
      <c r="R320" s="215">
        <f t="shared" si="12"/>
        <v>0</v>
      </c>
      <c r="S320" s="215">
        <v>1.9460000000000002E-2</v>
      </c>
      <c r="T320" s="216">
        <f t="shared" si="13"/>
        <v>1.9460000000000002E-2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263</v>
      </c>
      <c r="AT320" s="217" t="s">
        <v>180</v>
      </c>
      <c r="AU320" s="217" t="s">
        <v>185</v>
      </c>
      <c r="AY320" s="18" t="s">
        <v>177</v>
      </c>
      <c r="BE320" s="218">
        <f t="shared" si="14"/>
        <v>0</v>
      </c>
      <c r="BF320" s="218">
        <f t="shared" si="15"/>
        <v>0</v>
      </c>
      <c r="BG320" s="218">
        <f t="shared" si="16"/>
        <v>0</v>
      </c>
      <c r="BH320" s="218">
        <f t="shared" si="17"/>
        <v>0</v>
      </c>
      <c r="BI320" s="218">
        <f t="shared" si="18"/>
        <v>0</v>
      </c>
      <c r="BJ320" s="18" t="s">
        <v>185</v>
      </c>
      <c r="BK320" s="218">
        <f t="shared" si="19"/>
        <v>0</v>
      </c>
      <c r="BL320" s="18" t="s">
        <v>263</v>
      </c>
      <c r="BM320" s="217" t="s">
        <v>546</v>
      </c>
    </row>
    <row r="321" spans="1:65" s="2" customFormat="1" ht="21.75" customHeight="1">
      <c r="A321" s="35"/>
      <c r="B321" s="36"/>
      <c r="C321" s="205" t="s">
        <v>547</v>
      </c>
      <c r="D321" s="205" t="s">
        <v>180</v>
      </c>
      <c r="E321" s="206" t="s">
        <v>548</v>
      </c>
      <c r="F321" s="207" t="s">
        <v>549</v>
      </c>
      <c r="G321" s="208" t="s">
        <v>525</v>
      </c>
      <c r="H321" s="209">
        <v>1</v>
      </c>
      <c r="I321" s="210"/>
      <c r="J321" s="211">
        <f t="shared" si="10"/>
        <v>0</v>
      </c>
      <c r="K321" s="212"/>
      <c r="L321" s="40"/>
      <c r="M321" s="213" t="s">
        <v>1</v>
      </c>
      <c r="N321" s="214" t="s">
        <v>46</v>
      </c>
      <c r="O321" s="72"/>
      <c r="P321" s="215">
        <f t="shared" si="11"/>
        <v>0</v>
      </c>
      <c r="Q321" s="215">
        <v>1.0749999999999999E-2</v>
      </c>
      <c r="R321" s="215">
        <f t="shared" si="12"/>
        <v>1.0749999999999999E-2</v>
      </c>
      <c r="S321" s="215">
        <v>0</v>
      </c>
      <c r="T321" s="216">
        <f t="shared" si="1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263</v>
      </c>
      <c r="AT321" s="217" t="s">
        <v>180</v>
      </c>
      <c r="AU321" s="217" t="s">
        <v>185</v>
      </c>
      <c r="AY321" s="18" t="s">
        <v>177</v>
      </c>
      <c r="BE321" s="218">
        <f t="shared" si="14"/>
        <v>0</v>
      </c>
      <c r="BF321" s="218">
        <f t="shared" si="15"/>
        <v>0</v>
      </c>
      <c r="BG321" s="218">
        <f t="shared" si="16"/>
        <v>0</v>
      </c>
      <c r="BH321" s="218">
        <f t="shared" si="17"/>
        <v>0</v>
      </c>
      <c r="BI321" s="218">
        <f t="shared" si="18"/>
        <v>0</v>
      </c>
      <c r="BJ321" s="18" t="s">
        <v>185</v>
      </c>
      <c r="BK321" s="218">
        <f t="shared" si="19"/>
        <v>0</v>
      </c>
      <c r="BL321" s="18" t="s">
        <v>263</v>
      </c>
      <c r="BM321" s="217" t="s">
        <v>550</v>
      </c>
    </row>
    <row r="322" spans="1:65" s="2" customFormat="1" ht="21.75" customHeight="1">
      <c r="A322" s="35"/>
      <c r="B322" s="36"/>
      <c r="C322" s="205" t="s">
        <v>551</v>
      </c>
      <c r="D322" s="205" t="s">
        <v>180</v>
      </c>
      <c r="E322" s="206" t="s">
        <v>552</v>
      </c>
      <c r="F322" s="207" t="s">
        <v>553</v>
      </c>
      <c r="G322" s="208" t="s">
        <v>525</v>
      </c>
      <c r="H322" s="209">
        <v>1</v>
      </c>
      <c r="I322" s="210"/>
      <c r="J322" s="211">
        <f t="shared" si="10"/>
        <v>0</v>
      </c>
      <c r="K322" s="212"/>
      <c r="L322" s="40"/>
      <c r="M322" s="213" t="s">
        <v>1</v>
      </c>
      <c r="N322" s="214" t="s">
        <v>46</v>
      </c>
      <c r="O322" s="72"/>
      <c r="P322" s="215">
        <f t="shared" si="11"/>
        <v>0</v>
      </c>
      <c r="Q322" s="215">
        <v>1.8790000000000001E-2</v>
      </c>
      <c r="R322" s="215">
        <f t="shared" si="12"/>
        <v>1.8790000000000001E-2</v>
      </c>
      <c r="S322" s="215">
        <v>0</v>
      </c>
      <c r="T322" s="216">
        <f t="shared" si="1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263</v>
      </c>
      <c r="AT322" s="217" t="s">
        <v>180</v>
      </c>
      <c r="AU322" s="217" t="s">
        <v>185</v>
      </c>
      <c r="AY322" s="18" t="s">
        <v>177</v>
      </c>
      <c r="BE322" s="218">
        <f t="shared" si="14"/>
        <v>0</v>
      </c>
      <c r="BF322" s="218">
        <f t="shared" si="15"/>
        <v>0</v>
      </c>
      <c r="BG322" s="218">
        <f t="shared" si="16"/>
        <v>0</v>
      </c>
      <c r="BH322" s="218">
        <f t="shared" si="17"/>
        <v>0</v>
      </c>
      <c r="BI322" s="218">
        <f t="shared" si="18"/>
        <v>0</v>
      </c>
      <c r="BJ322" s="18" t="s">
        <v>185</v>
      </c>
      <c r="BK322" s="218">
        <f t="shared" si="19"/>
        <v>0</v>
      </c>
      <c r="BL322" s="18" t="s">
        <v>263</v>
      </c>
      <c r="BM322" s="217" t="s">
        <v>554</v>
      </c>
    </row>
    <row r="323" spans="1:65" s="2" customFormat="1" ht="21.75" customHeight="1">
      <c r="A323" s="35"/>
      <c r="B323" s="36"/>
      <c r="C323" s="263" t="s">
        <v>555</v>
      </c>
      <c r="D323" s="263" t="s">
        <v>339</v>
      </c>
      <c r="E323" s="264" t="s">
        <v>556</v>
      </c>
      <c r="F323" s="265" t="s">
        <v>557</v>
      </c>
      <c r="G323" s="266" t="s">
        <v>192</v>
      </c>
      <c r="H323" s="267">
        <v>1</v>
      </c>
      <c r="I323" s="268"/>
      <c r="J323" s="269">
        <f t="shared" si="10"/>
        <v>0</v>
      </c>
      <c r="K323" s="270"/>
      <c r="L323" s="271"/>
      <c r="M323" s="272" t="s">
        <v>1</v>
      </c>
      <c r="N323" s="273" t="s">
        <v>46</v>
      </c>
      <c r="O323" s="72"/>
      <c r="P323" s="215">
        <f t="shared" si="11"/>
        <v>0</v>
      </c>
      <c r="Q323" s="215">
        <v>1.2999999999999999E-2</v>
      </c>
      <c r="R323" s="215">
        <f t="shared" si="12"/>
        <v>1.2999999999999999E-2</v>
      </c>
      <c r="S323" s="215">
        <v>0</v>
      </c>
      <c r="T323" s="216">
        <f t="shared" si="1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360</v>
      </c>
      <c r="AT323" s="217" t="s">
        <v>339</v>
      </c>
      <c r="AU323" s="217" t="s">
        <v>185</v>
      </c>
      <c r="AY323" s="18" t="s">
        <v>177</v>
      </c>
      <c r="BE323" s="218">
        <f t="shared" si="14"/>
        <v>0</v>
      </c>
      <c r="BF323" s="218">
        <f t="shared" si="15"/>
        <v>0</v>
      </c>
      <c r="BG323" s="218">
        <f t="shared" si="16"/>
        <v>0</v>
      </c>
      <c r="BH323" s="218">
        <f t="shared" si="17"/>
        <v>0</v>
      </c>
      <c r="BI323" s="218">
        <f t="shared" si="18"/>
        <v>0</v>
      </c>
      <c r="BJ323" s="18" t="s">
        <v>185</v>
      </c>
      <c r="BK323" s="218">
        <f t="shared" si="19"/>
        <v>0</v>
      </c>
      <c r="BL323" s="18" t="s">
        <v>263</v>
      </c>
      <c r="BM323" s="217" t="s">
        <v>558</v>
      </c>
    </row>
    <row r="324" spans="1:65" s="2" customFormat="1" ht="16.5" customHeight="1">
      <c r="A324" s="35"/>
      <c r="B324" s="36"/>
      <c r="C324" s="205" t="s">
        <v>559</v>
      </c>
      <c r="D324" s="205" t="s">
        <v>180</v>
      </c>
      <c r="E324" s="206" t="s">
        <v>560</v>
      </c>
      <c r="F324" s="207" t="s">
        <v>561</v>
      </c>
      <c r="G324" s="208" t="s">
        <v>525</v>
      </c>
      <c r="H324" s="209">
        <v>1</v>
      </c>
      <c r="I324" s="210"/>
      <c r="J324" s="211">
        <f t="shared" si="10"/>
        <v>0</v>
      </c>
      <c r="K324" s="212"/>
      <c r="L324" s="40"/>
      <c r="M324" s="213" t="s">
        <v>1</v>
      </c>
      <c r="N324" s="214" t="s">
        <v>46</v>
      </c>
      <c r="O324" s="72"/>
      <c r="P324" s="215">
        <f t="shared" si="11"/>
        <v>0</v>
      </c>
      <c r="Q324" s="215">
        <v>0</v>
      </c>
      <c r="R324" s="215">
        <f t="shared" si="12"/>
        <v>0</v>
      </c>
      <c r="S324" s="215">
        <v>3.2899999999999999E-2</v>
      </c>
      <c r="T324" s="216">
        <f t="shared" si="13"/>
        <v>3.2899999999999999E-2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263</v>
      </c>
      <c r="AT324" s="217" t="s">
        <v>180</v>
      </c>
      <c r="AU324" s="217" t="s">
        <v>185</v>
      </c>
      <c r="AY324" s="18" t="s">
        <v>177</v>
      </c>
      <c r="BE324" s="218">
        <f t="shared" si="14"/>
        <v>0</v>
      </c>
      <c r="BF324" s="218">
        <f t="shared" si="15"/>
        <v>0</v>
      </c>
      <c r="BG324" s="218">
        <f t="shared" si="16"/>
        <v>0</v>
      </c>
      <c r="BH324" s="218">
        <f t="shared" si="17"/>
        <v>0</v>
      </c>
      <c r="BI324" s="218">
        <f t="shared" si="18"/>
        <v>0</v>
      </c>
      <c r="BJ324" s="18" t="s">
        <v>185</v>
      </c>
      <c r="BK324" s="218">
        <f t="shared" si="19"/>
        <v>0</v>
      </c>
      <c r="BL324" s="18" t="s">
        <v>263</v>
      </c>
      <c r="BM324" s="217" t="s">
        <v>562</v>
      </c>
    </row>
    <row r="325" spans="1:65" s="2" customFormat="1" ht="21.75" customHeight="1">
      <c r="A325" s="35"/>
      <c r="B325" s="36"/>
      <c r="C325" s="205" t="s">
        <v>563</v>
      </c>
      <c r="D325" s="205" t="s">
        <v>180</v>
      </c>
      <c r="E325" s="206" t="s">
        <v>564</v>
      </c>
      <c r="F325" s="207" t="s">
        <v>565</v>
      </c>
      <c r="G325" s="208" t="s">
        <v>525</v>
      </c>
      <c r="H325" s="209">
        <v>1</v>
      </c>
      <c r="I325" s="210"/>
      <c r="J325" s="211">
        <f t="shared" si="10"/>
        <v>0</v>
      </c>
      <c r="K325" s="212"/>
      <c r="L325" s="40"/>
      <c r="M325" s="213" t="s">
        <v>1</v>
      </c>
      <c r="N325" s="214" t="s">
        <v>46</v>
      </c>
      <c r="O325" s="72"/>
      <c r="P325" s="215">
        <f t="shared" si="11"/>
        <v>0</v>
      </c>
      <c r="Q325" s="215">
        <v>1.1000000000000001E-3</v>
      </c>
      <c r="R325" s="215">
        <f t="shared" si="12"/>
        <v>1.1000000000000001E-3</v>
      </c>
      <c r="S325" s="215">
        <v>0</v>
      </c>
      <c r="T325" s="216">
        <f t="shared" si="1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263</v>
      </c>
      <c r="AT325" s="217" t="s">
        <v>180</v>
      </c>
      <c r="AU325" s="217" t="s">
        <v>185</v>
      </c>
      <c r="AY325" s="18" t="s">
        <v>177</v>
      </c>
      <c r="BE325" s="218">
        <f t="shared" si="14"/>
        <v>0</v>
      </c>
      <c r="BF325" s="218">
        <f t="shared" si="15"/>
        <v>0</v>
      </c>
      <c r="BG325" s="218">
        <f t="shared" si="16"/>
        <v>0</v>
      </c>
      <c r="BH325" s="218">
        <f t="shared" si="17"/>
        <v>0</v>
      </c>
      <c r="BI325" s="218">
        <f t="shared" si="18"/>
        <v>0</v>
      </c>
      <c r="BJ325" s="18" t="s">
        <v>185</v>
      </c>
      <c r="BK325" s="218">
        <f t="shared" si="19"/>
        <v>0</v>
      </c>
      <c r="BL325" s="18" t="s">
        <v>263</v>
      </c>
      <c r="BM325" s="217" t="s">
        <v>566</v>
      </c>
    </row>
    <row r="326" spans="1:65" s="2" customFormat="1" ht="21.75" customHeight="1">
      <c r="A326" s="35"/>
      <c r="B326" s="36"/>
      <c r="C326" s="205" t="s">
        <v>567</v>
      </c>
      <c r="D326" s="205" t="s">
        <v>180</v>
      </c>
      <c r="E326" s="206" t="s">
        <v>568</v>
      </c>
      <c r="F326" s="207" t="s">
        <v>569</v>
      </c>
      <c r="G326" s="208" t="s">
        <v>525</v>
      </c>
      <c r="H326" s="209">
        <v>3</v>
      </c>
      <c r="I326" s="210"/>
      <c r="J326" s="211">
        <f t="shared" si="10"/>
        <v>0</v>
      </c>
      <c r="K326" s="212"/>
      <c r="L326" s="40"/>
      <c r="M326" s="213" t="s">
        <v>1</v>
      </c>
      <c r="N326" s="214" t="s">
        <v>46</v>
      </c>
      <c r="O326" s="72"/>
      <c r="P326" s="215">
        <f t="shared" si="11"/>
        <v>0</v>
      </c>
      <c r="Q326" s="215">
        <v>8.0000000000000004E-4</v>
      </c>
      <c r="R326" s="215">
        <f t="shared" si="12"/>
        <v>2.4000000000000002E-3</v>
      </c>
      <c r="S326" s="215">
        <v>0</v>
      </c>
      <c r="T326" s="216">
        <f t="shared" si="1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263</v>
      </c>
      <c r="AT326" s="217" t="s">
        <v>180</v>
      </c>
      <c r="AU326" s="217" t="s">
        <v>185</v>
      </c>
      <c r="AY326" s="18" t="s">
        <v>177</v>
      </c>
      <c r="BE326" s="218">
        <f t="shared" si="14"/>
        <v>0</v>
      </c>
      <c r="BF326" s="218">
        <f t="shared" si="15"/>
        <v>0</v>
      </c>
      <c r="BG326" s="218">
        <f t="shared" si="16"/>
        <v>0</v>
      </c>
      <c r="BH326" s="218">
        <f t="shared" si="17"/>
        <v>0</v>
      </c>
      <c r="BI326" s="218">
        <f t="shared" si="18"/>
        <v>0</v>
      </c>
      <c r="BJ326" s="18" t="s">
        <v>185</v>
      </c>
      <c r="BK326" s="218">
        <f t="shared" si="19"/>
        <v>0</v>
      </c>
      <c r="BL326" s="18" t="s">
        <v>263</v>
      </c>
      <c r="BM326" s="217" t="s">
        <v>570</v>
      </c>
    </row>
    <row r="327" spans="1:65" s="2" customFormat="1" ht="21.75" customHeight="1">
      <c r="A327" s="35"/>
      <c r="B327" s="36"/>
      <c r="C327" s="205" t="s">
        <v>571</v>
      </c>
      <c r="D327" s="205" t="s">
        <v>180</v>
      </c>
      <c r="E327" s="206" t="s">
        <v>572</v>
      </c>
      <c r="F327" s="207" t="s">
        <v>573</v>
      </c>
      <c r="G327" s="208" t="s">
        <v>525</v>
      </c>
      <c r="H327" s="209">
        <v>1</v>
      </c>
      <c r="I327" s="210"/>
      <c r="J327" s="211">
        <f t="shared" si="10"/>
        <v>0</v>
      </c>
      <c r="K327" s="212"/>
      <c r="L327" s="40"/>
      <c r="M327" s="213" t="s">
        <v>1</v>
      </c>
      <c r="N327" s="214" t="s">
        <v>46</v>
      </c>
      <c r="O327" s="72"/>
      <c r="P327" s="215">
        <f t="shared" si="11"/>
        <v>0</v>
      </c>
      <c r="Q327" s="215">
        <v>8.4999999999999995E-4</v>
      </c>
      <c r="R327" s="215">
        <f t="shared" si="12"/>
        <v>8.4999999999999995E-4</v>
      </c>
      <c r="S327" s="215">
        <v>0</v>
      </c>
      <c r="T327" s="216">
        <f t="shared" si="1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263</v>
      </c>
      <c r="AT327" s="217" t="s">
        <v>180</v>
      </c>
      <c r="AU327" s="217" t="s">
        <v>185</v>
      </c>
      <c r="AY327" s="18" t="s">
        <v>177</v>
      </c>
      <c r="BE327" s="218">
        <f t="shared" si="14"/>
        <v>0</v>
      </c>
      <c r="BF327" s="218">
        <f t="shared" si="15"/>
        <v>0</v>
      </c>
      <c r="BG327" s="218">
        <f t="shared" si="16"/>
        <v>0</v>
      </c>
      <c r="BH327" s="218">
        <f t="shared" si="17"/>
        <v>0</v>
      </c>
      <c r="BI327" s="218">
        <f t="shared" si="18"/>
        <v>0</v>
      </c>
      <c r="BJ327" s="18" t="s">
        <v>185</v>
      </c>
      <c r="BK327" s="218">
        <f t="shared" si="19"/>
        <v>0</v>
      </c>
      <c r="BL327" s="18" t="s">
        <v>263</v>
      </c>
      <c r="BM327" s="217" t="s">
        <v>574</v>
      </c>
    </row>
    <row r="328" spans="1:65" s="2" customFormat="1" ht="16.5" customHeight="1">
      <c r="A328" s="35"/>
      <c r="B328" s="36"/>
      <c r="C328" s="205" t="s">
        <v>575</v>
      </c>
      <c r="D328" s="205" t="s">
        <v>180</v>
      </c>
      <c r="E328" s="206" t="s">
        <v>576</v>
      </c>
      <c r="F328" s="207" t="s">
        <v>577</v>
      </c>
      <c r="G328" s="208" t="s">
        <v>192</v>
      </c>
      <c r="H328" s="209">
        <v>1</v>
      </c>
      <c r="I328" s="210"/>
      <c r="J328" s="211">
        <f t="shared" si="10"/>
        <v>0</v>
      </c>
      <c r="K328" s="212"/>
      <c r="L328" s="40"/>
      <c r="M328" s="213" t="s">
        <v>1</v>
      </c>
      <c r="N328" s="214" t="s">
        <v>46</v>
      </c>
      <c r="O328" s="72"/>
      <c r="P328" s="215">
        <f t="shared" si="11"/>
        <v>0</v>
      </c>
      <c r="Q328" s="215">
        <v>0</v>
      </c>
      <c r="R328" s="215">
        <f t="shared" si="12"/>
        <v>0</v>
      </c>
      <c r="S328" s="215">
        <v>0</v>
      </c>
      <c r="T328" s="216">
        <f t="shared" si="1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263</v>
      </c>
      <c r="AT328" s="217" t="s">
        <v>180</v>
      </c>
      <c r="AU328" s="217" t="s">
        <v>185</v>
      </c>
      <c r="AY328" s="18" t="s">
        <v>177</v>
      </c>
      <c r="BE328" s="218">
        <f t="shared" si="14"/>
        <v>0</v>
      </c>
      <c r="BF328" s="218">
        <f t="shared" si="15"/>
        <v>0</v>
      </c>
      <c r="BG328" s="218">
        <f t="shared" si="16"/>
        <v>0</v>
      </c>
      <c r="BH328" s="218">
        <f t="shared" si="17"/>
        <v>0</v>
      </c>
      <c r="BI328" s="218">
        <f t="shared" si="18"/>
        <v>0</v>
      </c>
      <c r="BJ328" s="18" t="s">
        <v>185</v>
      </c>
      <c r="BK328" s="218">
        <f t="shared" si="19"/>
        <v>0</v>
      </c>
      <c r="BL328" s="18" t="s">
        <v>263</v>
      </c>
      <c r="BM328" s="217" t="s">
        <v>578</v>
      </c>
    </row>
    <row r="329" spans="1:65" s="2" customFormat="1" ht="16.5" customHeight="1">
      <c r="A329" s="35"/>
      <c r="B329" s="36"/>
      <c r="C329" s="205" t="s">
        <v>579</v>
      </c>
      <c r="D329" s="205" t="s">
        <v>180</v>
      </c>
      <c r="E329" s="206" t="s">
        <v>580</v>
      </c>
      <c r="F329" s="207" t="s">
        <v>581</v>
      </c>
      <c r="G329" s="208" t="s">
        <v>525</v>
      </c>
      <c r="H329" s="209">
        <v>1</v>
      </c>
      <c r="I329" s="210"/>
      <c r="J329" s="211">
        <f t="shared" si="10"/>
        <v>0</v>
      </c>
      <c r="K329" s="212"/>
      <c r="L329" s="40"/>
      <c r="M329" s="213" t="s">
        <v>1</v>
      </c>
      <c r="N329" s="214" t="s">
        <v>46</v>
      </c>
      <c r="O329" s="72"/>
      <c r="P329" s="215">
        <f t="shared" si="11"/>
        <v>0</v>
      </c>
      <c r="Q329" s="215">
        <v>1.8400000000000001E-3</v>
      </c>
      <c r="R329" s="215">
        <f t="shared" si="12"/>
        <v>1.8400000000000001E-3</v>
      </c>
      <c r="S329" s="215">
        <v>0</v>
      </c>
      <c r="T329" s="216">
        <f t="shared" si="1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263</v>
      </c>
      <c r="AT329" s="217" t="s">
        <v>180</v>
      </c>
      <c r="AU329" s="217" t="s">
        <v>185</v>
      </c>
      <c r="AY329" s="18" t="s">
        <v>177</v>
      </c>
      <c r="BE329" s="218">
        <f t="shared" si="14"/>
        <v>0</v>
      </c>
      <c r="BF329" s="218">
        <f t="shared" si="15"/>
        <v>0</v>
      </c>
      <c r="BG329" s="218">
        <f t="shared" si="16"/>
        <v>0</v>
      </c>
      <c r="BH329" s="218">
        <f t="shared" si="17"/>
        <v>0</v>
      </c>
      <c r="BI329" s="218">
        <f t="shared" si="18"/>
        <v>0</v>
      </c>
      <c r="BJ329" s="18" t="s">
        <v>185</v>
      </c>
      <c r="BK329" s="218">
        <f t="shared" si="19"/>
        <v>0</v>
      </c>
      <c r="BL329" s="18" t="s">
        <v>263</v>
      </c>
      <c r="BM329" s="217" t="s">
        <v>582</v>
      </c>
    </row>
    <row r="330" spans="1:65" s="2" customFormat="1" ht="21.75" customHeight="1">
      <c r="A330" s="35"/>
      <c r="B330" s="36"/>
      <c r="C330" s="205" t="s">
        <v>583</v>
      </c>
      <c r="D330" s="205" t="s">
        <v>180</v>
      </c>
      <c r="E330" s="206" t="s">
        <v>584</v>
      </c>
      <c r="F330" s="207" t="s">
        <v>585</v>
      </c>
      <c r="G330" s="208" t="s">
        <v>525</v>
      </c>
      <c r="H330" s="209">
        <v>1</v>
      </c>
      <c r="I330" s="210"/>
      <c r="J330" s="211">
        <f t="shared" si="10"/>
        <v>0</v>
      </c>
      <c r="K330" s="212"/>
      <c r="L330" s="40"/>
      <c r="M330" s="213" t="s">
        <v>1</v>
      </c>
      <c r="N330" s="214" t="s">
        <v>46</v>
      </c>
      <c r="O330" s="72"/>
      <c r="P330" s="215">
        <f t="shared" si="11"/>
        <v>0</v>
      </c>
      <c r="Q330" s="215">
        <v>1.8400000000000001E-3</v>
      </c>
      <c r="R330" s="215">
        <f t="shared" si="12"/>
        <v>1.8400000000000001E-3</v>
      </c>
      <c r="S330" s="215">
        <v>0</v>
      </c>
      <c r="T330" s="216">
        <f t="shared" si="1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263</v>
      </c>
      <c r="AT330" s="217" t="s">
        <v>180</v>
      </c>
      <c r="AU330" s="217" t="s">
        <v>185</v>
      </c>
      <c r="AY330" s="18" t="s">
        <v>177</v>
      </c>
      <c r="BE330" s="218">
        <f t="shared" si="14"/>
        <v>0</v>
      </c>
      <c r="BF330" s="218">
        <f t="shared" si="15"/>
        <v>0</v>
      </c>
      <c r="BG330" s="218">
        <f t="shared" si="16"/>
        <v>0</v>
      </c>
      <c r="BH330" s="218">
        <f t="shared" si="17"/>
        <v>0</v>
      </c>
      <c r="BI330" s="218">
        <f t="shared" si="18"/>
        <v>0</v>
      </c>
      <c r="BJ330" s="18" t="s">
        <v>185</v>
      </c>
      <c r="BK330" s="218">
        <f t="shared" si="19"/>
        <v>0</v>
      </c>
      <c r="BL330" s="18" t="s">
        <v>263</v>
      </c>
      <c r="BM330" s="217" t="s">
        <v>586</v>
      </c>
    </row>
    <row r="331" spans="1:65" s="2" customFormat="1" ht="21.75" customHeight="1">
      <c r="A331" s="35"/>
      <c r="B331" s="36"/>
      <c r="C331" s="205" t="s">
        <v>587</v>
      </c>
      <c r="D331" s="205" t="s">
        <v>180</v>
      </c>
      <c r="E331" s="206" t="s">
        <v>588</v>
      </c>
      <c r="F331" s="207" t="s">
        <v>589</v>
      </c>
      <c r="G331" s="208" t="s">
        <v>426</v>
      </c>
      <c r="H331" s="274"/>
      <c r="I331" s="210"/>
      <c r="J331" s="211">
        <f t="shared" si="10"/>
        <v>0</v>
      </c>
      <c r="K331" s="212"/>
      <c r="L331" s="40"/>
      <c r="M331" s="213" t="s">
        <v>1</v>
      </c>
      <c r="N331" s="214" t="s">
        <v>46</v>
      </c>
      <c r="O331" s="72"/>
      <c r="P331" s="215">
        <f t="shared" si="11"/>
        <v>0</v>
      </c>
      <c r="Q331" s="215">
        <v>0</v>
      </c>
      <c r="R331" s="215">
        <f t="shared" si="12"/>
        <v>0</v>
      </c>
      <c r="S331" s="215">
        <v>0</v>
      </c>
      <c r="T331" s="216">
        <f t="shared" si="1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263</v>
      </c>
      <c r="AT331" s="217" t="s">
        <v>180</v>
      </c>
      <c r="AU331" s="217" t="s">
        <v>185</v>
      </c>
      <c r="AY331" s="18" t="s">
        <v>177</v>
      </c>
      <c r="BE331" s="218">
        <f t="shared" si="14"/>
        <v>0</v>
      </c>
      <c r="BF331" s="218">
        <f t="shared" si="15"/>
        <v>0</v>
      </c>
      <c r="BG331" s="218">
        <f t="shared" si="16"/>
        <v>0</v>
      </c>
      <c r="BH331" s="218">
        <f t="shared" si="17"/>
        <v>0</v>
      </c>
      <c r="BI331" s="218">
        <f t="shared" si="18"/>
        <v>0</v>
      </c>
      <c r="BJ331" s="18" t="s">
        <v>185</v>
      </c>
      <c r="BK331" s="218">
        <f t="shared" si="19"/>
        <v>0</v>
      </c>
      <c r="BL331" s="18" t="s">
        <v>263</v>
      </c>
      <c r="BM331" s="217" t="s">
        <v>590</v>
      </c>
    </row>
    <row r="332" spans="1:65" s="12" customFormat="1" ht="22.8" customHeight="1">
      <c r="B332" s="189"/>
      <c r="C332" s="190"/>
      <c r="D332" s="191" t="s">
        <v>79</v>
      </c>
      <c r="E332" s="203" t="s">
        <v>591</v>
      </c>
      <c r="F332" s="203" t="s">
        <v>592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P333</f>
        <v>0</v>
      </c>
      <c r="Q332" s="197"/>
      <c r="R332" s="198">
        <f>R333</f>
        <v>1.0399999999999999E-3</v>
      </c>
      <c r="S332" s="197"/>
      <c r="T332" s="199">
        <f>T333</f>
        <v>0</v>
      </c>
      <c r="AR332" s="200" t="s">
        <v>185</v>
      </c>
      <c r="AT332" s="201" t="s">
        <v>79</v>
      </c>
      <c r="AU332" s="201" t="s">
        <v>88</v>
      </c>
      <c r="AY332" s="200" t="s">
        <v>177</v>
      </c>
      <c r="BK332" s="202">
        <f>BK333</f>
        <v>0</v>
      </c>
    </row>
    <row r="333" spans="1:65" s="2" customFormat="1" ht="21.75" customHeight="1">
      <c r="A333" s="35"/>
      <c r="B333" s="36"/>
      <c r="C333" s="205" t="s">
        <v>593</v>
      </c>
      <c r="D333" s="205" t="s">
        <v>180</v>
      </c>
      <c r="E333" s="206" t="s">
        <v>594</v>
      </c>
      <c r="F333" s="207" t="s">
        <v>595</v>
      </c>
      <c r="G333" s="208" t="s">
        <v>192</v>
      </c>
      <c r="H333" s="209">
        <v>1</v>
      </c>
      <c r="I333" s="210"/>
      <c r="J333" s="211">
        <f>ROUND(I333*H333,2)</f>
        <v>0</v>
      </c>
      <c r="K333" s="212"/>
      <c r="L333" s="40"/>
      <c r="M333" s="213" t="s">
        <v>1</v>
      </c>
      <c r="N333" s="214" t="s">
        <v>46</v>
      </c>
      <c r="O333" s="72"/>
      <c r="P333" s="215">
        <f>O333*H333</f>
        <v>0</v>
      </c>
      <c r="Q333" s="215">
        <v>1.0399999999999999E-3</v>
      </c>
      <c r="R333" s="215">
        <f>Q333*H333</f>
        <v>1.0399999999999999E-3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263</v>
      </c>
      <c r="AT333" s="217" t="s">
        <v>180</v>
      </c>
      <c r="AU333" s="217" t="s">
        <v>185</v>
      </c>
      <c r="AY333" s="18" t="s">
        <v>177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185</v>
      </c>
      <c r="BK333" s="218">
        <f>ROUND(I333*H333,2)</f>
        <v>0</v>
      </c>
      <c r="BL333" s="18" t="s">
        <v>263</v>
      </c>
      <c r="BM333" s="217" t="s">
        <v>596</v>
      </c>
    </row>
    <row r="334" spans="1:65" s="12" customFormat="1" ht="22.8" customHeight="1">
      <c r="B334" s="189"/>
      <c r="C334" s="190"/>
      <c r="D334" s="191" t="s">
        <v>79</v>
      </c>
      <c r="E334" s="203" t="s">
        <v>597</v>
      </c>
      <c r="F334" s="203" t="s">
        <v>598</v>
      </c>
      <c r="G334" s="190"/>
      <c r="H334" s="190"/>
      <c r="I334" s="193"/>
      <c r="J334" s="204">
        <f>BK334</f>
        <v>0</v>
      </c>
      <c r="K334" s="190"/>
      <c r="L334" s="195"/>
      <c r="M334" s="196"/>
      <c r="N334" s="197"/>
      <c r="O334" s="197"/>
      <c r="P334" s="198">
        <f>SUM(P335:P342)</f>
        <v>0</v>
      </c>
      <c r="Q334" s="197"/>
      <c r="R334" s="198">
        <f>SUM(R335:R342)</f>
        <v>7.5060000000000005E-3</v>
      </c>
      <c r="S334" s="197"/>
      <c r="T334" s="199">
        <f>SUM(T335:T342)</f>
        <v>0.12852000000000002</v>
      </c>
      <c r="AR334" s="200" t="s">
        <v>185</v>
      </c>
      <c r="AT334" s="201" t="s">
        <v>79</v>
      </c>
      <c r="AU334" s="201" t="s">
        <v>88</v>
      </c>
      <c r="AY334" s="200" t="s">
        <v>177</v>
      </c>
      <c r="BK334" s="202">
        <f>SUM(BK335:BK342)</f>
        <v>0</v>
      </c>
    </row>
    <row r="335" spans="1:65" s="2" customFormat="1" ht="16.5" customHeight="1">
      <c r="A335" s="35"/>
      <c r="B335" s="36"/>
      <c r="C335" s="205" t="s">
        <v>599</v>
      </c>
      <c r="D335" s="205" t="s">
        <v>180</v>
      </c>
      <c r="E335" s="206" t="s">
        <v>600</v>
      </c>
      <c r="F335" s="207" t="s">
        <v>601</v>
      </c>
      <c r="G335" s="208" t="s">
        <v>210</v>
      </c>
      <c r="H335" s="209">
        <v>5.4</v>
      </c>
      <c r="I335" s="210"/>
      <c r="J335" s="211">
        <f>ROUND(I335*H335,2)</f>
        <v>0</v>
      </c>
      <c r="K335" s="212"/>
      <c r="L335" s="40"/>
      <c r="M335" s="213" t="s">
        <v>1</v>
      </c>
      <c r="N335" s="214" t="s">
        <v>46</v>
      </c>
      <c r="O335" s="72"/>
      <c r="P335" s="215">
        <f>O335*H335</f>
        <v>0</v>
      </c>
      <c r="Q335" s="215">
        <v>0</v>
      </c>
      <c r="R335" s="215">
        <f>Q335*H335</f>
        <v>0</v>
      </c>
      <c r="S335" s="215">
        <v>2.3800000000000002E-2</v>
      </c>
      <c r="T335" s="216">
        <f>S335*H335</f>
        <v>0.12852000000000002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263</v>
      </c>
      <c r="AT335" s="217" t="s">
        <v>180</v>
      </c>
      <c r="AU335" s="217" t="s">
        <v>185</v>
      </c>
      <c r="AY335" s="18" t="s">
        <v>177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185</v>
      </c>
      <c r="BK335" s="218">
        <f>ROUND(I335*H335,2)</f>
        <v>0</v>
      </c>
      <c r="BL335" s="18" t="s">
        <v>263</v>
      </c>
      <c r="BM335" s="217" t="s">
        <v>602</v>
      </c>
    </row>
    <row r="336" spans="1:65" s="14" customFormat="1" ht="10.199999999999999">
      <c r="B336" s="230"/>
      <c r="C336" s="231"/>
      <c r="D336" s="221" t="s">
        <v>187</v>
      </c>
      <c r="E336" s="232" t="s">
        <v>1</v>
      </c>
      <c r="F336" s="233" t="s">
        <v>603</v>
      </c>
      <c r="G336" s="231"/>
      <c r="H336" s="234">
        <v>5.4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187</v>
      </c>
      <c r="AU336" s="240" t="s">
        <v>185</v>
      </c>
      <c r="AV336" s="14" t="s">
        <v>185</v>
      </c>
      <c r="AW336" s="14" t="s">
        <v>36</v>
      </c>
      <c r="AX336" s="14" t="s">
        <v>88</v>
      </c>
      <c r="AY336" s="240" t="s">
        <v>177</v>
      </c>
    </row>
    <row r="337" spans="1:65" s="2" customFormat="1" ht="16.5" customHeight="1">
      <c r="A337" s="35"/>
      <c r="B337" s="36"/>
      <c r="C337" s="205" t="s">
        <v>604</v>
      </c>
      <c r="D337" s="205" t="s">
        <v>180</v>
      </c>
      <c r="E337" s="206" t="s">
        <v>605</v>
      </c>
      <c r="F337" s="207" t="s">
        <v>606</v>
      </c>
      <c r="G337" s="208" t="s">
        <v>210</v>
      </c>
      <c r="H337" s="209">
        <v>5.4</v>
      </c>
      <c r="I337" s="210"/>
      <c r="J337" s="211">
        <f>ROUND(I337*H337,2)</f>
        <v>0</v>
      </c>
      <c r="K337" s="212"/>
      <c r="L337" s="40"/>
      <c r="M337" s="213" t="s">
        <v>1</v>
      </c>
      <c r="N337" s="214" t="s">
        <v>46</v>
      </c>
      <c r="O337" s="72"/>
      <c r="P337" s="215">
        <f>O337*H337</f>
        <v>0</v>
      </c>
      <c r="Q337" s="215">
        <v>1.39E-3</v>
      </c>
      <c r="R337" s="215">
        <f>Q337*H337</f>
        <v>7.5060000000000005E-3</v>
      </c>
      <c r="S337" s="215">
        <v>0</v>
      </c>
      <c r="T337" s="21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263</v>
      </c>
      <c r="AT337" s="217" t="s">
        <v>180</v>
      </c>
      <c r="AU337" s="217" t="s">
        <v>185</v>
      </c>
      <c r="AY337" s="18" t="s">
        <v>177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185</v>
      </c>
      <c r="BK337" s="218">
        <f>ROUND(I337*H337,2)</f>
        <v>0</v>
      </c>
      <c r="BL337" s="18" t="s">
        <v>263</v>
      </c>
      <c r="BM337" s="217" t="s">
        <v>607</v>
      </c>
    </row>
    <row r="338" spans="1:65" s="14" customFormat="1" ht="10.199999999999999">
      <c r="B338" s="230"/>
      <c r="C338" s="231"/>
      <c r="D338" s="221" t="s">
        <v>187</v>
      </c>
      <c r="E338" s="232" t="s">
        <v>1</v>
      </c>
      <c r="F338" s="233" t="s">
        <v>608</v>
      </c>
      <c r="G338" s="231"/>
      <c r="H338" s="234">
        <v>5.4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187</v>
      </c>
      <c r="AU338" s="240" t="s">
        <v>185</v>
      </c>
      <c r="AV338" s="14" t="s">
        <v>185</v>
      </c>
      <c r="AW338" s="14" t="s">
        <v>36</v>
      </c>
      <c r="AX338" s="14" t="s">
        <v>88</v>
      </c>
      <c r="AY338" s="240" t="s">
        <v>177</v>
      </c>
    </row>
    <row r="339" spans="1:65" s="2" customFormat="1" ht="16.5" customHeight="1">
      <c r="A339" s="35"/>
      <c r="B339" s="36"/>
      <c r="C339" s="205" t="s">
        <v>609</v>
      </c>
      <c r="D339" s="205" t="s">
        <v>180</v>
      </c>
      <c r="E339" s="206" t="s">
        <v>610</v>
      </c>
      <c r="F339" s="207" t="s">
        <v>611</v>
      </c>
      <c r="G339" s="208" t="s">
        <v>210</v>
      </c>
      <c r="H339" s="209">
        <v>5.4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46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263</v>
      </c>
      <c r="AT339" s="217" t="s">
        <v>180</v>
      </c>
      <c r="AU339" s="217" t="s">
        <v>185</v>
      </c>
      <c r="AY339" s="18" t="s">
        <v>177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185</v>
      </c>
      <c r="BK339" s="218">
        <f>ROUND(I339*H339,2)</f>
        <v>0</v>
      </c>
      <c r="BL339" s="18" t="s">
        <v>263</v>
      </c>
      <c r="BM339" s="217" t="s">
        <v>612</v>
      </c>
    </row>
    <row r="340" spans="1:65" s="14" customFormat="1" ht="10.199999999999999">
      <c r="B340" s="230"/>
      <c r="C340" s="231"/>
      <c r="D340" s="221" t="s">
        <v>187</v>
      </c>
      <c r="E340" s="232" t="s">
        <v>1</v>
      </c>
      <c r="F340" s="233" t="s">
        <v>608</v>
      </c>
      <c r="G340" s="231"/>
      <c r="H340" s="234">
        <v>5.4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187</v>
      </c>
      <c r="AU340" s="240" t="s">
        <v>185</v>
      </c>
      <c r="AV340" s="14" t="s">
        <v>185</v>
      </c>
      <c r="AW340" s="14" t="s">
        <v>36</v>
      </c>
      <c r="AX340" s="14" t="s">
        <v>88</v>
      </c>
      <c r="AY340" s="240" t="s">
        <v>177</v>
      </c>
    </row>
    <row r="341" spans="1:65" s="2" customFormat="1" ht="21.75" customHeight="1">
      <c r="A341" s="35"/>
      <c r="B341" s="36"/>
      <c r="C341" s="205" t="s">
        <v>613</v>
      </c>
      <c r="D341" s="205" t="s">
        <v>180</v>
      </c>
      <c r="E341" s="206" t="s">
        <v>614</v>
      </c>
      <c r="F341" s="207" t="s">
        <v>615</v>
      </c>
      <c r="G341" s="208" t="s">
        <v>371</v>
      </c>
      <c r="H341" s="209">
        <v>1</v>
      </c>
      <c r="I341" s="210"/>
      <c r="J341" s="211">
        <f>ROUND(I341*H341,2)</f>
        <v>0</v>
      </c>
      <c r="K341" s="212"/>
      <c r="L341" s="40"/>
      <c r="M341" s="213" t="s">
        <v>1</v>
      </c>
      <c r="N341" s="214" t="s">
        <v>46</v>
      </c>
      <c r="O341" s="72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263</v>
      </c>
      <c r="AT341" s="217" t="s">
        <v>180</v>
      </c>
      <c r="AU341" s="217" t="s">
        <v>185</v>
      </c>
      <c r="AY341" s="18" t="s">
        <v>177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185</v>
      </c>
      <c r="BK341" s="218">
        <f>ROUND(I341*H341,2)</f>
        <v>0</v>
      </c>
      <c r="BL341" s="18" t="s">
        <v>263</v>
      </c>
      <c r="BM341" s="217" t="s">
        <v>616</v>
      </c>
    </row>
    <row r="342" spans="1:65" s="2" customFormat="1" ht="21.75" customHeight="1">
      <c r="A342" s="35"/>
      <c r="B342" s="36"/>
      <c r="C342" s="205" t="s">
        <v>617</v>
      </c>
      <c r="D342" s="205" t="s">
        <v>180</v>
      </c>
      <c r="E342" s="206" t="s">
        <v>618</v>
      </c>
      <c r="F342" s="207" t="s">
        <v>619</v>
      </c>
      <c r="G342" s="208" t="s">
        <v>426</v>
      </c>
      <c r="H342" s="274"/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46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263</v>
      </c>
      <c r="AT342" s="217" t="s">
        <v>180</v>
      </c>
      <c r="AU342" s="217" t="s">
        <v>185</v>
      </c>
      <c r="AY342" s="18" t="s">
        <v>177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185</v>
      </c>
      <c r="BK342" s="218">
        <f>ROUND(I342*H342,2)</f>
        <v>0</v>
      </c>
      <c r="BL342" s="18" t="s">
        <v>263</v>
      </c>
      <c r="BM342" s="217" t="s">
        <v>620</v>
      </c>
    </row>
    <row r="343" spans="1:65" s="12" customFormat="1" ht="22.8" customHeight="1">
      <c r="B343" s="189"/>
      <c r="C343" s="190"/>
      <c r="D343" s="191" t="s">
        <v>79</v>
      </c>
      <c r="E343" s="203" t="s">
        <v>621</v>
      </c>
      <c r="F343" s="203" t="s">
        <v>622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SUM(P344:P374)</f>
        <v>0</v>
      </c>
      <c r="Q343" s="197"/>
      <c r="R343" s="198">
        <f>SUM(R344:R374)</f>
        <v>2.4039999999999999E-2</v>
      </c>
      <c r="S343" s="197"/>
      <c r="T343" s="199">
        <f>SUM(T344:T374)</f>
        <v>0</v>
      </c>
      <c r="AR343" s="200" t="s">
        <v>185</v>
      </c>
      <c r="AT343" s="201" t="s">
        <v>79</v>
      </c>
      <c r="AU343" s="201" t="s">
        <v>88</v>
      </c>
      <c r="AY343" s="200" t="s">
        <v>177</v>
      </c>
      <c r="BK343" s="202">
        <f>SUM(BK344:BK374)</f>
        <v>0</v>
      </c>
    </row>
    <row r="344" spans="1:65" s="2" customFormat="1" ht="21.75" customHeight="1">
      <c r="A344" s="35"/>
      <c r="B344" s="36"/>
      <c r="C344" s="205" t="s">
        <v>623</v>
      </c>
      <c r="D344" s="205" t="s">
        <v>180</v>
      </c>
      <c r="E344" s="206" t="s">
        <v>624</v>
      </c>
      <c r="F344" s="207" t="s">
        <v>625</v>
      </c>
      <c r="G344" s="208" t="s">
        <v>203</v>
      </c>
      <c r="H344" s="209">
        <v>24</v>
      </c>
      <c r="I344" s="210"/>
      <c r="J344" s="211">
        <f t="shared" ref="J344:J374" si="20">ROUND(I344*H344,2)</f>
        <v>0</v>
      </c>
      <c r="K344" s="212"/>
      <c r="L344" s="40"/>
      <c r="M344" s="213" t="s">
        <v>1</v>
      </c>
      <c r="N344" s="214" t="s">
        <v>46</v>
      </c>
      <c r="O344" s="72"/>
      <c r="P344" s="215">
        <f t="shared" ref="P344:P374" si="21">O344*H344</f>
        <v>0</v>
      </c>
      <c r="Q344" s="215">
        <v>0</v>
      </c>
      <c r="R344" s="215">
        <f t="shared" ref="R344:R374" si="22">Q344*H344</f>
        <v>0</v>
      </c>
      <c r="S344" s="215">
        <v>0</v>
      </c>
      <c r="T344" s="216">
        <f t="shared" ref="T344:T374" si="23"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263</v>
      </c>
      <c r="AT344" s="217" t="s">
        <v>180</v>
      </c>
      <c r="AU344" s="217" t="s">
        <v>185</v>
      </c>
      <c r="AY344" s="18" t="s">
        <v>177</v>
      </c>
      <c r="BE344" s="218">
        <f t="shared" ref="BE344:BE374" si="24">IF(N344="základní",J344,0)</f>
        <v>0</v>
      </c>
      <c r="BF344" s="218">
        <f t="shared" ref="BF344:BF374" si="25">IF(N344="snížená",J344,0)</f>
        <v>0</v>
      </c>
      <c r="BG344" s="218">
        <f t="shared" ref="BG344:BG374" si="26">IF(N344="zákl. přenesená",J344,0)</f>
        <v>0</v>
      </c>
      <c r="BH344" s="218">
        <f t="shared" ref="BH344:BH374" si="27">IF(N344="sníž. přenesená",J344,0)</f>
        <v>0</v>
      </c>
      <c r="BI344" s="218">
        <f t="shared" ref="BI344:BI374" si="28">IF(N344="nulová",J344,0)</f>
        <v>0</v>
      </c>
      <c r="BJ344" s="18" t="s">
        <v>185</v>
      </c>
      <c r="BK344" s="218">
        <f t="shared" ref="BK344:BK374" si="29">ROUND(I344*H344,2)</f>
        <v>0</v>
      </c>
      <c r="BL344" s="18" t="s">
        <v>263</v>
      </c>
      <c r="BM344" s="217" t="s">
        <v>1123</v>
      </c>
    </row>
    <row r="345" spans="1:65" s="2" customFormat="1" ht="16.5" customHeight="1">
      <c r="A345" s="35"/>
      <c r="B345" s="36"/>
      <c r="C345" s="263" t="s">
        <v>627</v>
      </c>
      <c r="D345" s="263" t="s">
        <v>339</v>
      </c>
      <c r="E345" s="264" t="s">
        <v>628</v>
      </c>
      <c r="F345" s="265" t="s">
        <v>629</v>
      </c>
      <c r="G345" s="266" t="s">
        <v>203</v>
      </c>
      <c r="H345" s="267">
        <v>24</v>
      </c>
      <c r="I345" s="268"/>
      <c r="J345" s="269">
        <f t="shared" si="20"/>
        <v>0</v>
      </c>
      <c r="K345" s="270"/>
      <c r="L345" s="271"/>
      <c r="M345" s="272" t="s">
        <v>1</v>
      </c>
      <c r="N345" s="273" t="s">
        <v>46</v>
      </c>
      <c r="O345" s="72"/>
      <c r="P345" s="215">
        <f t="shared" si="21"/>
        <v>0</v>
      </c>
      <c r="Q345" s="215">
        <v>6.9999999999999994E-5</v>
      </c>
      <c r="R345" s="215">
        <f t="shared" si="22"/>
        <v>1.6799999999999999E-3</v>
      </c>
      <c r="S345" s="215">
        <v>0</v>
      </c>
      <c r="T345" s="216">
        <f t="shared" si="2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360</v>
      </c>
      <c r="AT345" s="217" t="s">
        <v>339</v>
      </c>
      <c r="AU345" s="217" t="s">
        <v>185</v>
      </c>
      <c r="AY345" s="18" t="s">
        <v>177</v>
      </c>
      <c r="BE345" s="218">
        <f t="shared" si="24"/>
        <v>0</v>
      </c>
      <c r="BF345" s="218">
        <f t="shared" si="25"/>
        <v>0</v>
      </c>
      <c r="BG345" s="218">
        <f t="shared" si="26"/>
        <v>0</v>
      </c>
      <c r="BH345" s="218">
        <f t="shared" si="27"/>
        <v>0</v>
      </c>
      <c r="BI345" s="218">
        <f t="shared" si="28"/>
        <v>0</v>
      </c>
      <c r="BJ345" s="18" t="s">
        <v>185</v>
      </c>
      <c r="BK345" s="218">
        <f t="shared" si="29"/>
        <v>0</v>
      </c>
      <c r="BL345" s="18" t="s">
        <v>263</v>
      </c>
      <c r="BM345" s="217" t="s">
        <v>1124</v>
      </c>
    </row>
    <row r="346" spans="1:65" s="2" customFormat="1" ht="16.5" customHeight="1">
      <c r="A346" s="35"/>
      <c r="B346" s="36"/>
      <c r="C346" s="205" t="s">
        <v>631</v>
      </c>
      <c r="D346" s="205" t="s">
        <v>180</v>
      </c>
      <c r="E346" s="206" t="s">
        <v>632</v>
      </c>
      <c r="F346" s="207" t="s">
        <v>633</v>
      </c>
      <c r="G346" s="208" t="s">
        <v>192</v>
      </c>
      <c r="H346" s="209">
        <v>28</v>
      </c>
      <c r="I346" s="210"/>
      <c r="J346" s="211">
        <f t="shared" si="20"/>
        <v>0</v>
      </c>
      <c r="K346" s="212"/>
      <c r="L346" s="40"/>
      <c r="M346" s="213" t="s">
        <v>1</v>
      </c>
      <c r="N346" s="214" t="s">
        <v>46</v>
      </c>
      <c r="O346" s="72"/>
      <c r="P346" s="215">
        <f t="shared" si="21"/>
        <v>0</v>
      </c>
      <c r="Q346" s="215">
        <v>0</v>
      </c>
      <c r="R346" s="215">
        <f t="shared" si="22"/>
        <v>0</v>
      </c>
      <c r="S346" s="215">
        <v>0</v>
      </c>
      <c r="T346" s="216">
        <f t="shared" si="2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263</v>
      </c>
      <c r="AT346" s="217" t="s">
        <v>180</v>
      </c>
      <c r="AU346" s="217" t="s">
        <v>185</v>
      </c>
      <c r="AY346" s="18" t="s">
        <v>177</v>
      </c>
      <c r="BE346" s="218">
        <f t="shared" si="24"/>
        <v>0</v>
      </c>
      <c r="BF346" s="218">
        <f t="shared" si="25"/>
        <v>0</v>
      </c>
      <c r="BG346" s="218">
        <f t="shared" si="26"/>
        <v>0</v>
      </c>
      <c r="BH346" s="218">
        <f t="shared" si="27"/>
        <v>0</v>
      </c>
      <c r="BI346" s="218">
        <f t="shared" si="28"/>
        <v>0</v>
      </c>
      <c r="BJ346" s="18" t="s">
        <v>185</v>
      </c>
      <c r="BK346" s="218">
        <f t="shared" si="29"/>
        <v>0</v>
      </c>
      <c r="BL346" s="18" t="s">
        <v>263</v>
      </c>
      <c r="BM346" s="217" t="s">
        <v>1125</v>
      </c>
    </row>
    <row r="347" spans="1:65" s="2" customFormat="1" ht="16.5" customHeight="1">
      <c r="A347" s="35"/>
      <c r="B347" s="36"/>
      <c r="C347" s="263" t="s">
        <v>635</v>
      </c>
      <c r="D347" s="263" t="s">
        <v>339</v>
      </c>
      <c r="E347" s="264" t="s">
        <v>636</v>
      </c>
      <c r="F347" s="265" t="s">
        <v>637</v>
      </c>
      <c r="G347" s="266" t="s">
        <v>192</v>
      </c>
      <c r="H347" s="267">
        <v>28</v>
      </c>
      <c r="I347" s="268"/>
      <c r="J347" s="269">
        <f t="shared" si="20"/>
        <v>0</v>
      </c>
      <c r="K347" s="270"/>
      <c r="L347" s="271"/>
      <c r="M347" s="272" t="s">
        <v>1</v>
      </c>
      <c r="N347" s="273" t="s">
        <v>46</v>
      </c>
      <c r="O347" s="72"/>
      <c r="P347" s="215">
        <f t="shared" si="21"/>
        <v>0</v>
      </c>
      <c r="Q347" s="215">
        <v>5.0000000000000002E-5</v>
      </c>
      <c r="R347" s="215">
        <f t="shared" si="22"/>
        <v>1.4E-3</v>
      </c>
      <c r="S347" s="215">
        <v>0</v>
      </c>
      <c r="T347" s="216">
        <f t="shared" si="2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360</v>
      </c>
      <c r="AT347" s="217" t="s">
        <v>339</v>
      </c>
      <c r="AU347" s="217" t="s">
        <v>185</v>
      </c>
      <c r="AY347" s="18" t="s">
        <v>177</v>
      </c>
      <c r="BE347" s="218">
        <f t="shared" si="24"/>
        <v>0</v>
      </c>
      <c r="BF347" s="218">
        <f t="shared" si="25"/>
        <v>0</v>
      </c>
      <c r="BG347" s="218">
        <f t="shared" si="26"/>
        <v>0</v>
      </c>
      <c r="BH347" s="218">
        <f t="shared" si="27"/>
        <v>0</v>
      </c>
      <c r="BI347" s="218">
        <f t="shared" si="28"/>
        <v>0</v>
      </c>
      <c r="BJ347" s="18" t="s">
        <v>185</v>
      </c>
      <c r="BK347" s="218">
        <f t="shared" si="29"/>
        <v>0</v>
      </c>
      <c r="BL347" s="18" t="s">
        <v>263</v>
      </c>
      <c r="BM347" s="217" t="s">
        <v>1126</v>
      </c>
    </row>
    <row r="348" spans="1:65" s="2" customFormat="1" ht="21.75" customHeight="1">
      <c r="A348" s="35"/>
      <c r="B348" s="36"/>
      <c r="C348" s="205" t="s">
        <v>639</v>
      </c>
      <c r="D348" s="205" t="s">
        <v>180</v>
      </c>
      <c r="E348" s="206" t="s">
        <v>640</v>
      </c>
      <c r="F348" s="207" t="s">
        <v>641</v>
      </c>
      <c r="G348" s="208" t="s">
        <v>203</v>
      </c>
      <c r="H348" s="209">
        <v>70</v>
      </c>
      <c r="I348" s="210"/>
      <c r="J348" s="211">
        <f t="shared" si="20"/>
        <v>0</v>
      </c>
      <c r="K348" s="212"/>
      <c r="L348" s="40"/>
      <c r="M348" s="213" t="s">
        <v>1</v>
      </c>
      <c r="N348" s="214" t="s">
        <v>46</v>
      </c>
      <c r="O348" s="72"/>
      <c r="P348" s="215">
        <f t="shared" si="21"/>
        <v>0</v>
      </c>
      <c r="Q348" s="215">
        <v>0</v>
      </c>
      <c r="R348" s="215">
        <f t="shared" si="22"/>
        <v>0</v>
      </c>
      <c r="S348" s="215">
        <v>0</v>
      </c>
      <c r="T348" s="216">
        <f t="shared" si="2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263</v>
      </c>
      <c r="AT348" s="217" t="s">
        <v>180</v>
      </c>
      <c r="AU348" s="217" t="s">
        <v>185</v>
      </c>
      <c r="AY348" s="18" t="s">
        <v>177</v>
      </c>
      <c r="BE348" s="218">
        <f t="shared" si="24"/>
        <v>0</v>
      </c>
      <c r="BF348" s="218">
        <f t="shared" si="25"/>
        <v>0</v>
      </c>
      <c r="BG348" s="218">
        <f t="shared" si="26"/>
        <v>0</v>
      </c>
      <c r="BH348" s="218">
        <f t="shared" si="27"/>
        <v>0</v>
      </c>
      <c r="BI348" s="218">
        <f t="shared" si="28"/>
        <v>0</v>
      </c>
      <c r="BJ348" s="18" t="s">
        <v>185</v>
      </c>
      <c r="BK348" s="218">
        <f t="shared" si="29"/>
        <v>0</v>
      </c>
      <c r="BL348" s="18" t="s">
        <v>263</v>
      </c>
      <c r="BM348" s="217" t="s">
        <v>1127</v>
      </c>
    </row>
    <row r="349" spans="1:65" s="2" customFormat="1" ht="16.5" customHeight="1">
      <c r="A349" s="35"/>
      <c r="B349" s="36"/>
      <c r="C349" s="263" t="s">
        <v>643</v>
      </c>
      <c r="D349" s="263" t="s">
        <v>339</v>
      </c>
      <c r="E349" s="264" t="s">
        <v>644</v>
      </c>
      <c r="F349" s="265" t="s">
        <v>645</v>
      </c>
      <c r="G349" s="266" t="s">
        <v>203</v>
      </c>
      <c r="H349" s="267">
        <v>70</v>
      </c>
      <c r="I349" s="268"/>
      <c r="J349" s="269">
        <f t="shared" si="20"/>
        <v>0</v>
      </c>
      <c r="K349" s="270"/>
      <c r="L349" s="271"/>
      <c r="M349" s="272" t="s">
        <v>1</v>
      </c>
      <c r="N349" s="273" t="s">
        <v>46</v>
      </c>
      <c r="O349" s="72"/>
      <c r="P349" s="215">
        <f t="shared" si="21"/>
        <v>0</v>
      </c>
      <c r="Q349" s="215">
        <v>1.2E-4</v>
      </c>
      <c r="R349" s="215">
        <f t="shared" si="22"/>
        <v>8.3999999999999995E-3</v>
      </c>
      <c r="S349" s="215">
        <v>0</v>
      </c>
      <c r="T349" s="216">
        <f t="shared" si="2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360</v>
      </c>
      <c r="AT349" s="217" t="s">
        <v>339</v>
      </c>
      <c r="AU349" s="217" t="s">
        <v>185</v>
      </c>
      <c r="AY349" s="18" t="s">
        <v>177</v>
      </c>
      <c r="BE349" s="218">
        <f t="shared" si="24"/>
        <v>0</v>
      </c>
      <c r="BF349" s="218">
        <f t="shared" si="25"/>
        <v>0</v>
      </c>
      <c r="BG349" s="218">
        <f t="shared" si="26"/>
        <v>0</v>
      </c>
      <c r="BH349" s="218">
        <f t="shared" si="27"/>
        <v>0</v>
      </c>
      <c r="BI349" s="218">
        <f t="shared" si="28"/>
        <v>0</v>
      </c>
      <c r="BJ349" s="18" t="s">
        <v>185</v>
      </c>
      <c r="BK349" s="218">
        <f t="shared" si="29"/>
        <v>0</v>
      </c>
      <c r="BL349" s="18" t="s">
        <v>263</v>
      </c>
      <c r="BM349" s="217" t="s">
        <v>1128</v>
      </c>
    </row>
    <row r="350" spans="1:65" s="2" customFormat="1" ht="21.75" customHeight="1">
      <c r="A350" s="35"/>
      <c r="B350" s="36"/>
      <c r="C350" s="205" t="s">
        <v>647</v>
      </c>
      <c r="D350" s="205" t="s">
        <v>180</v>
      </c>
      <c r="E350" s="206" t="s">
        <v>648</v>
      </c>
      <c r="F350" s="207" t="s">
        <v>649</v>
      </c>
      <c r="G350" s="208" t="s">
        <v>203</v>
      </c>
      <c r="H350" s="209">
        <v>45</v>
      </c>
      <c r="I350" s="210"/>
      <c r="J350" s="211">
        <f t="shared" si="20"/>
        <v>0</v>
      </c>
      <c r="K350" s="212"/>
      <c r="L350" s="40"/>
      <c r="M350" s="213" t="s">
        <v>1</v>
      </c>
      <c r="N350" s="214" t="s">
        <v>46</v>
      </c>
      <c r="O350" s="72"/>
      <c r="P350" s="215">
        <f t="shared" si="21"/>
        <v>0</v>
      </c>
      <c r="Q350" s="215">
        <v>0</v>
      </c>
      <c r="R350" s="215">
        <f t="shared" si="22"/>
        <v>0</v>
      </c>
      <c r="S350" s="215">
        <v>0</v>
      </c>
      <c r="T350" s="216">
        <f t="shared" si="2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263</v>
      </c>
      <c r="AT350" s="217" t="s">
        <v>180</v>
      </c>
      <c r="AU350" s="217" t="s">
        <v>185</v>
      </c>
      <c r="AY350" s="18" t="s">
        <v>177</v>
      </c>
      <c r="BE350" s="218">
        <f t="shared" si="24"/>
        <v>0</v>
      </c>
      <c r="BF350" s="218">
        <f t="shared" si="25"/>
        <v>0</v>
      </c>
      <c r="BG350" s="218">
        <f t="shared" si="26"/>
        <v>0</v>
      </c>
      <c r="BH350" s="218">
        <f t="shared" si="27"/>
        <v>0</v>
      </c>
      <c r="BI350" s="218">
        <f t="shared" si="28"/>
        <v>0</v>
      </c>
      <c r="BJ350" s="18" t="s">
        <v>185</v>
      </c>
      <c r="BK350" s="218">
        <f t="shared" si="29"/>
        <v>0</v>
      </c>
      <c r="BL350" s="18" t="s">
        <v>263</v>
      </c>
      <c r="BM350" s="217" t="s">
        <v>1129</v>
      </c>
    </row>
    <row r="351" spans="1:65" s="2" customFormat="1" ht="16.5" customHeight="1">
      <c r="A351" s="35"/>
      <c r="B351" s="36"/>
      <c r="C351" s="263" t="s">
        <v>651</v>
      </c>
      <c r="D351" s="263" t="s">
        <v>339</v>
      </c>
      <c r="E351" s="264" t="s">
        <v>652</v>
      </c>
      <c r="F351" s="265" t="s">
        <v>653</v>
      </c>
      <c r="G351" s="266" t="s">
        <v>203</v>
      </c>
      <c r="H351" s="267">
        <v>45</v>
      </c>
      <c r="I351" s="268"/>
      <c r="J351" s="269">
        <f t="shared" si="20"/>
        <v>0</v>
      </c>
      <c r="K351" s="270"/>
      <c r="L351" s="271"/>
      <c r="M351" s="272" t="s">
        <v>1</v>
      </c>
      <c r="N351" s="273" t="s">
        <v>46</v>
      </c>
      <c r="O351" s="72"/>
      <c r="P351" s="215">
        <f t="shared" si="21"/>
        <v>0</v>
      </c>
      <c r="Q351" s="215">
        <v>1.7000000000000001E-4</v>
      </c>
      <c r="R351" s="215">
        <f t="shared" si="22"/>
        <v>7.6500000000000005E-3</v>
      </c>
      <c r="S351" s="215">
        <v>0</v>
      </c>
      <c r="T351" s="216">
        <f t="shared" si="2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360</v>
      </c>
      <c r="AT351" s="217" t="s">
        <v>339</v>
      </c>
      <c r="AU351" s="217" t="s">
        <v>185</v>
      </c>
      <c r="AY351" s="18" t="s">
        <v>177</v>
      </c>
      <c r="BE351" s="218">
        <f t="shared" si="24"/>
        <v>0</v>
      </c>
      <c r="BF351" s="218">
        <f t="shared" si="25"/>
        <v>0</v>
      </c>
      <c r="BG351" s="218">
        <f t="shared" si="26"/>
        <v>0</v>
      </c>
      <c r="BH351" s="218">
        <f t="shared" si="27"/>
        <v>0</v>
      </c>
      <c r="BI351" s="218">
        <f t="shared" si="28"/>
        <v>0</v>
      </c>
      <c r="BJ351" s="18" t="s">
        <v>185</v>
      </c>
      <c r="BK351" s="218">
        <f t="shared" si="29"/>
        <v>0</v>
      </c>
      <c r="BL351" s="18" t="s">
        <v>263</v>
      </c>
      <c r="BM351" s="217" t="s">
        <v>1130</v>
      </c>
    </row>
    <row r="352" spans="1:65" s="2" customFormat="1" ht="21.75" customHeight="1">
      <c r="A352" s="35"/>
      <c r="B352" s="36"/>
      <c r="C352" s="205" t="s">
        <v>655</v>
      </c>
      <c r="D352" s="205" t="s">
        <v>180</v>
      </c>
      <c r="E352" s="206" t="s">
        <v>656</v>
      </c>
      <c r="F352" s="207" t="s">
        <v>657</v>
      </c>
      <c r="G352" s="208" t="s">
        <v>203</v>
      </c>
      <c r="H352" s="209">
        <v>1</v>
      </c>
      <c r="I352" s="210"/>
      <c r="J352" s="211">
        <f t="shared" si="20"/>
        <v>0</v>
      </c>
      <c r="K352" s="212"/>
      <c r="L352" s="40"/>
      <c r="M352" s="213" t="s">
        <v>1</v>
      </c>
      <c r="N352" s="214" t="s">
        <v>46</v>
      </c>
      <c r="O352" s="72"/>
      <c r="P352" s="215">
        <f t="shared" si="21"/>
        <v>0</v>
      </c>
      <c r="Q352" s="215">
        <v>0</v>
      </c>
      <c r="R352" s="215">
        <f t="shared" si="22"/>
        <v>0</v>
      </c>
      <c r="S352" s="215">
        <v>0</v>
      </c>
      <c r="T352" s="216">
        <f t="shared" si="2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263</v>
      </c>
      <c r="AT352" s="217" t="s">
        <v>180</v>
      </c>
      <c r="AU352" s="217" t="s">
        <v>185</v>
      </c>
      <c r="AY352" s="18" t="s">
        <v>177</v>
      </c>
      <c r="BE352" s="218">
        <f t="shared" si="24"/>
        <v>0</v>
      </c>
      <c r="BF352" s="218">
        <f t="shared" si="25"/>
        <v>0</v>
      </c>
      <c r="BG352" s="218">
        <f t="shared" si="26"/>
        <v>0</v>
      </c>
      <c r="BH352" s="218">
        <f t="shared" si="27"/>
        <v>0</v>
      </c>
      <c r="BI352" s="218">
        <f t="shared" si="28"/>
        <v>0</v>
      </c>
      <c r="BJ352" s="18" t="s">
        <v>185</v>
      </c>
      <c r="BK352" s="218">
        <f t="shared" si="29"/>
        <v>0</v>
      </c>
      <c r="BL352" s="18" t="s">
        <v>263</v>
      </c>
      <c r="BM352" s="217" t="s">
        <v>1131</v>
      </c>
    </row>
    <row r="353" spans="1:65" s="2" customFormat="1" ht="16.5" customHeight="1">
      <c r="A353" s="35"/>
      <c r="B353" s="36"/>
      <c r="C353" s="263" t="s">
        <v>659</v>
      </c>
      <c r="D353" s="263" t="s">
        <v>339</v>
      </c>
      <c r="E353" s="264" t="s">
        <v>660</v>
      </c>
      <c r="F353" s="265" t="s">
        <v>661</v>
      </c>
      <c r="G353" s="266" t="s">
        <v>203</v>
      </c>
      <c r="H353" s="267">
        <v>1</v>
      </c>
      <c r="I353" s="268"/>
      <c r="J353" s="269">
        <f t="shared" si="20"/>
        <v>0</v>
      </c>
      <c r="K353" s="270"/>
      <c r="L353" s="271"/>
      <c r="M353" s="272" t="s">
        <v>1</v>
      </c>
      <c r="N353" s="273" t="s">
        <v>46</v>
      </c>
      <c r="O353" s="72"/>
      <c r="P353" s="215">
        <f t="shared" si="21"/>
        <v>0</v>
      </c>
      <c r="Q353" s="215">
        <v>3.4000000000000002E-4</v>
      </c>
      <c r="R353" s="215">
        <f t="shared" si="22"/>
        <v>3.4000000000000002E-4</v>
      </c>
      <c r="S353" s="215">
        <v>0</v>
      </c>
      <c r="T353" s="216">
        <f t="shared" si="2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360</v>
      </c>
      <c r="AT353" s="217" t="s">
        <v>339</v>
      </c>
      <c r="AU353" s="217" t="s">
        <v>185</v>
      </c>
      <c r="AY353" s="18" t="s">
        <v>177</v>
      </c>
      <c r="BE353" s="218">
        <f t="shared" si="24"/>
        <v>0</v>
      </c>
      <c r="BF353" s="218">
        <f t="shared" si="25"/>
        <v>0</v>
      </c>
      <c r="BG353" s="218">
        <f t="shared" si="26"/>
        <v>0</v>
      </c>
      <c r="BH353" s="218">
        <f t="shared" si="27"/>
        <v>0</v>
      </c>
      <c r="BI353" s="218">
        <f t="shared" si="28"/>
        <v>0</v>
      </c>
      <c r="BJ353" s="18" t="s">
        <v>185</v>
      </c>
      <c r="BK353" s="218">
        <f t="shared" si="29"/>
        <v>0</v>
      </c>
      <c r="BL353" s="18" t="s">
        <v>263</v>
      </c>
      <c r="BM353" s="217" t="s">
        <v>1132</v>
      </c>
    </row>
    <row r="354" spans="1:65" s="2" customFormat="1" ht="21.75" customHeight="1">
      <c r="A354" s="35"/>
      <c r="B354" s="36"/>
      <c r="C354" s="205" t="s">
        <v>663</v>
      </c>
      <c r="D354" s="205" t="s">
        <v>180</v>
      </c>
      <c r="E354" s="206" t="s">
        <v>664</v>
      </c>
      <c r="F354" s="207" t="s">
        <v>665</v>
      </c>
      <c r="G354" s="208" t="s">
        <v>203</v>
      </c>
      <c r="H354" s="209">
        <v>30</v>
      </c>
      <c r="I354" s="210"/>
      <c r="J354" s="211">
        <f t="shared" si="20"/>
        <v>0</v>
      </c>
      <c r="K354" s="212"/>
      <c r="L354" s="40"/>
      <c r="M354" s="213" t="s">
        <v>1</v>
      </c>
      <c r="N354" s="214" t="s">
        <v>46</v>
      </c>
      <c r="O354" s="72"/>
      <c r="P354" s="215">
        <f t="shared" si="21"/>
        <v>0</v>
      </c>
      <c r="Q354" s="215">
        <v>0</v>
      </c>
      <c r="R354" s="215">
        <f t="shared" si="22"/>
        <v>0</v>
      </c>
      <c r="S354" s="215">
        <v>0</v>
      </c>
      <c r="T354" s="216">
        <f t="shared" si="2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263</v>
      </c>
      <c r="AT354" s="217" t="s">
        <v>180</v>
      </c>
      <c r="AU354" s="217" t="s">
        <v>185</v>
      </c>
      <c r="AY354" s="18" t="s">
        <v>177</v>
      </c>
      <c r="BE354" s="218">
        <f t="shared" si="24"/>
        <v>0</v>
      </c>
      <c r="BF354" s="218">
        <f t="shared" si="25"/>
        <v>0</v>
      </c>
      <c r="BG354" s="218">
        <f t="shared" si="26"/>
        <v>0</v>
      </c>
      <c r="BH354" s="218">
        <f t="shared" si="27"/>
        <v>0</v>
      </c>
      <c r="BI354" s="218">
        <f t="shared" si="28"/>
        <v>0</v>
      </c>
      <c r="BJ354" s="18" t="s">
        <v>185</v>
      </c>
      <c r="BK354" s="218">
        <f t="shared" si="29"/>
        <v>0</v>
      </c>
      <c r="BL354" s="18" t="s">
        <v>263</v>
      </c>
      <c r="BM354" s="217" t="s">
        <v>1133</v>
      </c>
    </row>
    <row r="355" spans="1:65" s="2" customFormat="1" ht="21.75" customHeight="1">
      <c r="A355" s="35"/>
      <c r="B355" s="36"/>
      <c r="C355" s="205" t="s">
        <v>667</v>
      </c>
      <c r="D355" s="205" t="s">
        <v>180</v>
      </c>
      <c r="E355" s="206" t="s">
        <v>668</v>
      </c>
      <c r="F355" s="207" t="s">
        <v>669</v>
      </c>
      <c r="G355" s="208" t="s">
        <v>192</v>
      </c>
      <c r="H355" s="209">
        <v>30</v>
      </c>
      <c r="I355" s="210"/>
      <c r="J355" s="211">
        <f t="shared" si="20"/>
        <v>0</v>
      </c>
      <c r="K355" s="212"/>
      <c r="L355" s="40"/>
      <c r="M355" s="213" t="s">
        <v>1</v>
      </c>
      <c r="N355" s="214" t="s">
        <v>46</v>
      </c>
      <c r="O355" s="72"/>
      <c r="P355" s="215">
        <f t="shared" si="21"/>
        <v>0</v>
      </c>
      <c r="Q355" s="215">
        <v>0</v>
      </c>
      <c r="R355" s="215">
        <f t="shared" si="22"/>
        <v>0</v>
      </c>
      <c r="S355" s="215">
        <v>0</v>
      </c>
      <c r="T355" s="216">
        <f t="shared" si="2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263</v>
      </c>
      <c r="AT355" s="217" t="s">
        <v>180</v>
      </c>
      <c r="AU355" s="217" t="s">
        <v>185</v>
      </c>
      <c r="AY355" s="18" t="s">
        <v>177</v>
      </c>
      <c r="BE355" s="218">
        <f t="shared" si="24"/>
        <v>0</v>
      </c>
      <c r="BF355" s="218">
        <f t="shared" si="25"/>
        <v>0</v>
      </c>
      <c r="BG355" s="218">
        <f t="shared" si="26"/>
        <v>0</v>
      </c>
      <c r="BH355" s="218">
        <f t="shared" si="27"/>
        <v>0</v>
      </c>
      <c r="BI355" s="218">
        <f t="shared" si="28"/>
        <v>0</v>
      </c>
      <c r="BJ355" s="18" t="s">
        <v>185</v>
      </c>
      <c r="BK355" s="218">
        <f t="shared" si="29"/>
        <v>0</v>
      </c>
      <c r="BL355" s="18" t="s">
        <v>263</v>
      </c>
      <c r="BM355" s="217" t="s">
        <v>1134</v>
      </c>
    </row>
    <row r="356" spans="1:65" s="2" customFormat="1" ht="21.75" customHeight="1">
      <c r="A356" s="35"/>
      <c r="B356" s="36"/>
      <c r="C356" s="205" t="s">
        <v>671</v>
      </c>
      <c r="D356" s="205" t="s">
        <v>180</v>
      </c>
      <c r="E356" s="206" t="s">
        <v>672</v>
      </c>
      <c r="F356" s="207" t="s">
        <v>673</v>
      </c>
      <c r="G356" s="208" t="s">
        <v>192</v>
      </c>
      <c r="H356" s="209">
        <v>5</v>
      </c>
      <c r="I356" s="210"/>
      <c r="J356" s="211">
        <f t="shared" si="20"/>
        <v>0</v>
      </c>
      <c r="K356" s="212"/>
      <c r="L356" s="40"/>
      <c r="M356" s="213" t="s">
        <v>1</v>
      </c>
      <c r="N356" s="214" t="s">
        <v>46</v>
      </c>
      <c r="O356" s="72"/>
      <c r="P356" s="215">
        <f t="shared" si="21"/>
        <v>0</v>
      </c>
      <c r="Q356" s="215">
        <v>0</v>
      </c>
      <c r="R356" s="215">
        <f t="shared" si="22"/>
        <v>0</v>
      </c>
      <c r="S356" s="215">
        <v>0</v>
      </c>
      <c r="T356" s="216">
        <f t="shared" si="2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263</v>
      </c>
      <c r="AT356" s="217" t="s">
        <v>180</v>
      </c>
      <c r="AU356" s="217" t="s">
        <v>185</v>
      </c>
      <c r="AY356" s="18" t="s">
        <v>177</v>
      </c>
      <c r="BE356" s="218">
        <f t="shared" si="24"/>
        <v>0</v>
      </c>
      <c r="BF356" s="218">
        <f t="shared" si="25"/>
        <v>0</v>
      </c>
      <c r="BG356" s="218">
        <f t="shared" si="26"/>
        <v>0</v>
      </c>
      <c r="BH356" s="218">
        <f t="shared" si="27"/>
        <v>0</v>
      </c>
      <c r="BI356" s="218">
        <f t="shared" si="28"/>
        <v>0</v>
      </c>
      <c r="BJ356" s="18" t="s">
        <v>185</v>
      </c>
      <c r="BK356" s="218">
        <f t="shared" si="29"/>
        <v>0</v>
      </c>
      <c r="BL356" s="18" t="s">
        <v>263</v>
      </c>
      <c r="BM356" s="217" t="s">
        <v>1135</v>
      </c>
    </row>
    <row r="357" spans="1:65" s="2" customFormat="1" ht="21.75" customHeight="1">
      <c r="A357" s="35"/>
      <c r="B357" s="36"/>
      <c r="C357" s="205" t="s">
        <v>675</v>
      </c>
      <c r="D357" s="205" t="s">
        <v>180</v>
      </c>
      <c r="E357" s="206" t="s">
        <v>676</v>
      </c>
      <c r="F357" s="207" t="s">
        <v>677</v>
      </c>
      <c r="G357" s="208" t="s">
        <v>192</v>
      </c>
      <c r="H357" s="209">
        <v>5</v>
      </c>
      <c r="I357" s="210"/>
      <c r="J357" s="211">
        <f t="shared" si="20"/>
        <v>0</v>
      </c>
      <c r="K357" s="212"/>
      <c r="L357" s="40"/>
      <c r="M357" s="213" t="s">
        <v>1</v>
      </c>
      <c r="N357" s="214" t="s">
        <v>46</v>
      </c>
      <c r="O357" s="72"/>
      <c r="P357" s="215">
        <f t="shared" si="21"/>
        <v>0</v>
      </c>
      <c r="Q357" s="215">
        <v>0</v>
      </c>
      <c r="R357" s="215">
        <f t="shared" si="22"/>
        <v>0</v>
      </c>
      <c r="S357" s="215">
        <v>0</v>
      </c>
      <c r="T357" s="216">
        <f t="shared" si="2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263</v>
      </c>
      <c r="AT357" s="217" t="s">
        <v>180</v>
      </c>
      <c r="AU357" s="217" t="s">
        <v>185</v>
      </c>
      <c r="AY357" s="18" t="s">
        <v>177</v>
      </c>
      <c r="BE357" s="218">
        <f t="shared" si="24"/>
        <v>0</v>
      </c>
      <c r="BF357" s="218">
        <f t="shared" si="25"/>
        <v>0</v>
      </c>
      <c r="BG357" s="218">
        <f t="shared" si="26"/>
        <v>0</v>
      </c>
      <c r="BH357" s="218">
        <f t="shared" si="27"/>
        <v>0</v>
      </c>
      <c r="BI357" s="218">
        <f t="shared" si="28"/>
        <v>0</v>
      </c>
      <c r="BJ357" s="18" t="s">
        <v>185</v>
      </c>
      <c r="BK357" s="218">
        <f t="shared" si="29"/>
        <v>0</v>
      </c>
      <c r="BL357" s="18" t="s">
        <v>263</v>
      </c>
      <c r="BM357" s="217" t="s">
        <v>1136</v>
      </c>
    </row>
    <row r="358" spans="1:65" s="2" customFormat="1" ht="16.5" customHeight="1">
      <c r="A358" s="35"/>
      <c r="B358" s="36"/>
      <c r="C358" s="263" t="s">
        <v>679</v>
      </c>
      <c r="D358" s="263" t="s">
        <v>339</v>
      </c>
      <c r="E358" s="264" t="s">
        <v>680</v>
      </c>
      <c r="F358" s="265" t="s">
        <v>681</v>
      </c>
      <c r="G358" s="266" t="s">
        <v>192</v>
      </c>
      <c r="H358" s="267">
        <v>5</v>
      </c>
      <c r="I358" s="268"/>
      <c r="J358" s="269">
        <f t="shared" si="20"/>
        <v>0</v>
      </c>
      <c r="K358" s="270"/>
      <c r="L358" s="271"/>
      <c r="M358" s="272" t="s">
        <v>1</v>
      </c>
      <c r="N358" s="273" t="s">
        <v>46</v>
      </c>
      <c r="O358" s="72"/>
      <c r="P358" s="215">
        <f t="shared" si="21"/>
        <v>0</v>
      </c>
      <c r="Q358" s="215">
        <v>5.0000000000000002E-5</v>
      </c>
      <c r="R358" s="215">
        <f t="shared" si="22"/>
        <v>2.5000000000000001E-4</v>
      </c>
      <c r="S358" s="215">
        <v>0</v>
      </c>
      <c r="T358" s="216">
        <f t="shared" si="2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360</v>
      </c>
      <c r="AT358" s="217" t="s">
        <v>339</v>
      </c>
      <c r="AU358" s="217" t="s">
        <v>185</v>
      </c>
      <c r="AY358" s="18" t="s">
        <v>177</v>
      </c>
      <c r="BE358" s="218">
        <f t="shared" si="24"/>
        <v>0</v>
      </c>
      <c r="BF358" s="218">
        <f t="shared" si="25"/>
        <v>0</v>
      </c>
      <c r="BG358" s="218">
        <f t="shared" si="26"/>
        <v>0</v>
      </c>
      <c r="BH358" s="218">
        <f t="shared" si="27"/>
        <v>0</v>
      </c>
      <c r="BI358" s="218">
        <f t="shared" si="28"/>
        <v>0</v>
      </c>
      <c r="BJ358" s="18" t="s">
        <v>185</v>
      </c>
      <c r="BK358" s="218">
        <f t="shared" si="29"/>
        <v>0</v>
      </c>
      <c r="BL358" s="18" t="s">
        <v>263</v>
      </c>
      <c r="BM358" s="217" t="s">
        <v>1137</v>
      </c>
    </row>
    <row r="359" spans="1:65" s="2" customFormat="1" ht="16.5" customHeight="1">
      <c r="A359" s="35"/>
      <c r="B359" s="36"/>
      <c r="C359" s="205" t="s">
        <v>683</v>
      </c>
      <c r="D359" s="205" t="s">
        <v>180</v>
      </c>
      <c r="E359" s="206" t="s">
        <v>684</v>
      </c>
      <c r="F359" s="207" t="s">
        <v>685</v>
      </c>
      <c r="G359" s="208" t="s">
        <v>192</v>
      </c>
      <c r="H359" s="209">
        <v>2</v>
      </c>
      <c r="I359" s="210"/>
      <c r="J359" s="211">
        <f t="shared" si="20"/>
        <v>0</v>
      </c>
      <c r="K359" s="212"/>
      <c r="L359" s="40"/>
      <c r="M359" s="213" t="s">
        <v>1</v>
      </c>
      <c r="N359" s="214" t="s">
        <v>46</v>
      </c>
      <c r="O359" s="72"/>
      <c r="P359" s="215">
        <f t="shared" si="21"/>
        <v>0</v>
      </c>
      <c r="Q359" s="215">
        <v>0</v>
      </c>
      <c r="R359" s="215">
        <f t="shared" si="22"/>
        <v>0</v>
      </c>
      <c r="S359" s="215">
        <v>0</v>
      </c>
      <c r="T359" s="216">
        <f t="shared" si="2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263</v>
      </c>
      <c r="AT359" s="217" t="s">
        <v>180</v>
      </c>
      <c r="AU359" s="217" t="s">
        <v>185</v>
      </c>
      <c r="AY359" s="18" t="s">
        <v>177</v>
      </c>
      <c r="BE359" s="218">
        <f t="shared" si="24"/>
        <v>0</v>
      </c>
      <c r="BF359" s="218">
        <f t="shared" si="25"/>
        <v>0</v>
      </c>
      <c r="BG359" s="218">
        <f t="shared" si="26"/>
        <v>0</v>
      </c>
      <c r="BH359" s="218">
        <f t="shared" si="27"/>
        <v>0</v>
      </c>
      <c r="BI359" s="218">
        <f t="shared" si="28"/>
        <v>0</v>
      </c>
      <c r="BJ359" s="18" t="s">
        <v>185</v>
      </c>
      <c r="BK359" s="218">
        <f t="shared" si="29"/>
        <v>0</v>
      </c>
      <c r="BL359" s="18" t="s">
        <v>263</v>
      </c>
      <c r="BM359" s="217" t="s">
        <v>1138</v>
      </c>
    </row>
    <row r="360" spans="1:65" s="2" customFormat="1" ht="16.5" customHeight="1">
      <c r="A360" s="35"/>
      <c r="B360" s="36"/>
      <c r="C360" s="263" t="s">
        <v>687</v>
      </c>
      <c r="D360" s="263" t="s">
        <v>339</v>
      </c>
      <c r="E360" s="264" t="s">
        <v>688</v>
      </c>
      <c r="F360" s="265" t="s">
        <v>689</v>
      </c>
      <c r="G360" s="266" t="s">
        <v>192</v>
      </c>
      <c r="H360" s="267">
        <v>2</v>
      </c>
      <c r="I360" s="268"/>
      <c r="J360" s="269">
        <f t="shared" si="20"/>
        <v>0</v>
      </c>
      <c r="K360" s="270"/>
      <c r="L360" s="271"/>
      <c r="M360" s="272" t="s">
        <v>1</v>
      </c>
      <c r="N360" s="273" t="s">
        <v>46</v>
      </c>
      <c r="O360" s="72"/>
      <c r="P360" s="215">
        <f t="shared" si="21"/>
        <v>0</v>
      </c>
      <c r="Q360" s="215">
        <v>5.0000000000000002E-5</v>
      </c>
      <c r="R360" s="215">
        <f t="shared" si="22"/>
        <v>1E-4</v>
      </c>
      <c r="S360" s="215">
        <v>0</v>
      </c>
      <c r="T360" s="216">
        <f t="shared" si="2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7" t="s">
        <v>360</v>
      </c>
      <c r="AT360" s="217" t="s">
        <v>339</v>
      </c>
      <c r="AU360" s="217" t="s">
        <v>185</v>
      </c>
      <c r="AY360" s="18" t="s">
        <v>177</v>
      </c>
      <c r="BE360" s="218">
        <f t="shared" si="24"/>
        <v>0</v>
      </c>
      <c r="BF360" s="218">
        <f t="shared" si="25"/>
        <v>0</v>
      </c>
      <c r="BG360" s="218">
        <f t="shared" si="26"/>
        <v>0</v>
      </c>
      <c r="BH360" s="218">
        <f t="shared" si="27"/>
        <v>0</v>
      </c>
      <c r="BI360" s="218">
        <f t="shared" si="28"/>
        <v>0</v>
      </c>
      <c r="BJ360" s="18" t="s">
        <v>185</v>
      </c>
      <c r="BK360" s="218">
        <f t="shared" si="29"/>
        <v>0</v>
      </c>
      <c r="BL360" s="18" t="s">
        <v>263</v>
      </c>
      <c r="BM360" s="217" t="s">
        <v>1139</v>
      </c>
    </row>
    <row r="361" spans="1:65" s="2" customFormat="1" ht="21.75" customHeight="1">
      <c r="A361" s="35"/>
      <c r="B361" s="36"/>
      <c r="C361" s="205" t="s">
        <v>691</v>
      </c>
      <c r="D361" s="205" t="s">
        <v>180</v>
      </c>
      <c r="E361" s="206" t="s">
        <v>692</v>
      </c>
      <c r="F361" s="207" t="s">
        <v>693</v>
      </c>
      <c r="G361" s="208" t="s">
        <v>192</v>
      </c>
      <c r="H361" s="209">
        <v>3</v>
      </c>
      <c r="I361" s="210"/>
      <c r="J361" s="211">
        <f t="shared" si="20"/>
        <v>0</v>
      </c>
      <c r="K361" s="212"/>
      <c r="L361" s="40"/>
      <c r="M361" s="213" t="s">
        <v>1</v>
      </c>
      <c r="N361" s="214" t="s">
        <v>46</v>
      </c>
      <c r="O361" s="72"/>
      <c r="P361" s="215">
        <f t="shared" si="21"/>
        <v>0</v>
      </c>
      <c r="Q361" s="215">
        <v>0</v>
      </c>
      <c r="R361" s="215">
        <f t="shared" si="22"/>
        <v>0</v>
      </c>
      <c r="S361" s="215">
        <v>0</v>
      </c>
      <c r="T361" s="216">
        <f t="shared" si="2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263</v>
      </c>
      <c r="AT361" s="217" t="s">
        <v>180</v>
      </c>
      <c r="AU361" s="217" t="s">
        <v>185</v>
      </c>
      <c r="AY361" s="18" t="s">
        <v>177</v>
      </c>
      <c r="BE361" s="218">
        <f t="shared" si="24"/>
        <v>0</v>
      </c>
      <c r="BF361" s="218">
        <f t="shared" si="25"/>
        <v>0</v>
      </c>
      <c r="BG361" s="218">
        <f t="shared" si="26"/>
        <v>0</v>
      </c>
      <c r="BH361" s="218">
        <f t="shared" si="27"/>
        <v>0</v>
      </c>
      <c r="BI361" s="218">
        <f t="shared" si="28"/>
        <v>0</v>
      </c>
      <c r="BJ361" s="18" t="s">
        <v>185</v>
      </c>
      <c r="BK361" s="218">
        <f t="shared" si="29"/>
        <v>0</v>
      </c>
      <c r="BL361" s="18" t="s">
        <v>263</v>
      </c>
      <c r="BM361" s="217" t="s">
        <v>1140</v>
      </c>
    </row>
    <row r="362" spans="1:65" s="2" customFormat="1" ht="16.5" customHeight="1">
      <c r="A362" s="35"/>
      <c r="B362" s="36"/>
      <c r="C362" s="263" t="s">
        <v>695</v>
      </c>
      <c r="D362" s="263" t="s">
        <v>339</v>
      </c>
      <c r="E362" s="264" t="s">
        <v>696</v>
      </c>
      <c r="F362" s="265" t="s">
        <v>697</v>
      </c>
      <c r="G362" s="266" t="s">
        <v>192</v>
      </c>
      <c r="H362" s="267">
        <v>3</v>
      </c>
      <c r="I362" s="268"/>
      <c r="J362" s="269">
        <f t="shared" si="20"/>
        <v>0</v>
      </c>
      <c r="K362" s="270"/>
      <c r="L362" s="271"/>
      <c r="M362" s="272" t="s">
        <v>1</v>
      </c>
      <c r="N362" s="273" t="s">
        <v>46</v>
      </c>
      <c r="O362" s="72"/>
      <c r="P362" s="215">
        <f t="shared" si="21"/>
        <v>0</v>
      </c>
      <c r="Q362" s="215">
        <v>6.0000000000000002E-5</v>
      </c>
      <c r="R362" s="215">
        <f t="shared" si="22"/>
        <v>1.8000000000000001E-4</v>
      </c>
      <c r="S362" s="215">
        <v>0</v>
      </c>
      <c r="T362" s="216">
        <f t="shared" si="2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360</v>
      </c>
      <c r="AT362" s="217" t="s">
        <v>339</v>
      </c>
      <c r="AU362" s="217" t="s">
        <v>185</v>
      </c>
      <c r="AY362" s="18" t="s">
        <v>177</v>
      </c>
      <c r="BE362" s="218">
        <f t="shared" si="24"/>
        <v>0</v>
      </c>
      <c r="BF362" s="218">
        <f t="shared" si="25"/>
        <v>0</v>
      </c>
      <c r="BG362" s="218">
        <f t="shared" si="26"/>
        <v>0</v>
      </c>
      <c r="BH362" s="218">
        <f t="shared" si="27"/>
        <v>0</v>
      </c>
      <c r="BI362" s="218">
        <f t="shared" si="28"/>
        <v>0</v>
      </c>
      <c r="BJ362" s="18" t="s">
        <v>185</v>
      </c>
      <c r="BK362" s="218">
        <f t="shared" si="29"/>
        <v>0</v>
      </c>
      <c r="BL362" s="18" t="s">
        <v>263</v>
      </c>
      <c r="BM362" s="217" t="s">
        <v>1141</v>
      </c>
    </row>
    <row r="363" spans="1:65" s="2" customFormat="1" ht="21.75" customHeight="1">
      <c r="A363" s="35"/>
      <c r="B363" s="36"/>
      <c r="C363" s="205" t="s">
        <v>699</v>
      </c>
      <c r="D363" s="205" t="s">
        <v>180</v>
      </c>
      <c r="E363" s="206" t="s">
        <v>700</v>
      </c>
      <c r="F363" s="207" t="s">
        <v>701</v>
      </c>
      <c r="G363" s="208" t="s">
        <v>192</v>
      </c>
      <c r="H363" s="209">
        <v>11</v>
      </c>
      <c r="I363" s="210"/>
      <c r="J363" s="211">
        <f t="shared" si="20"/>
        <v>0</v>
      </c>
      <c r="K363" s="212"/>
      <c r="L363" s="40"/>
      <c r="M363" s="213" t="s">
        <v>1</v>
      </c>
      <c r="N363" s="214" t="s">
        <v>46</v>
      </c>
      <c r="O363" s="72"/>
      <c r="P363" s="215">
        <f t="shared" si="21"/>
        <v>0</v>
      </c>
      <c r="Q363" s="215">
        <v>0</v>
      </c>
      <c r="R363" s="215">
        <f t="shared" si="22"/>
        <v>0</v>
      </c>
      <c r="S363" s="215">
        <v>0</v>
      </c>
      <c r="T363" s="216">
        <f t="shared" si="2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263</v>
      </c>
      <c r="AT363" s="217" t="s">
        <v>180</v>
      </c>
      <c r="AU363" s="217" t="s">
        <v>185</v>
      </c>
      <c r="AY363" s="18" t="s">
        <v>177</v>
      </c>
      <c r="BE363" s="218">
        <f t="shared" si="24"/>
        <v>0</v>
      </c>
      <c r="BF363" s="218">
        <f t="shared" si="25"/>
        <v>0</v>
      </c>
      <c r="BG363" s="218">
        <f t="shared" si="26"/>
        <v>0</v>
      </c>
      <c r="BH363" s="218">
        <f t="shared" si="27"/>
        <v>0</v>
      </c>
      <c r="BI363" s="218">
        <f t="shared" si="28"/>
        <v>0</v>
      </c>
      <c r="BJ363" s="18" t="s">
        <v>185</v>
      </c>
      <c r="BK363" s="218">
        <f t="shared" si="29"/>
        <v>0</v>
      </c>
      <c r="BL363" s="18" t="s">
        <v>263</v>
      </c>
      <c r="BM363" s="217" t="s">
        <v>1142</v>
      </c>
    </row>
    <row r="364" spans="1:65" s="2" customFormat="1" ht="16.5" customHeight="1">
      <c r="A364" s="35"/>
      <c r="B364" s="36"/>
      <c r="C364" s="263" t="s">
        <v>703</v>
      </c>
      <c r="D364" s="263" t="s">
        <v>339</v>
      </c>
      <c r="E364" s="264" t="s">
        <v>704</v>
      </c>
      <c r="F364" s="265" t="s">
        <v>705</v>
      </c>
      <c r="G364" s="266" t="s">
        <v>192</v>
      </c>
      <c r="H364" s="267">
        <v>11</v>
      </c>
      <c r="I364" s="268"/>
      <c r="J364" s="269">
        <f t="shared" si="20"/>
        <v>0</v>
      </c>
      <c r="K364" s="270"/>
      <c r="L364" s="271"/>
      <c r="M364" s="272" t="s">
        <v>1</v>
      </c>
      <c r="N364" s="273" t="s">
        <v>46</v>
      </c>
      <c r="O364" s="72"/>
      <c r="P364" s="215">
        <f t="shared" si="21"/>
        <v>0</v>
      </c>
      <c r="Q364" s="215">
        <v>6.0000000000000002E-5</v>
      </c>
      <c r="R364" s="215">
        <f t="shared" si="22"/>
        <v>6.6E-4</v>
      </c>
      <c r="S364" s="215">
        <v>0</v>
      </c>
      <c r="T364" s="216">
        <f t="shared" si="2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360</v>
      </c>
      <c r="AT364" s="217" t="s">
        <v>339</v>
      </c>
      <c r="AU364" s="217" t="s">
        <v>185</v>
      </c>
      <c r="AY364" s="18" t="s">
        <v>177</v>
      </c>
      <c r="BE364" s="218">
        <f t="shared" si="24"/>
        <v>0</v>
      </c>
      <c r="BF364" s="218">
        <f t="shared" si="25"/>
        <v>0</v>
      </c>
      <c r="BG364" s="218">
        <f t="shared" si="26"/>
        <v>0</v>
      </c>
      <c r="BH364" s="218">
        <f t="shared" si="27"/>
        <v>0</v>
      </c>
      <c r="BI364" s="218">
        <f t="shared" si="28"/>
        <v>0</v>
      </c>
      <c r="BJ364" s="18" t="s">
        <v>185</v>
      </c>
      <c r="BK364" s="218">
        <f t="shared" si="29"/>
        <v>0</v>
      </c>
      <c r="BL364" s="18" t="s">
        <v>263</v>
      </c>
      <c r="BM364" s="217" t="s">
        <v>1143</v>
      </c>
    </row>
    <row r="365" spans="1:65" s="2" customFormat="1" ht="16.5" customHeight="1">
      <c r="A365" s="35"/>
      <c r="B365" s="36"/>
      <c r="C365" s="205" t="s">
        <v>707</v>
      </c>
      <c r="D365" s="205" t="s">
        <v>180</v>
      </c>
      <c r="E365" s="206" t="s">
        <v>708</v>
      </c>
      <c r="F365" s="207" t="s">
        <v>709</v>
      </c>
      <c r="G365" s="208" t="s">
        <v>203</v>
      </c>
      <c r="H365" s="209">
        <v>4</v>
      </c>
      <c r="I365" s="210"/>
      <c r="J365" s="211">
        <f t="shared" si="20"/>
        <v>0</v>
      </c>
      <c r="K365" s="212"/>
      <c r="L365" s="40"/>
      <c r="M365" s="213" t="s">
        <v>1</v>
      </c>
      <c r="N365" s="214" t="s">
        <v>46</v>
      </c>
      <c r="O365" s="72"/>
      <c r="P365" s="215">
        <f t="shared" si="21"/>
        <v>0</v>
      </c>
      <c r="Q365" s="215">
        <v>0</v>
      </c>
      <c r="R365" s="215">
        <f t="shared" si="22"/>
        <v>0</v>
      </c>
      <c r="S365" s="215">
        <v>0</v>
      </c>
      <c r="T365" s="216">
        <f t="shared" si="2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263</v>
      </c>
      <c r="AT365" s="217" t="s">
        <v>180</v>
      </c>
      <c r="AU365" s="217" t="s">
        <v>185</v>
      </c>
      <c r="AY365" s="18" t="s">
        <v>177</v>
      </c>
      <c r="BE365" s="218">
        <f t="shared" si="24"/>
        <v>0</v>
      </c>
      <c r="BF365" s="218">
        <f t="shared" si="25"/>
        <v>0</v>
      </c>
      <c r="BG365" s="218">
        <f t="shared" si="26"/>
        <v>0</v>
      </c>
      <c r="BH365" s="218">
        <f t="shared" si="27"/>
        <v>0</v>
      </c>
      <c r="BI365" s="218">
        <f t="shared" si="28"/>
        <v>0</v>
      </c>
      <c r="BJ365" s="18" t="s">
        <v>185</v>
      </c>
      <c r="BK365" s="218">
        <f t="shared" si="29"/>
        <v>0</v>
      </c>
      <c r="BL365" s="18" t="s">
        <v>263</v>
      </c>
      <c r="BM365" s="217" t="s">
        <v>710</v>
      </c>
    </row>
    <row r="366" spans="1:65" s="2" customFormat="1" ht="21.75" customHeight="1">
      <c r="A366" s="35"/>
      <c r="B366" s="36"/>
      <c r="C366" s="205" t="s">
        <v>711</v>
      </c>
      <c r="D366" s="205" t="s">
        <v>180</v>
      </c>
      <c r="E366" s="206" t="s">
        <v>712</v>
      </c>
      <c r="F366" s="207" t="s">
        <v>713</v>
      </c>
      <c r="G366" s="208" t="s">
        <v>203</v>
      </c>
      <c r="H366" s="209">
        <v>1</v>
      </c>
      <c r="I366" s="210"/>
      <c r="J366" s="211">
        <f t="shared" si="20"/>
        <v>0</v>
      </c>
      <c r="K366" s="212"/>
      <c r="L366" s="40"/>
      <c r="M366" s="213" t="s">
        <v>1</v>
      </c>
      <c r="N366" s="214" t="s">
        <v>46</v>
      </c>
      <c r="O366" s="72"/>
      <c r="P366" s="215">
        <f t="shared" si="21"/>
        <v>0</v>
      </c>
      <c r="Q366" s="215">
        <v>0</v>
      </c>
      <c r="R366" s="215">
        <f t="shared" si="22"/>
        <v>0</v>
      </c>
      <c r="S366" s="215">
        <v>0</v>
      </c>
      <c r="T366" s="216">
        <f t="shared" si="2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263</v>
      </c>
      <c r="AT366" s="217" t="s">
        <v>180</v>
      </c>
      <c r="AU366" s="217" t="s">
        <v>185</v>
      </c>
      <c r="AY366" s="18" t="s">
        <v>177</v>
      </c>
      <c r="BE366" s="218">
        <f t="shared" si="24"/>
        <v>0</v>
      </c>
      <c r="BF366" s="218">
        <f t="shared" si="25"/>
        <v>0</v>
      </c>
      <c r="BG366" s="218">
        <f t="shared" si="26"/>
        <v>0</v>
      </c>
      <c r="BH366" s="218">
        <f t="shared" si="27"/>
        <v>0</v>
      </c>
      <c r="BI366" s="218">
        <f t="shared" si="28"/>
        <v>0</v>
      </c>
      <c r="BJ366" s="18" t="s">
        <v>185</v>
      </c>
      <c r="BK366" s="218">
        <f t="shared" si="29"/>
        <v>0</v>
      </c>
      <c r="BL366" s="18" t="s">
        <v>263</v>
      </c>
      <c r="BM366" s="217" t="s">
        <v>714</v>
      </c>
    </row>
    <row r="367" spans="1:65" s="2" customFormat="1" ht="16.5" customHeight="1">
      <c r="A367" s="35"/>
      <c r="B367" s="36"/>
      <c r="C367" s="205" t="s">
        <v>715</v>
      </c>
      <c r="D367" s="205" t="s">
        <v>180</v>
      </c>
      <c r="E367" s="206" t="s">
        <v>716</v>
      </c>
      <c r="F367" s="207" t="s">
        <v>717</v>
      </c>
      <c r="G367" s="208" t="s">
        <v>203</v>
      </c>
      <c r="H367" s="209">
        <v>4</v>
      </c>
      <c r="I367" s="210"/>
      <c r="J367" s="211">
        <f t="shared" si="20"/>
        <v>0</v>
      </c>
      <c r="K367" s="212"/>
      <c r="L367" s="40"/>
      <c r="M367" s="213" t="s">
        <v>1</v>
      </c>
      <c r="N367" s="214" t="s">
        <v>46</v>
      </c>
      <c r="O367" s="72"/>
      <c r="P367" s="215">
        <f t="shared" si="21"/>
        <v>0</v>
      </c>
      <c r="Q367" s="215">
        <v>0</v>
      </c>
      <c r="R367" s="215">
        <f t="shared" si="22"/>
        <v>0</v>
      </c>
      <c r="S367" s="215">
        <v>0</v>
      </c>
      <c r="T367" s="216">
        <f t="shared" si="2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263</v>
      </c>
      <c r="AT367" s="217" t="s">
        <v>180</v>
      </c>
      <c r="AU367" s="217" t="s">
        <v>185</v>
      </c>
      <c r="AY367" s="18" t="s">
        <v>177</v>
      </c>
      <c r="BE367" s="218">
        <f t="shared" si="24"/>
        <v>0</v>
      </c>
      <c r="BF367" s="218">
        <f t="shared" si="25"/>
        <v>0</v>
      </c>
      <c r="BG367" s="218">
        <f t="shared" si="26"/>
        <v>0</v>
      </c>
      <c r="BH367" s="218">
        <f t="shared" si="27"/>
        <v>0</v>
      </c>
      <c r="BI367" s="218">
        <f t="shared" si="28"/>
        <v>0</v>
      </c>
      <c r="BJ367" s="18" t="s">
        <v>185</v>
      </c>
      <c r="BK367" s="218">
        <f t="shared" si="29"/>
        <v>0</v>
      </c>
      <c r="BL367" s="18" t="s">
        <v>263</v>
      </c>
      <c r="BM367" s="217" t="s">
        <v>718</v>
      </c>
    </row>
    <row r="368" spans="1:65" s="2" customFormat="1" ht="16.5" customHeight="1">
      <c r="A368" s="35"/>
      <c r="B368" s="36"/>
      <c r="C368" s="205" t="s">
        <v>719</v>
      </c>
      <c r="D368" s="205" t="s">
        <v>180</v>
      </c>
      <c r="E368" s="206" t="s">
        <v>720</v>
      </c>
      <c r="F368" s="207" t="s">
        <v>721</v>
      </c>
      <c r="G368" s="208" t="s">
        <v>371</v>
      </c>
      <c r="H368" s="209">
        <v>1</v>
      </c>
      <c r="I368" s="210"/>
      <c r="J368" s="211">
        <f t="shared" si="20"/>
        <v>0</v>
      </c>
      <c r="K368" s="212"/>
      <c r="L368" s="40"/>
      <c r="M368" s="213" t="s">
        <v>1</v>
      </c>
      <c r="N368" s="214" t="s">
        <v>46</v>
      </c>
      <c r="O368" s="72"/>
      <c r="P368" s="215">
        <f t="shared" si="21"/>
        <v>0</v>
      </c>
      <c r="Q368" s="215">
        <v>0</v>
      </c>
      <c r="R368" s="215">
        <f t="shared" si="22"/>
        <v>0</v>
      </c>
      <c r="S368" s="215">
        <v>0</v>
      </c>
      <c r="T368" s="216">
        <f t="shared" si="2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263</v>
      </c>
      <c r="AT368" s="217" t="s">
        <v>180</v>
      </c>
      <c r="AU368" s="217" t="s">
        <v>185</v>
      </c>
      <c r="AY368" s="18" t="s">
        <v>177</v>
      </c>
      <c r="BE368" s="218">
        <f t="shared" si="24"/>
        <v>0</v>
      </c>
      <c r="BF368" s="218">
        <f t="shared" si="25"/>
        <v>0</v>
      </c>
      <c r="BG368" s="218">
        <f t="shared" si="26"/>
        <v>0</v>
      </c>
      <c r="BH368" s="218">
        <f t="shared" si="27"/>
        <v>0</v>
      </c>
      <c r="BI368" s="218">
        <f t="shared" si="28"/>
        <v>0</v>
      </c>
      <c r="BJ368" s="18" t="s">
        <v>185</v>
      </c>
      <c r="BK368" s="218">
        <f t="shared" si="29"/>
        <v>0</v>
      </c>
      <c r="BL368" s="18" t="s">
        <v>263</v>
      </c>
      <c r="BM368" s="217" t="s">
        <v>722</v>
      </c>
    </row>
    <row r="369" spans="1:65" s="2" customFormat="1" ht="21.75" customHeight="1">
      <c r="A369" s="35"/>
      <c r="B369" s="36"/>
      <c r="C369" s="205" t="s">
        <v>723</v>
      </c>
      <c r="D369" s="205" t="s">
        <v>180</v>
      </c>
      <c r="E369" s="206" t="s">
        <v>724</v>
      </c>
      <c r="F369" s="207" t="s">
        <v>725</v>
      </c>
      <c r="G369" s="208" t="s">
        <v>192</v>
      </c>
      <c r="H369" s="209">
        <v>1</v>
      </c>
      <c r="I369" s="210"/>
      <c r="J369" s="211">
        <f t="shared" si="20"/>
        <v>0</v>
      </c>
      <c r="K369" s="212"/>
      <c r="L369" s="40"/>
      <c r="M369" s="213" t="s">
        <v>1</v>
      </c>
      <c r="N369" s="214" t="s">
        <v>46</v>
      </c>
      <c r="O369" s="72"/>
      <c r="P369" s="215">
        <f t="shared" si="21"/>
        <v>0</v>
      </c>
      <c r="Q369" s="215">
        <v>0</v>
      </c>
      <c r="R369" s="215">
        <f t="shared" si="22"/>
        <v>0</v>
      </c>
      <c r="S369" s="215">
        <v>0</v>
      </c>
      <c r="T369" s="216">
        <f t="shared" si="2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263</v>
      </c>
      <c r="AT369" s="217" t="s">
        <v>180</v>
      </c>
      <c r="AU369" s="217" t="s">
        <v>185</v>
      </c>
      <c r="AY369" s="18" t="s">
        <v>177</v>
      </c>
      <c r="BE369" s="218">
        <f t="shared" si="24"/>
        <v>0</v>
      </c>
      <c r="BF369" s="218">
        <f t="shared" si="25"/>
        <v>0</v>
      </c>
      <c r="BG369" s="218">
        <f t="shared" si="26"/>
        <v>0</v>
      </c>
      <c r="BH369" s="218">
        <f t="shared" si="27"/>
        <v>0</v>
      </c>
      <c r="BI369" s="218">
        <f t="shared" si="28"/>
        <v>0</v>
      </c>
      <c r="BJ369" s="18" t="s">
        <v>185</v>
      </c>
      <c r="BK369" s="218">
        <f t="shared" si="29"/>
        <v>0</v>
      </c>
      <c r="BL369" s="18" t="s">
        <v>263</v>
      </c>
      <c r="BM369" s="217" t="s">
        <v>726</v>
      </c>
    </row>
    <row r="370" spans="1:65" s="2" customFormat="1" ht="21.75" customHeight="1">
      <c r="A370" s="35"/>
      <c r="B370" s="36"/>
      <c r="C370" s="263" t="s">
        <v>727</v>
      </c>
      <c r="D370" s="263" t="s">
        <v>339</v>
      </c>
      <c r="E370" s="264" t="s">
        <v>728</v>
      </c>
      <c r="F370" s="265" t="s">
        <v>729</v>
      </c>
      <c r="G370" s="266" t="s">
        <v>192</v>
      </c>
      <c r="H370" s="267">
        <v>1</v>
      </c>
      <c r="I370" s="268"/>
      <c r="J370" s="269">
        <f t="shared" si="20"/>
        <v>0</v>
      </c>
      <c r="K370" s="270"/>
      <c r="L370" s="271"/>
      <c r="M370" s="272" t="s">
        <v>1</v>
      </c>
      <c r="N370" s="273" t="s">
        <v>46</v>
      </c>
      <c r="O370" s="72"/>
      <c r="P370" s="215">
        <f t="shared" si="21"/>
        <v>0</v>
      </c>
      <c r="Q370" s="215">
        <v>1.3799999999999999E-3</v>
      </c>
      <c r="R370" s="215">
        <f t="shared" si="22"/>
        <v>1.3799999999999999E-3</v>
      </c>
      <c r="S370" s="215">
        <v>0</v>
      </c>
      <c r="T370" s="216">
        <f t="shared" si="2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360</v>
      </c>
      <c r="AT370" s="217" t="s">
        <v>339</v>
      </c>
      <c r="AU370" s="217" t="s">
        <v>185</v>
      </c>
      <c r="AY370" s="18" t="s">
        <v>177</v>
      </c>
      <c r="BE370" s="218">
        <f t="shared" si="24"/>
        <v>0</v>
      </c>
      <c r="BF370" s="218">
        <f t="shared" si="25"/>
        <v>0</v>
      </c>
      <c r="BG370" s="218">
        <f t="shared" si="26"/>
        <v>0</v>
      </c>
      <c r="BH370" s="218">
        <f t="shared" si="27"/>
        <v>0</v>
      </c>
      <c r="BI370" s="218">
        <f t="shared" si="28"/>
        <v>0</v>
      </c>
      <c r="BJ370" s="18" t="s">
        <v>185</v>
      </c>
      <c r="BK370" s="218">
        <f t="shared" si="29"/>
        <v>0</v>
      </c>
      <c r="BL370" s="18" t="s">
        <v>263</v>
      </c>
      <c r="BM370" s="217" t="s">
        <v>730</v>
      </c>
    </row>
    <row r="371" spans="1:65" s="2" customFormat="1" ht="16.5" customHeight="1">
      <c r="A371" s="35"/>
      <c r="B371" s="36"/>
      <c r="C371" s="263" t="s">
        <v>731</v>
      </c>
      <c r="D371" s="263" t="s">
        <v>339</v>
      </c>
      <c r="E371" s="264" t="s">
        <v>732</v>
      </c>
      <c r="F371" s="265" t="s">
        <v>733</v>
      </c>
      <c r="G371" s="266" t="s">
        <v>192</v>
      </c>
      <c r="H371" s="267">
        <v>6</v>
      </c>
      <c r="I371" s="268"/>
      <c r="J371" s="269">
        <f t="shared" si="20"/>
        <v>0</v>
      </c>
      <c r="K371" s="270"/>
      <c r="L371" s="271"/>
      <c r="M371" s="272" t="s">
        <v>1</v>
      </c>
      <c r="N371" s="273" t="s">
        <v>46</v>
      </c>
      <c r="O371" s="72"/>
      <c r="P371" s="215">
        <f t="shared" si="21"/>
        <v>0</v>
      </c>
      <c r="Q371" s="215">
        <v>2.0000000000000001E-4</v>
      </c>
      <c r="R371" s="215">
        <f t="shared" si="22"/>
        <v>1.2000000000000001E-3</v>
      </c>
      <c r="S371" s="215">
        <v>0</v>
      </c>
      <c r="T371" s="216">
        <f t="shared" si="2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360</v>
      </c>
      <c r="AT371" s="217" t="s">
        <v>339</v>
      </c>
      <c r="AU371" s="217" t="s">
        <v>185</v>
      </c>
      <c r="AY371" s="18" t="s">
        <v>177</v>
      </c>
      <c r="BE371" s="218">
        <f t="shared" si="24"/>
        <v>0</v>
      </c>
      <c r="BF371" s="218">
        <f t="shared" si="25"/>
        <v>0</v>
      </c>
      <c r="BG371" s="218">
        <f t="shared" si="26"/>
        <v>0</v>
      </c>
      <c r="BH371" s="218">
        <f t="shared" si="27"/>
        <v>0</v>
      </c>
      <c r="BI371" s="218">
        <f t="shared" si="28"/>
        <v>0</v>
      </c>
      <c r="BJ371" s="18" t="s">
        <v>185</v>
      </c>
      <c r="BK371" s="218">
        <f t="shared" si="29"/>
        <v>0</v>
      </c>
      <c r="BL371" s="18" t="s">
        <v>263</v>
      </c>
      <c r="BM371" s="217" t="s">
        <v>734</v>
      </c>
    </row>
    <row r="372" spans="1:65" s="2" customFormat="1" ht="16.5" customHeight="1">
      <c r="A372" s="35"/>
      <c r="B372" s="36"/>
      <c r="C372" s="263" t="s">
        <v>735</v>
      </c>
      <c r="D372" s="263" t="s">
        <v>339</v>
      </c>
      <c r="E372" s="264" t="s">
        <v>736</v>
      </c>
      <c r="F372" s="265" t="s">
        <v>737</v>
      </c>
      <c r="G372" s="266" t="s">
        <v>192</v>
      </c>
      <c r="H372" s="267">
        <v>4</v>
      </c>
      <c r="I372" s="268"/>
      <c r="J372" s="269">
        <f t="shared" si="20"/>
        <v>0</v>
      </c>
      <c r="K372" s="270"/>
      <c r="L372" s="271"/>
      <c r="M372" s="272" t="s">
        <v>1</v>
      </c>
      <c r="N372" s="273" t="s">
        <v>46</v>
      </c>
      <c r="O372" s="72"/>
      <c r="P372" s="215">
        <f t="shared" si="21"/>
        <v>0</v>
      </c>
      <c r="Q372" s="215">
        <v>2.0000000000000001E-4</v>
      </c>
      <c r="R372" s="215">
        <f t="shared" si="22"/>
        <v>8.0000000000000004E-4</v>
      </c>
      <c r="S372" s="215">
        <v>0</v>
      </c>
      <c r="T372" s="216">
        <f t="shared" si="2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360</v>
      </c>
      <c r="AT372" s="217" t="s">
        <v>339</v>
      </c>
      <c r="AU372" s="217" t="s">
        <v>185</v>
      </c>
      <c r="AY372" s="18" t="s">
        <v>177</v>
      </c>
      <c r="BE372" s="218">
        <f t="shared" si="24"/>
        <v>0</v>
      </c>
      <c r="BF372" s="218">
        <f t="shared" si="25"/>
        <v>0</v>
      </c>
      <c r="BG372" s="218">
        <f t="shared" si="26"/>
        <v>0</v>
      </c>
      <c r="BH372" s="218">
        <f t="shared" si="27"/>
        <v>0</v>
      </c>
      <c r="BI372" s="218">
        <f t="shared" si="28"/>
        <v>0</v>
      </c>
      <c r="BJ372" s="18" t="s">
        <v>185</v>
      </c>
      <c r="BK372" s="218">
        <f t="shared" si="29"/>
        <v>0</v>
      </c>
      <c r="BL372" s="18" t="s">
        <v>263</v>
      </c>
      <c r="BM372" s="217" t="s">
        <v>738</v>
      </c>
    </row>
    <row r="373" spans="1:65" s="2" customFormat="1" ht="21.75" customHeight="1">
      <c r="A373" s="35"/>
      <c r="B373" s="36"/>
      <c r="C373" s="205" t="s">
        <v>739</v>
      </c>
      <c r="D373" s="205" t="s">
        <v>180</v>
      </c>
      <c r="E373" s="206" t="s">
        <v>1061</v>
      </c>
      <c r="F373" s="207" t="s">
        <v>741</v>
      </c>
      <c r="G373" s="208" t="s">
        <v>742</v>
      </c>
      <c r="H373" s="209">
        <v>8</v>
      </c>
      <c r="I373" s="210"/>
      <c r="J373" s="211">
        <f t="shared" si="20"/>
        <v>0</v>
      </c>
      <c r="K373" s="212"/>
      <c r="L373" s="40"/>
      <c r="M373" s="213" t="s">
        <v>1</v>
      </c>
      <c r="N373" s="214" t="s">
        <v>46</v>
      </c>
      <c r="O373" s="72"/>
      <c r="P373" s="215">
        <f t="shared" si="21"/>
        <v>0</v>
      </c>
      <c r="Q373" s="215">
        <v>0</v>
      </c>
      <c r="R373" s="215">
        <f t="shared" si="22"/>
        <v>0</v>
      </c>
      <c r="S373" s="215">
        <v>0</v>
      </c>
      <c r="T373" s="216">
        <f t="shared" si="2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263</v>
      </c>
      <c r="AT373" s="217" t="s">
        <v>180</v>
      </c>
      <c r="AU373" s="217" t="s">
        <v>185</v>
      </c>
      <c r="AY373" s="18" t="s">
        <v>177</v>
      </c>
      <c r="BE373" s="218">
        <f t="shared" si="24"/>
        <v>0</v>
      </c>
      <c r="BF373" s="218">
        <f t="shared" si="25"/>
        <v>0</v>
      </c>
      <c r="BG373" s="218">
        <f t="shared" si="26"/>
        <v>0</v>
      </c>
      <c r="BH373" s="218">
        <f t="shared" si="27"/>
        <v>0</v>
      </c>
      <c r="BI373" s="218">
        <f t="shared" si="28"/>
        <v>0</v>
      </c>
      <c r="BJ373" s="18" t="s">
        <v>185</v>
      </c>
      <c r="BK373" s="218">
        <f t="shared" si="29"/>
        <v>0</v>
      </c>
      <c r="BL373" s="18" t="s">
        <v>263</v>
      </c>
      <c r="BM373" s="217" t="s">
        <v>1144</v>
      </c>
    </row>
    <row r="374" spans="1:65" s="2" customFormat="1" ht="21.75" customHeight="1">
      <c r="A374" s="35"/>
      <c r="B374" s="36"/>
      <c r="C374" s="205" t="s">
        <v>744</v>
      </c>
      <c r="D374" s="205" t="s">
        <v>180</v>
      </c>
      <c r="E374" s="206" t="s">
        <v>745</v>
      </c>
      <c r="F374" s="207" t="s">
        <v>746</v>
      </c>
      <c r="G374" s="208" t="s">
        <v>426</v>
      </c>
      <c r="H374" s="274"/>
      <c r="I374" s="210"/>
      <c r="J374" s="211">
        <f t="shared" si="20"/>
        <v>0</v>
      </c>
      <c r="K374" s="212"/>
      <c r="L374" s="40"/>
      <c r="M374" s="213" t="s">
        <v>1</v>
      </c>
      <c r="N374" s="214" t="s">
        <v>46</v>
      </c>
      <c r="O374" s="72"/>
      <c r="P374" s="215">
        <f t="shared" si="21"/>
        <v>0</v>
      </c>
      <c r="Q374" s="215">
        <v>0</v>
      </c>
      <c r="R374" s="215">
        <f t="shared" si="22"/>
        <v>0</v>
      </c>
      <c r="S374" s="215">
        <v>0</v>
      </c>
      <c r="T374" s="216">
        <f t="shared" si="2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263</v>
      </c>
      <c r="AT374" s="217" t="s">
        <v>180</v>
      </c>
      <c r="AU374" s="217" t="s">
        <v>185</v>
      </c>
      <c r="AY374" s="18" t="s">
        <v>177</v>
      </c>
      <c r="BE374" s="218">
        <f t="shared" si="24"/>
        <v>0</v>
      </c>
      <c r="BF374" s="218">
        <f t="shared" si="25"/>
        <v>0</v>
      </c>
      <c r="BG374" s="218">
        <f t="shared" si="26"/>
        <v>0</v>
      </c>
      <c r="BH374" s="218">
        <f t="shared" si="27"/>
        <v>0</v>
      </c>
      <c r="BI374" s="218">
        <f t="shared" si="28"/>
        <v>0</v>
      </c>
      <c r="BJ374" s="18" t="s">
        <v>185</v>
      </c>
      <c r="BK374" s="218">
        <f t="shared" si="29"/>
        <v>0</v>
      </c>
      <c r="BL374" s="18" t="s">
        <v>263</v>
      </c>
      <c r="BM374" s="217" t="s">
        <v>747</v>
      </c>
    </row>
    <row r="375" spans="1:65" s="12" customFormat="1" ht="22.8" customHeight="1">
      <c r="B375" s="189"/>
      <c r="C375" s="190"/>
      <c r="D375" s="191" t="s">
        <v>79</v>
      </c>
      <c r="E375" s="203" t="s">
        <v>748</v>
      </c>
      <c r="F375" s="203" t="s">
        <v>749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SUM(P376:P382)</f>
        <v>0</v>
      </c>
      <c r="Q375" s="197"/>
      <c r="R375" s="198">
        <f>SUM(R376:R382)</f>
        <v>3.8764999999999997E-3</v>
      </c>
      <c r="S375" s="197"/>
      <c r="T375" s="199">
        <f>SUM(T376:T382)</f>
        <v>0</v>
      </c>
      <c r="AR375" s="200" t="s">
        <v>185</v>
      </c>
      <c r="AT375" s="201" t="s">
        <v>79</v>
      </c>
      <c r="AU375" s="201" t="s">
        <v>88</v>
      </c>
      <c r="AY375" s="200" t="s">
        <v>177</v>
      </c>
      <c r="BK375" s="202">
        <f>SUM(BK376:BK382)</f>
        <v>0</v>
      </c>
    </row>
    <row r="376" spans="1:65" s="2" customFormat="1" ht="21.75" customHeight="1">
      <c r="A376" s="35"/>
      <c r="B376" s="36"/>
      <c r="C376" s="205" t="s">
        <v>750</v>
      </c>
      <c r="D376" s="205" t="s">
        <v>180</v>
      </c>
      <c r="E376" s="206" t="s">
        <v>751</v>
      </c>
      <c r="F376" s="207" t="s">
        <v>752</v>
      </c>
      <c r="G376" s="208" t="s">
        <v>203</v>
      </c>
      <c r="H376" s="209">
        <v>19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46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263</v>
      </c>
      <c r="AT376" s="217" t="s">
        <v>180</v>
      </c>
      <c r="AU376" s="217" t="s">
        <v>185</v>
      </c>
      <c r="AY376" s="18" t="s">
        <v>177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185</v>
      </c>
      <c r="BK376" s="218">
        <f>ROUND(I376*H376,2)</f>
        <v>0</v>
      </c>
      <c r="BL376" s="18" t="s">
        <v>263</v>
      </c>
      <c r="BM376" s="217" t="s">
        <v>1145</v>
      </c>
    </row>
    <row r="377" spans="1:65" s="2" customFormat="1" ht="21.75" customHeight="1">
      <c r="A377" s="35"/>
      <c r="B377" s="36"/>
      <c r="C377" s="263" t="s">
        <v>754</v>
      </c>
      <c r="D377" s="263" t="s">
        <v>339</v>
      </c>
      <c r="E377" s="264" t="s">
        <v>755</v>
      </c>
      <c r="F377" s="265" t="s">
        <v>756</v>
      </c>
      <c r="G377" s="266" t="s">
        <v>203</v>
      </c>
      <c r="H377" s="267">
        <v>19.95</v>
      </c>
      <c r="I377" s="268"/>
      <c r="J377" s="269">
        <f>ROUND(I377*H377,2)</f>
        <v>0</v>
      </c>
      <c r="K377" s="270"/>
      <c r="L377" s="271"/>
      <c r="M377" s="272" t="s">
        <v>1</v>
      </c>
      <c r="N377" s="273" t="s">
        <v>46</v>
      </c>
      <c r="O377" s="72"/>
      <c r="P377" s="215">
        <f>O377*H377</f>
        <v>0</v>
      </c>
      <c r="Q377" s="215">
        <v>6.9999999999999994E-5</v>
      </c>
      <c r="R377" s="215">
        <f>Q377*H377</f>
        <v>1.3964999999999997E-3</v>
      </c>
      <c r="S377" s="215">
        <v>0</v>
      </c>
      <c r="T377" s="21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360</v>
      </c>
      <c r="AT377" s="217" t="s">
        <v>339</v>
      </c>
      <c r="AU377" s="217" t="s">
        <v>185</v>
      </c>
      <c r="AY377" s="18" t="s">
        <v>177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185</v>
      </c>
      <c r="BK377" s="218">
        <f>ROUND(I377*H377,2)</f>
        <v>0</v>
      </c>
      <c r="BL377" s="18" t="s">
        <v>263</v>
      </c>
      <c r="BM377" s="217" t="s">
        <v>1146</v>
      </c>
    </row>
    <row r="378" spans="1:65" s="14" customFormat="1" ht="10.199999999999999">
      <c r="B378" s="230"/>
      <c r="C378" s="231"/>
      <c r="D378" s="221" t="s">
        <v>187</v>
      </c>
      <c r="E378" s="231"/>
      <c r="F378" s="233" t="s">
        <v>1065</v>
      </c>
      <c r="G378" s="231"/>
      <c r="H378" s="234">
        <v>19.95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187</v>
      </c>
      <c r="AU378" s="240" t="s">
        <v>185</v>
      </c>
      <c r="AV378" s="14" t="s">
        <v>185</v>
      </c>
      <c r="AW378" s="14" t="s">
        <v>4</v>
      </c>
      <c r="AX378" s="14" t="s">
        <v>88</v>
      </c>
      <c r="AY378" s="240" t="s">
        <v>177</v>
      </c>
    </row>
    <row r="379" spans="1:65" s="2" customFormat="1" ht="16.5" customHeight="1">
      <c r="A379" s="35"/>
      <c r="B379" s="36"/>
      <c r="C379" s="205" t="s">
        <v>759</v>
      </c>
      <c r="D379" s="205" t="s">
        <v>180</v>
      </c>
      <c r="E379" s="206" t="s">
        <v>760</v>
      </c>
      <c r="F379" s="207" t="s">
        <v>761</v>
      </c>
      <c r="G379" s="208" t="s">
        <v>203</v>
      </c>
      <c r="H379" s="209">
        <v>31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46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263</v>
      </c>
      <c r="AT379" s="217" t="s">
        <v>180</v>
      </c>
      <c r="AU379" s="217" t="s">
        <v>185</v>
      </c>
      <c r="AY379" s="18" t="s">
        <v>177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185</v>
      </c>
      <c r="BK379" s="218">
        <f>ROUND(I379*H379,2)</f>
        <v>0</v>
      </c>
      <c r="BL379" s="18" t="s">
        <v>263</v>
      </c>
      <c r="BM379" s="217" t="s">
        <v>1147</v>
      </c>
    </row>
    <row r="380" spans="1:65" s="2" customFormat="1" ht="16.5" customHeight="1">
      <c r="A380" s="35"/>
      <c r="B380" s="36"/>
      <c r="C380" s="263" t="s">
        <v>763</v>
      </c>
      <c r="D380" s="263" t="s">
        <v>339</v>
      </c>
      <c r="E380" s="264" t="s">
        <v>764</v>
      </c>
      <c r="F380" s="265" t="s">
        <v>765</v>
      </c>
      <c r="G380" s="266" t="s">
        <v>203</v>
      </c>
      <c r="H380" s="267">
        <v>31</v>
      </c>
      <c r="I380" s="268"/>
      <c r="J380" s="269">
        <f>ROUND(I380*H380,2)</f>
        <v>0</v>
      </c>
      <c r="K380" s="270"/>
      <c r="L380" s="271"/>
      <c r="M380" s="272" t="s">
        <v>1</v>
      </c>
      <c r="N380" s="273" t="s">
        <v>46</v>
      </c>
      <c r="O380" s="72"/>
      <c r="P380" s="215">
        <f>O380*H380</f>
        <v>0</v>
      </c>
      <c r="Q380" s="215">
        <v>8.0000000000000007E-5</v>
      </c>
      <c r="R380" s="215">
        <f>Q380*H380</f>
        <v>2.48E-3</v>
      </c>
      <c r="S380" s="215">
        <v>0</v>
      </c>
      <c r="T380" s="21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360</v>
      </c>
      <c r="AT380" s="217" t="s">
        <v>339</v>
      </c>
      <c r="AU380" s="217" t="s">
        <v>185</v>
      </c>
      <c r="AY380" s="18" t="s">
        <v>177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185</v>
      </c>
      <c r="BK380" s="218">
        <f>ROUND(I380*H380,2)</f>
        <v>0</v>
      </c>
      <c r="BL380" s="18" t="s">
        <v>263</v>
      </c>
      <c r="BM380" s="217" t="s">
        <v>1148</v>
      </c>
    </row>
    <row r="381" spans="1:65" s="2" customFormat="1" ht="16.5" customHeight="1">
      <c r="A381" s="35"/>
      <c r="B381" s="36"/>
      <c r="C381" s="205" t="s">
        <v>767</v>
      </c>
      <c r="D381" s="205" t="s">
        <v>180</v>
      </c>
      <c r="E381" s="206" t="s">
        <v>768</v>
      </c>
      <c r="F381" s="207" t="s">
        <v>769</v>
      </c>
      <c r="G381" s="208" t="s">
        <v>192</v>
      </c>
      <c r="H381" s="209">
        <v>4</v>
      </c>
      <c r="I381" s="210"/>
      <c r="J381" s="211">
        <f>ROUND(I381*H381,2)</f>
        <v>0</v>
      </c>
      <c r="K381" s="212"/>
      <c r="L381" s="40"/>
      <c r="M381" s="213" t="s">
        <v>1</v>
      </c>
      <c r="N381" s="214" t="s">
        <v>46</v>
      </c>
      <c r="O381" s="72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263</v>
      </c>
      <c r="AT381" s="217" t="s">
        <v>180</v>
      </c>
      <c r="AU381" s="217" t="s">
        <v>185</v>
      </c>
      <c r="AY381" s="18" t="s">
        <v>177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185</v>
      </c>
      <c r="BK381" s="218">
        <f>ROUND(I381*H381,2)</f>
        <v>0</v>
      </c>
      <c r="BL381" s="18" t="s">
        <v>263</v>
      </c>
      <c r="BM381" s="217" t="s">
        <v>1149</v>
      </c>
    </row>
    <row r="382" spans="1:65" s="2" customFormat="1" ht="21.75" customHeight="1">
      <c r="A382" s="35"/>
      <c r="B382" s="36"/>
      <c r="C382" s="205" t="s">
        <v>771</v>
      </c>
      <c r="D382" s="205" t="s">
        <v>180</v>
      </c>
      <c r="E382" s="206" t="s">
        <v>772</v>
      </c>
      <c r="F382" s="207" t="s">
        <v>773</v>
      </c>
      <c r="G382" s="208" t="s">
        <v>426</v>
      </c>
      <c r="H382" s="274"/>
      <c r="I382" s="210"/>
      <c r="J382" s="211">
        <f>ROUND(I382*H382,2)</f>
        <v>0</v>
      </c>
      <c r="K382" s="212"/>
      <c r="L382" s="40"/>
      <c r="M382" s="213" t="s">
        <v>1</v>
      </c>
      <c r="N382" s="214" t="s">
        <v>46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263</v>
      </c>
      <c r="AT382" s="217" t="s">
        <v>180</v>
      </c>
      <c r="AU382" s="217" t="s">
        <v>185</v>
      </c>
      <c r="AY382" s="18" t="s">
        <v>177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185</v>
      </c>
      <c r="BK382" s="218">
        <f>ROUND(I382*H382,2)</f>
        <v>0</v>
      </c>
      <c r="BL382" s="18" t="s">
        <v>263</v>
      </c>
      <c r="BM382" s="217" t="s">
        <v>1150</v>
      </c>
    </row>
    <row r="383" spans="1:65" s="12" customFormat="1" ht="22.8" customHeight="1">
      <c r="B383" s="189"/>
      <c r="C383" s="190"/>
      <c r="D383" s="191" t="s">
        <v>79</v>
      </c>
      <c r="E383" s="203" t="s">
        <v>775</v>
      </c>
      <c r="F383" s="203" t="s">
        <v>776</v>
      </c>
      <c r="G383" s="190"/>
      <c r="H383" s="190"/>
      <c r="I383" s="193"/>
      <c r="J383" s="204">
        <f>BK383</f>
        <v>0</v>
      </c>
      <c r="K383" s="190"/>
      <c r="L383" s="195"/>
      <c r="M383" s="196"/>
      <c r="N383" s="197"/>
      <c r="O383" s="197"/>
      <c r="P383" s="198">
        <f>SUM(P384:P385)</f>
        <v>0</v>
      </c>
      <c r="Q383" s="197"/>
      <c r="R383" s="198">
        <f>SUM(R384:R385)</f>
        <v>0</v>
      </c>
      <c r="S383" s="197"/>
      <c r="T383" s="199">
        <f>SUM(T384:T385)</f>
        <v>0</v>
      </c>
      <c r="AR383" s="200" t="s">
        <v>185</v>
      </c>
      <c r="AT383" s="201" t="s">
        <v>79</v>
      </c>
      <c r="AU383" s="201" t="s">
        <v>88</v>
      </c>
      <c r="AY383" s="200" t="s">
        <v>177</v>
      </c>
      <c r="BK383" s="202">
        <f>SUM(BK384:BK385)</f>
        <v>0</v>
      </c>
    </row>
    <row r="384" spans="1:65" s="2" customFormat="1" ht="21.75" customHeight="1">
      <c r="A384" s="35"/>
      <c r="B384" s="36"/>
      <c r="C384" s="205" t="s">
        <v>777</v>
      </c>
      <c r="D384" s="205" t="s">
        <v>180</v>
      </c>
      <c r="E384" s="206" t="s">
        <v>778</v>
      </c>
      <c r="F384" s="207" t="s">
        <v>779</v>
      </c>
      <c r="G384" s="208" t="s">
        <v>192</v>
      </c>
      <c r="H384" s="209">
        <v>1</v>
      </c>
      <c r="I384" s="210"/>
      <c r="J384" s="211">
        <f>ROUND(I384*H384,2)</f>
        <v>0</v>
      </c>
      <c r="K384" s="212"/>
      <c r="L384" s="40"/>
      <c r="M384" s="213" t="s">
        <v>1</v>
      </c>
      <c r="N384" s="214" t="s">
        <v>46</v>
      </c>
      <c r="O384" s="72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263</v>
      </c>
      <c r="AT384" s="217" t="s">
        <v>180</v>
      </c>
      <c r="AU384" s="217" t="s">
        <v>185</v>
      </c>
      <c r="AY384" s="18" t="s">
        <v>177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185</v>
      </c>
      <c r="BK384" s="218">
        <f>ROUND(I384*H384,2)</f>
        <v>0</v>
      </c>
      <c r="BL384" s="18" t="s">
        <v>263</v>
      </c>
      <c r="BM384" s="217" t="s">
        <v>780</v>
      </c>
    </row>
    <row r="385" spans="1:65" s="2" customFormat="1" ht="21.75" customHeight="1">
      <c r="A385" s="35"/>
      <c r="B385" s="36"/>
      <c r="C385" s="205" t="s">
        <v>781</v>
      </c>
      <c r="D385" s="205" t="s">
        <v>180</v>
      </c>
      <c r="E385" s="206" t="s">
        <v>782</v>
      </c>
      <c r="F385" s="207" t="s">
        <v>783</v>
      </c>
      <c r="G385" s="208" t="s">
        <v>371</v>
      </c>
      <c r="H385" s="209">
        <v>1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46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263</v>
      </c>
      <c r="AT385" s="217" t="s">
        <v>180</v>
      </c>
      <c r="AU385" s="217" t="s">
        <v>185</v>
      </c>
      <c r="AY385" s="18" t="s">
        <v>177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185</v>
      </c>
      <c r="BK385" s="218">
        <f>ROUND(I385*H385,2)</f>
        <v>0</v>
      </c>
      <c r="BL385" s="18" t="s">
        <v>263</v>
      </c>
      <c r="BM385" s="217" t="s">
        <v>784</v>
      </c>
    </row>
    <row r="386" spans="1:65" s="12" customFormat="1" ht="22.8" customHeight="1">
      <c r="B386" s="189"/>
      <c r="C386" s="190"/>
      <c r="D386" s="191" t="s">
        <v>79</v>
      </c>
      <c r="E386" s="203" t="s">
        <v>785</v>
      </c>
      <c r="F386" s="203" t="s">
        <v>786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SUM(P387:P393)</f>
        <v>0</v>
      </c>
      <c r="Q386" s="197"/>
      <c r="R386" s="198">
        <f>SUM(R387:R393)</f>
        <v>0.15226999999999999</v>
      </c>
      <c r="S386" s="197"/>
      <c r="T386" s="199">
        <f>SUM(T387:T393)</f>
        <v>0</v>
      </c>
      <c r="AR386" s="200" t="s">
        <v>185</v>
      </c>
      <c r="AT386" s="201" t="s">
        <v>79</v>
      </c>
      <c r="AU386" s="201" t="s">
        <v>88</v>
      </c>
      <c r="AY386" s="200" t="s">
        <v>177</v>
      </c>
      <c r="BK386" s="202">
        <f>SUM(BK387:BK393)</f>
        <v>0</v>
      </c>
    </row>
    <row r="387" spans="1:65" s="2" customFormat="1" ht="21.75" customHeight="1">
      <c r="A387" s="35"/>
      <c r="B387" s="36"/>
      <c r="C387" s="205" t="s">
        <v>787</v>
      </c>
      <c r="D387" s="205" t="s">
        <v>180</v>
      </c>
      <c r="E387" s="206" t="s">
        <v>788</v>
      </c>
      <c r="F387" s="207" t="s">
        <v>789</v>
      </c>
      <c r="G387" s="208" t="s">
        <v>210</v>
      </c>
      <c r="H387" s="209">
        <v>5.0999999999999996</v>
      </c>
      <c r="I387" s="210"/>
      <c r="J387" s="211">
        <f>ROUND(I387*H387,2)</f>
        <v>0</v>
      </c>
      <c r="K387" s="212"/>
      <c r="L387" s="40"/>
      <c r="M387" s="213" t="s">
        <v>1</v>
      </c>
      <c r="N387" s="214" t="s">
        <v>46</v>
      </c>
      <c r="O387" s="72"/>
      <c r="P387" s="215">
        <f>O387*H387</f>
        <v>0</v>
      </c>
      <c r="Q387" s="215">
        <v>1.2540000000000001E-2</v>
      </c>
      <c r="R387" s="215">
        <f>Q387*H387</f>
        <v>6.3953999999999997E-2</v>
      </c>
      <c r="S387" s="215">
        <v>0</v>
      </c>
      <c r="T387" s="21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263</v>
      </c>
      <c r="AT387" s="217" t="s">
        <v>180</v>
      </c>
      <c r="AU387" s="217" t="s">
        <v>185</v>
      </c>
      <c r="AY387" s="18" t="s">
        <v>177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8" t="s">
        <v>185</v>
      </c>
      <c r="BK387" s="218">
        <f>ROUND(I387*H387,2)</f>
        <v>0</v>
      </c>
      <c r="BL387" s="18" t="s">
        <v>263</v>
      </c>
      <c r="BM387" s="217" t="s">
        <v>790</v>
      </c>
    </row>
    <row r="388" spans="1:65" s="14" customFormat="1" ht="10.199999999999999">
      <c r="B388" s="230"/>
      <c r="C388" s="231"/>
      <c r="D388" s="221" t="s">
        <v>187</v>
      </c>
      <c r="E388" s="232" t="s">
        <v>1</v>
      </c>
      <c r="F388" s="233" t="s">
        <v>791</v>
      </c>
      <c r="G388" s="231"/>
      <c r="H388" s="234">
        <v>5.0999999999999996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187</v>
      </c>
      <c r="AU388" s="240" t="s">
        <v>185</v>
      </c>
      <c r="AV388" s="14" t="s">
        <v>185</v>
      </c>
      <c r="AW388" s="14" t="s">
        <v>36</v>
      </c>
      <c r="AX388" s="14" t="s">
        <v>88</v>
      </c>
      <c r="AY388" s="240" t="s">
        <v>177</v>
      </c>
    </row>
    <row r="389" spans="1:65" s="2" customFormat="1" ht="16.5" customHeight="1">
      <c r="A389" s="35"/>
      <c r="B389" s="36"/>
      <c r="C389" s="205" t="s">
        <v>792</v>
      </c>
      <c r="D389" s="205" t="s">
        <v>180</v>
      </c>
      <c r="E389" s="206" t="s">
        <v>793</v>
      </c>
      <c r="F389" s="207" t="s">
        <v>794</v>
      </c>
      <c r="G389" s="208" t="s">
        <v>210</v>
      </c>
      <c r="H389" s="209">
        <v>5.0999999999999996</v>
      </c>
      <c r="I389" s="210"/>
      <c r="J389" s="211">
        <f>ROUND(I389*H389,2)</f>
        <v>0</v>
      </c>
      <c r="K389" s="212"/>
      <c r="L389" s="40"/>
      <c r="M389" s="213" t="s">
        <v>1</v>
      </c>
      <c r="N389" s="214" t="s">
        <v>46</v>
      </c>
      <c r="O389" s="72"/>
      <c r="P389" s="215">
        <f>O389*H389</f>
        <v>0</v>
      </c>
      <c r="Q389" s="215">
        <v>1E-4</v>
      </c>
      <c r="R389" s="215">
        <f>Q389*H389</f>
        <v>5.1000000000000004E-4</v>
      </c>
      <c r="S389" s="215">
        <v>0</v>
      </c>
      <c r="T389" s="21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263</v>
      </c>
      <c r="AT389" s="217" t="s">
        <v>180</v>
      </c>
      <c r="AU389" s="217" t="s">
        <v>185</v>
      </c>
      <c r="AY389" s="18" t="s">
        <v>177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185</v>
      </c>
      <c r="BK389" s="218">
        <f>ROUND(I389*H389,2)</f>
        <v>0</v>
      </c>
      <c r="BL389" s="18" t="s">
        <v>263</v>
      </c>
      <c r="BM389" s="217" t="s">
        <v>795</v>
      </c>
    </row>
    <row r="390" spans="1:65" s="2" customFormat="1" ht="21.75" customHeight="1">
      <c r="A390" s="35"/>
      <c r="B390" s="36"/>
      <c r="C390" s="205" t="s">
        <v>796</v>
      </c>
      <c r="D390" s="205" t="s">
        <v>180</v>
      </c>
      <c r="E390" s="206" t="s">
        <v>1151</v>
      </c>
      <c r="F390" s="207" t="s">
        <v>1152</v>
      </c>
      <c r="G390" s="208" t="s">
        <v>203</v>
      </c>
      <c r="H390" s="209">
        <v>5.0999999999999996</v>
      </c>
      <c r="I390" s="210"/>
      <c r="J390" s="211">
        <f>ROUND(I390*H390,2)</f>
        <v>0</v>
      </c>
      <c r="K390" s="212"/>
      <c r="L390" s="40"/>
      <c r="M390" s="213" t="s">
        <v>1</v>
      </c>
      <c r="N390" s="214" t="s">
        <v>46</v>
      </c>
      <c r="O390" s="72"/>
      <c r="P390" s="215">
        <f>O390*H390</f>
        <v>0</v>
      </c>
      <c r="Q390" s="215">
        <v>1.7059999999999999E-2</v>
      </c>
      <c r="R390" s="215">
        <f>Q390*H390</f>
        <v>8.7005999999999986E-2</v>
      </c>
      <c r="S390" s="215">
        <v>0</v>
      </c>
      <c r="T390" s="21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7" t="s">
        <v>263</v>
      </c>
      <c r="AT390" s="217" t="s">
        <v>180</v>
      </c>
      <c r="AU390" s="217" t="s">
        <v>185</v>
      </c>
      <c r="AY390" s="18" t="s">
        <v>177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185</v>
      </c>
      <c r="BK390" s="218">
        <f>ROUND(I390*H390,2)</f>
        <v>0</v>
      </c>
      <c r="BL390" s="18" t="s">
        <v>263</v>
      </c>
      <c r="BM390" s="217" t="s">
        <v>1153</v>
      </c>
    </row>
    <row r="391" spans="1:65" s="2" customFormat="1" ht="16.5" customHeight="1">
      <c r="A391" s="35"/>
      <c r="B391" s="36"/>
      <c r="C391" s="205" t="s">
        <v>802</v>
      </c>
      <c r="D391" s="205" t="s">
        <v>180</v>
      </c>
      <c r="E391" s="206" t="s">
        <v>803</v>
      </c>
      <c r="F391" s="207" t="s">
        <v>804</v>
      </c>
      <c r="G391" s="208" t="s">
        <v>192</v>
      </c>
      <c r="H391" s="209">
        <v>1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46</v>
      </c>
      <c r="O391" s="72"/>
      <c r="P391" s="215">
        <f>O391*H391</f>
        <v>0</v>
      </c>
      <c r="Q391" s="215">
        <v>6.9999999999999994E-5</v>
      </c>
      <c r="R391" s="215">
        <f>Q391*H391</f>
        <v>6.9999999999999994E-5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263</v>
      </c>
      <c r="AT391" s="217" t="s">
        <v>180</v>
      </c>
      <c r="AU391" s="217" t="s">
        <v>185</v>
      </c>
      <c r="AY391" s="18" t="s">
        <v>177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185</v>
      </c>
      <c r="BK391" s="218">
        <f>ROUND(I391*H391,2)</f>
        <v>0</v>
      </c>
      <c r="BL391" s="18" t="s">
        <v>263</v>
      </c>
      <c r="BM391" s="217" t="s">
        <v>805</v>
      </c>
    </row>
    <row r="392" spans="1:65" s="2" customFormat="1" ht="16.5" customHeight="1">
      <c r="A392" s="35"/>
      <c r="B392" s="36"/>
      <c r="C392" s="263" t="s">
        <v>806</v>
      </c>
      <c r="D392" s="263" t="s">
        <v>339</v>
      </c>
      <c r="E392" s="264" t="s">
        <v>807</v>
      </c>
      <c r="F392" s="265" t="s">
        <v>808</v>
      </c>
      <c r="G392" s="266" t="s">
        <v>192</v>
      </c>
      <c r="H392" s="267">
        <v>1</v>
      </c>
      <c r="I392" s="268"/>
      <c r="J392" s="269">
        <f>ROUND(I392*H392,2)</f>
        <v>0</v>
      </c>
      <c r="K392" s="270"/>
      <c r="L392" s="271"/>
      <c r="M392" s="272" t="s">
        <v>1</v>
      </c>
      <c r="N392" s="273" t="s">
        <v>46</v>
      </c>
      <c r="O392" s="72"/>
      <c r="P392" s="215">
        <f>O392*H392</f>
        <v>0</v>
      </c>
      <c r="Q392" s="215">
        <v>7.2999999999999996E-4</v>
      </c>
      <c r="R392" s="215">
        <f>Q392*H392</f>
        <v>7.2999999999999996E-4</v>
      </c>
      <c r="S392" s="215">
        <v>0</v>
      </c>
      <c r="T392" s="216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360</v>
      </c>
      <c r="AT392" s="217" t="s">
        <v>339</v>
      </c>
      <c r="AU392" s="217" t="s">
        <v>185</v>
      </c>
      <c r="AY392" s="18" t="s">
        <v>177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8" t="s">
        <v>185</v>
      </c>
      <c r="BK392" s="218">
        <f>ROUND(I392*H392,2)</f>
        <v>0</v>
      </c>
      <c r="BL392" s="18" t="s">
        <v>263</v>
      </c>
      <c r="BM392" s="217" t="s">
        <v>809</v>
      </c>
    </row>
    <row r="393" spans="1:65" s="2" customFormat="1" ht="21.75" customHeight="1">
      <c r="A393" s="35"/>
      <c r="B393" s="36"/>
      <c r="C393" s="205" t="s">
        <v>810</v>
      </c>
      <c r="D393" s="205" t="s">
        <v>180</v>
      </c>
      <c r="E393" s="206" t="s">
        <v>811</v>
      </c>
      <c r="F393" s="207" t="s">
        <v>812</v>
      </c>
      <c r="G393" s="208" t="s">
        <v>426</v>
      </c>
      <c r="H393" s="274"/>
      <c r="I393" s="210"/>
      <c r="J393" s="211">
        <f>ROUND(I393*H393,2)</f>
        <v>0</v>
      </c>
      <c r="K393" s="212"/>
      <c r="L393" s="40"/>
      <c r="M393" s="213" t="s">
        <v>1</v>
      </c>
      <c r="N393" s="214" t="s">
        <v>46</v>
      </c>
      <c r="O393" s="72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263</v>
      </c>
      <c r="AT393" s="217" t="s">
        <v>180</v>
      </c>
      <c r="AU393" s="217" t="s">
        <v>185</v>
      </c>
      <c r="AY393" s="18" t="s">
        <v>177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185</v>
      </c>
      <c r="BK393" s="218">
        <f>ROUND(I393*H393,2)</f>
        <v>0</v>
      </c>
      <c r="BL393" s="18" t="s">
        <v>263</v>
      </c>
      <c r="BM393" s="217" t="s">
        <v>813</v>
      </c>
    </row>
    <row r="394" spans="1:65" s="12" customFormat="1" ht="22.8" customHeight="1">
      <c r="B394" s="189"/>
      <c r="C394" s="190"/>
      <c r="D394" s="191" t="s">
        <v>79</v>
      </c>
      <c r="E394" s="203" t="s">
        <v>814</v>
      </c>
      <c r="F394" s="203" t="s">
        <v>815</v>
      </c>
      <c r="G394" s="190"/>
      <c r="H394" s="190"/>
      <c r="I394" s="193"/>
      <c r="J394" s="204">
        <f>BK394</f>
        <v>0</v>
      </c>
      <c r="K394" s="190"/>
      <c r="L394" s="195"/>
      <c r="M394" s="196"/>
      <c r="N394" s="197"/>
      <c r="O394" s="197"/>
      <c r="P394" s="198">
        <f>SUM(P395:P411)</f>
        <v>0</v>
      </c>
      <c r="Q394" s="197"/>
      <c r="R394" s="198">
        <f>SUM(R395:R411)</f>
        <v>0.13735</v>
      </c>
      <c r="S394" s="197"/>
      <c r="T394" s="199">
        <f>SUM(T395:T411)</f>
        <v>0.67058024999999999</v>
      </c>
      <c r="AR394" s="200" t="s">
        <v>185</v>
      </c>
      <c r="AT394" s="201" t="s">
        <v>79</v>
      </c>
      <c r="AU394" s="201" t="s">
        <v>88</v>
      </c>
      <c r="AY394" s="200" t="s">
        <v>177</v>
      </c>
      <c r="BK394" s="202">
        <f>SUM(BK395:BK411)</f>
        <v>0</v>
      </c>
    </row>
    <row r="395" spans="1:65" s="2" customFormat="1" ht="16.5" customHeight="1">
      <c r="A395" s="35"/>
      <c r="B395" s="36"/>
      <c r="C395" s="205" t="s">
        <v>816</v>
      </c>
      <c r="D395" s="205" t="s">
        <v>180</v>
      </c>
      <c r="E395" s="206" t="s">
        <v>817</v>
      </c>
      <c r="F395" s="207" t="s">
        <v>818</v>
      </c>
      <c r="G395" s="208" t="s">
        <v>210</v>
      </c>
      <c r="H395" s="209">
        <v>24.695</v>
      </c>
      <c r="I395" s="210"/>
      <c r="J395" s="211">
        <f>ROUND(I395*H395,2)</f>
        <v>0</v>
      </c>
      <c r="K395" s="212"/>
      <c r="L395" s="40"/>
      <c r="M395" s="213" t="s">
        <v>1</v>
      </c>
      <c r="N395" s="214" t="s">
        <v>46</v>
      </c>
      <c r="O395" s="72"/>
      <c r="P395" s="215">
        <f>O395*H395</f>
        <v>0</v>
      </c>
      <c r="Q395" s="215">
        <v>0</v>
      </c>
      <c r="R395" s="215">
        <f>Q395*H395</f>
        <v>0</v>
      </c>
      <c r="S395" s="215">
        <v>1.695E-2</v>
      </c>
      <c r="T395" s="216">
        <f>S395*H395</f>
        <v>0.41858024999999999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263</v>
      </c>
      <c r="AT395" s="217" t="s">
        <v>180</v>
      </c>
      <c r="AU395" s="217" t="s">
        <v>185</v>
      </c>
      <c r="AY395" s="18" t="s">
        <v>177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185</v>
      </c>
      <c r="BK395" s="218">
        <f>ROUND(I395*H395,2)</f>
        <v>0</v>
      </c>
      <c r="BL395" s="18" t="s">
        <v>263</v>
      </c>
      <c r="BM395" s="217" t="s">
        <v>819</v>
      </c>
    </row>
    <row r="396" spans="1:65" s="14" customFormat="1" ht="10.199999999999999">
      <c r="B396" s="230"/>
      <c r="C396" s="231"/>
      <c r="D396" s="221" t="s">
        <v>187</v>
      </c>
      <c r="E396" s="232" t="s">
        <v>1</v>
      </c>
      <c r="F396" s="233" t="s">
        <v>820</v>
      </c>
      <c r="G396" s="231"/>
      <c r="H396" s="234">
        <v>24.695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187</v>
      </c>
      <c r="AU396" s="240" t="s">
        <v>185</v>
      </c>
      <c r="AV396" s="14" t="s">
        <v>185</v>
      </c>
      <c r="AW396" s="14" t="s">
        <v>36</v>
      </c>
      <c r="AX396" s="14" t="s">
        <v>80</v>
      </c>
      <c r="AY396" s="240" t="s">
        <v>177</v>
      </c>
    </row>
    <row r="397" spans="1:65" s="15" customFormat="1" ht="10.199999999999999">
      <c r="B397" s="241"/>
      <c r="C397" s="242"/>
      <c r="D397" s="221" t="s">
        <v>187</v>
      </c>
      <c r="E397" s="243" t="s">
        <v>1</v>
      </c>
      <c r="F397" s="244" t="s">
        <v>217</v>
      </c>
      <c r="G397" s="242"/>
      <c r="H397" s="245">
        <v>24.695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187</v>
      </c>
      <c r="AU397" s="251" t="s">
        <v>185</v>
      </c>
      <c r="AV397" s="15" t="s">
        <v>184</v>
      </c>
      <c r="AW397" s="15" t="s">
        <v>36</v>
      </c>
      <c r="AX397" s="15" t="s">
        <v>88</v>
      </c>
      <c r="AY397" s="251" t="s">
        <v>177</v>
      </c>
    </row>
    <row r="398" spans="1:65" s="2" customFormat="1" ht="21.75" customHeight="1">
      <c r="A398" s="35"/>
      <c r="B398" s="36"/>
      <c r="C398" s="205" t="s">
        <v>821</v>
      </c>
      <c r="D398" s="205" t="s">
        <v>180</v>
      </c>
      <c r="E398" s="206" t="s">
        <v>822</v>
      </c>
      <c r="F398" s="207" t="s">
        <v>823</v>
      </c>
      <c r="G398" s="208" t="s">
        <v>192</v>
      </c>
      <c r="H398" s="209">
        <v>3</v>
      </c>
      <c r="I398" s="210"/>
      <c r="J398" s="211">
        <f t="shared" ref="J398:J405" si="30">ROUND(I398*H398,2)</f>
        <v>0</v>
      </c>
      <c r="K398" s="212"/>
      <c r="L398" s="40"/>
      <c r="M398" s="213" t="s">
        <v>1</v>
      </c>
      <c r="N398" s="214" t="s">
        <v>46</v>
      </c>
      <c r="O398" s="72"/>
      <c r="P398" s="215">
        <f t="shared" ref="P398:P405" si="31">O398*H398</f>
        <v>0</v>
      </c>
      <c r="Q398" s="215">
        <v>4.4999999999999999E-4</v>
      </c>
      <c r="R398" s="215">
        <f t="shared" ref="R398:R405" si="32">Q398*H398</f>
        <v>1.3500000000000001E-3</v>
      </c>
      <c r="S398" s="215">
        <v>0</v>
      </c>
      <c r="T398" s="216">
        <f t="shared" ref="T398:T405" si="33"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263</v>
      </c>
      <c r="AT398" s="217" t="s">
        <v>180</v>
      </c>
      <c r="AU398" s="217" t="s">
        <v>185</v>
      </c>
      <c r="AY398" s="18" t="s">
        <v>177</v>
      </c>
      <c r="BE398" s="218">
        <f t="shared" ref="BE398:BE405" si="34">IF(N398="základní",J398,0)</f>
        <v>0</v>
      </c>
      <c r="BF398" s="218">
        <f t="shared" ref="BF398:BF405" si="35">IF(N398="snížená",J398,0)</f>
        <v>0</v>
      </c>
      <c r="BG398" s="218">
        <f t="shared" ref="BG398:BG405" si="36">IF(N398="zákl. přenesená",J398,0)</f>
        <v>0</v>
      </c>
      <c r="BH398" s="218">
        <f t="shared" ref="BH398:BH405" si="37">IF(N398="sníž. přenesená",J398,0)</f>
        <v>0</v>
      </c>
      <c r="BI398" s="218">
        <f t="shared" ref="BI398:BI405" si="38">IF(N398="nulová",J398,0)</f>
        <v>0</v>
      </c>
      <c r="BJ398" s="18" t="s">
        <v>185</v>
      </c>
      <c r="BK398" s="218">
        <f t="shared" ref="BK398:BK405" si="39">ROUND(I398*H398,2)</f>
        <v>0</v>
      </c>
      <c r="BL398" s="18" t="s">
        <v>263</v>
      </c>
      <c r="BM398" s="217" t="s">
        <v>824</v>
      </c>
    </row>
    <row r="399" spans="1:65" s="2" customFormat="1" ht="21.75" customHeight="1">
      <c r="A399" s="35"/>
      <c r="B399" s="36"/>
      <c r="C399" s="263" t="s">
        <v>825</v>
      </c>
      <c r="D399" s="263" t="s">
        <v>339</v>
      </c>
      <c r="E399" s="264" t="s">
        <v>826</v>
      </c>
      <c r="F399" s="265" t="s">
        <v>827</v>
      </c>
      <c r="G399" s="266" t="s">
        <v>192</v>
      </c>
      <c r="H399" s="267">
        <v>3</v>
      </c>
      <c r="I399" s="268"/>
      <c r="J399" s="269">
        <f t="shared" si="30"/>
        <v>0</v>
      </c>
      <c r="K399" s="270"/>
      <c r="L399" s="271"/>
      <c r="M399" s="272" t="s">
        <v>1</v>
      </c>
      <c r="N399" s="273" t="s">
        <v>46</v>
      </c>
      <c r="O399" s="72"/>
      <c r="P399" s="215">
        <f t="shared" si="31"/>
        <v>0</v>
      </c>
      <c r="Q399" s="215">
        <v>8.5000000000000006E-3</v>
      </c>
      <c r="R399" s="215">
        <f t="shared" si="32"/>
        <v>2.5500000000000002E-2</v>
      </c>
      <c r="S399" s="215">
        <v>0</v>
      </c>
      <c r="T399" s="216">
        <f t="shared" si="3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360</v>
      </c>
      <c r="AT399" s="217" t="s">
        <v>339</v>
      </c>
      <c r="AU399" s="217" t="s">
        <v>185</v>
      </c>
      <c r="AY399" s="18" t="s">
        <v>177</v>
      </c>
      <c r="BE399" s="218">
        <f t="shared" si="34"/>
        <v>0</v>
      </c>
      <c r="BF399" s="218">
        <f t="shared" si="35"/>
        <v>0</v>
      </c>
      <c r="BG399" s="218">
        <f t="shared" si="36"/>
        <v>0</v>
      </c>
      <c r="BH399" s="218">
        <f t="shared" si="37"/>
        <v>0</v>
      </c>
      <c r="BI399" s="218">
        <f t="shared" si="38"/>
        <v>0</v>
      </c>
      <c r="BJ399" s="18" t="s">
        <v>185</v>
      </c>
      <c r="BK399" s="218">
        <f t="shared" si="39"/>
        <v>0</v>
      </c>
      <c r="BL399" s="18" t="s">
        <v>263</v>
      </c>
      <c r="BM399" s="217" t="s">
        <v>828</v>
      </c>
    </row>
    <row r="400" spans="1:65" s="2" customFormat="1" ht="21.75" customHeight="1">
      <c r="A400" s="35"/>
      <c r="B400" s="36"/>
      <c r="C400" s="205" t="s">
        <v>829</v>
      </c>
      <c r="D400" s="205" t="s">
        <v>180</v>
      </c>
      <c r="E400" s="206" t="s">
        <v>830</v>
      </c>
      <c r="F400" s="207" t="s">
        <v>831</v>
      </c>
      <c r="G400" s="208" t="s">
        <v>192</v>
      </c>
      <c r="H400" s="209">
        <v>3</v>
      </c>
      <c r="I400" s="210"/>
      <c r="J400" s="211">
        <f t="shared" si="30"/>
        <v>0</v>
      </c>
      <c r="K400" s="212"/>
      <c r="L400" s="40"/>
      <c r="M400" s="213" t="s">
        <v>1</v>
      </c>
      <c r="N400" s="214" t="s">
        <v>46</v>
      </c>
      <c r="O400" s="72"/>
      <c r="P400" s="215">
        <f t="shared" si="31"/>
        <v>0</v>
      </c>
      <c r="Q400" s="215">
        <v>0</v>
      </c>
      <c r="R400" s="215">
        <f t="shared" si="32"/>
        <v>0</v>
      </c>
      <c r="S400" s="215">
        <v>0</v>
      </c>
      <c r="T400" s="216">
        <f t="shared" si="3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263</v>
      </c>
      <c r="AT400" s="217" t="s">
        <v>180</v>
      </c>
      <c r="AU400" s="217" t="s">
        <v>185</v>
      </c>
      <c r="AY400" s="18" t="s">
        <v>177</v>
      </c>
      <c r="BE400" s="218">
        <f t="shared" si="34"/>
        <v>0</v>
      </c>
      <c r="BF400" s="218">
        <f t="shared" si="35"/>
        <v>0</v>
      </c>
      <c r="BG400" s="218">
        <f t="shared" si="36"/>
        <v>0</v>
      </c>
      <c r="BH400" s="218">
        <f t="shared" si="37"/>
        <v>0</v>
      </c>
      <c r="BI400" s="218">
        <f t="shared" si="38"/>
        <v>0</v>
      </c>
      <c r="BJ400" s="18" t="s">
        <v>185</v>
      </c>
      <c r="BK400" s="218">
        <f t="shared" si="39"/>
        <v>0</v>
      </c>
      <c r="BL400" s="18" t="s">
        <v>263</v>
      </c>
      <c r="BM400" s="217" t="s">
        <v>832</v>
      </c>
    </row>
    <row r="401" spans="1:65" s="2" customFormat="1" ht="21.75" customHeight="1">
      <c r="A401" s="35"/>
      <c r="B401" s="36"/>
      <c r="C401" s="263" t="s">
        <v>833</v>
      </c>
      <c r="D401" s="263" t="s">
        <v>339</v>
      </c>
      <c r="E401" s="264" t="s">
        <v>834</v>
      </c>
      <c r="F401" s="265" t="s">
        <v>835</v>
      </c>
      <c r="G401" s="266" t="s">
        <v>192</v>
      </c>
      <c r="H401" s="267">
        <v>2</v>
      </c>
      <c r="I401" s="268"/>
      <c r="J401" s="269">
        <f t="shared" si="30"/>
        <v>0</v>
      </c>
      <c r="K401" s="270"/>
      <c r="L401" s="271"/>
      <c r="M401" s="272" t="s">
        <v>1</v>
      </c>
      <c r="N401" s="273" t="s">
        <v>46</v>
      </c>
      <c r="O401" s="72"/>
      <c r="P401" s="215">
        <f t="shared" si="31"/>
        <v>0</v>
      </c>
      <c r="Q401" s="215">
        <v>2.75E-2</v>
      </c>
      <c r="R401" s="215">
        <f t="shared" si="32"/>
        <v>5.5E-2</v>
      </c>
      <c r="S401" s="215">
        <v>0</v>
      </c>
      <c r="T401" s="216">
        <f t="shared" si="3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360</v>
      </c>
      <c r="AT401" s="217" t="s">
        <v>339</v>
      </c>
      <c r="AU401" s="217" t="s">
        <v>185</v>
      </c>
      <c r="AY401" s="18" t="s">
        <v>177</v>
      </c>
      <c r="BE401" s="218">
        <f t="shared" si="34"/>
        <v>0</v>
      </c>
      <c r="BF401" s="218">
        <f t="shared" si="35"/>
        <v>0</v>
      </c>
      <c r="BG401" s="218">
        <f t="shared" si="36"/>
        <v>0</v>
      </c>
      <c r="BH401" s="218">
        <f t="shared" si="37"/>
        <v>0</v>
      </c>
      <c r="BI401" s="218">
        <f t="shared" si="38"/>
        <v>0</v>
      </c>
      <c r="BJ401" s="18" t="s">
        <v>185</v>
      </c>
      <c r="BK401" s="218">
        <f t="shared" si="39"/>
        <v>0</v>
      </c>
      <c r="BL401" s="18" t="s">
        <v>263</v>
      </c>
      <c r="BM401" s="217" t="s">
        <v>836</v>
      </c>
    </row>
    <row r="402" spans="1:65" s="2" customFormat="1" ht="21.75" customHeight="1">
      <c r="A402" s="35"/>
      <c r="B402" s="36"/>
      <c r="C402" s="263" t="s">
        <v>837</v>
      </c>
      <c r="D402" s="263" t="s">
        <v>339</v>
      </c>
      <c r="E402" s="264" t="s">
        <v>838</v>
      </c>
      <c r="F402" s="265" t="s">
        <v>839</v>
      </c>
      <c r="G402" s="266" t="s">
        <v>192</v>
      </c>
      <c r="H402" s="267">
        <v>1</v>
      </c>
      <c r="I402" s="268"/>
      <c r="J402" s="269">
        <f t="shared" si="30"/>
        <v>0</v>
      </c>
      <c r="K402" s="270"/>
      <c r="L402" s="271"/>
      <c r="M402" s="272" t="s">
        <v>1</v>
      </c>
      <c r="N402" s="273" t="s">
        <v>46</v>
      </c>
      <c r="O402" s="72"/>
      <c r="P402" s="215">
        <f t="shared" si="31"/>
        <v>0</v>
      </c>
      <c r="Q402" s="215">
        <v>2.75E-2</v>
      </c>
      <c r="R402" s="215">
        <f t="shared" si="32"/>
        <v>2.75E-2</v>
      </c>
      <c r="S402" s="215">
        <v>0</v>
      </c>
      <c r="T402" s="216">
        <f t="shared" si="3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360</v>
      </c>
      <c r="AT402" s="217" t="s">
        <v>339</v>
      </c>
      <c r="AU402" s="217" t="s">
        <v>185</v>
      </c>
      <c r="AY402" s="18" t="s">
        <v>177</v>
      </c>
      <c r="BE402" s="218">
        <f t="shared" si="34"/>
        <v>0</v>
      </c>
      <c r="BF402" s="218">
        <f t="shared" si="35"/>
        <v>0</v>
      </c>
      <c r="BG402" s="218">
        <f t="shared" si="36"/>
        <v>0</v>
      </c>
      <c r="BH402" s="218">
        <f t="shared" si="37"/>
        <v>0</v>
      </c>
      <c r="BI402" s="218">
        <f t="shared" si="38"/>
        <v>0</v>
      </c>
      <c r="BJ402" s="18" t="s">
        <v>185</v>
      </c>
      <c r="BK402" s="218">
        <f t="shared" si="39"/>
        <v>0</v>
      </c>
      <c r="BL402" s="18" t="s">
        <v>263</v>
      </c>
      <c r="BM402" s="217" t="s">
        <v>840</v>
      </c>
    </row>
    <row r="403" spans="1:65" s="2" customFormat="1" ht="21.75" customHeight="1">
      <c r="A403" s="35"/>
      <c r="B403" s="36"/>
      <c r="C403" s="205" t="s">
        <v>841</v>
      </c>
      <c r="D403" s="205" t="s">
        <v>180</v>
      </c>
      <c r="E403" s="206" t="s">
        <v>842</v>
      </c>
      <c r="F403" s="207" t="s">
        <v>843</v>
      </c>
      <c r="G403" s="208" t="s">
        <v>192</v>
      </c>
      <c r="H403" s="209">
        <v>1</v>
      </c>
      <c r="I403" s="210"/>
      <c r="J403" s="211">
        <f t="shared" si="30"/>
        <v>0</v>
      </c>
      <c r="K403" s="212"/>
      <c r="L403" s="40"/>
      <c r="M403" s="213" t="s">
        <v>1</v>
      </c>
      <c r="N403" s="214" t="s">
        <v>46</v>
      </c>
      <c r="O403" s="72"/>
      <c r="P403" s="215">
        <f t="shared" si="31"/>
        <v>0</v>
      </c>
      <c r="Q403" s="215">
        <v>0</v>
      </c>
      <c r="R403" s="215">
        <f t="shared" si="32"/>
        <v>0</v>
      </c>
      <c r="S403" s="215">
        <v>0</v>
      </c>
      <c r="T403" s="216">
        <f t="shared" si="3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263</v>
      </c>
      <c r="AT403" s="217" t="s">
        <v>180</v>
      </c>
      <c r="AU403" s="217" t="s">
        <v>185</v>
      </c>
      <c r="AY403" s="18" t="s">
        <v>177</v>
      </c>
      <c r="BE403" s="218">
        <f t="shared" si="34"/>
        <v>0</v>
      </c>
      <c r="BF403" s="218">
        <f t="shared" si="35"/>
        <v>0</v>
      </c>
      <c r="BG403" s="218">
        <f t="shared" si="36"/>
        <v>0</v>
      </c>
      <c r="BH403" s="218">
        <f t="shared" si="37"/>
        <v>0</v>
      </c>
      <c r="BI403" s="218">
        <f t="shared" si="38"/>
        <v>0</v>
      </c>
      <c r="BJ403" s="18" t="s">
        <v>185</v>
      </c>
      <c r="BK403" s="218">
        <f t="shared" si="39"/>
        <v>0</v>
      </c>
      <c r="BL403" s="18" t="s">
        <v>263</v>
      </c>
      <c r="BM403" s="217" t="s">
        <v>844</v>
      </c>
    </row>
    <row r="404" spans="1:65" s="2" customFormat="1" ht="21.75" customHeight="1">
      <c r="A404" s="35"/>
      <c r="B404" s="36"/>
      <c r="C404" s="263" t="s">
        <v>845</v>
      </c>
      <c r="D404" s="263" t="s">
        <v>339</v>
      </c>
      <c r="E404" s="264" t="s">
        <v>846</v>
      </c>
      <c r="F404" s="265" t="s">
        <v>847</v>
      </c>
      <c r="G404" s="266" t="s">
        <v>192</v>
      </c>
      <c r="H404" s="267">
        <v>1</v>
      </c>
      <c r="I404" s="268"/>
      <c r="J404" s="269">
        <f t="shared" si="30"/>
        <v>0</v>
      </c>
      <c r="K404" s="270"/>
      <c r="L404" s="271"/>
      <c r="M404" s="272" t="s">
        <v>1</v>
      </c>
      <c r="N404" s="273" t="s">
        <v>46</v>
      </c>
      <c r="O404" s="72"/>
      <c r="P404" s="215">
        <f t="shared" si="31"/>
        <v>0</v>
      </c>
      <c r="Q404" s="215">
        <v>2.8000000000000001E-2</v>
      </c>
      <c r="R404" s="215">
        <f t="shared" si="32"/>
        <v>2.8000000000000001E-2</v>
      </c>
      <c r="S404" s="215">
        <v>0</v>
      </c>
      <c r="T404" s="216">
        <f t="shared" si="3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360</v>
      </c>
      <c r="AT404" s="217" t="s">
        <v>339</v>
      </c>
      <c r="AU404" s="217" t="s">
        <v>185</v>
      </c>
      <c r="AY404" s="18" t="s">
        <v>177</v>
      </c>
      <c r="BE404" s="218">
        <f t="shared" si="34"/>
        <v>0</v>
      </c>
      <c r="BF404" s="218">
        <f t="shared" si="35"/>
        <v>0</v>
      </c>
      <c r="BG404" s="218">
        <f t="shared" si="36"/>
        <v>0</v>
      </c>
      <c r="BH404" s="218">
        <f t="shared" si="37"/>
        <v>0</v>
      </c>
      <c r="BI404" s="218">
        <f t="shared" si="38"/>
        <v>0</v>
      </c>
      <c r="BJ404" s="18" t="s">
        <v>185</v>
      </c>
      <c r="BK404" s="218">
        <f t="shared" si="39"/>
        <v>0</v>
      </c>
      <c r="BL404" s="18" t="s">
        <v>263</v>
      </c>
      <c r="BM404" s="217" t="s">
        <v>848</v>
      </c>
    </row>
    <row r="405" spans="1:65" s="2" customFormat="1" ht="21.75" customHeight="1">
      <c r="A405" s="35"/>
      <c r="B405" s="36"/>
      <c r="C405" s="205" t="s">
        <v>849</v>
      </c>
      <c r="D405" s="205" t="s">
        <v>180</v>
      </c>
      <c r="E405" s="206" t="s">
        <v>850</v>
      </c>
      <c r="F405" s="207" t="s">
        <v>851</v>
      </c>
      <c r="G405" s="208" t="s">
        <v>192</v>
      </c>
      <c r="H405" s="209">
        <v>9</v>
      </c>
      <c r="I405" s="210"/>
      <c r="J405" s="211">
        <f t="shared" si="30"/>
        <v>0</v>
      </c>
      <c r="K405" s="212"/>
      <c r="L405" s="40"/>
      <c r="M405" s="213" t="s">
        <v>1</v>
      </c>
      <c r="N405" s="214" t="s">
        <v>46</v>
      </c>
      <c r="O405" s="72"/>
      <c r="P405" s="215">
        <f t="shared" si="31"/>
        <v>0</v>
      </c>
      <c r="Q405" s="215">
        <v>0</v>
      </c>
      <c r="R405" s="215">
        <f t="shared" si="32"/>
        <v>0</v>
      </c>
      <c r="S405" s="215">
        <v>2.8000000000000001E-2</v>
      </c>
      <c r="T405" s="216">
        <f t="shared" si="33"/>
        <v>0.252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263</v>
      </c>
      <c r="AT405" s="217" t="s">
        <v>180</v>
      </c>
      <c r="AU405" s="217" t="s">
        <v>185</v>
      </c>
      <c r="AY405" s="18" t="s">
        <v>177</v>
      </c>
      <c r="BE405" s="218">
        <f t="shared" si="34"/>
        <v>0</v>
      </c>
      <c r="BF405" s="218">
        <f t="shared" si="35"/>
        <v>0</v>
      </c>
      <c r="BG405" s="218">
        <f t="shared" si="36"/>
        <v>0</v>
      </c>
      <c r="BH405" s="218">
        <f t="shared" si="37"/>
        <v>0</v>
      </c>
      <c r="BI405" s="218">
        <f t="shared" si="38"/>
        <v>0</v>
      </c>
      <c r="BJ405" s="18" t="s">
        <v>185</v>
      </c>
      <c r="BK405" s="218">
        <f t="shared" si="39"/>
        <v>0</v>
      </c>
      <c r="BL405" s="18" t="s">
        <v>263</v>
      </c>
      <c r="BM405" s="217" t="s">
        <v>852</v>
      </c>
    </row>
    <row r="406" spans="1:65" s="13" customFormat="1" ht="10.199999999999999">
      <c r="B406" s="219"/>
      <c r="C406" s="220"/>
      <c r="D406" s="221" t="s">
        <v>187</v>
      </c>
      <c r="E406" s="222" t="s">
        <v>1</v>
      </c>
      <c r="F406" s="223" t="s">
        <v>853</v>
      </c>
      <c r="G406" s="220"/>
      <c r="H406" s="222" t="s">
        <v>1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187</v>
      </c>
      <c r="AU406" s="229" t="s">
        <v>185</v>
      </c>
      <c r="AV406" s="13" t="s">
        <v>88</v>
      </c>
      <c r="AW406" s="13" t="s">
        <v>36</v>
      </c>
      <c r="AX406" s="13" t="s">
        <v>80</v>
      </c>
      <c r="AY406" s="229" t="s">
        <v>177</v>
      </c>
    </row>
    <row r="407" spans="1:65" s="14" customFormat="1" ht="10.199999999999999">
      <c r="B407" s="230"/>
      <c r="C407" s="231"/>
      <c r="D407" s="221" t="s">
        <v>187</v>
      </c>
      <c r="E407" s="232" t="s">
        <v>1</v>
      </c>
      <c r="F407" s="233" t="s">
        <v>200</v>
      </c>
      <c r="G407" s="231"/>
      <c r="H407" s="234">
        <v>5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187</v>
      </c>
      <c r="AU407" s="240" t="s">
        <v>185</v>
      </c>
      <c r="AV407" s="14" t="s">
        <v>185</v>
      </c>
      <c r="AW407" s="14" t="s">
        <v>36</v>
      </c>
      <c r="AX407" s="14" t="s">
        <v>80</v>
      </c>
      <c r="AY407" s="240" t="s">
        <v>177</v>
      </c>
    </row>
    <row r="408" spans="1:65" s="13" customFormat="1" ht="10.199999999999999">
      <c r="B408" s="219"/>
      <c r="C408" s="220"/>
      <c r="D408" s="221" t="s">
        <v>187</v>
      </c>
      <c r="E408" s="222" t="s">
        <v>1</v>
      </c>
      <c r="F408" s="223" t="s">
        <v>854</v>
      </c>
      <c r="G408" s="220"/>
      <c r="H408" s="222" t="s">
        <v>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187</v>
      </c>
      <c r="AU408" s="229" t="s">
        <v>185</v>
      </c>
      <c r="AV408" s="13" t="s">
        <v>88</v>
      </c>
      <c r="AW408" s="13" t="s">
        <v>36</v>
      </c>
      <c r="AX408" s="13" t="s">
        <v>80</v>
      </c>
      <c r="AY408" s="229" t="s">
        <v>177</v>
      </c>
    </row>
    <row r="409" spans="1:65" s="14" customFormat="1" ht="10.199999999999999">
      <c r="B409" s="230"/>
      <c r="C409" s="231"/>
      <c r="D409" s="221" t="s">
        <v>187</v>
      </c>
      <c r="E409" s="232" t="s">
        <v>1</v>
      </c>
      <c r="F409" s="233" t="s">
        <v>184</v>
      </c>
      <c r="G409" s="231"/>
      <c r="H409" s="234">
        <v>4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187</v>
      </c>
      <c r="AU409" s="240" t="s">
        <v>185</v>
      </c>
      <c r="AV409" s="14" t="s">
        <v>185</v>
      </c>
      <c r="AW409" s="14" t="s">
        <v>36</v>
      </c>
      <c r="AX409" s="14" t="s">
        <v>80</v>
      </c>
      <c r="AY409" s="240" t="s">
        <v>177</v>
      </c>
    </row>
    <row r="410" spans="1:65" s="15" customFormat="1" ht="10.199999999999999">
      <c r="B410" s="241"/>
      <c r="C410" s="242"/>
      <c r="D410" s="221" t="s">
        <v>187</v>
      </c>
      <c r="E410" s="243" t="s">
        <v>1</v>
      </c>
      <c r="F410" s="244" t="s">
        <v>217</v>
      </c>
      <c r="G410" s="242"/>
      <c r="H410" s="245">
        <v>9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AT410" s="251" t="s">
        <v>187</v>
      </c>
      <c r="AU410" s="251" t="s">
        <v>185</v>
      </c>
      <c r="AV410" s="15" t="s">
        <v>184</v>
      </c>
      <c r="AW410" s="15" t="s">
        <v>36</v>
      </c>
      <c r="AX410" s="15" t="s">
        <v>88</v>
      </c>
      <c r="AY410" s="251" t="s">
        <v>177</v>
      </c>
    </row>
    <row r="411" spans="1:65" s="2" customFormat="1" ht="21.75" customHeight="1">
      <c r="A411" s="35"/>
      <c r="B411" s="36"/>
      <c r="C411" s="205" t="s">
        <v>855</v>
      </c>
      <c r="D411" s="205" t="s">
        <v>180</v>
      </c>
      <c r="E411" s="206" t="s">
        <v>856</v>
      </c>
      <c r="F411" s="207" t="s">
        <v>857</v>
      </c>
      <c r="G411" s="208" t="s">
        <v>426</v>
      </c>
      <c r="H411" s="274"/>
      <c r="I411" s="210"/>
      <c r="J411" s="211">
        <f>ROUND(I411*H411,2)</f>
        <v>0</v>
      </c>
      <c r="K411" s="212"/>
      <c r="L411" s="40"/>
      <c r="M411" s="213" t="s">
        <v>1</v>
      </c>
      <c r="N411" s="214" t="s">
        <v>46</v>
      </c>
      <c r="O411" s="72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263</v>
      </c>
      <c r="AT411" s="217" t="s">
        <v>180</v>
      </c>
      <c r="AU411" s="217" t="s">
        <v>185</v>
      </c>
      <c r="AY411" s="18" t="s">
        <v>177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185</v>
      </c>
      <c r="BK411" s="218">
        <f>ROUND(I411*H411,2)</f>
        <v>0</v>
      </c>
      <c r="BL411" s="18" t="s">
        <v>263</v>
      </c>
      <c r="BM411" s="217" t="s">
        <v>858</v>
      </c>
    </row>
    <row r="412" spans="1:65" s="12" customFormat="1" ht="22.8" customHeight="1">
      <c r="B412" s="189"/>
      <c r="C412" s="190"/>
      <c r="D412" s="191" t="s">
        <v>79</v>
      </c>
      <c r="E412" s="203" t="s">
        <v>859</v>
      </c>
      <c r="F412" s="203" t="s">
        <v>860</v>
      </c>
      <c r="G412" s="190"/>
      <c r="H412" s="190"/>
      <c r="I412" s="193"/>
      <c r="J412" s="204">
        <f>BK412</f>
        <v>0</v>
      </c>
      <c r="K412" s="190"/>
      <c r="L412" s="195"/>
      <c r="M412" s="196"/>
      <c r="N412" s="197"/>
      <c r="O412" s="197"/>
      <c r="P412" s="198">
        <f>SUM(P413:P424)</f>
        <v>0</v>
      </c>
      <c r="Q412" s="197"/>
      <c r="R412" s="198">
        <f>SUM(R413:R424)</f>
        <v>0.16834799999999997</v>
      </c>
      <c r="S412" s="197"/>
      <c r="T412" s="199">
        <f>SUM(T413:T424)</f>
        <v>0</v>
      </c>
      <c r="AR412" s="200" t="s">
        <v>185</v>
      </c>
      <c r="AT412" s="201" t="s">
        <v>79</v>
      </c>
      <c r="AU412" s="201" t="s">
        <v>88</v>
      </c>
      <c r="AY412" s="200" t="s">
        <v>177</v>
      </c>
      <c r="BK412" s="202">
        <f>SUM(BK413:BK424)</f>
        <v>0</v>
      </c>
    </row>
    <row r="413" spans="1:65" s="2" customFormat="1" ht="21.75" customHeight="1">
      <c r="A413" s="35"/>
      <c r="B413" s="36"/>
      <c r="C413" s="205" t="s">
        <v>861</v>
      </c>
      <c r="D413" s="205" t="s">
        <v>180</v>
      </c>
      <c r="E413" s="206" t="s">
        <v>862</v>
      </c>
      <c r="F413" s="207" t="s">
        <v>863</v>
      </c>
      <c r="G413" s="208" t="s">
        <v>203</v>
      </c>
      <c r="H413" s="209">
        <v>0.9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46</v>
      </c>
      <c r="O413" s="72"/>
      <c r="P413" s="215">
        <f>O413*H413</f>
        <v>0</v>
      </c>
      <c r="Q413" s="215">
        <v>3.7399999999999998E-3</v>
      </c>
      <c r="R413" s="215">
        <f>Q413*H413</f>
        <v>3.3660000000000001E-3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263</v>
      </c>
      <c r="AT413" s="217" t="s">
        <v>180</v>
      </c>
      <c r="AU413" s="217" t="s">
        <v>185</v>
      </c>
      <c r="AY413" s="18" t="s">
        <v>177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185</v>
      </c>
      <c r="BK413" s="218">
        <f>ROUND(I413*H413,2)</f>
        <v>0</v>
      </c>
      <c r="BL413" s="18" t="s">
        <v>263</v>
      </c>
      <c r="BM413" s="217" t="s">
        <v>864</v>
      </c>
    </row>
    <row r="414" spans="1:65" s="13" customFormat="1" ht="20.399999999999999">
      <c r="B414" s="219"/>
      <c r="C414" s="220"/>
      <c r="D414" s="221" t="s">
        <v>187</v>
      </c>
      <c r="E414" s="222" t="s">
        <v>1</v>
      </c>
      <c r="F414" s="223" t="s">
        <v>865</v>
      </c>
      <c r="G414" s="220"/>
      <c r="H414" s="222" t="s">
        <v>1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187</v>
      </c>
      <c r="AU414" s="229" t="s">
        <v>185</v>
      </c>
      <c r="AV414" s="13" t="s">
        <v>88</v>
      </c>
      <c r="AW414" s="13" t="s">
        <v>36</v>
      </c>
      <c r="AX414" s="13" t="s">
        <v>80</v>
      </c>
      <c r="AY414" s="229" t="s">
        <v>177</v>
      </c>
    </row>
    <row r="415" spans="1:65" s="14" customFormat="1" ht="10.199999999999999">
      <c r="B415" s="230"/>
      <c r="C415" s="231"/>
      <c r="D415" s="221" t="s">
        <v>187</v>
      </c>
      <c r="E415" s="232" t="s">
        <v>1</v>
      </c>
      <c r="F415" s="233" t="s">
        <v>866</v>
      </c>
      <c r="G415" s="231"/>
      <c r="H415" s="234">
        <v>0.9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187</v>
      </c>
      <c r="AU415" s="240" t="s">
        <v>185</v>
      </c>
      <c r="AV415" s="14" t="s">
        <v>185</v>
      </c>
      <c r="AW415" s="14" t="s">
        <v>36</v>
      </c>
      <c r="AX415" s="14" t="s">
        <v>88</v>
      </c>
      <c r="AY415" s="240" t="s">
        <v>177</v>
      </c>
    </row>
    <row r="416" spans="1:65" s="2" customFormat="1" ht="21.75" customHeight="1">
      <c r="A416" s="35"/>
      <c r="B416" s="36"/>
      <c r="C416" s="205" t="s">
        <v>867</v>
      </c>
      <c r="D416" s="205" t="s">
        <v>180</v>
      </c>
      <c r="E416" s="206" t="s">
        <v>868</v>
      </c>
      <c r="F416" s="207" t="s">
        <v>869</v>
      </c>
      <c r="G416" s="208" t="s">
        <v>210</v>
      </c>
      <c r="H416" s="209">
        <v>5.0999999999999996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46</v>
      </c>
      <c r="O416" s="72"/>
      <c r="P416" s="215">
        <f>O416*H416</f>
        <v>0</v>
      </c>
      <c r="Q416" s="215">
        <v>3.6700000000000001E-3</v>
      </c>
      <c r="R416" s="215">
        <f>Q416*H416</f>
        <v>1.8716999999999998E-2</v>
      </c>
      <c r="S416" s="215">
        <v>0</v>
      </c>
      <c r="T416" s="21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263</v>
      </c>
      <c r="AT416" s="217" t="s">
        <v>180</v>
      </c>
      <c r="AU416" s="217" t="s">
        <v>185</v>
      </c>
      <c r="AY416" s="18" t="s">
        <v>177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185</v>
      </c>
      <c r="BK416" s="218">
        <f>ROUND(I416*H416,2)</f>
        <v>0</v>
      </c>
      <c r="BL416" s="18" t="s">
        <v>263</v>
      </c>
      <c r="BM416" s="217" t="s">
        <v>870</v>
      </c>
    </row>
    <row r="417" spans="1:65" s="14" customFormat="1" ht="10.199999999999999">
      <c r="B417" s="230"/>
      <c r="C417" s="231"/>
      <c r="D417" s="221" t="s">
        <v>187</v>
      </c>
      <c r="E417" s="232" t="s">
        <v>1</v>
      </c>
      <c r="F417" s="233" t="s">
        <v>871</v>
      </c>
      <c r="G417" s="231"/>
      <c r="H417" s="234">
        <v>5.0999999999999996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187</v>
      </c>
      <c r="AU417" s="240" t="s">
        <v>185</v>
      </c>
      <c r="AV417" s="14" t="s">
        <v>185</v>
      </c>
      <c r="AW417" s="14" t="s">
        <v>36</v>
      </c>
      <c r="AX417" s="14" t="s">
        <v>80</v>
      </c>
      <c r="AY417" s="240" t="s">
        <v>177</v>
      </c>
    </row>
    <row r="418" spans="1:65" s="15" customFormat="1" ht="10.199999999999999">
      <c r="B418" s="241"/>
      <c r="C418" s="242"/>
      <c r="D418" s="221" t="s">
        <v>187</v>
      </c>
      <c r="E418" s="243" t="s">
        <v>1</v>
      </c>
      <c r="F418" s="244" t="s">
        <v>217</v>
      </c>
      <c r="G418" s="242"/>
      <c r="H418" s="245">
        <v>5.0999999999999996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187</v>
      </c>
      <c r="AU418" s="251" t="s">
        <v>185</v>
      </c>
      <c r="AV418" s="15" t="s">
        <v>184</v>
      </c>
      <c r="AW418" s="15" t="s">
        <v>36</v>
      </c>
      <c r="AX418" s="15" t="s">
        <v>88</v>
      </c>
      <c r="AY418" s="251" t="s">
        <v>177</v>
      </c>
    </row>
    <row r="419" spans="1:65" s="2" customFormat="1" ht="21.75" customHeight="1">
      <c r="A419" s="35"/>
      <c r="B419" s="36"/>
      <c r="C419" s="263" t="s">
        <v>872</v>
      </c>
      <c r="D419" s="263" t="s">
        <v>339</v>
      </c>
      <c r="E419" s="264" t="s">
        <v>873</v>
      </c>
      <c r="F419" s="265" t="s">
        <v>1070</v>
      </c>
      <c r="G419" s="266" t="s">
        <v>210</v>
      </c>
      <c r="H419" s="267">
        <v>6</v>
      </c>
      <c r="I419" s="268"/>
      <c r="J419" s="269">
        <f>ROUND(I419*H419,2)</f>
        <v>0</v>
      </c>
      <c r="K419" s="270"/>
      <c r="L419" s="271"/>
      <c r="M419" s="272" t="s">
        <v>1</v>
      </c>
      <c r="N419" s="273" t="s">
        <v>46</v>
      </c>
      <c r="O419" s="72"/>
      <c r="P419" s="215">
        <f>O419*H419</f>
        <v>0</v>
      </c>
      <c r="Q419" s="215">
        <v>1.7999999999999999E-2</v>
      </c>
      <c r="R419" s="215">
        <f>Q419*H419</f>
        <v>0.10799999999999998</v>
      </c>
      <c r="S419" s="215">
        <v>0</v>
      </c>
      <c r="T419" s="216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17" t="s">
        <v>360</v>
      </c>
      <c r="AT419" s="217" t="s">
        <v>339</v>
      </c>
      <c r="AU419" s="217" t="s">
        <v>185</v>
      </c>
      <c r="AY419" s="18" t="s">
        <v>177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8" t="s">
        <v>185</v>
      </c>
      <c r="BK419" s="218">
        <f>ROUND(I419*H419,2)</f>
        <v>0</v>
      </c>
      <c r="BL419" s="18" t="s">
        <v>263</v>
      </c>
      <c r="BM419" s="217" t="s">
        <v>875</v>
      </c>
    </row>
    <row r="420" spans="1:65" s="14" customFormat="1" ht="20.399999999999999">
      <c r="B420" s="230"/>
      <c r="C420" s="231"/>
      <c r="D420" s="221" t="s">
        <v>187</v>
      </c>
      <c r="E420" s="231"/>
      <c r="F420" s="233" t="s">
        <v>876</v>
      </c>
      <c r="G420" s="231"/>
      <c r="H420" s="234">
        <v>6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187</v>
      </c>
      <c r="AU420" s="240" t="s">
        <v>185</v>
      </c>
      <c r="AV420" s="14" t="s">
        <v>185</v>
      </c>
      <c r="AW420" s="14" t="s">
        <v>4</v>
      </c>
      <c r="AX420" s="14" t="s">
        <v>88</v>
      </c>
      <c r="AY420" s="240" t="s">
        <v>177</v>
      </c>
    </row>
    <row r="421" spans="1:65" s="2" customFormat="1" ht="16.5" customHeight="1">
      <c r="A421" s="35"/>
      <c r="B421" s="36"/>
      <c r="C421" s="205" t="s">
        <v>877</v>
      </c>
      <c r="D421" s="205" t="s">
        <v>180</v>
      </c>
      <c r="E421" s="206" t="s">
        <v>878</v>
      </c>
      <c r="F421" s="207" t="s">
        <v>879</v>
      </c>
      <c r="G421" s="208" t="s">
        <v>210</v>
      </c>
      <c r="H421" s="209">
        <v>5.0999999999999996</v>
      </c>
      <c r="I421" s="210"/>
      <c r="J421" s="211">
        <f>ROUND(I421*H421,2)</f>
        <v>0</v>
      </c>
      <c r="K421" s="212"/>
      <c r="L421" s="40"/>
      <c r="M421" s="213" t="s">
        <v>1</v>
      </c>
      <c r="N421" s="214" t="s">
        <v>46</v>
      </c>
      <c r="O421" s="72"/>
      <c r="P421" s="215">
        <f>O421*H421</f>
        <v>0</v>
      </c>
      <c r="Q421" s="215">
        <v>2.9999999999999997E-4</v>
      </c>
      <c r="R421" s="215">
        <f>Q421*H421</f>
        <v>1.5299999999999997E-3</v>
      </c>
      <c r="S421" s="215">
        <v>0</v>
      </c>
      <c r="T421" s="216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7" t="s">
        <v>263</v>
      </c>
      <c r="AT421" s="217" t="s">
        <v>180</v>
      </c>
      <c r="AU421" s="217" t="s">
        <v>185</v>
      </c>
      <c r="AY421" s="18" t="s">
        <v>177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185</v>
      </c>
      <c r="BK421" s="218">
        <f>ROUND(I421*H421,2)</f>
        <v>0</v>
      </c>
      <c r="BL421" s="18" t="s">
        <v>263</v>
      </c>
      <c r="BM421" s="217" t="s">
        <v>880</v>
      </c>
    </row>
    <row r="422" spans="1:65" s="2" customFormat="1" ht="16.5" customHeight="1">
      <c r="A422" s="35"/>
      <c r="B422" s="36"/>
      <c r="C422" s="205" t="s">
        <v>881</v>
      </c>
      <c r="D422" s="205" t="s">
        <v>180</v>
      </c>
      <c r="E422" s="206" t="s">
        <v>882</v>
      </c>
      <c r="F422" s="207" t="s">
        <v>883</v>
      </c>
      <c r="G422" s="208" t="s">
        <v>203</v>
      </c>
      <c r="H422" s="209">
        <v>9</v>
      </c>
      <c r="I422" s="210"/>
      <c r="J422" s="211">
        <f>ROUND(I422*H422,2)</f>
        <v>0</v>
      </c>
      <c r="K422" s="212"/>
      <c r="L422" s="40"/>
      <c r="M422" s="213" t="s">
        <v>1</v>
      </c>
      <c r="N422" s="214" t="s">
        <v>46</v>
      </c>
      <c r="O422" s="72"/>
      <c r="P422" s="215">
        <f>O422*H422</f>
        <v>0</v>
      </c>
      <c r="Q422" s="215">
        <v>3.0000000000000001E-5</v>
      </c>
      <c r="R422" s="215">
        <f>Q422*H422</f>
        <v>2.7E-4</v>
      </c>
      <c r="S422" s="215">
        <v>0</v>
      </c>
      <c r="T422" s="216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7" t="s">
        <v>263</v>
      </c>
      <c r="AT422" s="217" t="s">
        <v>180</v>
      </c>
      <c r="AU422" s="217" t="s">
        <v>185</v>
      </c>
      <c r="AY422" s="18" t="s">
        <v>177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8" t="s">
        <v>185</v>
      </c>
      <c r="BK422" s="218">
        <f>ROUND(I422*H422,2)</f>
        <v>0</v>
      </c>
      <c r="BL422" s="18" t="s">
        <v>263</v>
      </c>
      <c r="BM422" s="217" t="s">
        <v>884</v>
      </c>
    </row>
    <row r="423" spans="1:65" s="2" customFormat="1" ht="21.75" customHeight="1">
      <c r="A423" s="35"/>
      <c r="B423" s="36"/>
      <c r="C423" s="205" t="s">
        <v>885</v>
      </c>
      <c r="D423" s="205" t="s">
        <v>180</v>
      </c>
      <c r="E423" s="206" t="s">
        <v>886</v>
      </c>
      <c r="F423" s="207" t="s">
        <v>887</v>
      </c>
      <c r="G423" s="208" t="s">
        <v>210</v>
      </c>
      <c r="H423" s="209">
        <v>5.0999999999999996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46</v>
      </c>
      <c r="O423" s="72"/>
      <c r="P423" s="215">
        <f>O423*H423</f>
        <v>0</v>
      </c>
      <c r="Q423" s="215">
        <v>7.1500000000000001E-3</v>
      </c>
      <c r="R423" s="215">
        <f>Q423*H423</f>
        <v>3.6464999999999997E-2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263</v>
      </c>
      <c r="AT423" s="217" t="s">
        <v>180</v>
      </c>
      <c r="AU423" s="217" t="s">
        <v>185</v>
      </c>
      <c r="AY423" s="18" t="s">
        <v>177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185</v>
      </c>
      <c r="BK423" s="218">
        <f>ROUND(I423*H423,2)</f>
        <v>0</v>
      </c>
      <c r="BL423" s="18" t="s">
        <v>263</v>
      </c>
      <c r="BM423" s="217" t="s">
        <v>888</v>
      </c>
    </row>
    <row r="424" spans="1:65" s="2" customFormat="1" ht="21.75" customHeight="1">
      <c r="A424" s="35"/>
      <c r="B424" s="36"/>
      <c r="C424" s="205" t="s">
        <v>889</v>
      </c>
      <c r="D424" s="205" t="s">
        <v>180</v>
      </c>
      <c r="E424" s="206" t="s">
        <v>890</v>
      </c>
      <c r="F424" s="207" t="s">
        <v>891</v>
      </c>
      <c r="G424" s="208" t="s">
        <v>426</v>
      </c>
      <c r="H424" s="274"/>
      <c r="I424" s="210"/>
      <c r="J424" s="211">
        <f>ROUND(I424*H424,2)</f>
        <v>0</v>
      </c>
      <c r="K424" s="212"/>
      <c r="L424" s="40"/>
      <c r="M424" s="213" t="s">
        <v>1</v>
      </c>
      <c r="N424" s="214" t="s">
        <v>46</v>
      </c>
      <c r="O424" s="72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7" t="s">
        <v>263</v>
      </c>
      <c r="AT424" s="217" t="s">
        <v>180</v>
      </c>
      <c r="AU424" s="217" t="s">
        <v>185</v>
      </c>
      <c r="AY424" s="18" t="s">
        <v>177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185</v>
      </c>
      <c r="BK424" s="218">
        <f>ROUND(I424*H424,2)</f>
        <v>0</v>
      </c>
      <c r="BL424" s="18" t="s">
        <v>263</v>
      </c>
      <c r="BM424" s="217" t="s">
        <v>892</v>
      </c>
    </row>
    <row r="425" spans="1:65" s="12" customFormat="1" ht="22.8" customHeight="1">
      <c r="B425" s="189"/>
      <c r="C425" s="190"/>
      <c r="D425" s="191" t="s">
        <v>79</v>
      </c>
      <c r="E425" s="203" t="s">
        <v>893</v>
      </c>
      <c r="F425" s="203" t="s">
        <v>894</v>
      </c>
      <c r="G425" s="190"/>
      <c r="H425" s="190"/>
      <c r="I425" s="193"/>
      <c r="J425" s="204">
        <f>BK425</f>
        <v>0</v>
      </c>
      <c r="K425" s="190"/>
      <c r="L425" s="195"/>
      <c r="M425" s="196"/>
      <c r="N425" s="197"/>
      <c r="O425" s="197"/>
      <c r="P425" s="198">
        <f>SUM(P426:P438)</f>
        <v>0</v>
      </c>
      <c r="Q425" s="197"/>
      <c r="R425" s="198">
        <f>SUM(R426:R438)</f>
        <v>0.12939510000000001</v>
      </c>
      <c r="S425" s="197"/>
      <c r="T425" s="199">
        <f>SUM(T426:T438)</f>
        <v>0</v>
      </c>
      <c r="AR425" s="200" t="s">
        <v>185</v>
      </c>
      <c r="AT425" s="201" t="s">
        <v>79</v>
      </c>
      <c r="AU425" s="201" t="s">
        <v>88</v>
      </c>
      <c r="AY425" s="200" t="s">
        <v>177</v>
      </c>
      <c r="BK425" s="202">
        <f>SUM(BK426:BK438)</f>
        <v>0</v>
      </c>
    </row>
    <row r="426" spans="1:65" s="2" customFormat="1" ht="21.75" customHeight="1">
      <c r="A426" s="35"/>
      <c r="B426" s="36"/>
      <c r="C426" s="205" t="s">
        <v>895</v>
      </c>
      <c r="D426" s="205" t="s">
        <v>180</v>
      </c>
      <c r="E426" s="206" t="s">
        <v>896</v>
      </c>
      <c r="F426" s="207" t="s">
        <v>897</v>
      </c>
      <c r="G426" s="208" t="s">
        <v>210</v>
      </c>
      <c r="H426" s="209">
        <v>39.700000000000003</v>
      </c>
      <c r="I426" s="210"/>
      <c r="J426" s="211">
        <f>ROUND(I426*H426,2)</f>
        <v>0</v>
      </c>
      <c r="K426" s="212"/>
      <c r="L426" s="40"/>
      <c r="M426" s="213" t="s">
        <v>1</v>
      </c>
      <c r="N426" s="214" t="s">
        <v>46</v>
      </c>
      <c r="O426" s="72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7" t="s">
        <v>263</v>
      </c>
      <c r="AT426" s="217" t="s">
        <v>180</v>
      </c>
      <c r="AU426" s="217" t="s">
        <v>185</v>
      </c>
      <c r="AY426" s="18" t="s">
        <v>177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185</v>
      </c>
      <c r="BK426" s="218">
        <f>ROUND(I426*H426,2)</f>
        <v>0</v>
      </c>
      <c r="BL426" s="18" t="s">
        <v>263</v>
      </c>
      <c r="BM426" s="217" t="s">
        <v>898</v>
      </c>
    </row>
    <row r="427" spans="1:65" s="2" customFormat="1" ht="16.5" customHeight="1">
      <c r="A427" s="35"/>
      <c r="B427" s="36"/>
      <c r="C427" s="205" t="s">
        <v>899</v>
      </c>
      <c r="D427" s="205" t="s">
        <v>180</v>
      </c>
      <c r="E427" s="206" t="s">
        <v>900</v>
      </c>
      <c r="F427" s="207" t="s">
        <v>901</v>
      </c>
      <c r="G427" s="208" t="s">
        <v>210</v>
      </c>
      <c r="H427" s="209">
        <v>39.700000000000003</v>
      </c>
      <c r="I427" s="210"/>
      <c r="J427" s="211">
        <f>ROUND(I427*H427,2)</f>
        <v>0</v>
      </c>
      <c r="K427" s="212"/>
      <c r="L427" s="40"/>
      <c r="M427" s="213" t="s">
        <v>1</v>
      </c>
      <c r="N427" s="214" t="s">
        <v>46</v>
      </c>
      <c r="O427" s="72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17" t="s">
        <v>263</v>
      </c>
      <c r="AT427" s="217" t="s">
        <v>180</v>
      </c>
      <c r="AU427" s="217" t="s">
        <v>185</v>
      </c>
      <c r="AY427" s="18" t="s">
        <v>177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185</v>
      </c>
      <c r="BK427" s="218">
        <f>ROUND(I427*H427,2)</f>
        <v>0</v>
      </c>
      <c r="BL427" s="18" t="s">
        <v>263</v>
      </c>
      <c r="BM427" s="217" t="s">
        <v>902</v>
      </c>
    </row>
    <row r="428" spans="1:65" s="2" customFormat="1" ht="21.75" customHeight="1">
      <c r="A428" s="35"/>
      <c r="B428" s="36"/>
      <c r="C428" s="205" t="s">
        <v>903</v>
      </c>
      <c r="D428" s="205" t="s">
        <v>180</v>
      </c>
      <c r="E428" s="206" t="s">
        <v>904</v>
      </c>
      <c r="F428" s="207" t="s">
        <v>905</v>
      </c>
      <c r="G428" s="208" t="s">
        <v>210</v>
      </c>
      <c r="H428" s="209">
        <v>39.700000000000003</v>
      </c>
      <c r="I428" s="210"/>
      <c r="J428" s="211">
        <f>ROUND(I428*H428,2)</f>
        <v>0</v>
      </c>
      <c r="K428" s="212"/>
      <c r="L428" s="40"/>
      <c r="M428" s="213" t="s">
        <v>1</v>
      </c>
      <c r="N428" s="214" t="s">
        <v>46</v>
      </c>
      <c r="O428" s="72"/>
      <c r="P428" s="215">
        <f>O428*H428</f>
        <v>0</v>
      </c>
      <c r="Q428" s="215">
        <v>3.0000000000000001E-5</v>
      </c>
      <c r="R428" s="215">
        <f>Q428*H428</f>
        <v>1.1910000000000002E-3</v>
      </c>
      <c r="S428" s="215">
        <v>0</v>
      </c>
      <c r="T428" s="21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7" t="s">
        <v>263</v>
      </c>
      <c r="AT428" s="217" t="s">
        <v>180</v>
      </c>
      <c r="AU428" s="217" t="s">
        <v>185</v>
      </c>
      <c r="AY428" s="18" t="s">
        <v>177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185</v>
      </c>
      <c r="BK428" s="218">
        <f>ROUND(I428*H428,2)</f>
        <v>0</v>
      </c>
      <c r="BL428" s="18" t="s">
        <v>263</v>
      </c>
      <c r="BM428" s="217" t="s">
        <v>906</v>
      </c>
    </row>
    <row r="429" spans="1:65" s="2" customFormat="1" ht="16.5" customHeight="1">
      <c r="A429" s="35"/>
      <c r="B429" s="36"/>
      <c r="C429" s="205" t="s">
        <v>907</v>
      </c>
      <c r="D429" s="205" t="s">
        <v>180</v>
      </c>
      <c r="E429" s="206" t="s">
        <v>908</v>
      </c>
      <c r="F429" s="207" t="s">
        <v>909</v>
      </c>
      <c r="G429" s="208" t="s">
        <v>210</v>
      </c>
      <c r="H429" s="209">
        <v>34.6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46</v>
      </c>
      <c r="O429" s="72"/>
      <c r="P429" s="215">
        <f>O429*H429</f>
        <v>0</v>
      </c>
      <c r="Q429" s="215">
        <v>2.9999999999999997E-4</v>
      </c>
      <c r="R429" s="215">
        <f>Q429*H429</f>
        <v>1.038E-2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263</v>
      </c>
      <c r="AT429" s="217" t="s">
        <v>180</v>
      </c>
      <c r="AU429" s="217" t="s">
        <v>185</v>
      </c>
      <c r="AY429" s="18" t="s">
        <v>177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185</v>
      </c>
      <c r="BK429" s="218">
        <f>ROUND(I429*H429,2)</f>
        <v>0</v>
      </c>
      <c r="BL429" s="18" t="s">
        <v>263</v>
      </c>
      <c r="BM429" s="217" t="s">
        <v>910</v>
      </c>
    </row>
    <row r="430" spans="1:65" s="14" customFormat="1" ht="10.199999999999999">
      <c r="B430" s="230"/>
      <c r="C430" s="231"/>
      <c r="D430" s="221" t="s">
        <v>187</v>
      </c>
      <c r="E430" s="232" t="s">
        <v>1</v>
      </c>
      <c r="F430" s="233" t="s">
        <v>1029</v>
      </c>
      <c r="G430" s="231"/>
      <c r="H430" s="234">
        <v>34.6</v>
      </c>
      <c r="I430" s="235"/>
      <c r="J430" s="231"/>
      <c r="K430" s="231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187</v>
      </c>
      <c r="AU430" s="240" t="s">
        <v>185</v>
      </c>
      <c r="AV430" s="14" t="s">
        <v>185</v>
      </c>
      <c r="AW430" s="14" t="s">
        <v>36</v>
      </c>
      <c r="AX430" s="14" t="s">
        <v>88</v>
      </c>
      <c r="AY430" s="240" t="s">
        <v>177</v>
      </c>
    </row>
    <row r="431" spans="1:65" s="2" customFormat="1" ht="33" customHeight="1">
      <c r="A431" s="35"/>
      <c r="B431" s="36"/>
      <c r="C431" s="263" t="s">
        <v>911</v>
      </c>
      <c r="D431" s="263" t="s">
        <v>339</v>
      </c>
      <c r="E431" s="264" t="s">
        <v>912</v>
      </c>
      <c r="F431" s="265" t="s">
        <v>913</v>
      </c>
      <c r="G431" s="266" t="s">
        <v>210</v>
      </c>
      <c r="H431" s="267">
        <v>38.06</v>
      </c>
      <c r="I431" s="268"/>
      <c r="J431" s="269">
        <f>ROUND(I431*H431,2)</f>
        <v>0</v>
      </c>
      <c r="K431" s="270"/>
      <c r="L431" s="271"/>
      <c r="M431" s="272" t="s">
        <v>1</v>
      </c>
      <c r="N431" s="273" t="s">
        <v>46</v>
      </c>
      <c r="O431" s="72"/>
      <c r="P431" s="215">
        <f>O431*H431</f>
        <v>0</v>
      </c>
      <c r="Q431" s="215">
        <v>2.8700000000000002E-3</v>
      </c>
      <c r="R431" s="215">
        <f>Q431*H431</f>
        <v>0.10923220000000002</v>
      </c>
      <c r="S431" s="215">
        <v>0</v>
      </c>
      <c r="T431" s="21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7" t="s">
        <v>360</v>
      </c>
      <c r="AT431" s="217" t="s">
        <v>339</v>
      </c>
      <c r="AU431" s="217" t="s">
        <v>185</v>
      </c>
      <c r="AY431" s="18" t="s">
        <v>177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185</v>
      </c>
      <c r="BK431" s="218">
        <f>ROUND(I431*H431,2)</f>
        <v>0</v>
      </c>
      <c r="BL431" s="18" t="s">
        <v>263</v>
      </c>
      <c r="BM431" s="217" t="s">
        <v>914</v>
      </c>
    </row>
    <row r="432" spans="1:65" s="14" customFormat="1" ht="10.199999999999999">
      <c r="B432" s="230"/>
      <c r="C432" s="231"/>
      <c r="D432" s="221" t="s">
        <v>187</v>
      </c>
      <c r="E432" s="231"/>
      <c r="F432" s="233" t="s">
        <v>1071</v>
      </c>
      <c r="G432" s="231"/>
      <c r="H432" s="234">
        <v>38.06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187</v>
      </c>
      <c r="AU432" s="240" t="s">
        <v>185</v>
      </c>
      <c r="AV432" s="14" t="s">
        <v>185</v>
      </c>
      <c r="AW432" s="14" t="s">
        <v>4</v>
      </c>
      <c r="AX432" s="14" t="s">
        <v>88</v>
      </c>
      <c r="AY432" s="240" t="s">
        <v>177</v>
      </c>
    </row>
    <row r="433" spans="1:65" s="2" customFormat="1" ht="16.5" customHeight="1">
      <c r="A433" s="35"/>
      <c r="B433" s="36"/>
      <c r="C433" s="205" t="s">
        <v>916</v>
      </c>
      <c r="D433" s="205" t="s">
        <v>180</v>
      </c>
      <c r="E433" s="206" t="s">
        <v>917</v>
      </c>
      <c r="F433" s="207" t="s">
        <v>918</v>
      </c>
      <c r="G433" s="208" t="s">
        <v>203</v>
      </c>
      <c r="H433" s="209">
        <v>44.5</v>
      </c>
      <c r="I433" s="210"/>
      <c r="J433" s="211">
        <f>ROUND(I433*H433,2)</f>
        <v>0</v>
      </c>
      <c r="K433" s="212"/>
      <c r="L433" s="40"/>
      <c r="M433" s="213" t="s">
        <v>1</v>
      </c>
      <c r="N433" s="214" t="s">
        <v>46</v>
      </c>
      <c r="O433" s="72"/>
      <c r="P433" s="215">
        <f>O433*H433</f>
        <v>0</v>
      </c>
      <c r="Q433" s="215">
        <v>2.0000000000000002E-5</v>
      </c>
      <c r="R433" s="215">
        <f>Q433*H433</f>
        <v>8.9000000000000006E-4</v>
      </c>
      <c r="S433" s="215">
        <v>0</v>
      </c>
      <c r="T433" s="21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263</v>
      </c>
      <c r="AT433" s="217" t="s">
        <v>180</v>
      </c>
      <c r="AU433" s="217" t="s">
        <v>185</v>
      </c>
      <c r="AY433" s="18" t="s">
        <v>177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185</v>
      </c>
      <c r="BK433" s="218">
        <f>ROUND(I433*H433,2)</f>
        <v>0</v>
      </c>
      <c r="BL433" s="18" t="s">
        <v>263</v>
      </c>
      <c r="BM433" s="217" t="s">
        <v>919</v>
      </c>
    </row>
    <row r="434" spans="1:65" s="2" customFormat="1" ht="16.5" customHeight="1">
      <c r="A434" s="35"/>
      <c r="B434" s="36"/>
      <c r="C434" s="263" t="s">
        <v>921</v>
      </c>
      <c r="D434" s="263" t="s">
        <v>339</v>
      </c>
      <c r="E434" s="264" t="s">
        <v>922</v>
      </c>
      <c r="F434" s="265" t="s">
        <v>923</v>
      </c>
      <c r="G434" s="266" t="s">
        <v>192</v>
      </c>
      <c r="H434" s="267">
        <v>51.345999999999997</v>
      </c>
      <c r="I434" s="268"/>
      <c r="J434" s="269">
        <f>ROUND(I434*H434,2)</f>
        <v>0</v>
      </c>
      <c r="K434" s="270"/>
      <c r="L434" s="271"/>
      <c r="M434" s="272" t="s">
        <v>1</v>
      </c>
      <c r="N434" s="273" t="s">
        <v>46</v>
      </c>
      <c r="O434" s="72"/>
      <c r="P434" s="215">
        <f>O434*H434</f>
        <v>0</v>
      </c>
      <c r="Q434" s="215">
        <v>1.4999999999999999E-4</v>
      </c>
      <c r="R434" s="215">
        <f>Q434*H434</f>
        <v>7.7018999999999985E-3</v>
      </c>
      <c r="S434" s="215">
        <v>0</v>
      </c>
      <c r="T434" s="216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17" t="s">
        <v>360</v>
      </c>
      <c r="AT434" s="217" t="s">
        <v>339</v>
      </c>
      <c r="AU434" s="217" t="s">
        <v>185</v>
      </c>
      <c r="AY434" s="18" t="s">
        <v>177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8" t="s">
        <v>185</v>
      </c>
      <c r="BK434" s="218">
        <f>ROUND(I434*H434,2)</f>
        <v>0</v>
      </c>
      <c r="BL434" s="18" t="s">
        <v>263</v>
      </c>
      <c r="BM434" s="217" t="s">
        <v>924</v>
      </c>
    </row>
    <row r="435" spans="1:65" s="14" customFormat="1" ht="20.399999999999999">
      <c r="B435" s="230"/>
      <c r="C435" s="231"/>
      <c r="D435" s="221" t="s">
        <v>187</v>
      </c>
      <c r="E435" s="231"/>
      <c r="F435" s="233" t="s">
        <v>1072</v>
      </c>
      <c r="G435" s="231"/>
      <c r="H435" s="234">
        <v>51.345999999999997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187</v>
      </c>
      <c r="AU435" s="240" t="s">
        <v>185</v>
      </c>
      <c r="AV435" s="14" t="s">
        <v>185</v>
      </c>
      <c r="AW435" s="14" t="s">
        <v>4</v>
      </c>
      <c r="AX435" s="14" t="s">
        <v>88</v>
      </c>
      <c r="AY435" s="240" t="s">
        <v>177</v>
      </c>
    </row>
    <row r="436" spans="1:65" s="2" customFormat="1" ht="16.5" customHeight="1">
      <c r="A436" s="35"/>
      <c r="B436" s="36"/>
      <c r="C436" s="205" t="s">
        <v>926</v>
      </c>
      <c r="D436" s="205" t="s">
        <v>180</v>
      </c>
      <c r="E436" s="206" t="s">
        <v>927</v>
      </c>
      <c r="F436" s="207" t="s">
        <v>928</v>
      </c>
      <c r="G436" s="208" t="s">
        <v>203</v>
      </c>
      <c r="H436" s="209">
        <v>4</v>
      </c>
      <c r="I436" s="210"/>
      <c r="J436" s="211">
        <f>ROUND(I436*H436,2)</f>
        <v>0</v>
      </c>
      <c r="K436" s="212"/>
      <c r="L436" s="40"/>
      <c r="M436" s="213" t="s">
        <v>1</v>
      </c>
      <c r="N436" s="214" t="s">
        <v>46</v>
      </c>
      <c r="O436" s="72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17" t="s">
        <v>263</v>
      </c>
      <c r="AT436" s="217" t="s">
        <v>180</v>
      </c>
      <c r="AU436" s="217" t="s">
        <v>185</v>
      </c>
      <c r="AY436" s="18" t="s">
        <v>177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185</v>
      </c>
      <c r="BK436" s="218">
        <f>ROUND(I436*H436,2)</f>
        <v>0</v>
      </c>
      <c r="BL436" s="18" t="s">
        <v>263</v>
      </c>
      <c r="BM436" s="217" t="s">
        <v>929</v>
      </c>
    </row>
    <row r="437" spans="1:65" s="2" customFormat="1" ht="16.5" customHeight="1">
      <c r="A437" s="35"/>
      <c r="B437" s="36"/>
      <c r="C437" s="263" t="s">
        <v>930</v>
      </c>
      <c r="D437" s="263" t="s">
        <v>339</v>
      </c>
      <c r="E437" s="264" t="s">
        <v>931</v>
      </c>
      <c r="F437" s="265" t="s">
        <v>932</v>
      </c>
      <c r="G437" s="266" t="s">
        <v>203</v>
      </c>
      <c r="H437" s="267">
        <v>4</v>
      </c>
      <c r="I437" s="268"/>
      <c r="J437" s="269">
        <f>ROUND(I437*H437,2)</f>
        <v>0</v>
      </c>
      <c r="K437" s="270"/>
      <c r="L437" s="271"/>
      <c r="M437" s="272" t="s">
        <v>1</v>
      </c>
      <c r="N437" s="273" t="s">
        <v>46</v>
      </c>
      <c r="O437" s="72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17" t="s">
        <v>360</v>
      </c>
      <c r="AT437" s="217" t="s">
        <v>339</v>
      </c>
      <c r="AU437" s="217" t="s">
        <v>185</v>
      </c>
      <c r="AY437" s="18" t="s">
        <v>177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185</v>
      </c>
      <c r="BK437" s="218">
        <f>ROUND(I437*H437,2)</f>
        <v>0</v>
      </c>
      <c r="BL437" s="18" t="s">
        <v>263</v>
      </c>
      <c r="BM437" s="217" t="s">
        <v>933</v>
      </c>
    </row>
    <row r="438" spans="1:65" s="2" customFormat="1" ht="21.75" customHeight="1">
      <c r="A438" s="35"/>
      <c r="B438" s="36"/>
      <c r="C438" s="205" t="s">
        <v>934</v>
      </c>
      <c r="D438" s="205" t="s">
        <v>180</v>
      </c>
      <c r="E438" s="206" t="s">
        <v>935</v>
      </c>
      <c r="F438" s="207" t="s">
        <v>936</v>
      </c>
      <c r="G438" s="208" t="s">
        <v>426</v>
      </c>
      <c r="H438" s="274"/>
      <c r="I438" s="210"/>
      <c r="J438" s="211">
        <f>ROUND(I438*H438,2)</f>
        <v>0</v>
      </c>
      <c r="K438" s="212"/>
      <c r="L438" s="40"/>
      <c r="M438" s="213" t="s">
        <v>1</v>
      </c>
      <c r="N438" s="214" t="s">
        <v>46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263</v>
      </c>
      <c r="AT438" s="217" t="s">
        <v>180</v>
      </c>
      <c r="AU438" s="217" t="s">
        <v>185</v>
      </c>
      <c r="AY438" s="18" t="s">
        <v>177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185</v>
      </c>
      <c r="BK438" s="218">
        <f>ROUND(I438*H438,2)</f>
        <v>0</v>
      </c>
      <c r="BL438" s="18" t="s">
        <v>263</v>
      </c>
      <c r="BM438" s="217" t="s">
        <v>937</v>
      </c>
    </row>
    <row r="439" spans="1:65" s="12" customFormat="1" ht="22.8" customHeight="1">
      <c r="B439" s="189"/>
      <c r="C439" s="190"/>
      <c r="D439" s="191" t="s">
        <v>79</v>
      </c>
      <c r="E439" s="203" t="s">
        <v>938</v>
      </c>
      <c r="F439" s="203" t="s">
        <v>939</v>
      </c>
      <c r="G439" s="190"/>
      <c r="H439" s="190"/>
      <c r="I439" s="193"/>
      <c r="J439" s="204">
        <f>BK439</f>
        <v>0</v>
      </c>
      <c r="K439" s="190"/>
      <c r="L439" s="195"/>
      <c r="M439" s="196"/>
      <c r="N439" s="197"/>
      <c r="O439" s="197"/>
      <c r="P439" s="198">
        <f>SUM(P440:P449)</f>
        <v>0</v>
      </c>
      <c r="Q439" s="197"/>
      <c r="R439" s="198">
        <f>SUM(R440:R449)</f>
        <v>0.29846499999999998</v>
      </c>
      <c r="S439" s="197"/>
      <c r="T439" s="199">
        <f>SUM(T440:T449)</f>
        <v>0</v>
      </c>
      <c r="AR439" s="200" t="s">
        <v>185</v>
      </c>
      <c r="AT439" s="201" t="s">
        <v>79</v>
      </c>
      <c r="AU439" s="201" t="s">
        <v>88</v>
      </c>
      <c r="AY439" s="200" t="s">
        <v>177</v>
      </c>
      <c r="BK439" s="202">
        <f>SUM(BK440:BK449)</f>
        <v>0</v>
      </c>
    </row>
    <row r="440" spans="1:65" s="2" customFormat="1" ht="21.75" customHeight="1">
      <c r="A440" s="35"/>
      <c r="B440" s="36"/>
      <c r="C440" s="205" t="s">
        <v>940</v>
      </c>
      <c r="D440" s="205" t="s">
        <v>180</v>
      </c>
      <c r="E440" s="206" t="s">
        <v>941</v>
      </c>
      <c r="F440" s="207" t="s">
        <v>942</v>
      </c>
      <c r="G440" s="208" t="s">
        <v>210</v>
      </c>
      <c r="H440" s="209">
        <v>18.05</v>
      </c>
      <c r="I440" s="210"/>
      <c r="J440" s="211">
        <f>ROUND(I440*H440,2)</f>
        <v>0</v>
      </c>
      <c r="K440" s="212"/>
      <c r="L440" s="40"/>
      <c r="M440" s="213" t="s">
        <v>1</v>
      </c>
      <c r="N440" s="214" t="s">
        <v>46</v>
      </c>
      <c r="O440" s="72"/>
      <c r="P440" s="215">
        <f>O440*H440</f>
        <v>0</v>
      </c>
      <c r="Q440" s="215">
        <v>3.0000000000000001E-3</v>
      </c>
      <c r="R440" s="215">
        <f>Q440*H440</f>
        <v>5.4150000000000004E-2</v>
      </c>
      <c r="S440" s="215">
        <v>0</v>
      </c>
      <c r="T440" s="216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17" t="s">
        <v>263</v>
      </c>
      <c r="AT440" s="217" t="s">
        <v>180</v>
      </c>
      <c r="AU440" s="217" t="s">
        <v>185</v>
      </c>
      <c r="AY440" s="18" t="s">
        <v>177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8" t="s">
        <v>185</v>
      </c>
      <c r="BK440" s="218">
        <f>ROUND(I440*H440,2)</f>
        <v>0</v>
      </c>
      <c r="BL440" s="18" t="s">
        <v>263</v>
      </c>
      <c r="BM440" s="217" t="s">
        <v>943</v>
      </c>
    </row>
    <row r="441" spans="1:65" s="14" customFormat="1" ht="10.199999999999999">
      <c r="B441" s="230"/>
      <c r="C441" s="231"/>
      <c r="D441" s="221" t="s">
        <v>187</v>
      </c>
      <c r="E441" s="232" t="s">
        <v>1</v>
      </c>
      <c r="F441" s="233" t="s">
        <v>1073</v>
      </c>
      <c r="G441" s="231"/>
      <c r="H441" s="234">
        <v>20.100000000000001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187</v>
      </c>
      <c r="AU441" s="240" t="s">
        <v>185</v>
      </c>
      <c r="AV441" s="14" t="s">
        <v>185</v>
      </c>
      <c r="AW441" s="14" t="s">
        <v>36</v>
      </c>
      <c r="AX441" s="14" t="s">
        <v>80</v>
      </c>
      <c r="AY441" s="240" t="s">
        <v>177</v>
      </c>
    </row>
    <row r="442" spans="1:65" s="14" customFormat="1" ht="10.199999999999999">
      <c r="B442" s="230"/>
      <c r="C442" s="231"/>
      <c r="D442" s="221" t="s">
        <v>187</v>
      </c>
      <c r="E442" s="232" t="s">
        <v>1</v>
      </c>
      <c r="F442" s="233" t="s">
        <v>945</v>
      </c>
      <c r="G442" s="231"/>
      <c r="H442" s="234">
        <v>-2.0499999999999998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187</v>
      </c>
      <c r="AU442" s="240" t="s">
        <v>185</v>
      </c>
      <c r="AV442" s="14" t="s">
        <v>185</v>
      </c>
      <c r="AW442" s="14" t="s">
        <v>36</v>
      </c>
      <c r="AX442" s="14" t="s">
        <v>80</v>
      </c>
      <c r="AY442" s="240" t="s">
        <v>177</v>
      </c>
    </row>
    <row r="443" spans="1:65" s="15" customFormat="1" ht="10.199999999999999">
      <c r="B443" s="241"/>
      <c r="C443" s="242"/>
      <c r="D443" s="221" t="s">
        <v>187</v>
      </c>
      <c r="E443" s="243" t="s">
        <v>1</v>
      </c>
      <c r="F443" s="244" t="s">
        <v>217</v>
      </c>
      <c r="G443" s="242"/>
      <c r="H443" s="245">
        <v>18.05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AT443" s="251" t="s">
        <v>187</v>
      </c>
      <c r="AU443" s="251" t="s">
        <v>185</v>
      </c>
      <c r="AV443" s="15" t="s">
        <v>184</v>
      </c>
      <c r="AW443" s="15" t="s">
        <v>36</v>
      </c>
      <c r="AX443" s="15" t="s">
        <v>88</v>
      </c>
      <c r="AY443" s="251" t="s">
        <v>177</v>
      </c>
    </row>
    <row r="444" spans="1:65" s="2" customFormat="1" ht="33" customHeight="1">
      <c r="A444" s="35"/>
      <c r="B444" s="36"/>
      <c r="C444" s="263" t="s">
        <v>946</v>
      </c>
      <c r="D444" s="263" t="s">
        <v>339</v>
      </c>
      <c r="E444" s="264" t="s">
        <v>947</v>
      </c>
      <c r="F444" s="265" t="s">
        <v>1074</v>
      </c>
      <c r="G444" s="266" t="s">
        <v>210</v>
      </c>
      <c r="H444" s="267">
        <v>20</v>
      </c>
      <c r="I444" s="268"/>
      <c r="J444" s="269">
        <f>ROUND(I444*H444,2)</f>
        <v>0</v>
      </c>
      <c r="K444" s="270"/>
      <c r="L444" s="271"/>
      <c r="M444" s="272" t="s">
        <v>1</v>
      </c>
      <c r="N444" s="273" t="s">
        <v>46</v>
      </c>
      <c r="O444" s="72"/>
      <c r="P444" s="215">
        <f>O444*H444</f>
        <v>0</v>
      </c>
      <c r="Q444" s="215">
        <v>1.18E-2</v>
      </c>
      <c r="R444" s="215">
        <f>Q444*H444</f>
        <v>0.23599999999999999</v>
      </c>
      <c r="S444" s="215">
        <v>0</v>
      </c>
      <c r="T444" s="216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17" t="s">
        <v>360</v>
      </c>
      <c r="AT444" s="217" t="s">
        <v>339</v>
      </c>
      <c r="AU444" s="217" t="s">
        <v>185</v>
      </c>
      <c r="AY444" s="18" t="s">
        <v>177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8" t="s">
        <v>185</v>
      </c>
      <c r="BK444" s="218">
        <f>ROUND(I444*H444,2)</f>
        <v>0</v>
      </c>
      <c r="BL444" s="18" t="s">
        <v>263</v>
      </c>
      <c r="BM444" s="217" t="s">
        <v>949</v>
      </c>
    </row>
    <row r="445" spans="1:65" s="14" customFormat="1" ht="10.199999999999999">
      <c r="B445" s="230"/>
      <c r="C445" s="231"/>
      <c r="D445" s="221" t="s">
        <v>187</v>
      </c>
      <c r="E445" s="231"/>
      <c r="F445" s="233" t="s">
        <v>1075</v>
      </c>
      <c r="G445" s="231"/>
      <c r="H445" s="234">
        <v>20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187</v>
      </c>
      <c r="AU445" s="240" t="s">
        <v>185</v>
      </c>
      <c r="AV445" s="14" t="s">
        <v>185</v>
      </c>
      <c r="AW445" s="14" t="s">
        <v>4</v>
      </c>
      <c r="AX445" s="14" t="s">
        <v>88</v>
      </c>
      <c r="AY445" s="240" t="s">
        <v>177</v>
      </c>
    </row>
    <row r="446" spans="1:65" s="2" customFormat="1" ht="16.5" customHeight="1">
      <c r="A446" s="35"/>
      <c r="B446" s="36"/>
      <c r="C446" s="205" t="s">
        <v>951</v>
      </c>
      <c r="D446" s="205" t="s">
        <v>180</v>
      </c>
      <c r="E446" s="206" t="s">
        <v>952</v>
      </c>
      <c r="F446" s="207" t="s">
        <v>953</v>
      </c>
      <c r="G446" s="208" t="s">
        <v>203</v>
      </c>
      <c r="H446" s="209">
        <v>8</v>
      </c>
      <c r="I446" s="210"/>
      <c r="J446" s="211">
        <f>ROUND(I446*H446,2)</f>
        <v>0</v>
      </c>
      <c r="K446" s="212"/>
      <c r="L446" s="40"/>
      <c r="M446" s="213" t="s">
        <v>1</v>
      </c>
      <c r="N446" s="214" t="s">
        <v>46</v>
      </c>
      <c r="O446" s="72"/>
      <c r="P446" s="215">
        <f>O446*H446</f>
        <v>0</v>
      </c>
      <c r="Q446" s="215">
        <v>3.1E-4</v>
      </c>
      <c r="R446" s="215">
        <f>Q446*H446</f>
        <v>2.48E-3</v>
      </c>
      <c r="S446" s="215">
        <v>0</v>
      </c>
      <c r="T446" s="216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17" t="s">
        <v>263</v>
      </c>
      <c r="AT446" s="217" t="s">
        <v>180</v>
      </c>
      <c r="AU446" s="217" t="s">
        <v>185</v>
      </c>
      <c r="AY446" s="18" t="s">
        <v>177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8" t="s">
        <v>185</v>
      </c>
      <c r="BK446" s="218">
        <f>ROUND(I446*H446,2)</f>
        <v>0</v>
      </c>
      <c r="BL446" s="18" t="s">
        <v>263</v>
      </c>
      <c r="BM446" s="217" t="s">
        <v>954</v>
      </c>
    </row>
    <row r="447" spans="1:65" s="2" customFormat="1" ht="16.5" customHeight="1">
      <c r="A447" s="35"/>
      <c r="B447" s="36"/>
      <c r="C447" s="205" t="s">
        <v>955</v>
      </c>
      <c r="D447" s="205" t="s">
        <v>180</v>
      </c>
      <c r="E447" s="206" t="s">
        <v>956</v>
      </c>
      <c r="F447" s="207" t="s">
        <v>957</v>
      </c>
      <c r="G447" s="208" t="s">
        <v>210</v>
      </c>
      <c r="H447" s="209">
        <v>18.05</v>
      </c>
      <c r="I447" s="210"/>
      <c r="J447" s="211">
        <f>ROUND(I447*H447,2)</f>
        <v>0</v>
      </c>
      <c r="K447" s="212"/>
      <c r="L447" s="40"/>
      <c r="M447" s="213" t="s">
        <v>1</v>
      </c>
      <c r="N447" s="214" t="s">
        <v>46</v>
      </c>
      <c r="O447" s="72"/>
      <c r="P447" s="215">
        <f>O447*H447</f>
        <v>0</v>
      </c>
      <c r="Q447" s="215">
        <v>2.9999999999999997E-4</v>
      </c>
      <c r="R447" s="215">
        <f>Q447*H447</f>
        <v>5.4149999999999997E-3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263</v>
      </c>
      <c r="AT447" s="217" t="s">
        <v>180</v>
      </c>
      <c r="AU447" s="217" t="s">
        <v>185</v>
      </c>
      <c r="AY447" s="18" t="s">
        <v>177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185</v>
      </c>
      <c r="BK447" s="218">
        <f>ROUND(I447*H447,2)</f>
        <v>0</v>
      </c>
      <c r="BL447" s="18" t="s">
        <v>263</v>
      </c>
      <c r="BM447" s="217" t="s">
        <v>958</v>
      </c>
    </row>
    <row r="448" spans="1:65" s="2" customFormat="1" ht="16.5" customHeight="1">
      <c r="A448" s="35"/>
      <c r="B448" s="36"/>
      <c r="C448" s="205" t="s">
        <v>959</v>
      </c>
      <c r="D448" s="205" t="s">
        <v>180</v>
      </c>
      <c r="E448" s="206" t="s">
        <v>960</v>
      </c>
      <c r="F448" s="207" t="s">
        <v>961</v>
      </c>
      <c r="G448" s="208" t="s">
        <v>203</v>
      </c>
      <c r="H448" s="209">
        <v>14</v>
      </c>
      <c r="I448" s="210"/>
      <c r="J448" s="211">
        <f>ROUND(I448*H448,2)</f>
        <v>0</v>
      </c>
      <c r="K448" s="212"/>
      <c r="L448" s="40"/>
      <c r="M448" s="213" t="s">
        <v>1</v>
      </c>
      <c r="N448" s="214" t="s">
        <v>46</v>
      </c>
      <c r="O448" s="72"/>
      <c r="P448" s="215">
        <f>O448*H448</f>
        <v>0</v>
      </c>
      <c r="Q448" s="215">
        <v>3.0000000000000001E-5</v>
      </c>
      <c r="R448" s="215">
        <f>Q448*H448</f>
        <v>4.2000000000000002E-4</v>
      </c>
      <c r="S448" s="215">
        <v>0</v>
      </c>
      <c r="T448" s="216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17" t="s">
        <v>263</v>
      </c>
      <c r="AT448" s="217" t="s">
        <v>180</v>
      </c>
      <c r="AU448" s="217" t="s">
        <v>185</v>
      </c>
      <c r="AY448" s="18" t="s">
        <v>177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8" t="s">
        <v>185</v>
      </c>
      <c r="BK448" s="218">
        <f>ROUND(I448*H448,2)</f>
        <v>0</v>
      </c>
      <c r="BL448" s="18" t="s">
        <v>263</v>
      </c>
      <c r="BM448" s="217" t="s">
        <v>962</v>
      </c>
    </row>
    <row r="449" spans="1:65" s="2" customFormat="1" ht="21.75" customHeight="1">
      <c r="A449" s="35"/>
      <c r="B449" s="36"/>
      <c r="C449" s="205" t="s">
        <v>963</v>
      </c>
      <c r="D449" s="205" t="s">
        <v>180</v>
      </c>
      <c r="E449" s="206" t="s">
        <v>964</v>
      </c>
      <c r="F449" s="207" t="s">
        <v>965</v>
      </c>
      <c r="G449" s="208" t="s">
        <v>426</v>
      </c>
      <c r="H449" s="274"/>
      <c r="I449" s="210"/>
      <c r="J449" s="211">
        <f>ROUND(I449*H449,2)</f>
        <v>0</v>
      </c>
      <c r="K449" s="212"/>
      <c r="L449" s="40"/>
      <c r="M449" s="213" t="s">
        <v>1</v>
      </c>
      <c r="N449" s="214" t="s">
        <v>46</v>
      </c>
      <c r="O449" s="72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7" t="s">
        <v>263</v>
      </c>
      <c r="AT449" s="217" t="s">
        <v>180</v>
      </c>
      <c r="AU449" s="217" t="s">
        <v>185</v>
      </c>
      <c r="AY449" s="18" t="s">
        <v>177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185</v>
      </c>
      <c r="BK449" s="218">
        <f>ROUND(I449*H449,2)</f>
        <v>0</v>
      </c>
      <c r="BL449" s="18" t="s">
        <v>263</v>
      </c>
      <c r="BM449" s="217" t="s">
        <v>966</v>
      </c>
    </row>
    <row r="450" spans="1:65" s="12" customFormat="1" ht="22.8" customHeight="1">
      <c r="B450" s="189"/>
      <c r="C450" s="190"/>
      <c r="D450" s="191" t="s">
        <v>79</v>
      </c>
      <c r="E450" s="203" t="s">
        <v>967</v>
      </c>
      <c r="F450" s="203" t="s">
        <v>968</v>
      </c>
      <c r="G450" s="190"/>
      <c r="H450" s="190"/>
      <c r="I450" s="193"/>
      <c r="J450" s="204">
        <f>BK450</f>
        <v>0</v>
      </c>
      <c r="K450" s="190"/>
      <c r="L450" s="195"/>
      <c r="M450" s="196"/>
      <c r="N450" s="197"/>
      <c r="O450" s="197"/>
      <c r="P450" s="198">
        <f>SUM(P451:P452)</f>
        <v>0</v>
      </c>
      <c r="Q450" s="197"/>
      <c r="R450" s="198">
        <f>SUM(R451:R452)</f>
        <v>2.8999999999999998E-3</v>
      </c>
      <c r="S450" s="197"/>
      <c r="T450" s="199">
        <f>SUM(T451:T452)</f>
        <v>0</v>
      </c>
      <c r="AR450" s="200" t="s">
        <v>185</v>
      </c>
      <c r="AT450" s="201" t="s">
        <v>79</v>
      </c>
      <c r="AU450" s="201" t="s">
        <v>88</v>
      </c>
      <c r="AY450" s="200" t="s">
        <v>177</v>
      </c>
      <c r="BK450" s="202">
        <f>SUM(BK451:BK452)</f>
        <v>0</v>
      </c>
    </row>
    <row r="451" spans="1:65" s="2" customFormat="1" ht="21.75" customHeight="1">
      <c r="A451" s="35"/>
      <c r="B451" s="36"/>
      <c r="C451" s="205" t="s">
        <v>969</v>
      </c>
      <c r="D451" s="205" t="s">
        <v>180</v>
      </c>
      <c r="E451" s="206" t="s">
        <v>970</v>
      </c>
      <c r="F451" s="207" t="s">
        <v>971</v>
      </c>
      <c r="G451" s="208" t="s">
        <v>210</v>
      </c>
      <c r="H451" s="209">
        <v>5.4</v>
      </c>
      <c r="I451" s="210"/>
      <c r="J451" s="211">
        <f>ROUND(I451*H451,2)</f>
        <v>0</v>
      </c>
      <c r="K451" s="212"/>
      <c r="L451" s="40"/>
      <c r="M451" s="213" t="s">
        <v>1</v>
      </c>
      <c r="N451" s="214" t="s">
        <v>46</v>
      </c>
      <c r="O451" s="72"/>
      <c r="P451" s="215">
        <f>O451*H451</f>
        <v>0</v>
      </c>
      <c r="Q451" s="215">
        <v>2.0000000000000001E-4</v>
      </c>
      <c r="R451" s="215">
        <f>Q451*H451</f>
        <v>1.0800000000000002E-3</v>
      </c>
      <c r="S451" s="215">
        <v>0</v>
      </c>
      <c r="T451" s="216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17" t="s">
        <v>263</v>
      </c>
      <c r="AT451" s="217" t="s">
        <v>180</v>
      </c>
      <c r="AU451" s="217" t="s">
        <v>185</v>
      </c>
      <c r="AY451" s="18" t="s">
        <v>177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8" t="s">
        <v>185</v>
      </c>
      <c r="BK451" s="218">
        <f>ROUND(I451*H451,2)</f>
        <v>0</v>
      </c>
      <c r="BL451" s="18" t="s">
        <v>263</v>
      </c>
      <c r="BM451" s="217" t="s">
        <v>972</v>
      </c>
    </row>
    <row r="452" spans="1:65" s="2" customFormat="1" ht="21.75" customHeight="1">
      <c r="A452" s="35"/>
      <c r="B452" s="36"/>
      <c r="C452" s="205" t="s">
        <v>973</v>
      </c>
      <c r="D452" s="205" t="s">
        <v>180</v>
      </c>
      <c r="E452" s="206" t="s">
        <v>974</v>
      </c>
      <c r="F452" s="207" t="s">
        <v>975</v>
      </c>
      <c r="G452" s="208" t="s">
        <v>976</v>
      </c>
      <c r="H452" s="209">
        <v>14</v>
      </c>
      <c r="I452" s="210"/>
      <c r="J452" s="211">
        <f>ROUND(I452*H452,2)</f>
        <v>0</v>
      </c>
      <c r="K452" s="212"/>
      <c r="L452" s="40"/>
      <c r="M452" s="213" t="s">
        <v>1</v>
      </c>
      <c r="N452" s="214" t="s">
        <v>46</v>
      </c>
      <c r="O452" s="72"/>
      <c r="P452" s="215">
        <f>O452*H452</f>
        <v>0</v>
      </c>
      <c r="Q452" s="215">
        <v>1.2999999999999999E-4</v>
      </c>
      <c r="R452" s="215">
        <f>Q452*H452</f>
        <v>1.8199999999999998E-3</v>
      </c>
      <c r="S452" s="215">
        <v>0</v>
      </c>
      <c r="T452" s="21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7" t="s">
        <v>263</v>
      </c>
      <c r="AT452" s="217" t="s">
        <v>180</v>
      </c>
      <c r="AU452" s="217" t="s">
        <v>185</v>
      </c>
      <c r="AY452" s="18" t="s">
        <v>177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185</v>
      </c>
      <c r="BK452" s="218">
        <f>ROUND(I452*H452,2)</f>
        <v>0</v>
      </c>
      <c r="BL452" s="18" t="s">
        <v>263</v>
      </c>
      <c r="BM452" s="217" t="s">
        <v>977</v>
      </c>
    </row>
    <row r="453" spans="1:65" s="12" customFormat="1" ht="22.8" customHeight="1">
      <c r="B453" s="189"/>
      <c r="C453" s="190"/>
      <c r="D453" s="191" t="s">
        <v>79</v>
      </c>
      <c r="E453" s="203" t="s">
        <v>978</v>
      </c>
      <c r="F453" s="203" t="s">
        <v>979</v>
      </c>
      <c r="G453" s="190"/>
      <c r="H453" s="190"/>
      <c r="I453" s="193"/>
      <c r="J453" s="204">
        <f>BK453</f>
        <v>0</v>
      </c>
      <c r="K453" s="190"/>
      <c r="L453" s="195"/>
      <c r="M453" s="196"/>
      <c r="N453" s="197"/>
      <c r="O453" s="197"/>
      <c r="P453" s="198">
        <f>SUM(P454:P466)</f>
        <v>0</v>
      </c>
      <c r="Q453" s="197"/>
      <c r="R453" s="198">
        <f>SUM(R454:R466)</f>
        <v>0.13657685</v>
      </c>
      <c r="S453" s="197"/>
      <c r="T453" s="199">
        <f>SUM(T454:T466)</f>
        <v>2.4456829999999999E-2</v>
      </c>
      <c r="AR453" s="200" t="s">
        <v>185</v>
      </c>
      <c r="AT453" s="201" t="s">
        <v>79</v>
      </c>
      <c r="AU453" s="201" t="s">
        <v>88</v>
      </c>
      <c r="AY453" s="200" t="s">
        <v>177</v>
      </c>
      <c r="BK453" s="202">
        <f>SUM(BK454:BK466)</f>
        <v>0</v>
      </c>
    </row>
    <row r="454" spans="1:65" s="2" customFormat="1" ht="16.5" customHeight="1">
      <c r="A454" s="35"/>
      <c r="B454" s="36"/>
      <c r="C454" s="205" t="s">
        <v>980</v>
      </c>
      <c r="D454" s="205" t="s">
        <v>180</v>
      </c>
      <c r="E454" s="206" t="s">
        <v>981</v>
      </c>
      <c r="F454" s="207" t="s">
        <v>982</v>
      </c>
      <c r="G454" s="208" t="s">
        <v>210</v>
      </c>
      <c r="H454" s="209">
        <v>78.893000000000001</v>
      </c>
      <c r="I454" s="210"/>
      <c r="J454" s="211">
        <f>ROUND(I454*H454,2)</f>
        <v>0</v>
      </c>
      <c r="K454" s="212"/>
      <c r="L454" s="40"/>
      <c r="M454" s="213" t="s">
        <v>1</v>
      </c>
      <c r="N454" s="214" t="s">
        <v>46</v>
      </c>
      <c r="O454" s="72"/>
      <c r="P454" s="215">
        <f>O454*H454</f>
        <v>0</v>
      </c>
      <c r="Q454" s="215">
        <v>1E-3</v>
      </c>
      <c r="R454" s="215">
        <f>Q454*H454</f>
        <v>7.8893000000000005E-2</v>
      </c>
      <c r="S454" s="215">
        <v>3.1E-4</v>
      </c>
      <c r="T454" s="216">
        <f>S454*H454</f>
        <v>2.4456829999999999E-2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17" t="s">
        <v>263</v>
      </c>
      <c r="AT454" s="217" t="s">
        <v>180</v>
      </c>
      <c r="AU454" s="217" t="s">
        <v>185</v>
      </c>
      <c r="AY454" s="18" t="s">
        <v>177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8" t="s">
        <v>185</v>
      </c>
      <c r="BK454" s="218">
        <f>ROUND(I454*H454,2)</f>
        <v>0</v>
      </c>
      <c r="BL454" s="18" t="s">
        <v>263</v>
      </c>
      <c r="BM454" s="217" t="s">
        <v>983</v>
      </c>
    </row>
    <row r="455" spans="1:65" s="14" customFormat="1" ht="10.199999999999999">
      <c r="B455" s="230"/>
      <c r="C455" s="231"/>
      <c r="D455" s="221" t="s">
        <v>187</v>
      </c>
      <c r="E455" s="232" t="s">
        <v>1</v>
      </c>
      <c r="F455" s="233" t="s">
        <v>1076</v>
      </c>
      <c r="G455" s="231"/>
      <c r="H455" s="234">
        <v>78.893000000000001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187</v>
      </c>
      <c r="AU455" s="240" t="s">
        <v>185</v>
      </c>
      <c r="AV455" s="14" t="s">
        <v>185</v>
      </c>
      <c r="AW455" s="14" t="s">
        <v>36</v>
      </c>
      <c r="AX455" s="14" t="s">
        <v>88</v>
      </c>
      <c r="AY455" s="240" t="s">
        <v>177</v>
      </c>
    </row>
    <row r="456" spans="1:65" s="2" customFormat="1" ht="21.75" customHeight="1">
      <c r="A456" s="35"/>
      <c r="B456" s="36"/>
      <c r="C456" s="205" t="s">
        <v>985</v>
      </c>
      <c r="D456" s="205" t="s">
        <v>180</v>
      </c>
      <c r="E456" s="206" t="s">
        <v>986</v>
      </c>
      <c r="F456" s="207" t="s">
        <v>987</v>
      </c>
      <c r="G456" s="208" t="s">
        <v>210</v>
      </c>
      <c r="H456" s="209">
        <v>78.893000000000001</v>
      </c>
      <c r="I456" s="210"/>
      <c r="J456" s="211">
        <f>ROUND(I456*H456,2)</f>
        <v>0</v>
      </c>
      <c r="K456" s="212"/>
      <c r="L456" s="40"/>
      <c r="M456" s="213" t="s">
        <v>1</v>
      </c>
      <c r="N456" s="214" t="s">
        <v>46</v>
      </c>
      <c r="O456" s="72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7" t="s">
        <v>263</v>
      </c>
      <c r="AT456" s="217" t="s">
        <v>180</v>
      </c>
      <c r="AU456" s="217" t="s">
        <v>185</v>
      </c>
      <c r="AY456" s="18" t="s">
        <v>177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185</v>
      </c>
      <c r="BK456" s="218">
        <f>ROUND(I456*H456,2)</f>
        <v>0</v>
      </c>
      <c r="BL456" s="18" t="s">
        <v>263</v>
      </c>
      <c r="BM456" s="217" t="s">
        <v>988</v>
      </c>
    </row>
    <row r="457" spans="1:65" s="2" customFormat="1" ht="21.75" customHeight="1">
      <c r="A457" s="35"/>
      <c r="B457" s="36"/>
      <c r="C457" s="205" t="s">
        <v>989</v>
      </c>
      <c r="D457" s="205" t="s">
        <v>180</v>
      </c>
      <c r="E457" s="206" t="s">
        <v>990</v>
      </c>
      <c r="F457" s="207" t="s">
        <v>991</v>
      </c>
      <c r="G457" s="208" t="s">
        <v>210</v>
      </c>
      <c r="H457" s="209">
        <v>44.292999999999999</v>
      </c>
      <c r="I457" s="210"/>
      <c r="J457" s="211">
        <f>ROUND(I457*H457,2)</f>
        <v>0</v>
      </c>
      <c r="K457" s="212"/>
      <c r="L457" s="40"/>
      <c r="M457" s="213" t="s">
        <v>1</v>
      </c>
      <c r="N457" s="214" t="s">
        <v>46</v>
      </c>
      <c r="O457" s="72"/>
      <c r="P457" s="215">
        <f>O457*H457</f>
        <v>0</v>
      </c>
      <c r="Q457" s="215">
        <v>1.9000000000000001E-4</v>
      </c>
      <c r="R457" s="215">
        <f>Q457*H457</f>
        <v>8.4156700000000001E-3</v>
      </c>
      <c r="S457" s="215">
        <v>0</v>
      </c>
      <c r="T457" s="216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7" t="s">
        <v>263</v>
      </c>
      <c r="AT457" s="217" t="s">
        <v>180</v>
      </c>
      <c r="AU457" s="217" t="s">
        <v>185</v>
      </c>
      <c r="AY457" s="18" t="s">
        <v>177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185</v>
      </c>
      <c r="BK457" s="218">
        <f>ROUND(I457*H457,2)</f>
        <v>0</v>
      </c>
      <c r="BL457" s="18" t="s">
        <v>263</v>
      </c>
      <c r="BM457" s="217" t="s">
        <v>992</v>
      </c>
    </row>
    <row r="458" spans="1:65" s="14" customFormat="1" ht="10.199999999999999">
      <c r="B458" s="230"/>
      <c r="C458" s="231"/>
      <c r="D458" s="221" t="s">
        <v>187</v>
      </c>
      <c r="E458" s="232" t="s">
        <v>1</v>
      </c>
      <c r="F458" s="233" t="s">
        <v>1077</v>
      </c>
      <c r="G458" s="231"/>
      <c r="H458" s="234">
        <v>44.292999999999999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187</v>
      </c>
      <c r="AU458" s="240" t="s">
        <v>185</v>
      </c>
      <c r="AV458" s="14" t="s">
        <v>185</v>
      </c>
      <c r="AW458" s="14" t="s">
        <v>36</v>
      </c>
      <c r="AX458" s="14" t="s">
        <v>88</v>
      </c>
      <c r="AY458" s="240" t="s">
        <v>177</v>
      </c>
    </row>
    <row r="459" spans="1:65" s="2" customFormat="1" ht="33" customHeight="1">
      <c r="A459" s="35"/>
      <c r="B459" s="36"/>
      <c r="C459" s="205" t="s">
        <v>993</v>
      </c>
      <c r="D459" s="205" t="s">
        <v>180</v>
      </c>
      <c r="E459" s="206" t="s">
        <v>994</v>
      </c>
      <c r="F459" s="207" t="s">
        <v>995</v>
      </c>
      <c r="G459" s="208" t="s">
        <v>210</v>
      </c>
      <c r="H459" s="209">
        <v>189.49299999999999</v>
      </c>
      <c r="I459" s="210"/>
      <c r="J459" s="211">
        <f>ROUND(I459*H459,2)</f>
        <v>0</v>
      </c>
      <c r="K459" s="212"/>
      <c r="L459" s="40"/>
      <c r="M459" s="213" t="s">
        <v>1</v>
      </c>
      <c r="N459" s="214" t="s">
        <v>46</v>
      </c>
      <c r="O459" s="72"/>
      <c r="P459" s="215">
        <f>O459*H459</f>
        <v>0</v>
      </c>
      <c r="Q459" s="215">
        <v>2.5999999999999998E-4</v>
      </c>
      <c r="R459" s="215">
        <f>Q459*H459</f>
        <v>4.9268179999999995E-2</v>
      </c>
      <c r="S459" s="215">
        <v>0</v>
      </c>
      <c r="T459" s="21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7" t="s">
        <v>263</v>
      </c>
      <c r="AT459" s="217" t="s">
        <v>180</v>
      </c>
      <c r="AU459" s="217" t="s">
        <v>185</v>
      </c>
      <c r="AY459" s="18" t="s">
        <v>177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185</v>
      </c>
      <c r="BK459" s="218">
        <f>ROUND(I459*H459,2)</f>
        <v>0</v>
      </c>
      <c r="BL459" s="18" t="s">
        <v>263</v>
      </c>
      <c r="BM459" s="217" t="s">
        <v>996</v>
      </c>
    </row>
    <row r="460" spans="1:65" s="13" customFormat="1" ht="10.199999999999999">
      <c r="B460" s="219"/>
      <c r="C460" s="220"/>
      <c r="D460" s="221" t="s">
        <v>187</v>
      </c>
      <c r="E460" s="222" t="s">
        <v>1</v>
      </c>
      <c r="F460" s="223" t="s">
        <v>997</v>
      </c>
      <c r="G460" s="220"/>
      <c r="H460" s="222" t="s">
        <v>1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187</v>
      </c>
      <c r="AU460" s="229" t="s">
        <v>185</v>
      </c>
      <c r="AV460" s="13" t="s">
        <v>88</v>
      </c>
      <c r="AW460" s="13" t="s">
        <v>36</v>
      </c>
      <c r="AX460" s="13" t="s">
        <v>80</v>
      </c>
      <c r="AY460" s="229" t="s">
        <v>177</v>
      </c>
    </row>
    <row r="461" spans="1:65" s="14" customFormat="1" ht="10.199999999999999">
      <c r="B461" s="230"/>
      <c r="C461" s="231"/>
      <c r="D461" s="221" t="s">
        <v>187</v>
      </c>
      <c r="E461" s="232" t="s">
        <v>1</v>
      </c>
      <c r="F461" s="233" t="s">
        <v>1029</v>
      </c>
      <c r="G461" s="231"/>
      <c r="H461" s="234">
        <v>34.6</v>
      </c>
      <c r="I461" s="235"/>
      <c r="J461" s="231"/>
      <c r="K461" s="231"/>
      <c r="L461" s="236"/>
      <c r="M461" s="237"/>
      <c r="N461" s="238"/>
      <c r="O461" s="238"/>
      <c r="P461" s="238"/>
      <c r="Q461" s="238"/>
      <c r="R461" s="238"/>
      <c r="S461" s="238"/>
      <c r="T461" s="239"/>
      <c r="AT461" s="240" t="s">
        <v>187</v>
      </c>
      <c r="AU461" s="240" t="s">
        <v>185</v>
      </c>
      <c r="AV461" s="14" t="s">
        <v>185</v>
      </c>
      <c r="AW461" s="14" t="s">
        <v>36</v>
      </c>
      <c r="AX461" s="14" t="s">
        <v>80</v>
      </c>
      <c r="AY461" s="240" t="s">
        <v>177</v>
      </c>
    </row>
    <row r="462" spans="1:65" s="13" customFormat="1" ht="10.199999999999999">
      <c r="B462" s="219"/>
      <c r="C462" s="220"/>
      <c r="D462" s="221" t="s">
        <v>187</v>
      </c>
      <c r="E462" s="222" t="s">
        <v>1</v>
      </c>
      <c r="F462" s="223" t="s">
        <v>999</v>
      </c>
      <c r="G462" s="220"/>
      <c r="H462" s="222" t="s">
        <v>1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187</v>
      </c>
      <c r="AU462" s="229" t="s">
        <v>185</v>
      </c>
      <c r="AV462" s="13" t="s">
        <v>88</v>
      </c>
      <c r="AW462" s="13" t="s">
        <v>36</v>
      </c>
      <c r="AX462" s="13" t="s">
        <v>80</v>
      </c>
      <c r="AY462" s="229" t="s">
        <v>177</v>
      </c>
    </row>
    <row r="463" spans="1:65" s="14" customFormat="1" ht="10.199999999999999">
      <c r="B463" s="230"/>
      <c r="C463" s="231"/>
      <c r="D463" s="221" t="s">
        <v>187</v>
      </c>
      <c r="E463" s="232" t="s">
        <v>1</v>
      </c>
      <c r="F463" s="233" t="s">
        <v>1078</v>
      </c>
      <c r="G463" s="231"/>
      <c r="H463" s="234">
        <v>78.893000000000001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187</v>
      </c>
      <c r="AU463" s="240" t="s">
        <v>185</v>
      </c>
      <c r="AV463" s="14" t="s">
        <v>185</v>
      </c>
      <c r="AW463" s="14" t="s">
        <v>36</v>
      </c>
      <c r="AX463" s="14" t="s">
        <v>80</v>
      </c>
      <c r="AY463" s="240" t="s">
        <v>177</v>
      </c>
    </row>
    <row r="464" spans="1:65" s="13" customFormat="1" ht="10.199999999999999">
      <c r="B464" s="219"/>
      <c r="C464" s="220"/>
      <c r="D464" s="221" t="s">
        <v>187</v>
      </c>
      <c r="E464" s="222" t="s">
        <v>1</v>
      </c>
      <c r="F464" s="223" t="s">
        <v>1001</v>
      </c>
      <c r="G464" s="220"/>
      <c r="H464" s="222" t="s">
        <v>1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187</v>
      </c>
      <c r="AU464" s="229" t="s">
        <v>185</v>
      </c>
      <c r="AV464" s="13" t="s">
        <v>88</v>
      </c>
      <c r="AW464" s="13" t="s">
        <v>36</v>
      </c>
      <c r="AX464" s="13" t="s">
        <v>80</v>
      </c>
      <c r="AY464" s="229" t="s">
        <v>177</v>
      </c>
    </row>
    <row r="465" spans="1:65" s="14" customFormat="1" ht="10.199999999999999">
      <c r="B465" s="230"/>
      <c r="C465" s="231"/>
      <c r="D465" s="221" t="s">
        <v>187</v>
      </c>
      <c r="E465" s="232" t="s">
        <v>1</v>
      </c>
      <c r="F465" s="233" t="s">
        <v>1002</v>
      </c>
      <c r="G465" s="231"/>
      <c r="H465" s="234">
        <v>76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187</v>
      </c>
      <c r="AU465" s="240" t="s">
        <v>185</v>
      </c>
      <c r="AV465" s="14" t="s">
        <v>185</v>
      </c>
      <c r="AW465" s="14" t="s">
        <v>36</v>
      </c>
      <c r="AX465" s="14" t="s">
        <v>80</v>
      </c>
      <c r="AY465" s="240" t="s">
        <v>177</v>
      </c>
    </row>
    <row r="466" spans="1:65" s="15" customFormat="1" ht="10.199999999999999">
      <c r="B466" s="241"/>
      <c r="C466" s="242"/>
      <c r="D466" s="221" t="s">
        <v>187</v>
      </c>
      <c r="E466" s="243" t="s">
        <v>1</v>
      </c>
      <c r="F466" s="244" t="s">
        <v>217</v>
      </c>
      <c r="G466" s="242"/>
      <c r="H466" s="245">
        <v>189.49299999999999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AT466" s="251" t="s">
        <v>187</v>
      </c>
      <c r="AU466" s="251" t="s">
        <v>185</v>
      </c>
      <c r="AV466" s="15" t="s">
        <v>184</v>
      </c>
      <c r="AW466" s="15" t="s">
        <v>36</v>
      </c>
      <c r="AX466" s="15" t="s">
        <v>88</v>
      </c>
      <c r="AY466" s="251" t="s">
        <v>177</v>
      </c>
    </row>
    <row r="467" spans="1:65" s="12" customFormat="1" ht="25.95" customHeight="1">
      <c r="B467" s="189"/>
      <c r="C467" s="190"/>
      <c r="D467" s="191" t="s">
        <v>79</v>
      </c>
      <c r="E467" s="192" t="s">
        <v>1003</v>
      </c>
      <c r="F467" s="192" t="s">
        <v>1004</v>
      </c>
      <c r="G467" s="190"/>
      <c r="H467" s="190"/>
      <c r="I467" s="193"/>
      <c r="J467" s="194">
        <f>BK467</f>
        <v>0</v>
      </c>
      <c r="K467" s="190"/>
      <c r="L467" s="195"/>
      <c r="M467" s="196"/>
      <c r="N467" s="197"/>
      <c r="O467" s="197"/>
      <c r="P467" s="198">
        <f>P468+P470+P472</f>
        <v>0</v>
      </c>
      <c r="Q467" s="197"/>
      <c r="R467" s="198">
        <f>R468+R470+R472</f>
        <v>0</v>
      </c>
      <c r="S467" s="197"/>
      <c r="T467" s="199">
        <f>T468+T470+T472</f>
        <v>0</v>
      </c>
      <c r="AR467" s="200" t="s">
        <v>200</v>
      </c>
      <c r="AT467" s="201" t="s">
        <v>79</v>
      </c>
      <c r="AU467" s="201" t="s">
        <v>80</v>
      </c>
      <c r="AY467" s="200" t="s">
        <v>177</v>
      </c>
      <c r="BK467" s="202">
        <f>BK468+BK470+BK472</f>
        <v>0</v>
      </c>
    </row>
    <row r="468" spans="1:65" s="12" customFormat="1" ht="22.8" customHeight="1">
      <c r="B468" s="189"/>
      <c r="C468" s="190"/>
      <c r="D468" s="191" t="s">
        <v>79</v>
      </c>
      <c r="E468" s="203" t="s">
        <v>1005</v>
      </c>
      <c r="F468" s="203" t="s">
        <v>1006</v>
      </c>
      <c r="G468" s="190"/>
      <c r="H468" s="190"/>
      <c r="I468" s="193"/>
      <c r="J468" s="204">
        <f>BK468</f>
        <v>0</v>
      </c>
      <c r="K468" s="190"/>
      <c r="L468" s="195"/>
      <c r="M468" s="196"/>
      <c r="N468" s="197"/>
      <c r="O468" s="197"/>
      <c r="P468" s="198">
        <f>P469</f>
        <v>0</v>
      </c>
      <c r="Q468" s="197"/>
      <c r="R468" s="198">
        <f>R469</f>
        <v>0</v>
      </c>
      <c r="S468" s="197"/>
      <c r="T468" s="199">
        <f>T469</f>
        <v>0</v>
      </c>
      <c r="AR468" s="200" t="s">
        <v>200</v>
      </c>
      <c r="AT468" s="201" t="s">
        <v>79</v>
      </c>
      <c r="AU468" s="201" t="s">
        <v>88</v>
      </c>
      <c r="AY468" s="200" t="s">
        <v>177</v>
      </c>
      <c r="BK468" s="202">
        <f>BK469</f>
        <v>0</v>
      </c>
    </row>
    <row r="469" spans="1:65" s="2" customFormat="1" ht="16.5" customHeight="1">
      <c r="A469" s="35"/>
      <c r="B469" s="36"/>
      <c r="C469" s="205" t="s">
        <v>1007</v>
      </c>
      <c r="D469" s="205" t="s">
        <v>180</v>
      </c>
      <c r="E469" s="206" t="s">
        <v>1008</v>
      </c>
      <c r="F469" s="207" t="s">
        <v>1006</v>
      </c>
      <c r="G469" s="208" t="s">
        <v>426</v>
      </c>
      <c r="H469" s="274"/>
      <c r="I469" s="210"/>
      <c r="J469" s="211">
        <f>ROUND(I469*H469,2)</f>
        <v>0</v>
      </c>
      <c r="K469" s="212"/>
      <c r="L469" s="40"/>
      <c r="M469" s="213" t="s">
        <v>1</v>
      </c>
      <c r="N469" s="214" t="s">
        <v>46</v>
      </c>
      <c r="O469" s="72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17" t="s">
        <v>1009</v>
      </c>
      <c r="AT469" s="217" t="s">
        <v>180</v>
      </c>
      <c r="AU469" s="217" t="s">
        <v>185</v>
      </c>
      <c r="AY469" s="18" t="s">
        <v>177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185</v>
      </c>
      <c r="BK469" s="218">
        <f>ROUND(I469*H469,2)</f>
        <v>0</v>
      </c>
      <c r="BL469" s="18" t="s">
        <v>1009</v>
      </c>
      <c r="BM469" s="217" t="s">
        <v>1010</v>
      </c>
    </row>
    <row r="470" spans="1:65" s="12" customFormat="1" ht="22.8" customHeight="1">
      <c r="B470" s="189"/>
      <c r="C470" s="190"/>
      <c r="D470" s="191" t="s">
        <v>79</v>
      </c>
      <c r="E470" s="203" t="s">
        <v>1011</v>
      </c>
      <c r="F470" s="203" t="s">
        <v>1012</v>
      </c>
      <c r="G470" s="190"/>
      <c r="H470" s="190"/>
      <c r="I470" s="193"/>
      <c r="J470" s="204">
        <f>BK470</f>
        <v>0</v>
      </c>
      <c r="K470" s="190"/>
      <c r="L470" s="195"/>
      <c r="M470" s="196"/>
      <c r="N470" s="197"/>
      <c r="O470" s="197"/>
      <c r="P470" s="198">
        <f>P471</f>
        <v>0</v>
      </c>
      <c r="Q470" s="197"/>
      <c r="R470" s="198">
        <f>R471</f>
        <v>0</v>
      </c>
      <c r="S470" s="197"/>
      <c r="T470" s="199">
        <f>T471</f>
        <v>0</v>
      </c>
      <c r="AR470" s="200" t="s">
        <v>200</v>
      </c>
      <c r="AT470" s="201" t="s">
        <v>79</v>
      </c>
      <c r="AU470" s="201" t="s">
        <v>88</v>
      </c>
      <c r="AY470" s="200" t="s">
        <v>177</v>
      </c>
      <c r="BK470" s="202">
        <f>BK471</f>
        <v>0</v>
      </c>
    </row>
    <row r="471" spans="1:65" s="2" customFormat="1" ht="16.5" customHeight="1">
      <c r="A471" s="35"/>
      <c r="B471" s="36"/>
      <c r="C471" s="205" t="s">
        <v>1013</v>
      </c>
      <c r="D471" s="205" t="s">
        <v>180</v>
      </c>
      <c r="E471" s="206" t="s">
        <v>1014</v>
      </c>
      <c r="F471" s="207" t="s">
        <v>1015</v>
      </c>
      <c r="G471" s="208" t="s">
        <v>426</v>
      </c>
      <c r="H471" s="274"/>
      <c r="I471" s="210"/>
      <c r="J471" s="211">
        <f>ROUND(I471*H471,2)</f>
        <v>0</v>
      </c>
      <c r="K471" s="212"/>
      <c r="L471" s="40"/>
      <c r="M471" s="213" t="s">
        <v>1</v>
      </c>
      <c r="N471" s="214" t="s">
        <v>46</v>
      </c>
      <c r="O471" s="72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17" t="s">
        <v>1009</v>
      </c>
      <c r="AT471" s="217" t="s">
        <v>180</v>
      </c>
      <c r="AU471" s="217" t="s">
        <v>185</v>
      </c>
      <c r="AY471" s="18" t="s">
        <v>177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8" t="s">
        <v>185</v>
      </c>
      <c r="BK471" s="218">
        <f>ROUND(I471*H471,2)</f>
        <v>0</v>
      </c>
      <c r="BL471" s="18" t="s">
        <v>1009</v>
      </c>
      <c r="BM471" s="217" t="s">
        <v>1016</v>
      </c>
    </row>
    <row r="472" spans="1:65" s="12" customFormat="1" ht="22.8" customHeight="1">
      <c r="B472" s="189"/>
      <c r="C472" s="190"/>
      <c r="D472" s="191" t="s">
        <v>79</v>
      </c>
      <c r="E472" s="203" t="s">
        <v>1017</v>
      </c>
      <c r="F472" s="203" t="s">
        <v>1018</v>
      </c>
      <c r="G472" s="190"/>
      <c r="H472" s="190"/>
      <c r="I472" s="193"/>
      <c r="J472" s="204">
        <f>BK472</f>
        <v>0</v>
      </c>
      <c r="K472" s="190"/>
      <c r="L472" s="195"/>
      <c r="M472" s="196"/>
      <c r="N472" s="197"/>
      <c r="O472" s="197"/>
      <c r="P472" s="198">
        <f>P473</f>
        <v>0</v>
      </c>
      <c r="Q472" s="197"/>
      <c r="R472" s="198">
        <f>R473</f>
        <v>0</v>
      </c>
      <c r="S472" s="197"/>
      <c r="T472" s="199">
        <f>T473</f>
        <v>0</v>
      </c>
      <c r="AR472" s="200" t="s">
        <v>200</v>
      </c>
      <c r="AT472" s="201" t="s">
        <v>79</v>
      </c>
      <c r="AU472" s="201" t="s">
        <v>88</v>
      </c>
      <c r="AY472" s="200" t="s">
        <v>177</v>
      </c>
      <c r="BK472" s="202">
        <f>BK473</f>
        <v>0</v>
      </c>
    </row>
    <row r="473" spans="1:65" s="2" customFormat="1" ht="16.5" customHeight="1">
      <c r="A473" s="35"/>
      <c r="B473" s="36"/>
      <c r="C473" s="205" t="s">
        <v>1019</v>
      </c>
      <c r="D473" s="205" t="s">
        <v>180</v>
      </c>
      <c r="E473" s="206" t="s">
        <v>1020</v>
      </c>
      <c r="F473" s="207" t="s">
        <v>1021</v>
      </c>
      <c r="G473" s="208" t="s">
        <v>426</v>
      </c>
      <c r="H473" s="274"/>
      <c r="I473" s="210"/>
      <c r="J473" s="211">
        <f>ROUND(I473*H473,2)</f>
        <v>0</v>
      </c>
      <c r="K473" s="212"/>
      <c r="L473" s="40"/>
      <c r="M473" s="275" t="s">
        <v>1</v>
      </c>
      <c r="N473" s="276" t="s">
        <v>46</v>
      </c>
      <c r="O473" s="277"/>
      <c r="P473" s="278">
        <f>O473*H473</f>
        <v>0</v>
      </c>
      <c r="Q473" s="278">
        <v>0</v>
      </c>
      <c r="R473" s="278">
        <f>Q473*H473</f>
        <v>0</v>
      </c>
      <c r="S473" s="278">
        <v>0</v>
      </c>
      <c r="T473" s="279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17" t="s">
        <v>1009</v>
      </c>
      <c r="AT473" s="217" t="s">
        <v>180</v>
      </c>
      <c r="AU473" s="217" t="s">
        <v>185</v>
      </c>
      <c r="AY473" s="18" t="s">
        <v>177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8" t="s">
        <v>185</v>
      </c>
      <c r="BK473" s="218">
        <f>ROUND(I473*H473,2)</f>
        <v>0</v>
      </c>
      <c r="BL473" s="18" t="s">
        <v>1009</v>
      </c>
      <c r="BM473" s="217" t="s">
        <v>1022</v>
      </c>
    </row>
    <row r="474" spans="1:65" s="2" customFormat="1" ht="6.9" customHeight="1">
      <c r="A474" s="35"/>
      <c r="B474" s="55"/>
      <c r="C474" s="56"/>
      <c r="D474" s="56"/>
      <c r="E474" s="56"/>
      <c r="F474" s="56"/>
      <c r="G474" s="56"/>
      <c r="H474" s="56"/>
      <c r="I474" s="153"/>
      <c r="J474" s="56"/>
      <c r="K474" s="56"/>
      <c r="L474" s="40"/>
      <c r="M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</row>
  </sheetData>
  <sheetProtection algorithmName="SHA-512" hashValue="IwP6CLK2tXePBNz4k4MvvlccmmU3NYi8j26DeuVDtPbZXMioXgqNDA7xVGutubcGzmf/y/oUm4PbeSg38bucGA==" saltValue="pCi6XfYC4cyYXF7TmlPblmr4ThkW1Bf4/WGaUtgN0HLZmFGeiOSAParQKvj6pK7NprYU8Id1Mr+UiYeL1m10Pg==" spinCount="100000" sheet="1" objects="1" scenarios="1" formatColumns="0" formatRows="0" autoFilter="0"/>
  <autoFilter ref="C143:K473" xr:uid="{00000000-0009-0000-0000-000004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474"/>
  <sheetViews>
    <sheetView showGridLines="0" workbookViewId="0">
      <selection activeCell="W147" sqref="W147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101</v>
      </c>
    </row>
    <row r="3" spans="1:46" s="1" customFormat="1" ht="6.9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" hidden="1" customHeight="1">
      <c r="B4" s="21"/>
      <c r="D4" s="113" t="s">
        <v>126</v>
      </c>
      <c r="I4" s="109"/>
      <c r="L4" s="21"/>
      <c r="M4" s="114" t="s">
        <v>10</v>
      </c>
      <c r="AT4" s="18" t="s">
        <v>4</v>
      </c>
    </row>
    <row r="5" spans="1:46" s="1" customFormat="1" ht="6.9" hidden="1" customHeight="1">
      <c r="B5" s="21"/>
      <c r="I5" s="109"/>
      <c r="L5" s="21"/>
    </row>
    <row r="6" spans="1:46" s="1" customFormat="1" ht="12" hidden="1" customHeight="1">
      <c r="B6" s="21"/>
      <c r="D6" s="115" t="s">
        <v>16</v>
      </c>
      <c r="I6" s="109"/>
      <c r="L6" s="21"/>
    </row>
    <row r="7" spans="1:46" s="1" customFormat="1" ht="16.5" hidden="1" customHeight="1">
      <c r="B7" s="21"/>
      <c r="E7" s="321" t="str">
        <f>'Rekapitulace stavby'!K6</f>
        <v>Reko pokojů II.ETAPA 21 pokojů - PD- - -</v>
      </c>
      <c r="F7" s="322"/>
      <c r="G7" s="322"/>
      <c r="H7" s="322"/>
      <c r="I7" s="109"/>
      <c r="L7" s="21"/>
    </row>
    <row r="8" spans="1:46" s="2" customFormat="1" ht="12" hidden="1" customHeight="1">
      <c r="A8" s="35"/>
      <c r="B8" s="40"/>
      <c r="C8" s="35"/>
      <c r="D8" s="115" t="s">
        <v>127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23" t="s">
        <v>1154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15. 4. 2020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5" t="s">
        <v>30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5" t="s">
        <v>32</v>
      </c>
      <c r="E20" s="35"/>
      <c r="F20" s="35"/>
      <c r="G20" s="35"/>
      <c r="H20" s="35"/>
      <c r="I20" s="118" t="s">
        <v>25</v>
      </c>
      <c r="J20" s="117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7" t="s">
        <v>34</v>
      </c>
      <c r="F21" s="35"/>
      <c r="G21" s="35"/>
      <c r="H21" s="35"/>
      <c r="I21" s="118" t="s">
        <v>28</v>
      </c>
      <c r="J21" s="117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5" t="s">
        <v>37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5" t="s">
        <v>39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116"/>
      <c r="J30" s="127">
        <f>ROUND(J144,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9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30" t="s">
        <v>44</v>
      </c>
      <c r="E33" s="115" t="s">
        <v>45</v>
      </c>
      <c r="F33" s="131">
        <f>ROUND((SUM(BE144:BE473)),  2)</f>
        <v>0</v>
      </c>
      <c r="G33" s="35"/>
      <c r="H33" s="35"/>
      <c r="I33" s="132">
        <v>0.21</v>
      </c>
      <c r="J33" s="131">
        <f>ROUND(((SUM(BE144:BE473))*I33),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15" t="s">
        <v>46</v>
      </c>
      <c r="F34" s="131">
        <f>ROUND((SUM(BF144:BF473)),  2)</f>
        <v>0</v>
      </c>
      <c r="G34" s="35"/>
      <c r="H34" s="35"/>
      <c r="I34" s="132">
        <v>0.15</v>
      </c>
      <c r="J34" s="131">
        <f>ROUND(((SUM(BF144:BF473))*I34),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47</v>
      </c>
      <c r="F35" s="131">
        <f>ROUND((SUM(BG144:BG473)),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48</v>
      </c>
      <c r="F36" s="131">
        <f>ROUND((SUM(BH144:BH473)),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49</v>
      </c>
      <c r="F37" s="131">
        <f>ROUND((SUM(BI144:BI473)),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33"/>
      <c r="D39" s="134" t="s">
        <v>50</v>
      </c>
      <c r="E39" s="135"/>
      <c r="F39" s="135"/>
      <c r="G39" s="136" t="s">
        <v>51</v>
      </c>
      <c r="H39" s="137" t="s">
        <v>52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>
      <c r="B41" s="21"/>
      <c r="I41" s="109"/>
      <c r="L41" s="21"/>
    </row>
    <row r="42" spans="1:31" s="1" customFormat="1" ht="14.4" hidden="1" customHeight="1">
      <c r="B42" s="21"/>
      <c r="I42" s="109"/>
      <c r="L42" s="21"/>
    </row>
    <row r="43" spans="1:31" s="1" customFormat="1" ht="14.4" hidden="1" customHeight="1">
      <c r="B43" s="21"/>
      <c r="I43" s="109"/>
      <c r="L43" s="21"/>
    </row>
    <row r="44" spans="1:31" s="1" customFormat="1" ht="14.4" hidden="1" customHeight="1">
      <c r="B44" s="21"/>
      <c r="I44" s="109"/>
      <c r="L44" s="21"/>
    </row>
    <row r="45" spans="1:31" s="1" customFormat="1" ht="14.4" hidden="1" customHeight="1">
      <c r="B45" s="21"/>
      <c r="I45" s="109"/>
      <c r="L45" s="21"/>
    </row>
    <row r="46" spans="1:31" s="1" customFormat="1" ht="14.4" hidden="1" customHeight="1">
      <c r="B46" s="21"/>
      <c r="I46" s="109"/>
      <c r="L46" s="21"/>
    </row>
    <row r="47" spans="1:31" s="1" customFormat="1" ht="14.4" hidden="1" customHeight="1">
      <c r="B47" s="21"/>
      <c r="I47" s="109"/>
      <c r="L47" s="21"/>
    </row>
    <row r="48" spans="1:31" s="1" customFormat="1" ht="14.4" hidden="1" customHeight="1">
      <c r="B48" s="21"/>
      <c r="I48" s="109"/>
      <c r="L48" s="21"/>
    </row>
    <row r="49" spans="1:31" s="1" customFormat="1" ht="14.4" hidden="1" customHeight="1">
      <c r="B49" s="21"/>
      <c r="I49" s="109"/>
      <c r="L49" s="21"/>
    </row>
    <row r="50" spans="1:31" s="2" customFormat="1" ht="14.4" hidden="1" customHeight="1">
      <c r="B50" s="52"/>
      <c r="D50" s="141" t="s">
        <v>53</v>
      </c>
      <c r="E50" s="142"/>
      <c r="F50" s="142"/>
      <c r="G50" s="141" t="s">
        <v>54</v>
      </c>
      <c r="H50" s="142"/>
      <c r="I50" s="143"/>
      <c r="J50" s="142"/>
      <c r="K50" s="142"/>
      <c r="L50" s="52"/>
    </row>
    <row r="51" spans="1:31" ht="10.199999999999999" hidden="1">
      <c r="B51" s="21"/>
      <c r="L51" s="21"/>
    </row>
    <row r="52" spans="1:31" ht="10.199999999999999" hidden="1">
      <c r="B52" s="21"/>
      <c r="L52" s="21"/>
    </row>
    <row r="53" spans="1:31" ht="10.199999999999999" hidden="1">
      <c r="B53" s="21"/>
      <c r="L53" s="21"/>
    </row>
    <row r="54" spans="1:31" ht="10.199999999999999" hidden="1">
      <c r="B54" s="21"/>
      <c r="L54" s="21"/>
    </row>
    <row r="55" spans="1:31" ht="10.199999999999999" hidden="1">
      <c r="B55" s="21"/>
      <c r="L55" s="21"/>
    </row>
    <row r="56" spans="1:31" ht="10.199999999999999" hidden="1">
      <c r="B56" s="21"/>
      <c r="L56" s="21"/>
    </row>
    <row r="57" spans="1:31" ht="10.199999999999999" hidden="1">
      <c r="B57" s="21"/>
      <c r="L57" s="21"/>
    </row>
    <row r="58" spans="1:31" ht="10.199999999999999" hidden="1">
      <c r="B58" s="21"/>
      <c r="L58" s="21"/>
    </row>
    <row r="59" spans="1:31" ht="10.199999999999999" hidden="1">
      <c r="B59" s="21"/>
      <c r="L59" s="21"/>
    </row>
    <row r="60" spans="1:31" ht="10.199999999999999" hidden="1">
      <c r="B60" s="21"/>
      <c r="L60" s="21"/>
    </row>
    <row r="61" spans="1:31" s="2" customFormat="1" ht="13.2" hidden="1">
      <c r="A61" s="35"/>
      <c r="B61" s="40"/>
      <c r="C61" s="35"/>
      <c r="D61" s="144" t="s">
        <v>55</v>
      </c>
      <c r="E61" s="145"/>
      <c r="F61" s="146" t="s">
        <v>56</v>
      </c>
      <c r="G61" s="144" t="s">
        <v>55</v>
      </c>
      <c r="H61" s="145"/>
      <c r="I61" s="147"/>
      <c r="J61" s="148" t="s">
        <v>56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hidden="1">
      <c r="B62" s="21"/>
      <c r="L62" s="21"/>
    </row>
    <row r="63" spans="1:31" ht="10.199999999999999" hidden="1">
      <c r="B63" s="21"/>
      <c r="L63" s="21"/>
    </row>
    <row r="64" spans="1:31" ht="10.199999999999999" hidden="1">
      <c r="B64" s="21"/>
      <c r="L64" s="21"/>
    </row>
    <row r="65" spans="1:31" s="2" customFormat="1" ht="13.2" hidden="1">
      <c r="A65" s="35"/>
      <c r="B65" s="40"/>
      <c r="C65" s="35"/>
      <c r="D65" s="141" t="s">
        <v>57</v>
      </c>
      <c r="E65" s="149"/>
      <c r="F65" s="149"/>
      <c r="G65" s="141" t="s">
        <v>58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hidden="1">
      <c r="B66" s="21"/>
      <c r="L66" s="21"/>
    </row>
    <row r="67" spans="1:31" ht="10.199999999999999" hidden="1">
      <c r="B67" s="21"/>
      <c r="L67" s="21"/>
    </row>
    <row r="68" spans="1:31" ht="10.199999999999999" hidden="1">
      <c r="B68" s="21"/>
      <c r="L68" s="21"/>
    </row>
    <row r="69" spans="1:31" ht="10.199999999999999" hidden="1">
      <c r="B69" s="21"/>
      <c r="L69" s="21"/>
    </row>
    <row r="70" spans="1:31" ht="10.199999999999999" hidden="1">
      <c r="B70" s="21"/>
      <c r="L70" s="21"/>
    </row>
    <row r="71" spans="1:31" ht="10.199999999999999" hidden="1">
      <c r="B71" s="21"/>
      <c r="L71" s="21"/>
    </row>
    <row r="72" spans="1:31" ht="10.199999999999999" hidden="1">
      <c r="B72" s="21"/>
      <c r="L72" s="21"/>
    </row>
    <row r="73" spans="1:31" ht="10.199999999999999" hidden="1">
      <c r="B73" s="21"/>
      <c r="L73" s="21"/>
    </row>
    <row r="74" spans="1:31" ht="10.199999999999999" hidden="1">
      <c r="B74" s="21"/>
      <c r="L74" s="21"/>
    </row>
    <row r="75" spans="1:31" ht="10.199999999999999" hidden="1">
      <c r="B75" s="21"/>
      <c r="L75" s="21"/>
    </row>
    <row r="76" spans="1:31" s="2" customFormat="1" ht="13.2" hidden="1">
      <c r="A76" s="35"/>
      <c r="B76" s="40"/>
      <c r="C76" s="35"/>
      <c r="D76" s="144" t="s">
        <v>55</v>
      </c>
      <c r="E76" s="145"/>
      <c r="F76" s="146" t="s">
        <v>56</v>
      </c>
      <c r="G76" s="144" t="s">
        <v>55</v>
      </c>
      <c r="H76" s="145"/>
      <c r="I76" s="147"/>
      <c r="J76" s="148" t="s">
        <v>56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28" t="str">
        <f>E7</f>
        <v>Reko pokojů II.ETAPA 21 pokojů - PD- - -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127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05 - Stavební úpravy pokoje 244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Sedlčany</v>
      </c>
      <c r="G89" s="37"/>
      <c r="H89" s="37"/>
      <c r="I89" s="118" t="s">
        <v>22</v>
      </c>
      <c r="J89" s="67" t="str">
        <f>IF(J12="","",J12)</f>
        <v>15. 4. 2020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24</v>
      </c>
      <c r="D91" s="37"/>
      <c r="E91" s="37"/>
      <c r="F91" s="28" t="str">
        <f>E15</f>
        <v>Domov Sedlčany - poskytovatel soc. služeb</v>
      </c>
      <c r="G91" s="37"/>
      <c r="H91" s="37"/>
      <c r="I91" s="118" t="s">
        <v>32</v>
      </c>
      <c r="J91" s="33" t="str">
        <f>E21</f>
        <v>Ing. Michal Strnad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8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57" t="s">
        <v>130</v>
      </c>
      <c r="D94" s="158"/>
      <c r="E94" s="158"/>
      <c r="F94" s="158"/>
      <c r="G94" s="158"/>
      <c r="H94" s="158"/>
      <c r="I94" s="159"/>
      <c r="J94" s="160" t="s">
        <v>131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hidden="1" customHeight="1">
      <c r="A96" s="35"/>
      <c r="B96" s="36"/>
      <c r="C96" s="161" t="s">
        <v>132</v>
      </c>
      <c r="D96" s="37"/>
      <c r="E96" s="37"/>
      <c r="F96" s="37"/>
      <c r="G96" s="37"/>
      <c r="H96" s="37"/>
      <c r="I96" s="116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133</v>
      </c>
    </row>
    <row r="97" spans="2:12" s="9" customFormat="1" ht="24.9" hidden="1" customHeight="1">
      <c r="B97" s="162"/>
      <c r="C97" s="163"/>
      <c r="D97" s="164" t="s">
        <v>134</v>
      </c>
      <c r="E97" s="165"/>
      <c r="F97" s="165"/>
      <c r="G97" s="165"/>
      <c r="H97" s="165"/>
      <c r="I97" s="166"/>
      <c r="J97" s="167">
        <f>J145</f>
        <v>0</v>
      </c>
      <c r="K97" s="163"/>
      <c r="L97" s="168"/>
    </row>
    <row r="98" spans="2:12" s="10" customFormat="1" ht="19.95" hidden="1" customHeight="1">
      <c r="B98" s="169"/>
      <c r="C98" s="170"/>
      <c r="D98" s="171" t="s">
        <v>135</v>
      </c>
      <c r="E98" s="172"/>
      <c r="F98" s="172"/>
      <c r="G98" s="172"/>
      <c r="H98" s="172"/>
      <c r="I98" s="173"/>
      <c r="J98" s="174">
        <f>J146</f>
        <v>0</v>
      </c>
      <c r="K98" s="170"/>
      <c r="L98" s="175"/>
    </row>
    <row r="99" spans="2:12" s="10" customFormat="1" ht="19.95" hidden="1" customHeight="1">
      <c r="B99" s="169"/>
      <c r="C99" s="170"/>
      <c r="D99" s="171" t="s">
        <v>136</v>
      </c>
      <c r="E99" s="172"/>
      <c r="F99" s="172"/>
      <c r="G99" s="172"/>
      <c r="H99" s="172"/>
      <c r="I99" s="173"/>
      <c r="J99" s="174">
        <f>J177</f>
        <v>0</v>
      </c>
      <c r="K99" s="170"/>
      <c r="L99" s="175"/>
    </row>
    <row r="100" spans="2:12" s="10" customFormat="1" ht="19.95" hidden="1" customHeight="1">
      <c r="B100" s="169"/>
      <c r="C100" s="170"/>
      <c r="D100" s="171" t="s">
        <v>137</v>
      </c>
      <c r="E100" s="172"/>
      <c r="F100" s="172"/>
      <c r="G100" s="172"/>
      <c r="H100" s="172"/>
      <c r="I100" s="173"/>
      <c r="J100" s="174">
        <f>J252</f>
        <v>0</v>
      </c>
      <c r="K100" s="170"/>
      <c r="L100" s="175"/>
    </row>
    <row r="101" spans="2:12" s="10" customFormat="1" ht="19.95" hidden="1" customHeight="1">
      <c r="B101" s="169"/>
      <c r="C101" s="170"/>
      <c r="D101" s="171" t="s">
        <v>138</v>
      </c>
      <c r="E101" s="172"/>
      <c r="F101" s="172"/>
      <c r="G101" s="172"/>
      <c r="H101" s="172"/>
      <c r="I101" s="173"/>
      <c r="J101" s="174">
        <f>J268</f>
        <v>0</v>
      </c>
      <c r="K101" s="170"/>
      <c r="L101" s="175"/>
    </row>
    <row r="102" spans="2:12" s="10" customFormat="1" ht="19.95" hidden="1" customHeight="1">
      <c r="B102" s="169"/>
      <c r="C102" s="170"/>
      <c r="D102" s="171" t="s">
        <v>139</v>
      </c>
      <c r="E102" s="172"/>
      <c r="F102" s="172"/>
      <c r="G102" s="172"/>
      <c r="H102" s="172"/>
      <c r="I102" s="173"/>
      <c r="J102" s="174">
        <f>J274</f>
        <v>0</v>
      </c>
      <c r="K102" s="170"/>
      <c r="L102" s="175"/>
    </row>
    <row r="103" spans="2:12" s="9" customFormat="1" ht="24.9" hidden="1" customHeight="1">
      <c r="B103" s="162"/>
      <c r="C103" s="163"/>
      <c r="D103" s="164" t="s">
        <v>140</v>
      </c>
      <c r="E103" s="165"/>
      <c r="F103" s="165"/>
      <c r="G103" s="165"/>
      <c r="H103" s="165"/>
      <c r="I103" s="166"/>
      <c r="J103" s="167">
        <f>J276</f>
        <v>0</v>
      </c>
      <c r="K103" s="163"/>
      <c r="L103" s="168"/>
    </row>
    <row r="104" spans="2:12" s="10" customFormat="1" ht="19.95" hidden="1" customHeight="1">
      <c r="B104" s="169"/>
      <c r="C104" s="170"/>
      <c r="D104" s="171" t="s">
        <v>141</v>
      </c>
      <c r="E104" s="172"/>
      <c r="F104" s="172"/>
      <c r="G104" s="172"/>
      <c r="H104" s="172"/>
      <c r="I104" s="173"/>
      <c r="J104" s="174">
        <f>J277</f>
        <v>0</v>
      </c>
      <c r="K104" s="170"/>
      <c r="L104" s="175"/>
    </row>
    <row r="105" spans="2:12" s="10" customFormat="1" ht="19.95" hidden="1" customHeight="1">
      <c r="B105" s="169"/>
      <c r="C105" s="170"/>
      <c r="D105" s="171" t="s">
        <v>142</v>
      </c>
      <c r="E105" s="172"/>
      <c r="F105" s="172"/>
      <c r="G105" s="172"/>
      <c r="H105" s="172"/>
      <c r="I105" s="173"/>
      <c r="J105" s="174">
        <f>J285</f>
        <v>0</v>
      </c>
      <c r="K105" s="170"/>
      <c r="L105" s="175"/>
    </row>
    <row r="106" spans="2:12" s="10" customFormat="1" ht="19.95" hidden="1" customHeight="1">
      <c r="B106" s="169"/>
      <c r="C106" s="170"/>
      <c r="D106" s="171" t="s">
        <v>143</v>
      </c>
      <c r="E106" s="172"/>
      <c r="F106" s="172"/>
      <c r="G106" s="172"/>
      <c r="H106" s="172"/>
      <c r="I106" s="173"/>
      <c r="J106" s="174">
        <f>J296</f>
        <v>0</v>
      </c>
      <c r="K106" s="170"/>
      <c r="L106" s="175"/>
    </row>
    <row r="107" spans="2:12" s="10" customFormat="1" ht="19.95" hidden="1" customHeight="1">
      <c r="B107" s="169"/>
      <c r="C107" s="170"/>
      <c r="D107" s="171" t="s">
        <v>144</v>
      </c>
      <c r="E107" s="172"/>
      <c r="F107" s="172"/>
      <c r="G107" s="172"/>
      <c r="H107" s="172"/>
      <c r="I107" s="173"/>
      <c r="J107" s="174">
        <f>J304</f>
        <v>0</v>
      </c>
      <c r="K107" s="170"/>
      <c r="L107" s="175"/>
    </row>
    <row r="108" spans="2:12" s="10" customFormat="1" ht="19.95" hidden="1" customHeight="1">
      <c r="B108" s="169"/>
      <c r="C108" s="170"/>
      <c r="D108" s="171" t="s">
        <v>145</v>
      </c>
      <c r="E108" s="172"/>
      <c r="F108" s="172"/>
      <c r="G108" s="172"/>
      <c r="H108" s="172"/>
      <c r="I108" s="173"/>
      <c r="J108" s="174">
        <f>J314</f>
        <v>0</v>
      </c>
      <c r="K108" s="170"/>
      <c r="L108" s="175"/>
    </row>
    <row r="109" spans="2:12" s="10" customFormat="1" ht="19.95" hidden="1" customHeight="1">
      <c r="B109" s="169"/>
      <c r="C109" s="170"/>
      <c r="D109" s="171" t="s">
        <v>146</v>
      </c>
      <c r="E109" s="172"/>
      <c r="F109" s="172"/>
      <c r="G109" s="172"/>
      <c r="H109" s="172"/>
      <c r="I109" s="173"/>
      <c r="J109" s="174">
        <f>J332</f>
        <v>0</v>
      </c>
      <c r="K109" s="170"/>
      <c r="L109" s="175"/>
    </row>
    <row r="110" spans="2:12" s="10" customFormat="1" ht="19.95" hidden="1" customHeight="1">
      <c r="B110" s="169"/>
      <c r="C110" s="170"/>
      <c r="D110" s="171" t="s">
        <v>147</v>
      </c>
      <c r="E110" s="172"/>
      <c r="F110" s="172"/>
      <c r="G110" s="172"/>
      <c r="H110" s="172"/>
      <c r="I110" s="173"/>
      <c r="J110" s="174">
        <f>J334</f>
        <v>0</v>
      </c>
      <c r="K110" s="170"/>
      <c r="L110" s="175"/>
    </row>
    <row r="111" spans="2:12" s="10" customFormat="1" ht="19.95" hidden="1" customHeight="1">
      <c r="B111" s="169"/>
      <c r="C111" s="170"/>
      <c r="D111" s="171" t="s">
        <v>148</v>
      </c>
      <c r="E111" s="172"/>
      <c r="F111" s="172"/>
      <c r="G111" s="172"/>
      <c r="H111" s="172"/>
      <c r="I111" s="173"/>
      <c r="J111" s="174">
        <f>J343</f>
        <v>0</v>
      </c>
      <c r="K111" s="170"/>
      <c r="L111" s="175"/>
    </row>
    <row r="112" spans="2:12" s="10" customFormat="1" ht="19.95" hidden="1" customHeight="1">
      <c r="B112" s="169"/>
      <c r="C112" s="170"/>
      <c r="D112" s="171" t="s">
        <v>149</v>
      </c>
      <c r="E112" s="172"/>
      <c r="F112" s="172"/>
      <c r="G112" s="172"/>
      <c r="H112" s="172"/>
      <c r="I112" s="173"/>
      <c r="J112" s="174">
        <f>J375</f>
        <v>0</v>
      </c>
      <c r="K112" s="170"/>
      <c r="L112" s="175"/>
    </row>
    <row r="113" spans="1:31" s="10" customFormat="1" ht="19.95" hidden="1" customHeight="1">
      <c r="B113" s="169"/>
      <c r="C113" s="170"/>
      <c r="D113" s="171" t="s">
        <v>150</v>
      </c>
      <c r="E113" s="172"/>
      <c r="F113" s="172"/>
      <c r="G113" s="172"/>
      <c r="H113" s="172"/>
      <c r="I113" s="173"/>
      <c r="J113" s="174">
        <f>J383</f>
        <v>0</v>
      </c>
      <c r="K113" s="170"/>
      <c r="L113" s="175"/>
    </row>
    <row r="114" spans="1:31" s="10" customFormat="1" ht="19.95" hidden="1" customHeight="1">
      <c r="B114" s="169"/>
      <c r="C114" s="170"/>
      <c r="D114" s="171" t="s">
        <v>151</v>
      </c>
      <c r="E114" s="172"/>
      <c r="F114" s="172"/>
      <c r="G114" s="172"/>
      <c r="H114" s="172"/>
      <c r="I114" s="173"/>
      <c r="J114" s="174">
        <f>J386</f>
        <v>0</v>
      </c>
      <c r="K114" s="170"/>
      <c r="L114" s="175"/>
    </row>
    <row r="115" spans="1:31" s="10" customFormat="1" ht="19.95" hidden="1" customHeight="1">
      <c r="B115" s="169"/>
      <c r="C115" s="170"/>
      <c r="D115" s="171" t="s">
        <v>152</v>
      </c>
      <c r="E115" s="172"/>
      <c r="F115" s="172"/>
      <c r="G115" s="172"/>
      <c r="H115" s="172"/>
      <c r="I115" s="173"/>
      <c r="J115" s="174">
        <f>J394</f>
        <v>0</v>
      </c>
      <c r="K115" s="170"/>
      <c r="L115" s="175"/>
    </row>
    <row r="116" spans="1:31" s="10" customFormat="1" ht="19.95" hidden="1" customHeight="1">
      <c r="B116" s="169"/>
      <c r="C116" s="170"/>
      <c r="D116" s="171" t="s">
        <v>153</v>
      </c>
      <c r="E116" s="172"/>
      <c r="F116" s="172"/>
      <c r="G116" s="172"/>
      <c r="H116" s="172"/>
      <c r="I116" s="173"/>
      <c r="J116" s="174">
        <f>J412</f>
        <v>0</v>
      </c>
      <c r="K116" s="170"/>
      <c r="L116" s="175"/>
    </row>
    <row r="117" spans="1:31" s="10" customFormat="1" ht="19.95" hidden="1" customHeight="1">
      <c r="B117" s="169"/>
      <c r="C117" s="170"/>
      <c r="D117" s="171" t="s">
        <v>154</v>
      </c>
      <c r="E117" s="172"/>
      <c r="F117" s="172"/>
      <c r="G117" s="172"/>
      <c r="H117" s="172"/>
      <c r="I117" s="173"/>
      <c r="J117" s="174">
        <f>J425</f>
        <v>0</v>
      </c>
      <c r="K117" s="170"/>
      <c r="L117" s="175"/>
    </row>
    <row r="118" spans="1:31" s="10" customFormat="1" ht="19.95" hidden="1" customHeight="1">
      <c r="B118" s="169"/>
      <c r="C118" s="170"/>
      <c r="D118" s="171" t="s">
        <v>155</v>
      </c>
      <c r="E118" s="172"/>
      <c r="F118" s="172"/>
      <c r="G118" s="172"/>
      <c r="H118" s="172"/>
      <c r="I118" s="173"/>
      <c r="J118" s="174">
        <f>J439</f>
        <v>0</v>
      </c>
      <c r="K118" s="170"/>
      <c r="L118" s="175"/>
    </row>
    <row r="119" spans="1:31" s="10" customFormat="1" ht="19.95" hidden="1" customHeight="1">
      <c r="B119" s="169"/>
      <c r="C119" s="170"/>
      <c r="D119" s="171" t="s">
        <v>156</v>
      </c>
      <c r="E119" s="172"/>
      <c r="F119" s="172"/>
      <c r="G119" s="172"/>
      <c r="H119" s="172"/>
      <c r="I119" s="173"/>
      <c r="J119" s="174">
        <f>J450</f>
        <v>0</v>
      </c>
      <c r="K119" s="170"/>
      <c r="L119" s="175"/>
    </row>
    <row r="120" spans="1:31" s="10" customFormat="1" ht="19.95" hidden="1" customHeight="1">
      <c r="B120" s="169"/>
      <c r="C120" s="170"/>
      <c r="D120" s="171" t="s">
        <v>157</v>
      </c>
      <c r="E120" s="172"/>
      <c r="F120" s="172"/>
      <c r="G120" s="172"/>
      <c r="H120" s="172"/>
      <c r="I120" s="173"/>
      <c r="J120" s="174">
        <f>J453</f>
        <v>0</v>
      </c>
      <c r="K120" s="170"/>
      <c r="L120" s="175"/>
    </row>
    <row r="121" spans="1:31" s="9" customFormat="1" ht="24.9" hidden="1" customHeight="1">
      <c r="B121" s="162"/>
      <c r="C121" s="163"/>
      <c r="D121" s="164" t="s">
        <v>158</v>
      </c>
      <c r="E121" s="165"/>
      <c r="F121" s="165"/>
      <c r="G121" s="165"/>
      <c r="H121" s="165"/>
      <c r="I121" s="166"/>
      <c r="J121" s="167">
        <f>J467</f>
        <v>0</v>
      </c>
      <c r="K121" s="163"/>
      <c r="L121" s="168"/>
    </row>
    <row r="122" spans="1:31" s="10" customFormat="1" ht="19.95" hidden="1" customHeight="1">
      <c r="B122" s="169"/>
      <c r="C122" s="170"/>
      <c r="D122" s="171" t="s">
        <v>159</v>
      </c>
      <c r="E122" s="172"/>
      <c r="F122" s="172"/>
      <c r="G122" s="172"/>
      <c r="H122" s="172"/>
      <c r="I122" s="173"/>
      <c r="J122" s="174">
        <f>J468</f>
        <v>0</v>
      </c>
      <c r="K122" s="170"/>
      <c r="L122" s="175"/>
    </row>
    <row r="123" spans="1:31" s="10" customFormat="1" ht="19.95" hidden="1" customHeight="1">
      <c r="B123" s="169"/>
      <c r="C123" s="170"/>
      <c r="D123" s="171" t="s">
        <v>160</v>
      </c>
      <c r="E123" s="172"/>
      <c r="F123" s="172"/>
      <c r="G123" s="172"/>
      <c r="H123" s="172"/>
      <c r="I123" s="173"/>
      <c r="J123" s="174">
        <f>J470</f>
        <v>0</v>
      </c>
      <c r="K123" s="170"/>
      <c r="L123" s="175"/>
    </row>
    <row r="124" spans="1:31" s="10" customFormat="1" ht="19.95" hidden="1" customHeight="1">
      <c r="B124" s="169"/>
      <c r="C124" s="170"/>
      <c r="D124" s="171" t="s">
        <v>161</v>
      </c>
      <c r="E124" s="172"/>
      <c r="F124" s="172"/>
      <c r="G124" s="172"/>
      <c r="H124" s="172"/>
      <c r="I124" s="173"/>
      <c r="J124" s="174">
        <f>J472</f>
        <v>0</v>
      </c>
      <c r="K124" s="170"/>
      <c r="L124" s="175"/>
    </row>
    <row r="125" spans="1:31" s="2" customFormat="1" ht="21.75" hidden="1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hidden="1" customHeight="1">
      <c r="A126" s="35"/>
      <c r="B126" s="55"/>
      <c r="C126" s="56"/>
      <c r="D126" s="56"/>
      <c r="E126" s="56"/>
      <c r="F126" s="56"/>
      <c r="G126" s="56"/>
      <c r="H126" s="56"/>
      <c r="I126" s="153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ht="10.199999999999999" hidden="1"/>
    <row r="128" spans="1:31" ht="10.199999999999999" hidden="1"/>
    <row r="129" spans="1:63" ht="10.199999999999999" hidden="1"/>
    <row r="130" spans="1:63" s="2" customFormat="1" ht="6.9" customHeight="1">
      <c r="A130" s="35"/>
      <c r="B130" s="57"/>
      <c r="C130" s="58"/>
      <c r="D130" s="58"/>
      <c r="E130" s="58"/>
      <c r="F130" s="58"/>
      <c r="G130" s="58"/>
      <c r="H130" s="58"/>
      <c r="I130" s="156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" customHeight="1">
      <c r="A131" s="35"/>
      <c r="B131" s="36"/>
      <c r="C131" s="24" t="s">
        <v>162</v>
      </c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116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28" t="str">
        <f>E7</f>
        <v>Reko pokojů II.ETAPA 21 pokojů - PD- - -</v>
      </c>
      <c r="F134" s="329"/>
      <c r="G134" s="329"/>
      <c r="H134" s="329"/>
      <c r="I134" s="116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127</v>
      </c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84" t="str">
        <f>E9</f>
        <v>05 - Stavební úpravy pokoje 244</v>
      </c>
      <c r="F136" s="330"/>
      <c r="G136" s="330"/>
      <c r="H136" s="330"/>
      <c r="I136" s="116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" customHeight="1">
      <c r="A137" s="35"/>
      <c r="B137" s="36"/>
      <c r="C137" s="37"/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F12</f>
        <v>Sedlčany</v>
      </c>
      <c r="G138" s="37"/>
      <c r="H138" s="37"/>
      <c r="I138" s="118" t="s">
        <v>22</v>
      </c>
      <c r="J138" s="67" t="str">
        <f>IF(J12="","",J12)</f>
        <v>15. 4. 2020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" customHeight="1">
      <c r="A139" s="35"/>
      <c r="B139" s="36"/>
      <c r="C139" s="37"/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24</v>
      </c>
      <c r="D140" s="37"/>
      <c r="E140" s="37"/>
      <c r="F140" s="28" t="str">
        <f>E15</f>
        <v>Domov Sedlčany - poskytovatel soc. služeb</v>
      </c>
      <c r="G140" s="37"/>
      <c r="H140" s="37"/>
      <c r="I140" s="118" t="s">
        <v>32</v>
      </c>
      <c r="J140" s="33" t="str">
        <f>E21</f>
        <v>Ing. Michal Strnad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15" customHeight="1">
      <c r="A141" s="35"/>
      <c r="B141" s="36"/>
      <c r="C141" s="30" t="s">
        <v>30</v>
      </c>
      <c r="D141" s="37"/>
      <c r="E141" s="37"/>
      <c r="F141" s="28" t="str">
        <f>IF(E18="","",E18)</f>
        <v>Vyplň údaj</v>
      </c>
      <c r="G141" s="37"/>
      <c r="H141" s="37"/>
      <c r="I141" s="118" t="s">
        <v>37</v>
      </c>
      <c r="J141" s="33" t="str">
        <f>E24</f>
        <v xml:space="preserve"> 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76"/>
      <c r="B143" s="177"/>
      <c r="C143" s="178" t="s">
        <v>163</v>
      </c>
      <c r="D143" s="179" t="s">
        <v>65</v>
      </c>
      <c r="E143" s="179" t="s">
        <v>61</v>
      </c>
      <c r="F143" s="179" t="s">
        <v>62</v>
      </c>
      <c r="G143" s="179" t="s">
        <v>164</v>
      </c>
      <c r="H143" s="179" t="s">
        <v>165</v>
      </c>
      <c r="I143" s="180" t="s">
        <v>166</v>
      </c>
      <c r="J143" s="181" t="s">
        <v>131</v>
      </c>
      <c r="K143" s="182" t="s">
        <v>167</v>
      </c>
      <c r="L143" s="183"/>
      <c r="M143" s="76" t="s">
        <v>1</v>
      </c>
      <c r="N143" s="77" t="s">
        <v>44</v>
      </c>
      <c r="O143" s="77" t="s">
        <v>168</v>
      </c>
      <c r="P143" s="77" t="s">
        <v>169</v>
      </c>
      <c r="Q143" s="77" t="s">
        <v>170</v>
      </c>
      <c r="R143" s="77" t="s">
        <v>171</v>
      </c>
      <c r="S143" s="77" t="s">
        <v>172</v>
      </c>
      <c r="T143" s="78" t="s">
        <v>173</v>
      </c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</row>
    <row r="144" spans="1:63" s="2" customFormat="1" ht="22.8" customHeight="1">
      <c r="A144" s="35"/>
      <c r="B144" s="36"/>
      <c r="C144" s="83" t="s">
        <v>174</v>
      </c>
      <c r="D144" s="37"/>
      <c r="E144" s="37"/>
      <c r="F144" s="37"/>
      <c r="G144" s="37"/>
      <c r="H144" s="37"/>
      <c r="I144" s="116"/>
      <c r="J144" s="184">
        <f>BK144</f>
        <v>0</v>
      </c>
      <c r="K144" s="37"/>
      <c r="L144" s="40"/>
      <c r="M144" s="79"/>
      <c r="N144" s="185"/>
      <c r="O144" s="80"/>
      <c r="P144" s="186">
        <f>P145+P276+P467</f>
        <v>0</v>
      </c>
      <c r="Q144" s="80"/>
      <c r="R144" s="186">
        <f>R145+R276+R467</f>
        <v>9.3080581200000001</v>
      </c>
      <c r="S144" s="80"/>
      <c r="T144" s="187">
        <f>T145+T276+T467</f>
        <v>5.5624390800000008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79</v>
      </c>
      <c r="AU144" s="18" t="s">
        <v>133</v>
      </c>
      <c r="BK144" s="188">
        <f>BK145+BK276+BK467</f>
        <v>0</v>
      </c>
    </row>
    <row r="145" spans="1:65" s="12" customFormat="1" ht="25.95" customHeight="1">
      <c r="B145" s="189"/>
      <c r="C145" s="190"/>
      <c r="D145" s="191" t="s">
        <v>79</v>
      </c>
      <c r="E145" s="192" t="s">
        <v>175</v>
      </c>
      <c r="F145" s="192" t="s">
        <v>176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P146+P177+P252+P268+P274</f>
        <v>0</v>
      </c>
      <c r="Q145" s="197"/>
      <c r="R145" s="198">
        <f>R146+R177+R252+R268+R274</f>
        <v>8.0577708900000005</v>
      </c>
      <c r="S145" s="197"/>
      <c r="T145" s="199">
        <f>T146+T177+T252+T268+T274</f>
        <v>4.6675950000000004</v>
      </c>
      <c r="AR145" s="200" t="s">
        <v>88</v>
      </c>
      <c r="AT145" s="201" t="s">
        <v>79</v>
      </c>
      <c r="AU145" s="201" t="s">
        <v>80</v>
      </c>
      <c r="AY145" s="200" t="s">
        <v>177</v>
      </c>
      <c r="BK145" s="202">
        <f>BK146+BK177+BK252+BK268+BK274</f>
        <v>0</v>
      </c>
    </row>
    <row r="146" spans="1:65" s="12" customFormat="1" ht="22.8" customHeight="1">
      <c r="B146" s="189"/>
      <c r="C146" s="190"/>
      <c r="D146" s="191" t="s">
        <v>79</v>
      </c>
      <c r="E146" s="203" t="s">
        <v>178</v>
      </c>
      <c r="F146" s="203" t="s">
        <v>179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SUM(P147:P176)</f>
        <v>0</v>
      </c>
      <c r="Q146" s="197"/>
      <c r="R146" s="198">
        <f>SUM(R147:R176)</f>
        <v>3.8081492699999999</v>
      </c>
      <c r="S146" s="197"/>
      <c r="T146" s="199">
        <f>SUM(T147:T176)</f>
        <v>0</v>
      </c>
      <c r="AR146" s="200" t="s">
        <v>88</v>
      </c>
      <c r="AT146" s="201" t="s">
        <v>79</v>
      </c>
      <c r="AU146" s="201" t="s">
        <v>88</v>
      </c>
      <c r="AY146" s="200" t="s">
        <v>177</v>
      </c>
      <c r="BK146" s="202">
        <f>SUM(BK147:BK176)</f>
        <v>0</v>
      </c>
    </row>
    <row r="147" spans="1:65" s="2" customFormat="1" ht="21.75" customHeight="1">
      <c r="A147" s="35"/>
      <c r="B147" s="36"/>
      <c r="C147" s="205" t="s">
        <v>88</v>
      </c>
      <c r="D147" s="205" t="s">
        <v>180</v>
      </c>
      <c r="E147" s="206" t="s">
        <v>181</v>
      </c>
      <c r="F147" s="207" t="s">
        <v>182</v>
      </c>
      <c r="G147" s="208" t="s">
        <v>183</v>
      </c>
      <c r="H147" s="209">
        <v>0.371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46</v>
      </c>
      <c r="O147" s="72"/>
      <c r="P147" s="215">
        <f>O147*H147</f>
        <v>0</v>
      </c>
      <c r="Q147" s="215">
        <v>1.7863599999999999</v>
      </c>
      <c r="R147" s="215">
        <f>Q147*H147</f>
        <v>0.66273956000000001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184</v>
      </c>
      <c r="AT147" s="217" t="s">
        <v>180</v>
      </c>
      <c r="AU147" s="217" t="s">
        <v>185</v>
      </c>
      <c r="AY147" s="18" t="s">
        <v>177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185</v>
      </c>
      <c r="BK147" s="218">
        <f>ROUND(I147*H147,2)</f>
        <v>0</v>
      </c>
      <c r="BL147" s="18" t="s">
        <v>184</v>
      </c>
      <c r="BM147" s="217" t="s">
        <v>186</v>
      </c>
    </row>
    <row r="148" spans="1:65" s="13" customFormat="1" ht="10.199999999999999">
      <c r="B148" s="219"/>
      <c r="C148" s="220"/>
      <c r="D148" s="221" t="s">
        <v>187</v>
      </c>
      <c r="E148" s="222" t="s">
        <v>1</v>
      </c>
      <c r="F148" s="223" t="s">
        <v>188</v>
      </c>
      <c r="G148" s="220"/>
      <c r="H148" s="222" t="s">
        <v>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187</v>
      </c>
      <c r="AU148" s="229" t="s">
        <v>185</v>
      </c>
      <c r="AV148" s="13" t="s">
        <v>88</v>
      </c>
      <c r="AW148" s="13" t="s">
        <v>36</v>
      </c>
      <c r="AX148" s="13" t="s">
        <v>80</v>
      </c>
      <c r="AY148" s="229" t="s">
        <v>177</v>
      </c>
    </row>
    <row r="149" spans="1:65" s="14" customFormat="1" ht="10.199999999999999">
      <c r="B149" s="230"/>
      <c r="C149" s="231"/>
      <c r="D149" s="221" t="s">
        <v>187</v>
      </c>
      <c r="E149" s="232" t="s">
        <v>1</v>
      </c>
      <c r="F149" s="233" t="s">
        <v>189</v>
      </c>
      <c r="G149" s="231"/>
      <c r="H149" s="234">
        <v>0.371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187</v>
      </c>
      <c r="AU149" s="240" t="s">
        <v>185</v>
      </c>
      <c r="AV149" s="14" t="s">
        <v>185</v>
      </c>
      <c r="AW149" s="14" t="s">
        <v>36</v>
      </c>
      <c r="AX149" s="14" t="s">
        <v>88</v>
      </c>
      <c r="AY149" s="240" t="s">
        <v>177</v>
      </c>
    </row>
    <row r="150" spans="1:65" s="2" customFormat="1" ht="21.75" customHeight="1">
      <c r="A150" s="35"/>
      <c r="B150" s="36"/>
      <c r="C150" s="205" t="s">
        <v>185</v>
      </c>
      <c r="D150" s="205" t="s">
        <v>180</v>
      </c>
      <c r="E150" s="206" t="s">
        <v>190</v>
      </c>
      <c r="F150" s="207" t="s">
        <v>191</v>
      </c>
      <c r="G150" s="208" t="s">
        <v>192</v>
      </c>
      <c r="H150" s="209">
        <v>2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46</v>
      </c>
      <c r="O150" s="72"/>
      <c r="P150" s="215">
        <f>O150*H150</f>
        <v>0</v>
      </c>
      <c r="Q150" s="215">
        <v>2.019E-2</v>
      </c>
      <c r="R150" s="215">
        <f>Q150*H150</f>
        <v>4.0379999999999999E-2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184</v>
      </c>
      <c r="AT150" s="217" t="s">
        <v>180</v>
      </c>
      <c r="AU150" s="217" t="s">
        <v>185</v>
      </c>
      <c r="AY150" s="18" t="s">
        <v>177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185</v>
      </c>
      <c r="BK150" s="218">
        <f>ROUND(I150*H150,2)</f>
        <v>0</v>
      </c>
      <c r="BL150" s="18" t="s">
        <v>184</v>
      </c>
      <c r="BM150" s="217" t="s">
        <v>193</v>
      </c>
    </row>
    <row r="151" spans="1:65" s="2" customFormat="1" ht="21.75" customHeight="1">
      <c r="A151" s="35"/>
      <c r="B151" s="36"/>
      <c r="C151" s="205" t="s">
        <v>178</v>
      </c>
      <c r="D151" s="205" t="s">
        <v>180</v>
      </c>
      <c r="E151" s="206" t="s">
        <v>194</v>
      </c>
      <c r="F151" s="207" t="s">
        <v>195</v>
      </c>
      <c r="G151" s="208" t="s">
        <v>192</v>
      </c>
      <c r="H151" s="209">
        <v>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46</v>
      </c>
      <c r="O151" s="72"/>
      <c r="P151" s="215">
        <f>O151*H151</f>
        <v>0</v>
      </c>
      <c r="Q151" s="215">
        <v>4.2860000000000002E-2</v>
      </c>
      <c r="R151" s="215">
        <f>Q151*H151</f>
        <v>4.2860000000000002E-2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184</v>
      </c>
      <c r="AT151" s="217" t="s">
        <v>180</v>
      </c>
      <c r="AU151" s="217" t="s">
        <v>185</v>
      </c>
      <c r="AY151" s="18" t="s">
        <v>177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185</v>
      </c>
      <c r="BK151" s="218">
        <f>ROUND(I151*H151,2)</f>
        <v>0</v>
      </c>
      <c r="BL151" s="18" t="s">
        <v>184</v>
      </c>
      <c r="BM151" s="217" t="s">
        <v>196</v>
      </c>
    </row>
    <row r="152" spans="1:65" s="2" customFormat="1" ht="21.75" customHeight="1">
      <c r="A152" s="35"/>
      <c r="B152" s="36"/>
      <c r="C152" s="205" t="s">
        <v>184</v>
      </c>
      <c r="D152" s="205" t="s">
        <v>180</v>
      </c>
      <c r="E152" s="206" t="s">
        <v>197</v>
      </c>
      <c r="F152" s="207" t="s">
        <v>198</v>
      </c>
      <c r="G152" s="208" t="s">
        <v>192</v>
      </c>
      <c r="H152" s="209">
        <v>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46</v>
      </c>
      <c r="O152" s="72"/>
      <c r="P152" s="215">
        <f>O152*H152</f>
        <v>0</v>
      </c>
      <c r="Q152" s="215">
        <v>2.444E-2</v>
      </c>
      <c r="R152" s="215">
        <f>Q152*H152</f>
        <v>2.444E-2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184</v>
      </c>
      <c r="AT152" s="217" t="s">
        <v>180</v>
      </c>
      <c r="AU152" s="217" t="s">
        <v>185</v>
      </c>
      <c r="AY152" s="18" t="s">
        <v>177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185</v>
      </c>
      <c r="BK152" s="218">
        <f>ROUND(I152*H152,2)</f>
        <v>0</v>
      </c>
      <c r="BL152" s="18" t="s">
        <v>184</v>
      </c>
      <c r="BM152" s="217" t="s">
        <v>199</v>
      </c>
    </row>
    <row r="153" spans="1:65" s="2" customFormat="1" ht="16.5" customHeight="1">
      <c r="A153" s="35"/>
      <c r="B153" s="36"/>
      <c r="C153" s="205" t="s">
        <v>200</v>
      </c>
      <c r="D153" s="205" t="s">
        <v>180</v>
      </c>
      <c r="E153" s="206" t="s">
        <v>201</v>
      </c>
      <c r="F153" s="207" t="s">
        <v>202</v>
      </c>
      <c r="G153" s="208" t="s">
        <v>203</v>
      </c>
      <c r="H153" s="209">
        <v>5.35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46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184</v>
      </c>
      <c r="AT153" s="217" t="s">
        <v>180</v>
      </c>
      <c r="AU153" s="217" t="s">
        <v>185</v>
      </c>
      <c r="AY153" s="18" t="s">
        <v>177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185</v>
      </c>
      <c r="BK153" s="218">
        <f>ROUND(I153*H153,2)</f>
        <v>0</v>
      </c>
      <c r="BL153" s="18" t="s">
        <v>184</v>
      </c>
      <c r="BM153" s="217" t="s">
        <v>204</v>
      </c>
    </row>
    <row r="154" spans="1:65" s="13" customFormat="1" ht="10.199999999999999">
      <c r="B154" s="219"/>
      <c r="C154" s="220"/>
      <c r="D154" s="221" t="s">
        <v>187</v>
      </c>
      <c r="E154" s="222" t="s">
        <v>1</v>
      </c>
      <c r="F154" s="223" t="s">
        <v>205</v>
      </c>
      <c r="G154" s="220"/>
      <c r="H154" s="222" t="s">
        <v>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187</v>
      </c>
      <c r="AU154" s="229" t="s">
        <v>185</v>
      </c>
      <c r="AV154" s="13" t="s">
        <v>88</v>
      </c>
      <c r="AW154" s="13" t="s">
        <v>36</v>
      </c>
      <c r="AX154" s="13" t="s">
        <v>80</v>
      </c>
      <c r="AY154" s="229" t="s">
        <v>177</v>
      </c>
    </row>
    <row r="155" spans="1:65" s="14" customFormat="1" ht="10.199999999999999">
      <c r="B155" s="230"/>
      <c r="C155" s="231"/>
      <c r="D155" s="221" t="s">
        <v>187</v>
      </c>
      <c r="E155" s="232" t="s">
        <v>1</v>
      </c>
      <c r="F155" s="233" t="s">
        <v>206</v>
      </c>
      <c r="G155" s="231"/>
      <c r="H155" s="234">
        <v>5.35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187</v>
      </c>
      <c r="AU155" s="240" t="s">
        <v>185</v>
      </c>
      <c r="AV155" s="14" t="s">
        <v>185</v>
      </c>
      <c r="AW155" s="14" t="s">
        <v>36</v>
      </c>
      <c r="AX155" s="14" t="s">
        <v>88</v>
      </c>
      <c r="AY155" s="240" t="s">
        <v>177</v>
      </c>
    </row>
    <row r="156" spans="1:65" s="2" customFormat="1" ht="21.75" customHeight="1">
      <c r="A156" s="35"/>
      <c r="B156" s="36"/>
      <c r="C156" s="205" t="s">
        <v>207</v>
      </c>
      <c r="D156" s="205" t="s">
        <v>180</v>
      </c>
      <c r="E156" s="206" t="s">
        <v>208</v>
      </c>
      <c r="F156" s="207" t="s">
        <v>209</v>
      </c>
      <c r="G156" s="208" t="s">
        <v>210</v>
      </c>
      <c r="H156" s="209">
        <v>7.7549999999999999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46</v>
      </c>
      <c r="O156" s="72"/>
      <c r="P156" s="215">
        <f>O156*H156</f>
        <v>0</v>
      </c>
      <c r="Q156" s="215">
        <v>6.9819999999999993E-2</v>
      </c>
      <c r="R156" s="215">
        <f>Q156*H156</f>
        <v>0.54145409999999994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184</v>
      </c>
      <c r="AT156" s="217" t="s">
        <v>180</v>
      </c>
      <c r="AU156" s="217" t="s">
        <v>185</v>
      </c>
      <c r="AY156" s="18" t="s">
        <v>177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185</v>
      </c>
      <c r="BK156" s="218">
        <f>ROUND(I156*H156,2)</f>
        <v>0</v>
      </c>
      <c r="BL156" s="18" t="s">
        <v>184</v>
      </c>
      <c r="BM156" s="217" t="s">
        <v>211</v>
      </c>
    </row>
    <row r="157" spans="1:65" s="13" customFormat="1" ht="10.199999999999999">
      <c r="B157" s="219"/>
      <c r="C157" s="220"/>
      <c r="D157" s="221" t="s">
        <v>187</v>
      </c>
      <c r="E157" s="222" t="s">
        <v>1</v>
      </c>
      <c r="F157" s="223" t="s">
        <v>212</v>
      </c>
      <c r="G157" s="220"/>
      <c r="H157" s="222" t="s">
        <v>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187</v>
      </c>
      <c r="AU157" s="229" t="s">
        <v>185</v>
      </c>
      <c r="AV157" s="13" t="s">
        <v>88</v>
      </c>
      <c r="AW157" s="13" t="s">
        <v>36</v>
      </c>
      <c r="AX157" s="13" t="s">
        <v>80</v>
      </c>
      <c r="AY157" s="229" t="s">
        <v>177</v>
      </c>
    </row>
    <row r="158" spans="1:65" s="14" customFormat="1" ht="10.199999999999999">
      <c r="B158" s="230"/>
      <c r="C158" s="231"/>
      <c r="D158" s="221" t="s">
        <v>187</v>
      </c>
      <c r="E158" s="232" t="s">
        <v>1</v>
      </c>
      <c r="F158" s="233" t="s">
        <v>1024</v>
      </c>
      <c r="G158" s="231"/>
      <c r="H158" s="234">
        <v>3.3149999999999999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187</v>
      </c>
      <c r="AU158" s="240" t="s">
        <v>185</v>
      </c>
      <c r="AV158" s="14" t="s">
        <v>185</v>
      </c>
      <c r="AW158" s="14" t="s">
        <v>36</v>
      </c>
      <c r="AX158" s="14" t="s">
        <v>80</v>
      </c>
      <c r="AY158" s="240" t="s">
        <v>177</v>
      </c>
    </row>
    <row r="159" spans="1:65" s="14" customFormat="1" ht="10.199999999999999">
      <c r="B159" s="230"/>
      <c r="C159" s="231"/>
      <c r="D159" s="221" t="s">
        <v>187</v>
      </c>
      <c r="E159" s="232" t="s">
        <v>1</v>
      </c>
      <c r="F159" s="233" t="s">
        <v>214</v>
      </c>
      <c r="G159" s="231"/>
      <c r="H159" s="234">
        <v>1.1220000000000001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187</v>
      </c>
      <c r="AU159" s="240" t="s">
        <v>185</v>
      </c>
      <c r="AV159" s="14" t="s">
        <v>185</v>
      </c>
      <c r="AW159" s="14" t="s">
        <v>36</v>
      </c>
      <c r="AX159" s="14" t="s">
        <v>80</v>
      </c>
      <c r="AY159" s="240" t="s">
        <v>177</v>
      </c>
    </row>
    <row r="160" spans="1:65" s="13" customFormat="1" ht="10.199999999999999">
      <c r="B160" s="219"/>
      <c r="C160" s="220"/>
      <c r="D160" s="221" t="s">
        <v>187</v>
      </c>
      <c r="E160" s="222" t="s">
        <v>1</v>
      </c>
      <c r="F160" s="223" t="s">
        <v>215</v>
      </c>
      <c r="G160" s="220"/>
      <c r="H160" s="222" t="s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187</v>
      </c>
      <c r="AU160" s="229" t="s">
        <v>185</v>
      </c>
      <c r="AV160" s="13" t="s">
        <v>88</v>
      </c>
      <c r="AW160" s="13" t="s">
        <v>36</v>
      </c>
      <c r="AX160" s="13" t="s">
        <v>80</v>
      </c>
      <c r="AY160" s="229" t="s">
        <v>177</v>
      </c>
    </row>
    <row r="161" spans="1:65" s="14" customFormat="1" ht="10.199999999999999">
      <c r="B161" s="230"/>
      <c r="C161" s="231"/>
      <c r="D161" s="221" t="s">
        <v>187</v>
      </c>
      <c r="E161" s="232" t="s">
        <v>1</v>
      </c>
      <c r="F161" s="233" t="s">
        <v>216</v>
      </c>
      <c r="G161" s="231"/>
      <c r="H161" s="234">
        <v>3.3180000000000001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187</v>
      </c>
      <c r="AU161" s="240" t="s">
        <v>185</v>
      </c>
      <c r="AV161" s="14" t="s">
        <v>185</v>
      </c>
      <c r="AW161" s="14" t="s">
        <v>36</v>
      </c>
      <c r="AX161" s="14" t="s">
        <v>80</v>
      </c>
      <c r="AY161" s="240" t="s">
        <v>177</v>
      </c>
    </row>
    <row r="162" spans="1:65" s="15" customFormat="1" ht="10.199999999999999">
      <c r="B162" s="241"/>
      <c r="C162" s="242"/>
      <c r="D162" s="221" t="s">
        <v>187</v>
      </c>
      <c r="E162" s="243" t="s">
        <v>1</v>
      </c>
      <c r="F162" s="244" t="s">
        <v>217</v>
      </c>
      <c r="G162" s="242"/>
      <c r="H162" s="245">
        <v>7.7549999999999999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187</v>
      </c>
      <c r="AU162" s="251" t="s">
        <v>185</v>
      </c>
      <c r="AV162" s="15" t="s">
        <v>184</v>
      </c>
      <c r="AW162" s="15" t="s">
        <v>36</v>
      </c>
      <c r="AX162" s="15" t="s">
        <v>88</v>
      </c>
      <c r="AY162" s="251" t="s">
        <v>177</v>
      </c>
    </row>
    <row r="163" spans="1:65" s="2" customFormat="1" ht="21.75" customHeight="1">
      <c r="A163" s="35"/>
      <c r="B163" s="36"/>
      <c r="C163" s="205" t="s">
        <v>218</v>
      </c>
      <c r="D163" s="205" t="s">
        <v>180</v>
      </c>
      <c r="E163" s="206" t="s">
        <v>219</v>
      </c>
      <c r="F163" s="207" t="s">
        <v>220</v>
      </c>
      <c r="G163" s="208" t="s">
        <v>210</v>
      </c>
      <c r="H163" s="209">
        <v>10.307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46</v>
      </c>
      <c r="O163" s="72"/>
      <c r="P163" s="215">
        <f>O163*H163</f>
        <v>0</v>
      </c>
      <c r="Q163" s="215">
        <v>8.7069999999999995E-2</v>
      </c>
      <c r="R163" s="215">
        <f>Q163*H163</f>
        <v>0.89743048999999997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184</v>
      </c>
      <c r="AT163" s="217" t="s">
        <v>180</v>
      </c>
      <c r="AU163" s="217" t="s">
        <v>185</v>
      </c>
      <c r="AY163" s="18" t="s">
        <v>177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185</v>
      </c>
      <c r="BK163" s="218">
        <f>ROUND(I163*H163,2)</f>
        <v>0</v>
      </c>
      <c r="BL163" s="18" t="s">
        <v>184</v>
      </c>
      <c r="BM163" s="217" t="s">
        <v>221</v>
      </c>
    </row>
    <row r="164" spans="1:65" s="13" customFormat="1" ht="10.199999999999999">
      <c r="B164" s="219"/>
      <c r="C164" s="220"/>
      <c r="D164" s="221" t="s">
        <v>187</v>
      </c>
      <c r="E164" s="222" t="s">
        <v>1</v>
      </c>
      <c r="F164" s="223" t="s">
        <v>222</v>
      </c>
      <c r="G164" s="220"/>
      <c r="H164" s="222" t="s">
        <v>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187</v>
      </c>
      <c r="AU164" s="229" t="s">
        <v>185</v>
      </c>
      <c r="AV164" s="13" t="s">
        <v>88</v>
      </c>
      <c r="AW164" s="13" t="s">
        <v>36</v>
      </c>
      <c r="AX164" s="13" t="s">
        <v>80</v>
      </c>
      <c r="AY164" s="229" t="s">
        <v>177</v>
      </c>
    </row>
    <row r="165" spans="1:65" s="14" customFormat="1" ht="10.199999999999999">
      <c r="B165" s="230"/>
      <c r="C165" s="231"/>
      <c r="D165" s="221" t="s">
        <v>187</v>
      </c>
      <c r="E165" s="232" t="s">
        <v>1</v>
      </c>
      <c r="F165" s="233" t="s">
        <v>1025</v>
      </c>
      <c r="G165" s="231"/>
      <c r="H165" s="234">
        <v>16.524000000000001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187</v>
      </c>
      <c r="AU165" s="240" t="s">
        <v>185</v>
      </c>
      <c r="AV165" s="14" t="s">
        <v>185</v>
      </c>
      <c r="AW165" s="14" t="s">
        <v>36</v>
      </c>
      <c r="AX165" s="14" t="s">
        <v>80</v>
      </c>
      <c r="AY165" s="240" t="s">
        <v>177</v>
      </c>
    </row>
    <row r="166" spans="1:65" s="13" customFormat="1" ht="10.199999999999999">
      <c r="B166" s="219"/>
      <c r="C166" s="220"/>
      <c r="D166" s="221" t="s">
        <v>187</v>
      </c>
      <c r="E166" s="222" t="s">
        <v>1</v>
      </c>
      <c r="F166" s="223" t="s">
        <v>224</v>
      </c>
      <c r="G166" s="220"/>
      <c r="H166" s="222" t="s">
        <v>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187</v>
      </c>
      <c r="AU166" s="229" t="s">
        <v>185</v>
      </c>
      <c r="AV166" s="13" t="s">
        <v>88</v>
      </c>
      <c r="AW166" s="13" t="s">
        <v>36</v>
      </c>
      <c r="AX166" s="13" t="s">
        <v>80</v>
      </c>
      <c r="AY166" s="229" t="s">
        <v>177</v>
      </c>
    </row>
    <row r="167" spans="1:65" s="14" customFormat="1" ht="10.199999999999999">
      <c r="B167" s="230"/>
      <c r="C167" s="231"/>
      <c r="D167" s="221" t="s">
        <v>187</v>
      </c>
      <c r="E167" s="232" t="s">
        <v>1</v>
      </c>
      <c r="F167" s="233" t="s">
        <v>1026</v>
      </c>
      <c r="G167" s="231"/>
      <c r="H167" s="234">
        <v>-6.2169999999999996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187</v>
      </c>
      <c r="AU167" s="240" t="s">
        <v>185</v>
      </c>
      <c r="AV167" s="14" t="s">
        <v>185</v>
      </c>
      <c r="AW167" s="14" t="s">
        <v>36</v>
      </c>
      <c r="AX167" s="14" t="s">
        <v>80</v>
      </c>
      <c r="AY167" s="240" t="s">
        <v>177</v>
      </c>
    </row>
    <row r="168" spans="1:65" s="15" customFormat="1" ht="10.199999999999999">
      <c r="B168" s="241"/>
      <c r="C168" s="242"/>
      <c r="D168" s="221" t="s">
        <v>187</v>
      </c>
      <c r="E168" s="243" t="s">
        <v>1</v>
      </c>
      <c r="F168" s="244" t="s">
        <v>217</v>
      </c>
      <c r="G168" s="242"/>
      <c r="H168" s="245">
        <v>10.307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187</v>
      </c>
      <c r="AU168" s="251" t="s">
        <v>185</v>
      </c>
      <c r="AV168" s="15" t="s">
        <v>184</v>
      </c>
      <c r="AW168" s="15" t="s">
        <v>36</v>
      </c>
      <c r="AX168" s="15" t="s">
        <v>88</v>
      </c>
      <c r="AY168" s="251" t="s">
        <v>177</v>
      </c>
    </row>
    <row r="169" spans="1:65" s="2" customFormat="1" ht="21.75" customHeight="1">
      <c r="A169" s="35"/>
      <c r="B169" s="36"/>
      <c r="C169" s="205" t="s">
        <v>226</v>
      </c>
      <c r="D169" s="205" t="s">
        <v>180</v>
      </c>
      <c r="E169" s="206" t="s">
        <v>227</v>
      </c>
      <c r="F169" s="207" t="s">
        <v>228</v>
      </c>
      <c r="G169" s="208" t="s">
        <v>210</v>
      </c>
      <c r="H169" s="209">
        <v>15.295999999999999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46</v>
      </c>
      <c r="O169" s="72"/>
      <c r="P169" s="215">
        <f>O169*H169</f>
        <v>0</v>
      </c>
      <c r="Q169" s="215">
        <v>0.10421999999999999</v>
      </c>
      <c r="R169" s="215">
        <f>Q169*H169</f>
        <v>1.5941491199999998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184</v>
      </c>
      <c r="AT169" s="217" t="s">
        <v>180</v>
      </c>
      <c r="AU169" s="217" t="s">
        <v>185</v>
      </c>
      <c r="AY169" s="18" t="s">
        <v>177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185</v>
      </c>
      <c r="BK169" s="218">
        <f>ROUND(I169*H169,2)</f>
        <v>0</v>
      </c>
      <c r="BL169" s="18" t="s">
        <v>184</v>
      </c>
      <c r="BM169" s="217" t="s">
        <v>229</v>
      </c>
    </row>
    <row r="170" spans="1:65" s="13" customFormat="1" ht="10.199999999999999">
      <c r="B170" s="219"/>
      <c r="C170" s="220"/>
      <c r="D170" s="221" t="s">
        <v>187</v>
      </c>
      <c r="E170" s="222" t="s">
        <v>1</v>
      </c>
      <c r="F170" s="223" t="s">
        <v>230</v>
      </c>
      <c r="G170" s="220"/>
      <c r="H170" s="222" t="s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187</v>
      </c>
      <c r="AU170" s="229" t="s">
        <v>185</v>
      </c>
      <c r="AV170" s="13" t="s">
        <v>88</v>
      </c>
      <c r="AW170" s="13" t="s">
        <v>36</v>
      </c>
      <c r="AX170" s="13" t="s">
        <v>80</v>
      </c>
      <c r="AY170" s="229" t="s">
        <v>177</v>
      </c>
    </row>
    <row r="171" spans="1:65" s="14" customFormat="1" ht="10.199999999999999">
      <c r="B171" s="230"/>
      <c r="C171" s="231"/>
      <c r="D171" s="221" t="s">
        <v>187</v>
      </c>
      <c r="E171" s="232" t="s">
        <v>1</v>
      </c>
      <c r="F171" s="233" t="s">
        <v>1027</v>
      </c>
      <c r="G171" s="231"/>
      <c r="H171" s="234">
        <v>17.756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187</v>
      </c>
      <c r="AU171" s="240" t="s">
        <v>185</v>
      </c>
      <c r="AV171" s="14" t="s">
        <v>185</v>
      </c>
      <c r="AW171" s="14" t="s">
        <v>36</v>
      </c>
      <c r="AX171" s="14" t="s">
        <v>80</v>
      </c>
      <c r="AY171" s="240" t="s">
        <v>177</v>
      </c>
    </row>
    <row r="172" spans="1:65" s="14" customFormat="1" ht="10.199999999999999">
      <c r="B172" s="230"/>
      <c r="C172" s="231"/>
      <c r="D172" s="221" t="s">
        <v>187</v>
      </c>
      <c r="E172" s="232" t="s">
        <v>1</v>
      </c>
      <c r="F172" s="233" t="s">
        <v>232</v>
      </c>
      <c r="G172" s="231"/>
      <c r="H172" s="234">
        <v>-2.46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187</v>
      </c>
      <c r="AU172" s="240" t="s">
        <v>185</v>
      </c>
      <c r="AV172" s="14" t="s">
        <v>185</v>
      </c>
      <c r="AW172" s="14" t="s">
        <v>36</v>
      </c>
      <c r="AX172" s="14" t="s">
        <v>80</v>
      </c>
      <c r="AY172" s="240" t="s">
        <v>177</v>
      </c>
    </row>
    <row r="173" spans="1:65" s="15" customFormat="1" ht="10.199999999999999">
      <c r="B173" s="241"/>
      <c r="C173" s="242"/>
      <c r="D173" s="221" t="s">
        <v>187</v>
      </c>
      <c r="E173" s="243" t="s">
        <v>1</v>
      </c>
      <c r="F173" s="244" t="s">
        <v>217</v>
      </c>
      <c r="G173" s="242"/>
      <c r="H173" s="245">
        <v>15.295999999999999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187</v>
      </c>
      <c r="AU173" s="251" t="s">
        <v>185</v>
      </c>
      <c r="AV173" s="15" t="s">
        <v>184</v>
      </c>
      <c r="AW173" s="15" t="s">
        <v>36</v>
      </c>
      <c r="AX173" s="15" t="s">
        <v>88</v>
      </c>
      <c r="AY173" s="251" t="s">
        <v>177</v>
      </c>
    </row>
    <row r="174" spans="1:65" s="2" customFormat="1" ht="21.75" customHeight="1">
      <c r="A174" s="35"/>
      <c r="B174" s="36"/>
      <c r="C174" s="205" t="s">
        <v>233</v>
      </c>
      <c r="D174" s="205" t="s">
        <v>180</v>
      </c>
      <c r="E174" s="206" t="s">
        <v>234</v>
      </c>
      <c r="F174" s="207" t="s">
        <v>235</v>
      </c>
      <c r="G174" s="208" t="s">
        <v>203</v>
      </c>
      <c r="H174" s="209">
        <v>2.6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46</v>
      </c>
      <c r="O174" s="72"/>
      <c r="P174" s="215">
        <f>O174*H174</f>
        <v>0</v>
      </c>
      <c r="Q174" s="215">
        <v>8.0000000000000007E-5</v>
      </c>
      <c r="R174" s="215">
        <f>Q174*H174</f>
        <v>2.0800000000000001E-4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184</v>
      </c>
      <c r="AT174" s="217" t="s">
        <v>180</v>
      </c>
      <c r="AU174" s="217" t="s">
        <v>185</v>
      </c>
      <c r="AY174" s="18" t="s">
        <v>177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185</v>
      </c>
      <c r="BK174" s="218">
        <f>ROUND(I174*H174,2)</f>
        <v>0</v>
      </c>
      <c r="BL174" s="18" t="s">
        <v>184</v>
      </c>
      <c r="BM174" s="217" t="s">
        <v>236</v>
      </c>
    </row>
    <row r="175" spans="1:65" s="2" customFormat="1" ht="21.75" customHeight="1">
      <c r="A175" s="35"/>
      <c r="B175" s="36"/>
      <c r="C175" s="205" t="s">
        <v>114</v>
      </c>
      <c r="D175" s="205" t="s">
        <v>180</v>
      </c>
      <c r="E175" s="206" t="s">
        <v>237</v>
      </c>
      <c r="F175" s="207" t="s">
        <v>238</v>
      </c>
      <c r="G175" s="208" t="s">
        <v>203</v>
      </c>
      <c r="H175" s="209">
        <v>13.4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46</v>
      </c>
      <c r="O175" s="72"/>
      <c r="P175" s="215">
        <f>O175*H175</f>
        <v>0</v>
      </c>
      <c r="Q175" s="215">
        <v>1.2E-4</v>
      </c>
      <c r="R175" s="215">
        <f>Q175*H175</f>
        <v>1.6080000000000001E-3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184</v>
      </c>
      <c r="AT175" s="217" t="s">
        <v>180</v>
      </c>
      <c r="AU175" s="217" t="s">
        <v>185</v>
      </c>
      <c r="AY175" s="18" t="s">
        <v>177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185</v>
      </c>
      <c r="BK175" s="218">
        <f>ROUND(I175*H175,2)</f>
        <v>0</v>
      </c>
      <c r="BL175" s="18" t="s">
        <v>184</v>
      </c>
      <c r="BM175" s="217" t="s">
        <v>239</v>
      </c>
    </row>
    <row r="176" spans="1:65" s="2" customFormat="1" ht="21.75" customHeight="1">
      <c r="A176" s="35"/>
      <c r="B176" s="36"/>
      <c r="C176" s="205" t="s">
        <v>117</v>
      </c>
      <c r="D176" s="205" t="s">
        <v>180</v>
      </c>
      <c r="E176" s="206" t="s">
        <v>240</v>
      </c>
      <c r="F176" s="207" t="s">
        <v>241</v>
      </c>
      <c r="G176" s="208" t="s">
        <v>203</v>
      </c>
      <c r="H176" s="209">
        <v>14.4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46</v>
      </c>
      <c r="O176" s="72"/>
      <c r="P176" s="215">
        <f>O176*H176</f>
        <v>0</v>
      </c>
      <c r="Q176" s="215">
        <v>2.0000000000000001E-4</v>
      </c>
      <c r="R176" s="215">
        <f>Q176*H176</f>
        <v>2.8800000000000002E-3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184</v>
      </c>
      <c r="AT176" s="217" t="s">
        <v>180</v>
      </c>
      <c r="AU176" s="217" t="s">
        <v>185</v>
      </c>
      <c r="AY176" s="18" t="s">
        <v>177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185</v>
      </c>
      <c r="BK176" s="218">
        <f>ROUND(I176*H176,2)</f>
        <v>0</v>
      </c>
      <c r="BL176" s="18" t="s">
        <v>184</v>
      </c>
      <c r="BM176" s="217" t="s">
        <v>242</v>
      </c>
    </row>
    <row r="177" spans="1:65" s="12" customFormat="1" ht="22.8" customHeight="1">
      <c r="B177" s="189"/>
      <c r="C177" s="190"/>
      <c r="D177" s="191" t="s">
        <v>79</v>
      </c>
      <c r="E177" s="203" t="s">
        <v>207</v>
      </c>
      <c r="F177" s="203" t="s">
        <v>243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SUM(P178:P251)</f>
        <v>0</v>
      </c>
      <c r="Q177" s="197"/>
      <c r="R177" s="198">
        <f>SUM(R178:R251)</f>
        <v>4.2479231200000003</v>
      </c>
      <c r="S177" s="197"/>
      <c r="T177" s="199">
        <f>SUM(T178:T251)</f>
        <v>0</v>
      </c>
      <c r="AR177" s="200" t="s">
        <v>88</v>
      </c>
      <c r="AT177" s="201" t="s">
        <v>79</v>
      </c>
      <c r="AU177" s="201" t="s">
        <v>88</v>
      </c>
      <c r="AY177" s="200" t="s">
        <v>177</v>
      </c>
      <c r="BK177" s="202">
        <f>SUM(BK178:BK251)</f>
        <v>0</v>
      </c>
    </row>
    <row r="178" spans="1:65" s="2" customFormat="1" ht="21.75" customHeight="1">
      <c r="A178" s="35"/>
      <c r="B178" s="36"/>
      <c r="C178" s="205" t="s">
        <v>120</v>
      </c>
      <c r="D178" s="205" t="s">
        <v>180</v>
      </c>
      <c r="E178" s="206" t="s">
        <v>244</v>
      </c>
      <c r="F178" s="207" t="s">
        <v>245</v>
      </c>
      <c r="G178" s="208" t="s">
        <v>210</v>
      </c>
      <c r="H178" s="209">
        <v>33.299999999999997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46</v>
      </c>
      <c r="O178" s="72"/>
      <c r="P178" s="215">
        <f>O178*H178</f>
        <v>0</v>
      </c>
      <c r="Q178" s="215">
        <v>2.5999999999999998E-4</v>
      </c>
      <c r="R178" s="215">
        <f>Q178*H178</f>
        <v>8.657999999999999E-3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184</v>
      </c>
      <c r="AT178" s="217" t="s">
        <v>180</v>
      </c>
      <c r="AU178" s="217" t="s">
        <v>185</v>
      </c>
      <c r="AY178" s="18" t="s">
        <v>177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185</v>
      </c>
      <c r="BK178" s="218">
        <f>ROUND(I178*H178,2)</f>
        <v>0</v>
      </c>
      <c r="BL178" s="18" t="s">
        <v>184</v>
      </c>
      <c r="BM178" s="217" t="s">
        <v>246</v>
      </c>
    </row>
    <row r="179" spans="1:65" s="14" customFormat="1" ht="10.199999999999999">
      <c r="B179" s="230"/>
      <c r="C179" s="231"/>
      <c r="D179" s="221" t="s">
        <v>187</v>
      </c>
      <c r="E179" s="232" t="s">
        <v>1</v>
      </c>
      <c r="F179" s="233" t="s">
        <v>1081</v>
      </c>
      <c r="G179" s="231"/>
      <c r="H179" s="234">
        <v>33.299999999999997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187</v>
      </c>
      <c r="AU179" s="240" t="s">
        <v>185</v>
      </c>
      <c r="AV179" s="14" t="s">
        <v>185</v>
      </c>
      <c r="AW179" s="14" t="s">
        <v>36</v>
      </c>
      <c r="AX179" s="14" t="s">
        <v>88</v>
      </c>
      <c r="AY179" s="240" t="s">
        <v>177</v>
      </c>
    </row>
    <row r="180" spans="1:65" s="2" customFormat="1" ht="16.5" customHeight="1">
      <c r="A180" s="35"/>
      <c r="B180" s="36"/>
      <c r="C180" s="205" t="s">
        <v>123</v>
      </c>
      <c r="D180" s="205" t="s">
        <v>180</v>
      </c>
      <c r="E180" s="206" t="s">
        <v>248</v>
      </c>
      <c r="F180" s="207" t="s">
        <v>249</v>
      </c>
      <c r="G180" s="208" t="s">
        <v>210</v>
      </c>
      <c r="H180" s="209">
        <v>4.71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46</v>
      </c>
      <c r="O180" s="72"/>
      <c r="P180" s="215">
        <f>O180*H180</f>
        <v>0</v>
      </c>
      <c r="Q180" s="215">
        <v>0.04</v>
      </c>
      <c r="R180" s="215">
        <f>Q180*H180</f>
        <v>0.18840000000000001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184</v>
      </c>
      <c r="AT180" s="217" t="s">
        <v>180</v>
      </c>
      <c r="AU180" s="217" t="s">
        <v>185</v>
      </c>
      <c r="AY180" s="18" t="s">
        <v>177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185</v>
      </c>
      <c r="BK180" s="218">
        <f>ROUND(I180*H180,2)</f>
        <v>0</v>
      </c>
      <c r="BL180" s="18" t="s">
        <v>184</v>
      </c>
      <c r="BM180" s="217" t="s">
        <v>250</v>
      </c>
    </row>
    <row r="181" spans="1:65" s="13" customFormat="1" ht="10.199999999999999">
      <c r="B181" s="219"/>
      <c r="C181" s="220"/>
      <c r="D181" s="221" t="s">
        <v>187</v>
      </c>
      <c r="E181" s="222" t="s">
        <v>1</v>
      </c>
      <c r="F181" s="223" t="s">
        <v>251</v>
      </c>
      <c r="G181" s="220"/>
      <c r="H181" s="222" t="s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187</v>
      </c>
      <c r="AU181" s="229" t="s">
        <v>185</v>
      </c>
      <c r="AV181" s="13" t="s">
        <v>88</v>
      </c>
      <c r="AW181" s="13" t="s">
        <v>36</v>
      </c>
      <c r="AX181" s="13" t="s">
        <v>80</v>
      </c>
      <c r="AY181" s="229" t="s">
        <v>177</v>
      </c>
    </row>
    <row r="182" spans="1:65" s="14" customFormat="1" ht="10.199999999999999">
      <c r="B182" s="230"/>
      <c r="C182" s="231"/>
      <c r="D182" s="221" t="s">
        <v>187</v>
      </c>
      <c r="E182" s="232" t="s">
        <v>1</v>
      </c>
      <c r="F182" s="233" t="s">
        <v>252</v>
      </c>
      <c r="G182" s="231"/>
      <c r="H182" s="234">
        <v>2.71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187</v>
      </c>
      <c r="AU182" s="240" t="s">
        <v>185</v>
      </c>
      <c r="AV182" s="14" t="s">
        <v>185</v>
      </c>
      <c r="AW182" s="14" t="s">
        <v>36</v>
      </c>
      <c r="AX182" s="14" t="s">
        <v>80</v>
      </c>
      <c r="AY182" s="240" t="s">
        <v>177</v>
      </c>
    </row>
    <row r="183" spans="1:65" s="13" customFormat="1" ht="10.199999999999999">
      <c r="B183" s="219"/>
      <c r="C183" s="220"/>
      <c r="D183" s="221" t="s">
        <v>187</v>
      </c>
      <c r="E183" s="222" t="s">
        <v>1</v>
      </c>
      <c r="F183" s="223" t="s">
        <v>253</v>
      </c>
      <c r="G183" s="220"/>
      <c r="H183" s="222" t="s">
        <v>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187</v>
      </c>
      <c r="AU183" s="229" t="s">
        <v>185</v>
      </c>
      <c r="AV183" s="13" t="s">
        <v>88</v>
      </c>
      <c r="AW183" s="13" t="s">
        <v>36</v>
      </c>
      <c r="AX183" s="13" t="s">
        <v>80</v>
      </c>
      <c r="AY183" s="229" t="s">
        <v>177</v>
      </c>
    </row>
    <row r="184" spans="1:65" s="14" customFormat="1" ht="10.199999999999999">
      <c r="B184" s="230"/>
      <c r="C184" s="231"/>
      <c r="D184" s="221" t="s">
        <v>187</v>
      </c>
      <c r="E184" s="232" t="s">
        <v>1</v>
      </c>
      <c r="F184" s="233" t="s">
        <v>254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187</v>
      </c>
      <c r="AU184" s="240" t="s">
        <v>185</v>
      </c>
      <c r="AV184" s="14" t="s">
        <v>185</v>
      </c>
      <c r="AW184" s="14" t="s">
        <v>36</v>
      </c>
      <c r="AX184" s="14" t="s">
        <v>80</v>
      </c>
      <c r="AY184" s="240" t="s">
        <v>177</v>
      </c>
    </row>
    <row r="185" spans="1:65" s="15" customFormat="1" ht="10.199999999999999">
      <c r="B185" s="241"/>
      <c r="C185" s="242"/>
      <c r="D185" s="221" t="s">
        <v>187</v>
      </c>
      <c r="E185" s="243" t="s">
        <v>1</v>
      </c>
      <c r="F185" s="244" t="s">
        <v>217</v>
      </c>
      <c r="G185" s="242"/>
      <c r="H185" s="245">
        <v>4.71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187</v>
      </c>
      <c r="AU185" s="251" t="s">
        <v>185</v>
      </c>
      <c r="AV185" s="15" t="s">
        <v>184</v>
      </c>
      <c r="AW185" s="15" t="s">
        <v>36</v>
      </c>
      <c r="AX185" s="15" t="s">
        <v>88</v>
      </c>
      <c r="AY185" s="251" t="s">
        <v>177</v>
      </c>
    </row>
    <row r="186" spans="1:65" s="2" customFormat="1" ht="21.75" customHeight="1">
      <c r="A186" s="35"/>
      <c r="B186" s="36"/>
      <c r="C186" s="205" t="s">
        <v>255</v>
      </c>
      <c r="D186" s="205" t="s">
        <v>180</v>
      </c>
      <c r="E186" s="206" t="s">
        <v>256</v>
      </c>
      <c r="F186" s="207" t="s">
        <v>257</v>
      </c>
      <c r="G186" s="208" t="s">
        <v>210</v>
      </c>
      <c r="H186" s="209">
        <v>33.299999999999997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46</v>
      </c>
      <c r="O186" s="72"/>
      <c r="P186" s="215">
        <f>O186*H186</f>
        <v>0</v>
      </c>
      <c r="Q186" s="215">
        <v>4.8900000000000002E-3</v>
      </c>
      <c r="R186" s="215">
        <f>Q186*H186</f>
        <v>0.16283699999999998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184</v>
      </c>
      <c r="AT186" s="217" t="s">
        <v>180</v>
      </c>
      <c r="AU186" s="217" t="s">
        <v>185</v>
      </c>
      <c r="AY186" s="18" t="s">
        <v>177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185</v>
      </c>
      <c r="BK186" s="218">
        <f>ROUND(I186*H186,2)</f>
        <v>0</v>
      </c>
      <c r="BL186" s="18" t="s">
        <v>184</v>
      </c>
      <c r="BM186" s="217" t="s">
        <v>258</v>
      </c>
    </row>
    <row r="187" spans="1:65" s="14" customFormat="1" ht="10.199999999999999">
      <c r="B187" s="230"/>
      <c r="C187" s="231"/>
      <c r="D187" s="221" t="s">
        <v>187</v>
      </c>
      <c r="E187" s="232" t="s">
        <v>1</v>
      </c>
      <c r="F187" s="233" t="s">
        <v>1082</v>
      </c>
      <c r="G187" s="231"/>
      <c r="H187" s="234">
        <v>33.299999999999997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187</v>
      </c>
      <c r="AU187" s="240" t="s">
        <v>185</v>
      </c>
      <c r="AV187" s="14" t="s">
        <v>185</v>
      </c>
      <c r="AW187" s="14" t="s">
        <v>36</v>
      </c>
      <c r="AX187" s="14" t="s">
        <v>88</v>
      </c>
      <c r="AY187" s="240" t="s">
        <v>177</v>
      </c>
    </row>
    <row r="188" spans="1:65" s="2" customFormat="1" ht="21.75" customHeight="1">
      <c r="A188" s="35"/>
      <c r="B188" s="36"/>
      <c r="C188" s="205" t="s">
        <v>8</v>
      </c>
      <c r="D188" s="205" t="s">
        <v>180</v>
      </c>
      <c r="E188" s="206" t="s">
        <v>260</v>
      </c>
      <c r="F188" s="207" t="s">
        <v>261</v>
      </c>
      <c r="G188" s="208" t="s">
        <v>210</v>
      </c>
      <c r="H188" s="209">
        <v>33.299999999999997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46</v>
      </c>
      <c r="O188" s="72"/>
      <c r="P188" s="215">
        <f>O188*H188</f>
        <v>0</v>
      </c>
      <c r="Q188" s="215">
        <v>3.0000000000000001E-3</v>
      </c>
      <c r="R188" s="215">
        <f>Q188*H188</f>
        <v>9.9899999999999989E-2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184</v>
      </c>
      <c r="AT188" s="217" t="s">
        <v>180</v>
      </c>
      <c r="AU188" s="217" t="s">
        <v>185</v>
      </c>
      <c r="AY188" s="18" t="s">
        <v>177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185</v>
      </c>
      <c r="BK188" s="218">
        <f>ROUND(I188*H188,2)</f>
        <v>0</v>
      </c>
      <c r="BL188" s="18" t="s">
        <v>184</v>
      </c>
      <c r="BM188" s="217" t="s">
        <v>262</v>
      </c>
    </row>
    <row r="189" spans="1:65" s="2" customFormat="1" ht="21.75" customHeight="1">
      <c r="A189" s="35"/>
      <c r="B189" s="36"/>
      <c r="C189" s="205" t="s">
        <v>263</v>
      </c>
      <c r="D189" s="205" t="s">
        <v>180</v>
      </c>
      <c r="E189" s="206" t="s">
        <v>264</v>
      </c>
      <c r="F189" s="207" t="s">
        <v>265</v>
      </c>
      <c r="G189" s="208" t="s">
        <v>210</v>
      </c>
      <c r="H189" s="209">
        <v>44.292999999999999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46</v>
      </c>
      <c r="O189" s="72"/>
      <c r="P189" s="215">
        <f>O189*H189</f>
        <v>0</v>
      </c>
      <c r="Q189" s="215">
        <v>2.5999999999999998E-4</v>
      </c>
      <c r="R189" s="215">
        <f>Q189*H189</f>
        <v>1.1516179999999999E-2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184</v>
      </c>
      <c r="AT189" s="217" t="s">
        <v>180</v>
      </c>
      <c r="AU189" s="217" t="s">
        <v>185</v>
      </c>
      <c r="AY189" s="18" t="s">
        <v>177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185</v>
      </c>
      <c r="BK189" s="218">
        <f>ROUND(I189*H189,2)</f>
        <v>0</v>
      </c>
      <c r="BL189" s="18" t="s">
        <v>184</v>
      </c>
      <c r="BM189" s="217" t="s">
        <v>266</v>
      </c>
    </row>
    <row r="190" spans="1:65" s="13" customFormat="1" ht="10.199999999999999">
      <c r="B190" s="219"/>
      <c r="C190" s="220"/>
      <c r="D190" s="221" t="s">
        <v>187</v>
      </c>
      <c r="E190" s="222" t="s">
        <v>1</v>
      </c>
      <c r="F190" s="223" t="s">
        <v>267</v>
      </c>
      <c r="G190" s="220"/>
      <c r="H190" s="222" t="s">
        <v>1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187</v>
      </c>
      <c r="AU190" s="229" t="s">
        <v>185</v>
      </c>
      <c r="AV190" s="13" t="s">
        <v>88</v>
      </c>
      <c r="AW190" s="13" t="s">
        <v>36</v>
      </c>
      <c r="AX190" s="13" t="s">
        <v>80</v>
      </c>
      <c r="AY190" s="229" t="s">
        <v>177</v>
      </c>
    </row>
    <row r="191" spans="1:65" s="14" customFormat="1" ht="10.199999999999999">
      <c r="B191" s="230"/>
      <c r="C191" s="231"/>
      <c r="D191" s="221" t="s">
        <v>187</v>
      </c>
      <c r="E191" s="232" t="s">
        <v>1</v>
      </c>
      <c r="F191" s="233" t="s">
        <v>1030</v>
      </c>
      <c r="G191" s="231"/>
      <c r="H191" s="234">
        <v>17.876000000000001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187</v>
      </c>
      <c r="AU191" s="240" t="s">
        <v>185</v>
      </c>
      <c r="AV191" s="14" t="s">
        <v>185</v>
      </c>
      <c r="AW191" s="14" t="s">
        <v>36</v>
      </c>
      <c r="AX191" s="14" t="s">
        <v>80</v>
      </c>
      <c r="AY191" s="240" t="s">
        <v>177</v>
      </c>
    </row>
    <row r="192" spans="1:65" s="14" customFormat="1" ht="10.199999999999999">
      <c r="B192" s="230"/>
      <c r="C192" s="231"/>
      <c r="D192" s="221" t="s">
        <v>187</v>
      </c>
      <c r="E192" s="232" t="s">
        <v>1</v>
      </c>
      <c r="F192" s="233" t="s">
        <v>269</v>
      </c>
      <c r="G192" s="231"/>
      <c r="H192" s="234">
        <v>-3.7120000000000002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187</v>
      </c>
      <c r="AU192" s="240" t="s">
        <v>185</v>
      </c>
      <c r="AV192" s="14" t="s">
        <v>185</v>
      </c>
      <c r="AW192" s="14" t="s">
        <v>36</v>
      </c>
      <c r="AX192" s="14" t="s">
        <v>80</v>
      </c>
      <c r="AY192" s="240" t="s">
        <v>177</v>
      </c>
    </row>
    <row r="193" spans="1:65" s="13" customFormat="1" ht="10.199999999999999">
      <c r="B193" s="219"/>
      <c r="C193" s="220"/>
      <c r="D193" s="221" t="s">
        <v>187</v>
      </c>
      <c r="E193" s="222" t="s">
        <v>1</v>
      </c>
      <c r="F193" s="223" t="s">
        <v>270</v>
      </c>
      <c r="G193" s="220"/>
      <c r="H193" s="222" t="s">
        <v>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187</v>
      </c>
      <c r="AU193" s="229" t="s">
        <v>185</v>
      </c>
      <c r="AV193" s="13" t="s">
        <v>88</v>
      </c>
      <c r="AW193" s="13" t="s">
        <v>36</v>
      </c>
      <c r="AX193" s="13" t="s">
        <v>80</v>
      </c>
      <c r="AY193" s="229" t="s">
        <v>177</v>
      </c>
    </row>
    <row r="194" spans="1:65" s="13" customFormat="1" ht="10.199999999999999">
      <c r="B194" s="219"/>
      <c r="C194" s="220"/>
      <c r="D194" s="221" t="s">
        <v>187</v>
      </c>
      <c r="E194" s="222" t="s">
        <v>1</v>
      </c>
      <c r="F194" s="223" t="s">
        <v>1031</v>
      </c>
      <c r="G194" s="220"/>
      <c r="H194" s="222" t="s">
        <v>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187</v>
      </c>
      <c r="AU194" s="229" t="s">
        <v>185</v>
      </c>
      <c r="AV194" s="13" t="s">
        <v>88</v>
      </c>
      <c r="AW194" s="13" t="s">
        <v>36</v>
      </c>
      <c r="AX194" s="13" t="s">
        <v>80</v>
      </c>
      <c r="AY194" s="229" t="s">
        <v>177</v>
      </c>
    </row>
    <row r="195" spans="1:65" s="13" customFormat="1" ht="10.199999999999999">
      <c r="B195" s="219"/>
      <c r="C195" s="220"/>
      <c r="D195" s="221" t="s">
        <v>187</v>
      </c>
      <c r="E195" s="222" t="s">
        <v>1</v>
      </c>
      <c r="F195" s="223" t="s">
        <v>272</v>
      </c>
      <c r="G195" s="220"/>
      <c r="H195" s="222" t="s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187</v>
      </c>
      <c r="AU195" s="229" t="s">
        <v>185</v>
      </c>
      <c r="AV195" s="13" t="s">
        <v>88</v>
      </c>
      <c r="AW195" s="13" t="s">
        <v>36</v>
      </c>
      <c r="AX195" s="13" t="s">
        <v>80</v>
      </c>
      <c r="AY195" s="229" t="s">
        <v>177</v>
      </c>
    </row>
    <row r="196" spans="1:65" s="14" customFormat="1" ht="20.399999999999999">
      <c r="B196" s="230"/>
      <c r="C196" s="231"/>
      <c r="D196" s="221" t="s">
        <v>187</v>
      </c>
      <c r="E196" s="232" t="s">
        <v>1</v>
      </c>
      <c r="F196" s="233" t="s">
        <v>273</v>
      </c>
      <c r="G196" s="231"/>
      <c r="H196" s="234">
        <v>35.649000000000001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187</v>
      </c>
      <c r="AU196" s="240" t="s">
        <v>185</v>
      </c>
      <c r="AV196" s="14" t="s">
        <v>185</v>
      </c>
      <c r="AW196" s="14" t="s">
        <v>36</v>
      </c>
      <c r="AX196" s="14" t="s">
        <v>80</v>
      </c>
      <c r="AY196" s="240" t="s">
        <v>177</v>
      </c>
    </row>
    <row r="197" spans="1:65" s="14" customFormat="1" ht="10.199999999999999">
      <c r="B197" s="230"/>
      <c r="C197" s="231"/>
      <c r="D197" s="221" t="s">
        <v>187</v>
      </c>
      <c r="E197" s="232" t="s">
        <v>1</v>
      </c>
      <c r="F197" s="233" t="s">
        <v>274</v>
      </c>
      <c r="G197" s="231"/>
      <c r="H197" s="234">
        <v>-5.52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187</v>
      </c>
      <c r="AU197" s="240" t="s">
        <v>185</v>
      </c>
      <c r="AV197" s="14" t="s">
        <v>185</v>
      </c>
      <c r="AW197" s="14" t="s">
        <v>36</v>
      </c>
      <c r="AX197" s="14" t="s">
        <v>80</v>
      </c>
      <c r="AY197" s="240" t="s">
        <v>177</v>
      </c>
    </row>
    <row r="198" spans="1:65" s="15" customFormat="1" ht="10.199999999999999">
      <c r="B198" s="241"/>
      <c r="C198" s="242"/>
      <c r="D198" s="221" t="s">
        <v>187</v>
      </c>
      <c r="E198" s="243" t="s">
        <v>1</v>
      </c>
      <c r="F198" s="244" t="s">
        <v>217</v>
      </c>
      <c r="G198" s="242"/>
      <c r="H198" s="245">
        <v>44.292999999999999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187</v>
      </c>
      <c r="AU198" s="251" t="s">
        <v>185</v>
      </c>
      <c r="AV198" s="15" t="s">
        <v>184</v>
      </c>
      <c r="AW198" s="15" t="s">
        <v>36</v>
      </c>
      <c r="AX198" s="15" t="s">
        <v>88</v>
      </c>
      <c r="AY198" s="251" t="s">
        <v>177</v>
      </c>
    </row>
    <row r="199" spans="1:65" s="2" customFormat="1" ht="16.5" customHeight="1">
      <c r="A199" s="35"/>
      <c r="B199" s="36"/>
      <c r="C199" s="205" t="s">
        <v>275</v>
      </c>
      <c r="D199" s="205" t="s">
        <v>180</v>
      </c>
      <c r="E199" s="206" t="s">
        <v>276</v>
      </c>
      <c r="F199" s="207" t="s">
        <v>277</v>
      </c>
      <c r="G199" s="208" t="s">
        <v>210</v>
      </c>
      <c r="H199" s="209">
        <v>7.1550000000000002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46</v>
      </c>
      <c r="O199" s="72"/>
      <c r="P199" s="215">
        <f>O199*H199</f>
        <v>0</v>
      </c>
      <c r="Q199" s="215">
        <v>0.04</v>
      </c>
      <c r="R199" s="215">
        <f>Q199*H199</f>
        <v>0.28620000000000001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184</v>
      </c>
      <c r="AT199" s="217" t="s">
        <v>180</v>
      </c>
      <c r="AU199" s="217" t="s">
        <v>185</v>
      </c>
      <c r="AY199" s="18" t="s">
        <v>177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185</v>
      </c>
      <c r="BK199" s="218">
        <f>ROUND(I199*H199,2)</f>
        <v>0</v>
      </c>
      <c r="BL199" s="18" t="s">
        <v>184</v>
      </c>
      <c r="BM199" s="217" t="s">
        <v>278</v>
      </c>
    </row>
    <row r="200" spans="1:65" s="14" customFormat="1" ht="10.199999999999999">
      <c r="B200" s="230"/>
      <c r="C200" s="231"/>
      <c r="D200" s="221" t="s">
        <v>187</v>
      </c>
      <c r="E200" s="232" t="s">
        <v>1</v>
      </c>
      <c r="F200" s="233" t="s">
        <v>279</v>
      </c>
      <c r="G200" s="231"/>
      <c r="H200" s="234">
        <v>5.04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187</v>
      </c>
      <c r="AU200" s="240" t="s">
        <v>185</v>
      </c>
      <c r="AV200" s="14" t="s">
        <v>185</v>
      </c>
      <c r="AW200" s="14" t="s">
        <v>36</v>
      </c>
      <c r="AX200" s="14" t="s">
        <v>80</v>
      </c>
      <c r="AY200" s="240" t="s">
        <v>177</v>
      </c>
    </row>
    <row r="201" spans="1:65" s="14" customFormat="1" ht="10.199999999999999">
      <c r="B201" s="230"/>
      <c r="C201" s="231"/>
      <c r="D201" s="221" t="s">
        <v>187</v>
      </c>
      <c r="E201" s="232" t="s">
        <v>1</v>
      </c>
      <c r="F201" s="233" t="s">
        <v>280</v>
      </c>
      <c r="G201" s="231"/>
      <c r="H201" s="234">
        <v>2.1150000000000002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187</v>
      </c>
      <c r="AU201" s="240" t="s">
        <v>185</v>
      </c>
      <c r="AV201" s="14" t="s">
        <v>185</v>
      </c>
      <c r="AW201" s="14" t="s">
        <v>36</v>
      </c>
      <c r="AX201" s="14" t="s">
        <v>80</v>
      </c>
      <c r="AY201" s="240" t="s">
        <v>177</v>
      </c>
    </row>
    <row r="202" spans="1:65" s="15" customFormat="1" ht="10.199999999999999">
      <c r="B202" s="241"/>
      <c r="C202" s="242"/>
      <c r="D202" s="221" t="s">
        <v>187</v>
      </c>
      <c r="E202" s="243" t="s">
        <v>1</v>
      </c>
      <c r="F202" s="244" t="s">
        <v>217</v>
      </c>
      <c r="G202" s="242"/>
      <c r="H202" s="245">
        <v>7.1550000000000002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187</v>
      </c>
      <c r="AU202" s="251" t="s">
        <v>185</v>
      </c>
      <c r="AV202" s="15" t="s">
        <v>184</v>
      </c>
      <c r="AW202" s="15" t="s">
        <v>36</v>
      </c>
      <c r="AX202" s="15" t="s">
        <v>88</v>
      </c>
      <c r="AY202" s="251" t="s">
        <v>177</v>
      </c>
    </row>
    <row r="203" spans="1:65" s="2" customFormat="1" ht="21.75" customHeight="1">
      <c r="A203" s="35"/>
      <c r="B203" s="36"/>
      <c r="C203" s="205" t="s">
        <v>281</v>
      </c>
      <c r="D203" s="205" t="s">
        <v>180</v>
      </c>
      <c r="E203" s="206" t="s">
        <v>282</v>
      </c>
      <c r="F203" s="207" t="s">
        <v>283</v>
      </c>
      <c r="G203" s="208" t="s">
        <v>210</v>
      </c>
      <c r="H203" s="209">
        <v>48.805999999999997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46</v>
      </c>
      <c r="O203" s="72"/>
      <c r="P203" s="215">
        <f>O203*H203</f>
        <v>0</v>
      </c>
      <c r="Q203" s="215">
        <v>4.8900000000000002E-3</v>
      </c>
      <c r="R203" s="215">
        <f>Q203*H203</f>
        <v>0.23866134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184</v>
      </c>
      <c r="AT203" s="217" t="s">
        <v>180</v>
      </c>
      <c r="AU203" s="217" t="s">
        <v>185</v>
      </c>
      <c r="AY203" s="18" t="s">
        <v>177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185</v>
      </c>
      <c r="BK203" s="218">
        <f>ROUND(I203*H203,2)</f>
        <v>0</v>
      </c>
      <c r="BL203" s="18" t="s">
        <v>184</v>
      </c>
      <c r="BM203" s="217" t="s">
        <v>284</v>
      </c>
    </row>
    <row r="204" spans="1:65" s="13" customFormat="1" ht="10.199999999999999">
      <c r="B204" s="219"/>
      <c r="C204" s="220"/>
      <c r="D204" s="221" t="s">
        <v>187</v>
      </c>
      <c r="E204" s="222" t="s">
        <v>1</v>
      </c>
      <c r="F204" s="223" t="s">
        <v>212</v>
      </c>
      <c r="G204" s="220"/>
      <c r="H204" s="222" t="s">
        <v>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187</v>
      </c>
      <c r="AU204" s="229" t="s">
        <v>185</v>
      </c>
      <c r="AV204" s="13" t="s">
        <v>88</v>
      </c>
      <c r="AW204" s="13" t="s">
        <v>36</v>
      </c>
      <c r="AX204" s="13" t="s">
        <v>80</v>
      </c>
      <c r="AY204" s="229" t="s">
        <v>177</v>
      </c>
    </row>
    <row r="205" spans="1:65" s="14" customFormat="1" ht="10.199999999999999">
      <c r="B205" s="230"/>
      <c r="C205" s="231"/>
      <c r="D205" s="221" t="s">
        <v>187</v>
      </c>
      <c r="E205" s="232" t="s">
        <v>1</v>
      </c>
      <c r="F205" s="233" t="s">
        <v>1024</v>
      </c>
      <c r="G205" s="231"/>
      <c r="H205" s="234">
        <v>3.3149999999999999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187</v>
      </c>
      <c r="AU205" s="240" t="s">
        <v>185</v>
      </c>
      <c r="AV205" s="14" t="s">
        <v>185</v>
      </c>
      <c r="AW205" s="14" t="s">
        <v>36</v>
      </c>
      <c r="AX205" s="14" t="s">
        <v>80</v>
      </c>
      <c r="AY205" s="240" t="s">
        <v>177</v>
      </c>
    </row>
    <row r="206" spans="1:65" s="14" customFormat="1" ht="10.199999999999999">
      <c r="B206" s="230"/>
      <c r="C206" s="231"/>
      <c r="D206" s="221" t="s">
        <v>187</v>
      </c>
      <c r="E206" s="232" t="s">
        <v>1</v>
      </c>
      <c r="F206" s="233" t="s">
        <v>285</v>
      </c>
      <c r="G206" s="231"/>
      <c r="H206" s="234">
        <v>1.3009999999999999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187</v>
      </c>
      <c r="AU206" s="240" t="s">
        <v>185</v>
      </c>
      <c r="AV206" s="14" t="s">
        <v>185</v>
      </c>
      <c r="AW206" s="14" t="s">
        <v>36</v>
      </c>
      <c r="AX206" s="14" t="s">
        <v>80</v>
      </c>
      <c r="AY206" s="240" t="s">
        <v>177</v>
      </c>
    </row>
    <row r="207" spans="1:65" s="13" customFormat="1" ht="10.199999999999999">
      <c r="B207" s="219"/>
      <c r="C207" s="220"/>
      <c r="D207" s="221" t="s">
        <v>187</v>
      </c>
      <c r="E207" s="222" t="s">
        <v>1</v>
      </c>
      <c r="F207" s="223" t="s">
        <v>215</v>
      </c>
      <c r="G207" s="220"/>
      <c r="H207" s="222" t="s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187</v>
      </c>
      <c r="AU207" s="229" t="s">
        <v>185</v>
      </c>
      <c r="AV207" s="13" t="s">
        <v>88</v>
      </c>
      <c r="AW207" s="13" t="s">
        <v>36</v>
      </c>
      <c r="AX207" s="13" t="s">
        <v>80</v>
      </c>
      <c r="AY207" s="229" t="s">
        <v>177</v>
      </c>
    </row>
    <row r="208" spans="1:65" s="14" customFormat="1" ht="10.199999999999999">
      <c r="B208" s="230"/>
      <c r="C208" s="231"/>
      <c r="D208" s="221" t="s">
        <v>187</v>
      </c>
      <c r="E208" s="232" t="s">
        <v>1</v>
      </c>
      <c r="F208" s="233" t="s">
        <v>286</v>
      </c>
      <c r="G208" s="231"/>
      <c r="H208" s="234">
        <v>3.448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187</v>
      </c>
      <c r="AU208" s="240" t="s">
        <v>185</v>
      </c>
      <c r="AV208" s="14" t="s">
        <v>185</v>
      </c>
      <c r="AW208" s="14" t="s">
        <v>36</v>
      </c>
      <c r="AX208" s="14" t="s">
        <v>80</v>
      </c>
      <c r="AY208" s="240" t="s">
        <v>177</v>
      </c>
    </row>
    <row r="209" spans="1:65" s="16" customFormat="1" ht="10.199999999999999">
      <c r="B209" s="252"/>
      <c r="C209" s="253"/>
      <c r="D209" s="221" t="s">
        <v>187</v>
      </c>
      <c r="E209" s="254" t="s">
        <v>1</v>
      </c>
      <c r="F209" s="255" t="s">
        <v>287</v>
      </c>
      <c r="G209" s="253"/>
      <c r="H209" s="256">
        <v>8.0640000000000001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187</v>
      </c>
      <c r="AU209" s="262" t="s">
        <v>185</v>
      </c>
      <c r="AV209" s="16" t="s">
        <v>178</v>
      </c>
      <c r="AW209" s="16" t="s">
        <v>36</v>
      </c>
      <c r="AX209" s="16" t="s">
        <v>80</v>
      </c>
      <c r="AY209" s="262" t="s">
        <v>177</v>
      </c>
    </row>
    <row r="210" spans="1:65" s="13" customFormat="1" ht="10.199999999999999">
      <c r="B210" s="219"/>
      <c r="C210" s="220"/>
      <c r="D210" s="221" t="s">
        <v>187</v>
      </c>
      <c r="E210" s="222" t="s">
        <v>1</v>
      </c>
      <c r="F210" s="223" t="s">
        <v>222</v>
      </c>
      <c r="G210" s="220"/>
      <c r="H210" s="222" t="s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187</v>
      </c>
      <c r="AU210" s="229" t="s">
        <v>185</v>
      </c>
      <c r="AV210" s="13" t="s">
        <v>88</v>
      </c>
      <c r="AW210" s="13" t="s">
        <v>36</v>
      </c>
      <c r="AX210" s="13" t="s">
        <v>80</v>
      </c>
      <c r="AY210" s="229" t="s">
        <v>177</v>
      </c>
    </row>
    <row r="211" spans="1:65" s="14" customFormat="1" ht="10.199999999999999">
      <c r="B211" s="230"/>
      <c r="C211" s="231"/>
      <c r="D211" s="221" t="s">
        <v>187</v>
      </c>
      <c r="E211" s="232" t="s">
        <v>1</v>
      </c>
      <c r="F211" s="233" t="s">
        <v>1032</v>
      </c>
      <c r="G211" s="231"/>
      <c r="H211" s="234">
        <v>33.048000000000002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187</v>
      </c>
      <c r="AU211" s="240" t="s">
        <v>185</v>
      </c>
      <c r="AV211" s="14" t="s">
        <v>185</v>
      </c>
      <c r="AW211" s="14" t="s">
        <v>36</v>
      </c>
      <c r="AX211" s="14" t="s">
        <v>80</v>
      </c>
      <c r="AY211" s="240" t="s">
        <v>177</v>
      </c>
    </row>
    <row r="212" spans="1:65" s="13" customFormat="1" ht="10.199999999999999">
      <c r="B212" s="219"/>
      <c r="C212" s="220"/>
      <c r="D212" s="221" t="s">
        <v>187</v>
      </c>
      <c r="E212" s="222" t="s">
        <v>1</v>
      </c>
      <c r="F212" s="223" t="s">
        <v>224</v>
      </c>
      <c r="G212" s="220"/>
      <c r="H212" s="222" t="s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187</v>
      </c>
      <c r="AU212" s="229" t="s">
        <v>185</v>
      </c>
      <c r="AV212" s="13" t="s">
        <v>88</v>
      </c>
      <c r="AW212" s="13" t="s">
        <v>36</v>
      </c>
      <c r="AX212" s="13" t="s">
        <v>80</v>
      </c>
      <c r="AY212" s="229" t="s">
        <v>177</v>
      </c>
    </row>
    <row r="213" spans="1:65" s="14" customFormat="1" ht="10.199999999999999">
      <c r="B213" s="230"/>
      <c r="C213" s="231"/>
      <c r="D213" s="221" t="s">
        <v>187</v>
      </c>
      <c r="E213" s="232" t="s">
        <v>1</v>
      </c>
      <c r="F213" s="233" t="s">
        <v>289</v>
      </c>
      <c r="G213" s="231"/>
      <c r="H213" s="234">
        <v>-14.074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187</v>
      </c>
      <c r="AU213" s="240" t="s">
        <v>185</v>
      </c>
      <c r="AV213" s="14" t="s">
        <v>185</v>
      </c>
      <c r="AW213" s="14" t="s">
        <v>36</v>
      </c>
      <c r="AX213" s="14" t="s">
        <v>80</v>
      </c>
      <c r="AY213" s="240" t="s">
        <v>177</v>
      </c>
    </row>
    <row r="214" spans="1:65" s="16" customFormat="1" ht="10.199999999999999">
      <c r="B214" s="252"/>
      <c r="C214" s="253"/>
      <c r="D214" s="221" t="s">
        <v>187</v>
      </c>
      <c r="E214" s="254" t="s">
        <v>1</v>
      </c>
      <c r="F214" s="255" t="s">
        <v>287</v>
      </c>
      <c r="G214" s="253"/>
      <c r="H214" s="256">
        <v>18.974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187</v>
      </c>
      <c r="AU214" s="262" t="s">
        <v>185</v>
      </c>
      <c r="AV214" s="16" t="s">
        <v>178</v>
      </c>
      <c r="AW214" s="16" t="s">
        <v>36</v>
      </c>
      <c r="AX214" s="16" t="s">
        <v>80</v>
      </c>
      <c r="AY214" s="262" t="s">
        <v>177</v>
      </c>
    </row>
    <row r="215" spans="1:65" s="13" customFormat="1" ht="10.199999999999999">
      <c r="B215" s="219"/>
      <c r="C215" s="220"/>
      <c r="D215" s="221" t="s">
        <v>187</v>
      </c>
      <c r="E215" s="222" t="s">
        <v>1</v>
      </c>
      <c r="F215" s="223" t="s">
        <v>230</v>
      </c>
      <c r="G215" s="220"/>
      <c r="H215" s="222" t="s">
        <v>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187</v>
      </c>
      <c r="AU215" s="229" t="s">
        <v>185</v>
      </c>
      <c r="AV215" s="13" t="s">
        <v>88</v>
      </c>
      <c r="AW215" s="13" t="s">
        <v>36</v>
      </c>
      <c r="AX215" s="13" t="s">
        <v>80</v>
      </c>
      <c r="AY215" s="229" t="s">
        <v>177</v>
      </c>
    </row>
    <row r="216" spans="1:65" s="14" customFormat="1" ht="10.199999999999999">
      <c r="B216" s="230"/>
      <c r="C216" s="231"/>
      <c r="D216" s="221" t="s">
        <v>187</v>
      </c>
      <c r="E216" s="232" t="s">
        <v>1</v>
      </c>
      <c r="F216" s="233" t="s">
        <v>290</v>
      </c>
      <c r="G216" s="231"/>
      <c r="H216" s="234">
        <v>31.608000000000001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187</v>
      </c>
      <c r="AU216" s="240" t="s">
        <v>185</v>
      </c>
      <c r="AV216" s="14" t="s">
        <v>185</v>
      </c>
      <c r="AW216" s="14" t="s">
        <v>36</v>
      </c>
      <c r="AX216" s="14" t="s">
        <v>80</v>
      </c>
      <c r="AY216" s="240" t="s">
        <v>177</v>
      </c>
    </row>
    <row r="217" spans="1:65" s="14" customFormat="1" ht="10.199999999999999">
      <c r="B217" s="230"/>
      <c r="C217" s="231"/>
      <c r="D217" s="221" t="s">
        <v>187</v>
      </c>
      <c r="E217" s="232" t="s">
        <v>1</v>
      </c>
      <c r="F217" s="233" t="s">
        <v>291</v>
      </c>
      <c r="G217" s="231"/>
      <c r="H217" s="234">
        <v>-9.84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187</v>
      </c>
      <c r="AU217" s="240" t="s">
        <v>185</v>
      </c>
      <c r="AV217" s="14" t="s">
        <v>185</v>
      </c>
      <c r="AW217" s="14" t="s">
        <v>36</v>
      </c>
      <c r="AX217" s="14" t="s">
        <v>80</v>
      </c>
      <c r="AY217" s="240" t="s">
        <v>177</v>
      </c>
    </row>
    <row r="218" spans="1:65" s="16" customFormat="1" ht="10.199999999999999">
      <c r="B218" s="252"/>
      <c r="C218" s="253"/>
      <c r="D218" s="221" t="s">
        <v>187</v>
      </c>
      <c r="E218" s="254" t="s">
        <v>1</v>
      </c>
      <c r="F218" s="255" t="s">
        <v>287</v>
      </c>
      <c r="G218" s="253"/>
      <c r="H218" s="256">
        <v>21.768000000000001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187</v>
      </c>
      <c r="AU218" s="262" t="s">
        <v>185</v>
      </c>
      <c r="AV218" s="16" t="s">
        <v>178</v>
      </c>
      <c r="AW218" s="16" t="s">
        <v>36</v>
      </c>
      <c r="AX218" s="16" t="s">
        <v>80</v>
      </c>
      <c r="AY218" s="262" t="s">
        <v>177</v>
      </c>
    </row>
    <row r="219" spans="1:65" s="15" customFormat="1" ht="10.199999999999999">
      <c r="B219" s="241"/>
      <c r="C219" s="242"/>
      <c r="D219" s="221" t="s">
        <v>187</v>
      </c>
      <c r="E219" s="243" t="s">
        <v>1</v>
      </c>
      <c r="F219" s="244" t="s">
        <v>217</v>
      </c>
      <c r="G219" s="242"/>
      <c r="H219" s="245">
        <v>48.805999999999997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187</v>
      </c>
      <c r="AU219" s="251" t="s">
        <v>185</v>
      </c>
      <c r="AV219" s="15" t="s">
        <v>184</v>
      </c>
      <c r="AW219" s="15" t="s">
        <v>36</v>
      </c>
      <c r="AX219" s="15" t="s">
        <v>88</v>
      </c>
      <c r="AY219" s="251" t="s">
        <v>177</v>
      </c>
    </row>
    <row r="220" spans="1:65" s="2" customFormat="1" ht="21.75" customHeight="1">
      <c r="A220" s="35"/>
      <c r="B220" s="36"/>
      <c r="C220" s="205" t="s">
        <v>292</v>
      </c>
      <c r="D220" s="205" t="s">
        <v>180</v>
      </c>
      <c r="E220" s="206" t="s">
        <v>293</v>
      </c>
      <c r="F220" s="207" t="s">
        <v>294</v>
      </c>
      <c r="G220" s="208" t="s">
        <v>210</v>
      </c>
      <c r="H220" s="209">
        <v>80.525000000000006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46</v>
      </c>
      <c r="O220" s="72"/>
      <c r="P220" s="215">
        <f>O220*H220</f>
        <v>0</v>
      </c>
      <c r="Q220" s="215">
        <v>3.0000000000000001E-3</v>
      </c>
      <c r="R220" s="215">
        <f>Q220*H220</f>
        <v>0.24157500000000001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184</v>
      </c>
      <c r="AT220" s="217" t="s">
        <v>180</v>
      </c>
      <c r="AU220" s="217" t="s">
        <v>185</v>
      </c>
      <c r="AY220" s="18" t="s">
        <v>177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185</v>
      </c>
      <c r="BK220" s="218">
        <f>ROUND(I220*H220,2)</f>
        <v>0</v>
      </c>
      <c r="BL220" s="18" t="s">
        <v>184</v>
      </c>
      <c r="BM220" s="217" t="s">
        <v>295</v>
      </c>
    </row>
    <row r="221" spans="1:65" s="13" customFormat="1" ht="10.199999999999999">
      <c r="B221" s="219"/>
      <c r="C221" s="220"/>
      <c r="D221" s="221" t="s">
        <v>187</v>
      </c>
      <c r="E221" s="222" t="s">
        <v>1</v>
      </c>
      <c r="F221" s="223" t="s">
        <v>296</v>
      </c>
      <c r="G221" s="220"/>
      <c r="H221" s="222" t="s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187</v>
      </c>
      <c r="AU221" s="229" t="s">
        <v>185</v>
      </c>
      <c r="AV221" s="13" t="s">
        <v>88</v>
      </c>
      <c r="AW221" s="13" t="s">
        <v>36</v>
      </c>
      <c r="AX221" s="13" t="s">
        <v>80</v>
      </c>
      <c r="AY221" s="229" t="s">
        <v>177</v>
      </c>
    </row>
    <row r="222" spans="1:65" s="14" customFormat="1" ht="10.199999999999999">
      <c r="B222" s="230"/>
      <c r="C222" s="231"/>
      <c r="D222" s="221" t="s">
        <v>187</v>
      </c>
      <c r="E222" s="232" t="s">
        <v>1</v>
      </c>
      <c r="F222" s="233" t="s">
        <v>297</v>
      </c>
      <c r="G222" s="231"/>
      <c r="H222" s="234">
        <v>48.143999999999998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187</v>
      </c>
      <c r="AU222" s="240" t="s">
        <v>185</v>
      </c>
      <c r="AV222" s="14" t="s">
        <v>185</v>
      </c>
      <c r="AW222" s="14" t="s">
        <v>36</v>
      </c>
      <c r="AX222" s="14" t="s">
        <v>80</v>
      </c>
      <c r="AY222" s="240" t="s">
        <v>177</v>
      </c>
    </row>
    <row r="223" spans="1:65" s="13" customFormat="1" ht="10.199999999999999">
      <c r="B223" s="219"/>
      <c r="C223" s="220"/>
      <c r="D223" s="221" t="s">
        <v>187</v>
      </c>
      <c r="E223" s="222" t="s">
        <v>1</v>
      </c>
      <c r="F223" s="223" t="s">
        <v>298</v>
      </c>
      <c r="G223" s="220"/>
      <c r="H223" s="222" t="s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187</v>
      </c>
      <c r="AU223" s="229" t="s">
        <v>185</v>
      </c>
      <c r="AV223" s="13" t="s">
        <v>88</v>
      </c>
      <c r="AW223" s="13" t="s">
        <v>36</v>
      </c>
      <c r="AX223" s="13" t="s">
        <v>80</v>
      </c>
      <c r="AY223" s="229" t="s">
        <v>177</v>
      </c>
    </row>
    <row r="224" spans="1:65" s="13" customFormat="1" ht="10.199999999999999">
      <c r="B224" s="219"/>
      <c r="C224" s="220"/>
      <c r="D224" s="221" t="s">
        <v>187</v>
      </c>
      <c r="E224" s="222" t="s">
        <v>1</v>
      </c>
      <c r="F224" s="223" t="s">
        <v>212</v>
      </c>
      <c r="G224" s="220"/>
      <c r="H224" s="222" t="s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187</v>
      </c>
      <c r="AU224" s="229" t="s">
        <v>185</v>
      </c>
      <c r="AV224" s="13" t="s">
        <v>88</v>
      </c>
      <c r="AW224" s="13" t="s">
        <v>36</v>
      </c>
      <c r="AX224" s="13" t="s">
        <v>80</v>
      </c>
      <c r="AY224" s="229" t="s">
        <v>177</v>
      </c>
    </row>
    <row r="225" spans="1:65" s="14" customFormat="1" ht="10.199999999999999">
      <c r="B225" s="230"/>
      <c r="C225" s="231"/>
      <c r="D225" s="221" t="s">
        <v>187</v>
      </c>
      <c r="E225" s="232" t="s">
        <v>1</v>
      </c>
      <c r="F225" s="233" t="s">
        <v>1033</v>
      </c>
      <c r="G225" s="231"/>
      <c r="H225" s="234">
        <v>0.78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187</v>
      </c>
      <c r="AU225" s="240" t="s">
        <v>185</v>
      </c>
      <c r="AV225" s="14" t="s">
        <v>185</v>
      </c>
      <c r="AW225" s="14" t="s">
        <v>36</v>
      </c>
      <c r="AX225" s="14" t="s">
        <v>80</v>
      </c>
      <c r="AY225" s="240" t="s">
        <v>177</v>
      </c>
    </row>
    <row r="226" spans="1:65" s="14" customFormat="1" ht="10.199999999999999">
      <c r="B226" s="230"/>
      <c r="C226" s="231"/>
      <c r="D226" s="221" t="s">
        <v>187</v>
      </c>
      <c r="E226" s="232" t="s">
        <v>1</v>
      </c>
      <c r="F226" s="233" t="s">
        <v>285</v>
      </c>
      <c r="G226" s="231"/>
      <c r="H226" s="234">
        <v>1.3009999999999999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187</v>
      </c>
      <c r="AU226" s="240" t="s">
        <v>185</v>
      </c>
      <c r="AV226" s="14" t="s">
        <v>185</v>
      </c>
      <c r="AW226" s="14" t="s">
        <v>36</v>
      </c>
      <c r="AX226" s="14" t="s">
        <v>80</v>
      </c>
      <c r="AY226" s="240" t="s">
        <v>177</v>
      </c>
    </row>
    <row r="227" spans="1:65" s="13" customFormat="1" ht="10.199999999999999">
      <c r="B227" s="219"/>
      <c r="C227" s="220"/>
      <c r="D227" s="221" t="s">
        <v>187</v>
      </c>
      <c r="E227" s="222" t="s">
        <v>1</v>
      </c>
      <c r="F227" s="223" t="s">
        <v>215</v>
      </c>
      <c r="G227" s="220"/>
      <c r="H227" s="222" t="s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187</v>
      </c>
      <c r="AU227" s="229" t="s">
        <v>185</v>
      </c>
      <c r="AV227" s="13" t="s">
        <v>88</v>
      </c>
      <c r="AW227" s="13" t="s">
        <v>36</v>
      </c>
      <c r="AX227" s="13" t="s">
        <v>80</v>
      </c>
      <c r="AY227" s="229" t="s">
        <v>177</v>
      </c>
    </row>
    <row r="228" spans="1:65" s="14" customFormat="1" ht="10.199999999999999">
      <c r="B228" s="230"/>
      <c r="C228" s="231"/>
      <c r="D228" s="221" t="s">
        <v>187</v>
      </c>
      <c r="E228" s="232" t="s">
        <v>1</v>
      </c>
      <c r="F228" s="233" t="s">
        <v>300</v>
      </c>
      <c r="G228" s="231"/>
      <c r="H228" s="234">
        <v>1.266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187</v>
      </c>
      <c r="AU228" s="240" t="s">
        <v>185</v>
      </c>
      <c r="AV228" s="14" t="s">
        <v>185</v>
      </c>
      <c r="AW228" s="14" t="s">
        <v>36</v>
      </c>
      <c r="AX228" s="14" t="s">
        <v>80</v>
      </c>
      <c r="AY228" s="240" t="s">
        <v>177</v>
      </c>
    </row>
    <row r="229" spans="1:65" s="16" customFormat="1" ht="10.199999999999999">
      <c r="B229" s="252"/>
      <c r="C229" s="253"/>
      <c r="D229" s="221" t="s">
        <v>187</v>
      </c>
      <c r="E229" s="254" t="s">
        <v>1</v>
      </c>
      <c r="F229" s="255" t="s">
        <v>287</v>
      </c>
      <c r="G229" s="253"/>
      <c r="H229" s="256">
        <v>51.491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187</v>
      </c>
      <c r="AU229" s="262" t="s">
        <v>185</v>
      </c>
      <c r="AV229" s="16" t="s">
        <v>178</v>
      </c>
      <c r="AW229" s="16" t="s">
        <v>36</v>
      </c>
      <c r="AX229" s="16" t="s">
        <v>80</v>
      </c>
      <c r="AY229" s="262" t="s">
        <v>177</v>
      </c>
    </row>
    <row r="230" spans="1:65" s="13" customFormat="1" ht="10.199999999999999">
      <c r="B230" s="219"/>
      <c r="C230" s="220"/>
      <c r="D230" s="221" t="s">
        <v>187</v>
      </c>
      <c r="E230" s="222" t="s">
        <v>1</v>
      </c>
      <c r="F230" s="223" t="s">
        <v>222</v>
      </c>
      <c r="G230" s="220"/>
      <c r="H230" s="222" t="s">
        <v>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187</v>
      </c>
      <c r="AU230" s="229" t="s">
        <v>185</v>
      </c>
      <c r="AV230" s="13" t="s">
        <v>88</v>
      </c>
      <c r="AW230" s="13" t="s">
        <v>36</v>
      </c>
      <c r="AX230" s="13" t="s">
        <v>80</v>
      </c>
      <c r="AY230" s="229" t="s">
        <v>177</v>
      </c>
    </row>
    <row r="231" spans="1:65" s="14" customFormat="1" ht="10.199999999999999">
      <c r="B231" s="230"/>
      <c r="C231" s="231"/>
      <c r="D231" s="221" t="s">
        <v>187</v>
      </c>
      <c r="E231" s="232" t="s">
        <v>1</v>
      </c>
      <c r="F231" s="233" t="s">
        <v>1034</v>
      </c>
      <c r="G231" s="231"/>
      <c r="H231" s="234">
        <v>22.445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187</v>
      </c>
      <c r="AU231" s="240" t="s">
        <v>185</v>
      </c>
      <c r="AV231" s="14" t="s">
        <v>185</v>
      </c>
      <c r="AW231" s="14" t="s">
        <v>36</v>
      </c>
      <c r="AX231" s="14" t="s">
        <v>80</v>
      </c>
      <c r="AY231" s="240" t="s">
        <v>177</v>
      </c>
    </row>
    <row r="232" spans="1:65" s="13" customFormat="1" ht="10.199999999999999">
      <c r="B232" s="219"/>
      <c r="C232" s="220"/>
      <c r="D232" s="221" t="s">
        <v>187</v>
      </c>
      <c r="E232" s="222" t="s">
        <v>1</v>
      </c>
      <c r="F232" s="223" t="s">
        <v>224</v>
      </c>
      <c r="G232" s="220"/>
      <c r="H232" s="222" t="s">
        <v>1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187</v>
      </c>
      <c r="AU232" s="229" t="s">
        <v>185</v>
      </c>
      <c r="AV232" s="13" t="s">
        <v>88</v>
      </c>
      <c r="AW232" s="13" t="s">
        <v>36</v>
      </c>
      <c r="AX232" s="13" t="s">
        <v>80</v>
      </c>
      <c r="AY232" s="229" t="s">
        <v>177</v>
      </c>
    </row>
    <row r="233" spans="1:65" s="14" customFormat="1" ht="10.199999999999999">
      <c r="B233" s="230"/>
      <c r="C233" s="231"/>
      <c r="D233" s="221" t="s">
        <v>187</v>
      </c>
      <c r="E233" s="232" t="s">
        <v>1</v>
      </c>
      <c r="F233" s="233" t="s">
        <v>302</v>
      </c>
      <c r="G233" s="231"/>
      <c r="H233" s="234">
        <v>-9.4969999999999999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187</v>
      </c>
      <c r="AU233" s="240" t="s">
        <v>185</v>
      </c>
      <c r="AV233" s="14" t="s">
        <v>185</v>
      </c>
      <c r="AW233" s="14" t="s">
        <v>36</v>
      </c>
      <c r="AX233" s="14" t="s">
        <v>80</v>
      </c>
      <c r="AY233" s="240" t="s">
        <v>177</v>
      </c>
    </row>
    <row r="234" spans="1:65" s="16" customFormat="1" ht="10.199999999999999">
      <c r="B234" s="252"/>
      <c r="C234" s="253"/>
      <c r="D234" s="221" t="s">
        <v>187</v>
      </c>
      <c r="E234" s="254" t="s">
        <v>1</v>
      </c>
      <c r="F234" s="255" t="s">
        <v>287</v>
      </c>
      <c r="G234" s="253"/>
      <c r="H234" s="256">
        <v>12.948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187</v>
      </c>
      <c r="AU234" s="262" t="s">
        <v>185</v>
      </c>
      <c r="AV234" s="16" t="s">
        <v>178</v>
      </c>
      <c r="AW234" s="16" t="s">
        <v>36</v>
      </c>
      <c r="AX234" s="16" t="s">
        <v>80</v>
      </c>
      <c r="AY234" s="262" t="s">
        <v>177</v>
      </c>
    </row>
    <row r="235" spans="1:65" s="13" customFormat="1" ht="10.199999999999999">
      <c r="B235" s="219"/>
      <c r="C235" s="220"/>
      <c r="D235" s="221" t="s">
        <v>187</v>
      </c>
      <c r="E235" s="222" t="s">
        <v>1</v>
      </c>
      <c r="F235" s="223" t="s">
        <v>230</v>
      </c>
      <c r="G235" s="220"/>
      <c r="H235" s="222" t="s">
        <v>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187</v>
      </c>
      <c r="AU235" s="229" t="s">
        <v>185</v>
      </c>
      <c r="AV235" s="13" t="s">
        <v>88</v>
      </c>
      <c r="AW235" s="13" t="s">
        <v>36</v>
      </c>
      <c r="AX235" s="13" t="s">
        <v>80</v>
      </c>
      <c r="AY235" s="229" t="s">
        <v>177</v>
      </c>
    </row>
    <row r="236" spans="1:65" s="14" customFormat="1" ht="10.199999999999999">
      <c r="B236" s="230"/>
      <c r="C236" s="231"/>
      <c r="D236" s="221" t="s">
        <v>187</v>
      </c>
      <c r="E236" s="232" t="s">
        <v>1</v>
      </c>
      <c r="F236" s="233" t="s">
        <v>303</v>
      </c>
      <c r="G236" s="231"/>
      <c r="H236" s="234">
        <v>25.925999999999998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187</v>
      </c>
      <c r="AU236" s="240" t="s">
        <v>185</v>
      </c>
      <c r="AV236" s="14" t="s">
        <v>185</v>
      </c>
      <c r="AW236" s="14" t="s">
        <v>36</v>
      </c>
      <c r="AX236" s="14" t="s">
        <v>80</v>
      </c>
      <c r="AY236" s="240" t="s">
        <v>177</v>
      </c>
    </row>
    <row r="237" spans="1:65" s="14" customFormat="1" ht="10.199999999999999">
      <c r="B237" s="230"/>
      <c r="C237" s="231"/>
      <c r="D237" s="221" t="s">
        <v>187</v>
      </c>
      <c r="E237" s="232" t="s">
        <v>1</v>
      </c>
      <c r="F237" s="233" t="s">
        <v>291</v>
      </c>
      <c r="G237" s="231"/>
      <c r="H237" s="234">
        <v>-9.84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187</v>
      </c>
      <c r="AU237" s="240" t="s">
        <v>185</v>
      </c>
      <c r="AV237" s="14" t="s">
        <v>185</v>
      </c>
      <c r="AW237" s="14" t="s">
        <v>36</v>
      </c>
      <c r="AX237" s="14" t="s">
        <v>80</v>
      </c>
      <c r="AY237" s="240" t="s">
        <v>177</v>
      </c>
    </row>
    <row r="238" spans="1:65" s="16" customFormat="1" ht="10.199999999999999">
      <c r="B238" s="252"/>
      <c r="C238" s="253"/>
      <c r="D238" s="221" t="s">
        <v>187</v>
      </c>
      <c r="E238" s="254" t="s">
        <v>1</v>
      </c>
      <c r="F238" s="255" t="s">
        <v>287</v>
      </c>
      <c r="G238" s="253"/>
      <c r="H238" s="256">
        <v>16.085999999999999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187</v>
      </c>
      <c r="AU238" s="262" t="s">
        <v>185</v>
      </c>
      <c r="AV238" s="16" t="s">
        <v>178</v>
      </c>
      <c r="AW238" s="16" t="s">
        <v>36</v>
      </c>
      <c r="AX238" s="16" t="s">
        <v>80</v>
      </c>
      <c r="AY238" s="262" t="s">
        <v>177</v>
      </c>
    </row>
    <row r="239" spans="1:65" s="15" customFormat="1" ht="10.199999999999999">
      <c r="B239" s="241"/>
      <c r="C239" s="242"/>
      <c r="D239" s="221" t="s">
        <v>187</v>
      </c>
      <c r="E239" s="243" t="s">
        <v>1</v>
      </c>
      <c r="F239" s="244" t="s">
        <v>217</v>
      </c>
      <c r="G239" s="242"/>
      <c r="H239" s="245">
        <v>80.525000000000006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187</v>
      </c>
      <c r="AU239" s="251" t="s">
        <v>185</v>
      </c>
      <c r="AV239" s="15" t="s">
        <v>184</v>
      </c>
      <c r="AW239" s="15" t="s">
        <v>36</v>
      </c>
      <c r="AX239" s="15" t="s">
        <v>88</v>
      </c>
      <c r="AY239" s="251" t="s">
        <v>177</v>
      </c>
    </row>
    <row r="240" spans="1:65" s="2" customFormat="1" ht="21.75" customHeight="1">
      <c r="A240" s="35"/>
      <c r="B240" s="36"/>
      <c r="C240" s="205" t="s">
        <v>304</v>
      </c>
      <c r="D240" s="205" t="s">
        <v>180</v>
      </c>
      <c r="E240" s="206" t="s">
        <v>305</v>
      </c>
      <c r="F240" s="207" t="s">
        <v>306</v>
      </c>
      <c r="G240" s="208" t="s">
        <v>192</v>
      </c>
      <c r="H240" s="209">
        <v>2</v>
      </c>
      <c r="I240" s="210"/>
      <c r="J240" s="211">
        <f>ROUND(I240*H240,2)</f>
        <v>0</v>
      </c>
      <c r="K240" s="212"/>
      <c r="L240" s="40"/>
      <c r="M240" s="213" t="s">
        <v>1</v>
      </c>
      <c r="N240" s="214" t="s">
        <v>46</v>
      </c>
      <c r="O240" s="72"/>
      <c r="P240" s="215">
        <f>O240*H240</f>
        <v>0</v>
      </c>
      <c r="Q240" s="215">
        <v>0.14699999999999999</v>
      </c>
      <c r="R240" s="215">
        <f>Q240*H240</f>
        <v>0.29399999999999998</v>
      </c>
      <c r="S240" s="215">
        <v>0</v>
      </c>
      <c r="T240" s="21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184</v>
      </c>
      <c r="AT240" s="217" t="s">
        <v>180</v>
      </c>
      <c r="AU240" s="217" t="s">
        <v>185</v>
      </c>
      <c r="AY240" s="18" t="s">
        <v>177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185</v>
      </c>
      <c r="BK240" s="218">
        <f>ROUND(I240*H240,2)</f>
        <v>0</v>
      </c>
      <c r="BL240" s="18" t="s">
        <v>184</v>
      </c>
      <c r="BM240" s="217" t="s">
        <v>307</v>
      </c>
    </row>
    <row r="241" spans="1:65" s="13" customFormat="1" ht="10.199999999999999">
      <c r="B241" s="219"/>
      <c r="C241" s="220"/>
      <c r="D241" s="221" t="s">
        <v>187</v>
      </c>
      <c r="E241" s="222" t="s">
        <v>1</v>
      </c>
      <c r="F241" s="223" t="s">
        <v>308</v>
      </c>
      <c r="G241" s="220"/>
      <c r="H241" s="222" t="s">
        <v>1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187</v>
      </c>
      <c r="AU241" s="229" t="s">
        <v>185</v>
      </c>
      <c r="AV241" s="13" t="s">
        <v>88</v>
      </c>
      <c r="AW241" s="13" t="s">
        <v>36</v>
      </c>
      <c r="AX241" s="13" t="s">
        <v>80</v>
      </c>
      <c r="AY241" s="229" t="s">
        <v>177</v>
      </c>
    </row>
    <row r="242" spans="1:65" s="14" customFormat="1" ht="10.199999999999999">
      <c r="B242" s="230"/>
      <c r="C242" s="231"/>
      <c r="D242" s="221" t="s">
        <v>187</v>
      </c>
      <c r="E242" s="232" t="s">
        <v>1</v>
      </c>
      <c r="F242" s="233" t="s">
        <v>309</v>
      </c>
      <c r="G242" s="231"/>
      <c r="H242" s="234">
        <v>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187</v>
      </c>
      <c r="AU242" s="240" t="s">
        <v>185</v>
      </c>
      <c r="AV242" s="14" t="s">
        <v>185</v>
      </c>
      <c r="AW242" s="14" t="s">
        <v>36</v>
      </c>
      <c r="AX242" s="14" t="s">
        <v>88</v>
      </c>
      <c r="AY242" s="240" t="s">
        <v>177</v>
      </c>
    </row>
    <row r="243" spans="1:65" s="2" customFormat="1" ht="21.75" customHeight="1">
      <c r="A243" s="35"/>
      <c r="B243" s="36"/>
      <c r="C243" s="205" t="s">
        <v>7</v>
      </c>
      <c r="D243" s="205" t="s">
        <v>180</v>
      </c>
      <c r="E243" s="206" t="s">
        <v>310</v>
      </c>
      <c r="F243" s="207" t="s">
        <v>311</v>
      </c>
      <c r="G243" s="208" t="s">
        <v>210</v>
      </c>
      <c r="H243" s="209">
        <v>44.292999999999999</v>
      </c>
      <c r="I243" s="210"/>
      <c r="J243" s="211">
        <f>ROUND(I243*H243,2)</f>
        <v>0</v>
      </c>
      <c r="K243" s="212"/>
      <c r="L243" s="40"/>
      <c r="M243" s="213" t="s">
        <v>1</v>
      </c>
      <c r="N243" s="214" t="s">
        <v>46</v>
      </c>
      <c r="O243" s="72"/>
      <c r="P243" s="215">
        <f>O243*H243</f>
        <v>0</v>
      </c>
      <c r="Q243" s="215">
        <v>5.1999999999999998E-3</v>
      </c>
      <c r="R243" s="215">
        <f>Q243*H243</f>
        <v>0.23032359999999999</v>
      </c>
      <c r="S243" s="215">
        <v>0</v>
      </c>
      <c r="T243" s="21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184</v>
      </c>
      <c r="AT243" s="217" t="s">
        <v>180</v>
      </c>
      <c r="AU243" s="217" t="s">
        <v>185</v>
      </c>
      <c r="AY243" s="18" t="s">
        <v>177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185</v>
      </c>
      <c r="BK243" s="218">
        <f>ROUND(I243*H243,2)</f>
        <v>0</v>
      </c>
      <c r="BL243" s="18" t="s">
        <v>184</v>
      </c>
      <c r="BM243" s="217" t="s">
        <v>312</v>
      </c>
    </row>
    <row r="244" spans="1:65" s="2" customFormat="1" ht="21.75" customHeight="1">
      <c r="A244" s="35"/>
      <c r="B244" s="36"/>
      <c r="C244" s="205" t="s">
        <v>313</v>
      </c>
      <c r="D244" s="205" t="s">
        <v>180</v>
      </c>
      <c r="E244" s="206" t="s">
        <v>314</v>
      </c>
      <c r="F244" s="207" t="s">
        <v>315</v>
      </c>
      <c r="G244" s="208" t="s">
        <v>203</v>
      </c>
      <c r="H244" s="209">
        <v>53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46</v>
      </c>
      <c r="O244" s="72"/>
      <c r="P244" s="215">
        <f>O244*H244</f>
        <v>0</v>
      </c>
      <c r="Q244" s="215">
        <v>1.5E-3</v>
      </c>
      <c r="R244" s="215">
        <f>Q244*H244</f>
        <v>7.9500000000000001E-2</v>
      </c>
      <c r="S244" s="215">
        <v>0</v>
      </c>
      <c r="T244" s="21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184</v>
      </c>
      <c r="AT244" s="217" t="s">
        <v>180</v>
      </c>
      <c r="AU244" s="217" t="s">
        <v>185</v>
      </c>
      <c r="AY244" s="18" t="s">
        <v>177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185</v>
      </c>
      <c r="BK244" s="218">
        <f>ROUND(I244*H244,2)</f>
        <v>0</v>
      </c>
      <c r="BL244" s="18" t="s">
        <v>184</v>
      </c>
      <c r="BM244" s="217" t="s">
        <v>316</v>
      </c>
    </row>
    <row r="245" spans="1:65" s="2" customFormat="1" ht="21.75" customHeight="1">
      <c r="A245" s="35"/>
      <c r="B245" s="36"/>
      <c r="C245" s="205" t="s">
        <v>317</v>
      </c>
      <c r="D245" s="205" t="s">
        <v>180</v>
      </c>
      <c r="E245" s="206" t="s">
        <v>318</v>
      </c>
      <c r="F245" s="207" t="s">
        <v>319</v>
      </c>
      <c r="G245" s="208" t="s">
        <v>210</v>
      </c>
      <c r="H245" s="209">
        <v>17.600000000000001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46</v>
      </c>
      <c r="O245" s="72"/>
      <c r="P245" s="215">
        <f>O245*H245</f>
        <v>0</v>
      </c>
      <c r="Q245" s="215">
        <v>0.105</v>
      </c>
      <c r="R245" s="215">
        <f>Q245*H245</f>
        <v>1.8480000000000001</v>
      </c>
      <c r="S245" s="215">
        <v>0</v>
      </c>
      <c r="T245" s="21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184</v>
      </c>
      <c r="AT245" s="217" t="s">
        <v>180</v>
      </c>
      <c r="AU245" s="217" t="s">
        <v>185</v>
      </c>
      <c r="AY245" s="18" t="s">
        <v>177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185</v>
      </c>
      <c r="BK245" s="218">
        <f>ROUND(I245*H245,2)</f>
        <v>0</v>
      </c>
      <c r="BL245" s="18" t="s">
        <v>184</v>
      </c>
      <c r="BM245" s="217" t="s">
        <v>320</v>
      </c>
    </row>
    <row r="246" spans="1:65" s="14" customFormat="1" ht="10.199999999999999">
      <c r="B246" s="230"/>
      <c r="C246" s="231"/>
      <c r="D246" s="221" t="s">
        <v>187</v>
      </c>
      <c r="E246" s="232" t="s">
        <v>1</v>
      </c>
      <c r="F246" s="233" t="s">
        <v>1083</v>
      </c>
      <c r="G246" s="231"/>
      <c r="H246" s="234">
        <v>17.600000000000001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187</v>
      </c>
      <c r="AU246" s="240" t="s">
        <v>185</v>
      </c>
      <c r="AV246" s="14" t="s">
        <v>185</v>
      </c>
      <c r="AW246" s="14" t="s">
        <v>36</v>
      </c>
      <c r="AX246" s="14" t="s">
        <v>88</v>
      </c>
      <c r="AY246" s="240" t="s">
        <v>177</v>
      </c>
    </row>
    <row r="247" spans="1:65" s="2" customFormat="1" ht="16.5" customHeight="1">
      <c r="A247" s="35"/>
      <c r="B247" s="36"/>
      <c r="C247" s="205" t="s">
        <v>322</v>
      </c>
      <c r="D247" s="205" t="s">
        <v>180</v>
      </c>
      <c r="E247" s="206" t="s">
        <v>323</v>
      </c>
      <c r="F247" s="207" t="s">
        <v>324</v>
      </c>
      <c r="G247" s="208" t="s">
        <v>210</v>
      </c>
      <c r="H247" s="209">
        <v>17.600000000000001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46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184</v>
      </c>
      <c r="AT247" s="217" t="s">
        <v>180</v>
      </c>
      <c r="AU247" s="217" t="s">
        <v>185</v>
      </c>
      <c r="AY247" s="18" t="s">
        <v>177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185</v>
      </c>
      <c r="BK247" s="218">
        <f>ROUND(I247*H247,2)</f>
        <v>0</v>
      </c>
      <c r="BL247" s="18" t="s">
        <v>184</v>
      </c>
      <c r="BM247" s="217" t="s">
        <v>325</v>
      </c>
    </row>
    <row r="248" spans="1:65" s="2" customFormat="1" ht="16.5" customHeight="1">
      <c r="A248" s="35"/>
      <c r="B248" s="36"/>
      <c r="C248" s="205" t="s">
        <v>326</v>
      </c>
      <c r="D248" s="205" t="s">
        <v>180</v>
      </c>
      <c r="E248" s="206" t="s">
        <v>327</v>
      </c>
      <c r="F248" s="207" t="s">
        <v>328</v>
      </c>
      <c r="G248" s="208" t="s">
        <v>210</v>
      </c>
      <c r="H248" s="209">
        <v>17.600000000000001</v>
      </c>
      <c r="I248" s="210"/>
      <c r="J248" s="211">
        <f>ROUND(I248*H248,2)</f>
        <v>0</v>
      </c>
      <c r="K248" s="212"/>
      <c r="L248" s="40"/>
      <c r="M248" s="213" t="s">
        <v>1</v>
      </c>
      <c r="N248" s="214" t="s">
        <v>46</v>
      </c>
      <c r="O248" s="72"/>
      <c r="P248" s="215">
        <f>O248*H248</f>
        <v>0</v>
      </c>
      <c r="Q248" s="215">
        <v>5.6999999999999998E-4</v>
      </c>
      <c r="R248" s="215">
        <f>Q248*H248</f>
        <v>1.0032000000000001E-2</v>
      </c>
      <c r="S248" s="215">
        <v>0</v>
      </c>
      <c r="T248" s="21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184</v>
      </c>
      <c r="AT248" s="217" t="s">
        <v>180</v>
      </c>
      <c r="AU248" s="217" t="s">
        <v>185</v>
      </c>
      <c r="AY248" s="18" t="s">
        <v>177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185</v>
      </c>
      <c r="BK248" s="218">
        <f>ROUND(I248*H248,2)</f>
        <v>0</v>
      </c>
      <c r="BL248" s="18" t="s">
        <v>184</v>
      </c>
      <c r="BM248" s="217" t="s">
        <v>329</v>
      </c>
    </row>
    <row r="249" spans="1:65" s="2" customFormat="1" ht="33" customHeight="1">
      <c r="A249" s="35"/>
      <c r="B249" s="36"/>
      <c r="C249" s="205" t="s">
        <v>330</v>
      </c>
      <c r="D249" s="205" t="s">
        <v>180</v>
      </c>
      <c r="E249" s="206" t="s">
        <v>331</v>
      </c>
      <c r="F249" s="207" t="s">
        <v>332</v>
      </c>
      <c r="G249" s="208" t="s">
        <v>192</v>
      </c>
      <c r="H249" s="209">
        <v>1</v>
      </c>
      <c r="I249" s="210"/>
      <c r="J249" s="211">
        <f>ROUND(I249*H249,2)</f>
        <v>0</v>
      </c>
      <c r="K249" s="212"/>
      <c r="L249" s="40"/>
      <c r="M249" s="213" t="s">
        <v>1</v>
      </c>
      <c r="N249" s="214" t="s">
        <v>46</v>
      </c>
      <c r="O249" s="72"/>
      <c r="P249" s="215">
        <f>O249*H249</f>
        <v>0</v>
      </c>
      <c r="Q249" s="215">
        <v>0.44169999999999998</v>
      </c>
      <c r="R249" s="215">
        <f>Q249*H249</f>
        <v>0.44169999999999998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184</v>
      </c>
      <c r="AT249" s="217" t="s">
        <v>180</v>
      </c>
      <c r="AU249" s="217" t="s">
        <v>185</v>
      </c>
      <c r="AY249" s="18" t="s">
        <v>177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185</v>
      </c>
      <c r="BK249" s="218">
        <f>ROUND(I249*H249,2)</f>
        <v>0</v>
      </c>
      <c r="BL249" s="18" t="s">
        <v>184</v>
      </c>
      <c r="BM249" s="217" t="s">
        <v>333</v>
      </c>
    </row>
    <row r="250" spans="1:65" s="2" customFormat="1" ht="21.75" customHeight="1">
      <c r="A250" s="35"/>
      <c r="B250" s="36"/>
      <c r="C250" s="205" t="s">
        <v>334</v>
      </c>
      <c r="D250" s="205" t="s">
        <v>180</v>
      </c>
      <c r="E250" s="206" t="s">
        <v>335</v>
      </c>
      <c r="F250" s="207" t="s">
        <v>336</v>
      </c>
      <c r="G250" s="208" t="s">
        <v>192</v>
      </c>
      <c r="H250" s="209">
        <v>1</v>
      </c>
      <c r="I250" s="210"/>
      <c r="J250" s="211">
        <f>ROUND(I250*H250,2)</f>
        <v>0</v>
      </c>
      <c r="K250" s="212"/>
      <c r="L250" s="40"/>
      <c r="M250" s="213" t="s">
        <v>1</v>
      </c>
      <c r="N250" s="214" t="s">
        <v>46</v>
      </c>
      <c r="O250" s="72"/>
      <c r="P250" s="215">
        <f>O250*H250</f>
        <v>0</v>
      </c>
      <c r="Q250" s="215">
        <v>5.3620000000000001E-2</v>
      </c>
      <c r="R250" s="215">
        <f>Q250*H250</f>
        <v>5.3620000000000001E-2</v>
      </c>
      <c r="S250" s="215">
        <v>0</v>
      </c>
      <c r="T250" s="21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184</v>
      </c>
      <c r="AT250" s="217" t="s">
        <v>180</v>
      </c>
      <c r="AU250" s="217" t="s">
        <v>185</v>
      </c>
      <c r="AY250" s="18" t="s">
        <v>177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185</v>
      </c>
      <c r="BK250" s="218">
        <f>ROUND(I250*H250,2)</f>
        <v>0</v>
      </c>
      <c r="BL250" s="18" t="s">
        <v>184</v>
      </c>
      <c r="BM250" s="217" t="s">
        <v>337</v>
      </c>
    </row>
    <row r="251" spans="1:65" s="2" customFormat="1" ht="16.5" customHeight="1">
      <c r="A251" s="35"/>
      <c r="B251" s="36"/>
      <c r="C251" s="263" t="s">
        <v>338</v>
      </c>
      <c r="D251" s="263" t="s">
        <v>339</v>
      </c>
      <c r="E251" s="264" t="s">
        <v>340</v>
      </c>
      <c r="F251" s="265" t="s">
        <v>341</v>
      </c>
      <c r="G251" s="266" t="s">
        <v>192</v>
      </c>
      <c r="H251" s="267">
        <v>1</v>
      </c>
      <c r="I251" s="268"/>
      <c r="J251" s="269">
        <f>ROUND(I251*H251,2)</f>
        <v>0</v>
      </c>
      <c r="K251" s="270"/>
      <c r="L251" s="271"/>
      <c r="M251" s="272" t="s">
        <v>1</v>
      </c>
      <c r="N251" s="273" t="s">
        <v>46</v>
      </c>
      <c r="O251" s="72"/>
      <c r="P251" s="215">
        <f>O251*H251</f>
        <v>0</v>
      </c>
      <c r="Q251" s="215">
        <v>5.2999999999999999E-2</v>
      </c>
      <c r="R251" s="215">
        <f>Q251*H251</f>
        <v>5.2999999999999999E-2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226</v>
      </c>
      <c r="AT251" s="217" t="s">
        <v>339</v>
      </c>
      <c r="AU251" s="217" t="s">
        <v>185</v>
      </c>
      <c r="AY251" s="18" t="s">
        <v>177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185</v>
      </c>
      <c r="BK251" s="218">
        <f>ROUND(I251*H251,2)</f>
        <v>0</v>
      </c>
      <c r="BL251" s="18" t="s">
        <v>184</v>
      </c>
      <c r="BM251" s="217" t="s">
        <v>342</v>
      </c>
    </row>
    <row r="252" spans="1:65" s="12" customFormat="1" ht="22.8" customHeight="1">
      <c r="B252" s="189"/>
      <c r="C252" s="190"/>
      <c r="D252" s="191" t="s">
        <v>79</v>
      </c>
      <c r="E252" s="203" t="s">
        <v>233</v>
      </c>
      <c r="F252" s="203" t="s">
        <v>343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SUM(P253:P267)</f>
        <v>0</v>
      </c>
      <c r="Q252" s="197"/>
      <c r="R252" s="198">
        <f>SUM(R253:R267)</f>
        <v>1.6984999999999999E-3</v>
      </c>
      <c r="S252" s="197"/>
      <c r="T252" s="199">
        <f>SUM(T253:T267)</f>
        <v>4.6675950000000004</v>
      </c>
      <c r="AR252" s="200" t="s">
        <v>88</v>
      </c>
      <c r="AT252" s="201" t="s">
        <v>79</v>
      </c>
      <c r="AU252" s="201" t="s">
        <v>88</v>
      </c>
      <c r="AY252" s="200" t="s">
        <v>177</v>
      </c>
      <c r="BK252" s="202">
        <f>SUM(BK253:BK267)</f>
        <v>0</v>
      </c>
    </row>
    <row r="253" spans="1:65" s="2" customFormat="1" ht="21.75" customHeight="1">
      <c r="A253" s="35"/>
      <c r="B253" s="36"/>
      <c r="C253" s="205" t="s">
        <v>344</v>
      </c>
      <c r="D253" s="205" t="s">
        <v>180</v>
      </c>
      <c r="E253" s="206" t="s">
        <v>345</v>
      </c>
      <c r="F253" s="207" t="s">
        <v>346</v>
      </c>
      <c r="G253" s="208" t="s">
        <v>210</v>
      </c>
      <c r="H253" s="209">
        <v>38.4</v>
      </c>
      <c r="I253" s="210"/>
      <c r="J253" s="211">
        <f>ROUND(I253*H253,2)</f>
        <v>0</v>
      </c>
      <c r="K253" s="212"/>
      <c r="L253" s="40"/>
      <c r="M253" s="213" t="s">
        <v>1</v>
      </c>
      <c r="N253" s="214" t="s">
        <v>46</v>
      </c>
      <c r="O253" s="72"/>
      <c r="P253" s="215">
        <f>O253*H253</f>
        <v>0</v>
      </c>
      <c r="Q253" s="215">
        <v>4.0000000000000003E-5</v>
      </c>
      <c r="R253" s="215">
        <f>Q253*H253</f>
        <v>1.536E-3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184</v>
      </c>
      <c r="AT253" s="217" t="s">
        <v>180</v>
      </c>
      <c r="AU253" s="217" t="s">
        <v>185</v>
      </c>
      <c r="AY253" s="18" t="s">
        <v>177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185</v>
      </c>
      <c r="BK253" s="218">
        <f>ROUND(I253*H253,2)</f>
        <v>0</v>
      </c>
      <c r="BL253" s="18" t="s">
        <v>184</v>
      </c>
      <c r="BM253" s="217" t="s">
        <v>347</v>
      </c>
    </row>
    <row r="254" spans="1:65" s="14" customFormat="1" ht="10.199999999999999">
      <c r="B254" s="230"/>
      <c r="C254" s="231"/>
      <c r="D254" s="221" t="s">
        <v>187</v>
      </c>
      <c r="E254" s="232" t="s">
        <v>1</v>
      </c>
      <c r="F254" s="233" t="s">
        <v>1084</v>
      </c>
      <c r="G254" s="231"/>
      <c r="H254" s="234">
        <v>38.4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187</v>
      </c>
      <c r="AU254" s="240" t="s">
        <v>185</v>
      </c>
      <c r="AV254" s="14" t="s">
        <v>185</v>
      </c>
      <c r="AW254" s="14" t="s">
        <v>36</v>
      </c>
      <c r="AX254" s="14" t="s">
        <v>88</v>
      </c>
      <c r="AY254" s="240" t="s">
        <v>177</v>
      </c>
    </row>
    <row r="255" spans="1:65" s="2" customFormat="1" ht="21.75" customHeight="1">
      <c r="A255" s="35"/>
      <c r="B255" s="36"/>
      <c r="C255" s="205" t="s">
        <v>349</v>
      </c>
      <c r="D255" s="205" t="s">
        <v>180</v>
      </c>
      <c r="E255" s="206" t="s">
        <v>350</v>
      </c>
      <c r="F255" s="207" t="s">
        <v>351</v>
      </c>
      <c r="G255" s="208" t="s">
        <v>210</v>
      </c>
      <c r="H255" s="209">
        <v>14.345000000000001</v>
      </c>
      <c r="I255" s="210"/>
      <c r="J255" s="211">
        <f>ROUND(I255*H255,2)</f>
        <v>0</v>
      </c>
      <c r="K255" s="212"/>
      <c r="L255" s="40"/>
      <c r="M255" s="213" t="s">
        <v>1</v>
      </c>
      <c r="N255" s="214" t="s">
        <v>46</v>
      </c>
      <c r="O255" s="72"/>
      <c r="P255" s="215">
        <f>O255*H255</f>
        <v>0</v>
      </c>
      <c r="Q255" s="215">
        <v>0</v>
      </c>
      <c r="R255" s="215">
        <f>Q255*H255</f>
        <v>0</v>
      </c>
      <c r="S255" s="215">
        <v>0.13100000000000001</v>
      </c>
      <c r="T255" s="216">
        <f>S255*H255</f>
        <v>1.8791950000000002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184</v>
      </c>
      <c r="AT255" s="217" t="s">
        <v>180</v>
      </c>
      <c r="AU255" s="217" t="s">
        <v>185</v>
      </c>
      <c r="AY255" s="18" t="s">
        <v>177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185</v>
      </c>
      <c r="BK255" s="218">
        <f>ROUND(I255*H255,2)</f>
        <v>0</v>
      </c>
      <c r="BL255" s="18" t="s">
        <v>184</v>
      </c>
      <c r="BM255" s="217" t="s">
        <v>352</v>
      </c>
    </row>
    <row r="256" spans="1:65" s="13" customFormat="1" ht="10.199999999999999">
      <c r="B256" s="219"/>
      <c r="C256" s="220"/>
      <c r="D256" s="221" t="s">
        <v>187</v>
      </c>
      <c r="E256" s="222" t="s">
        <v>1</v>
      </c>
      <c r="F256" s="223" t="s">
        <v>353</v>
      </c>
      <c r="G256" s="220"/>
      <c r="H256" s="222" t="s">
        <v>1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187</v>
      </c>
      <c r="AU256" s="229" t="s">
        <v>185</v>
      </c>
      <c r="AV256" s="13" t="s">
        <v>88</v>
      </c>
      <c r="AW256" s="13" t="s">
        <v>36</v>
      </c>
      <c r="AX256" s="13" t="s">
        <v>80</v>
      </c>
      <c r="AY256" s="229" t="s">
        <v>177</v>
      </c>
    </row>
    <row r="257" spans="1:65" s="14" customFormat="1" ht="10.199999999999999">
      <c r="B257" s="230"/>
      <c r="C257" s="231"/>
      <c r="D257" s="221" t="s">
        <v>187</v>
      </c>
      <c r="E257" s="232" t="s">
        <v>1</v>
      </c>
      <c r="F257" s="233" t="s">
        <v>1037</v>
      </c>
      <c r="G257" s="231"/>
      <c r="H257" s="234">
        <v>14.345000000000001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187</v>
      </c>
      <c r="AU257" s="240" t="s">
        <v>185</v>
      </c>
      <c r="AV257" s="14" t="s">
        <v>185</v>
      </c>
      <c r="AW257" s="14" t="s">
        <v>36</v>
      </c>
      <c r="AX257" s="14" t="s">
        <v>80</v>
      </c>
      <c r="AY257" s="240" t="s">
        <v>177</v>
      </c>
    </row>
    <row r="258" spans="1:65" s="15" customFormat="1" ht="10.199999999999999">
      <c r="B258" s="241"/>
      <c r="C258" s="242"/>
      <c r="D258" s="221" t="s">
        <v>187</v>
      </c>
      <c r="E258" s="243" t="s">
        <v>1</v>
      </c>
      <c r="F258" s="244" t="s">
        <v>217</v>
      </c>
      <c r="G258" s="242"/>
      <c r="H258" s="245">
        <v>14.345000000000001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187</v>
      </c>
      <c r="AU258" s="251" t="s">
        <v>185</v>
      </c>
      <c r="AV258" s="15" t="s">
        <v>184</v>
      </c>
      <c r="AW258" s="15" t="s">
        <v>36</v>
      </c>
      <c r="AX258" s="15" t="s">
        <v>88</v>
      </c>
      <c r="AY258" s="251" t="s">
        <v>177</v>
      </c>
    </row>
    <row r="259" spans="1:65" s="2" customFormat="1" ht="21.75" customHeight="1">
      <c r="A259" s="35"/>
      <c r="B259" s="36"/>
      <c r="C259" s="205" t="s">
        <v>355</v>
      </c>
      <c r="D259" s="205" t="s">
        <v>180</v>
      </c>
      <c r="E259" s="206" t="s">
        <v>356</v>
      </c>
      <c r="F259" s="207" t="s">
        <v>357</v>
      </c>
      <c r="G259" s="208" t="s">
        <v>210</v>
      </c>
      <c r="H259" s="209">
        <v>6.0720000000000001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46</v>
      </c>
      <c r="O259" s="72"/>
      <c r="P259" s="215">
        <f>O259*H259</f>
        <v>0</v>
      </c>
      <c r="Q259" s="215">
        <v>0</v>
      </c>
      <c r="R259" s="215">
        <f>Q259*H259</f>
        <v>0</v>
      </c>
      <c r="S259" s="215">
        <v>0.1</v>
      </c>
      <c r="T259" s="216">
        <f>S259*H259</f>
        <v>0.60720000000000007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184</v>
      </c>
      <c r="AT259" s="217" t="s">
        <v>180</v>
      </c>
      <c r="AU259" s="217" t="s">
        <v>185</v>
      </c>
      <c r="AY259" s="18" t="s">
        <v>177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185</v>
      </c>
      <c r="BK259" s="218">
        <f>ROUND(I259*H259,2)</f>
        <v>0</v>
      </c>
      <c r="BL259" s="18" t="s">
        <v>184</v>
      </c>
      <c r="BM259" s="217" t="s">
        <v>358</v>
      </c>
    </row>
    <row r="260" spans="1:65" s="14" customFormat="1" ht="10.199999999999999">
      <c r="B260" s="230"/>
      <c r="C260" s="231"/>
      <c r="D260" s="221" t="s">
        <v>187</v>
      </c>
      <c r="E260" s="232" t="s">
        <v>1</v>
      </c>
      <c r="F260" s="233" t="s">
        <v>1038</v>
      </c>
      <c r="G260" s="231"/>
      <c r="H260" s="234">
        <v>6.0720000000000001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187</v>
      </c>
      <c r="AU260" s="240" t="s">
        <v>185</v>
      </c>
      <c r="AV260" s="14" t="s">
        <v>185</v>
      </c>
      <c r="AW260" s="14" t="s">
        <v>36</v>
      </c>
      <c r="AX260" s="14" t="s">
        <v>88</v>
      </c>
      <c r="AY260" s="240" t="s">
        <v>177</v>
      </c>
    </row>
    <row r="261" spans="1:65" s="2" customFormat="1" ht="21.75" customHeight="1">
      <c r="A261" s="35"/>
      <c r="B261" s="36"/>
      <c r="C261" s="205" t="s">
        <v>360</v>
      </c>
      <c r="D261" s="205" t="s">
        <v>180</v>
      </c>
      <c r="E261" s="206" t="s">
        <v>361</v>
      </c>
      <c r="F261" s="207" t="s">
        <v>362</v>
      </c>
      <c r="G261" s="208" t="s">
        <v>210</v>
      </c>
      <c r="H261" s="209">
        <v>17.600000000000001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46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0.09</v>
      </c>
      <c r="T261" s="216">
        <f>S261*H261</f>
        <v>1.5840000000000001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184</v>
      </c>
      <c r="AT261" s="217" t="s">
        <v>180</v>
      </c>
      <c r="AU261" s="217" t="s">
        <v>185</v>
      </c>
      <c r="AY261" s="18" t="s">
        <v>177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185</v>
      </c>
      <c r="BK261" s="218">
        <f>ROUND(I261*H261,2)</f>
        <v>0</v>
      </c>
      <c r="BL261" s="18" t="s">
        <v>184</v>
      </c>
      <c r="BM261" s="217" t="s">
        <v>363</v>
      </c>
    </row>
    <row r="262" spans="1:65" s="2" customFormat="1" ht="16.5" customHeight="1">
      <c r="A262" s="35"/>
      <c r="B262" s="36"/>
      <c r="C262" s="205" t="s">
        <v>364</v>
      </c>
      <c r="D262" s="205" t="s">
        <v>180</v>
      </c>
      <c r="E262" s="206" t="s">
        <v>365</v>
      </c>
      <c r="F262" s="207" t="s">
        <v>366</v>
      </c>
      <c r="G262" s="208" t="s">
        <v>210</v>
      </c>
      <c r="H262" s="209">
        <v>7.2</v>
      </c>
      <c r="I262" s="210"/>
      <c r="J262" s="211">
        <f>ROUND(I262*H262,2)</f>
        <v>0</v>
      </c>
      <c r="K262" s="212"/>
      <c r="L262" s="40"/>
      <c r="M262" s="213" t="s">
        <v>1</v>
      </c>
      <c r="N262" s="214" t="s">
        <v>46</v>
      </c>
      <c r="O262" s="72"/>
      <c r="P262" s="215">
        <f>O262*H262</f>
        <v>0</v>
      </c>
      <c r="Q262" s="215">
        <v>0</v>
      </c>
      <c r="R262" s="215">
        <f>Q262*H262</f>
        <v>0</v>
      </c>
      <c r="S262" s="215">
        <v>7.5999999999999998E-2</v>
      </c>
      <c r="T262" s="216">
        <f>S262*H262</f>
        <v>0.54720000000000002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184</v>
      </c>
      <c r="AT262" s="217" t="s">
        <v>180</v>
      </c>
      <c r="AU262" s="217" t="s">
        <v>185</v>
      </c>
      <c r="AY262" s="18" t="s">
        <v>177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185</v>
      </c>
      <c r="BK262" s="218">
        <f>ROUND(I262*H262,2)</f>
        <v>0</v>
      </c>
      <c r="BL262" s="18" t="s">
        <v>184</v>
      </c>
      <c r="BM262" s="217" t="s">
        <v>367</v>
      </c>
    </row>
    <row r="263" spans="1:65" s="2" customFormat="1" ht="21.75" customHeight="1">
      <c r="A263" s="35"/>
      <c r="B263" s="36"/>
      <c r="C263" s="205" t="s">
        <v>368</v>
      </c>
      <c r="D263" s="205" t="s">
        <v>180</v>
      </c>
      <c r="E263" s="206" t="s">
        <v>369</v>
      </c>
      <c r="F263" s="207" t="s">
        <v>370</v>
      </c>
      <c r="G263" s="208" t="s">
        <v>371</v>
      </c>
      <c r="H263" s="209">
        <v>1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46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1.2999999999999999E-2</v>
      </c>
      <c r="T263" s="216">
        <f>S263*H263</f>
        <v>1.2999999999999999E-2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184</v>
      </c>
      <c r="AT263" s="217" t="s">
        <v>180</v>
      </c>
      <c r="AU263" s="217" t="s">
        <v>185</v>
      </c>
      <c r="AY263" s="18" t="s">
        <v>177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185</v>
      </c>
      <c r="BK263" s="218">
        <f>ROUND(I263*H263,2)</f>
        <v>0</v>
      </c>
      <c r="BL263" s="18" t="s">
        <v>184</v>
      </c>
      <c r="BM263" s="217" t="s">
        <v>372</v>
      </c>
    </row>
    <row r="264" spans="1:65" s="2" customFormat="1" ht="21.75" customHeight="1">
      <c r="A264" s="35"/>
      <c r="B264" s="36"/>
      <c r="C264" s="205" t="s">
        <v>373</v>
      </c>
      <c r="D264" s="205" t="s">
        <v>180</v>
      </c>
      <c r="E264" s="206" t="s">
        <v>374</v>
      </c>
      <c r="F264" s="207" t="s">
        <v>375</v>
      </c>
      <c r="G264" s="208" t="s">
        <v>371</v>
      </c>
      <c r="H264" s="209">
        <v>1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46</v>
      </c>
      <c r="O264" s="72"/>
      <c r="P264" s="215">
        <f>O264*H264</f>
        <v>0</v>
      </c>
      <c r="Q264" s="215">
        <v>0</v>
      </c>
      <c r="R264" s="215">
        <f>Q264*H264</f>
        <v>0</v>
      </c>
      <c r="S264" s="215">
        <v>3.6999999999999998E-2</v>
      </c>
      <c r="T264" s="216">
        <f>S264*H264</f>
        <v>3.6999999999999998E-2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184</v>
      </c>
      <c r="AT264" s="217" t="s">
        <v>180</v>
      </c>
      <c r="AU264" s="217" t="s">
        <v>185</v>
      </c>
      <c r="AY264" s="18" t="s">
        <v>177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185</v>
      </c>
      <c r="BK264" s="218">
        <f>ROUND(I264*H264,2)</f>
        <v>0</v>
      </c>
      <c r="BL264" s="18" t="s">
        <v>184</v>
      </c>
      <c r="BM264" s="217" t="s">
        <v>376</v>
      </c>
    </row>
    <row r="265" spans="1:65" s="2" customFormat="1" ht="21.75" customHeight="1">
      <c r="A265" s="35"/>
      <c r="B265" s="36"/>
      <c r="C265" s="205" t="s">
        <v>377</v>
      </c>
      <c r="D265" s="205" t="s">
        <v>180</v>
      </c>
      <c r="E265" s="206" t="s">
        <v>378</v>
      </c>
      <c r="F265" s="207" t="s">
        <v>379</v>
      </c>
      <c r="G265" s="208" t="s">
        <v>203</v>
      </c>
      <c r="H265" s="209">
        <v>0.25</v>
      </c>
      <c r="I265" s="210"/>
      <c r="J265" s="211">
        <f>ROUND(I265*H265,2)</f>
        <v>0</v>
      </c>
      <c r="K265" s="212"/>
      <c r="L265" s="40"/>
      <c r="M265" s="213" t="s">
        <v>1</v>
      </c>
      <c r="N265" s="214" t="s">
        <v>46</v>
      </c>
      <c r="O265" s="72"/>
      <c r="P265" s="215">
        <f>O265*H265</f>
        <v>0</v>
      </c>
      <c r="Q265" s="215">
        <v>6.4999999999999997E-4</v>
      </c>
      <c r="R265" s="215">
        <f>Q265*H265</f>
        <v>1.6249999999999999E-4</v>
      </c>
      <c r="S265" s="215">
        <v>0</v>
      </c>
      <c r="T265" s="21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184</v>
      </c>
      <c r="AT265" s="217" t="s">
        <v>180</v>
      </c>
      <c r="AU265" s="217" t="s">
        <v>185</v>
      </c>
      <c r="AY265" s="18" t="s">
        <v>177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185</v>
      </c>
      <c r="BK265" s="218">
        <f>ROUND(I265*H265,2)</f>
        <v>0</v>
      </c>
      <c r="BL265" s="18" t="s">
        <v>184</v>
      </c>
      <c r="BM265" s="217" t="s">
        <v>380</v>
      </c>
    </row>
    <row r="266" spans="1:65" s="13" customFormat="1" ht="10.199999999999999">
      <c r="B266" s="219"/>
      <c r="C266" s="220"/>
      <c r="D266" s="221" t="s">
        <v>187</v>
      </c>
      <c r="E266" s="222" t="s">
        <v>1</v>
      </c>
      <c r="F266" s="223" t="s">
        <v>381</v>
      </c>
      <c r="G266" s="220"/>
      <c r="H266" s="222" t="s">
        <v>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187</v>
      </c>
      <c r="AU266" s="229" t="s">
        <v>185</v>
      </c>
      <c r="AV266" s="13" t="s">
        <v>88</v>
      </c>
      <c r="AW266" s="13" t="s">
        <v>36</v>
      </c>
      <c r="AX266" s="13" t="s">
        <v>80</v>
      </c>
      <c r="AY266" s="229" t="s">
        <v>177</v>
      </c>
    </row>
    <row r="267" spans="1:65" s="14" customFormat="1" ht="10.199999999999999">
      <c r="B267" s="230"/>
      <c r="C267" s="231"/>
      <c r="D267" s="221" t="s">
        <v>187</v>
      </c>
      <c r="E267" s="232" t="s">
        <v>1</v>
      </c>
      <c r="F267" s="233" t="s">
        <v>382</v>
      </c>
      <c r="G267" s="231"/>
      <c r="H267" s="234">
        <v>0.25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187</v>
      </c>
      <c r="AU267" s="240" t="s">
        <v>185</v>
      </c>
      <c r="AV267" s="14" t="s">
        <v>185</v>
      </c>
      <c r="AW267" s="14" t="s">
        <v>36</v>
      </c>
      <c r="AX267" s="14" t="s">
        <v>88</v>
      </c>
      <c r="AY267" s="240" t="s">
        <v>177</v>
      </c>
    </row>
    <row r="268" spans="1:65" s="12" customFormat="1" ht="22.8" customHeight="1">
      <c r="B268" s="189"/>
      <c r="C268" s="190"/>
      <c r="D268" s="191" t="s">
        <v>79</v>
      </c>
      <c r="E268" s="203" t="s">
        <v>383</v>
      </c>
      <c r="F268" s="203" t="s">
        <v>384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SUM(P269:P273)</f>
        <v>0</v>
      </c>
      <c r="Q268" s="197"/>
      <c r="R268" s="198">
        <f>SUM(R269:R273)</f>
        <v>0</v>
      </c>
      <c r="S268" s="197"/>
      <c r="T268" s="199">
        <f>SUM(T269:T273)</f>
        <v>0</v>
      </c>
      <c r="AR268" s="200" t="s">
        <v>88</v>
      </c>
      <c r="AT268" s="201" t="s">
        <v>79</v>
      </c>
      <c r="AU268" s="201" t="s">
        <v>88</v>
      </c>
      <c r="AY268" s="200" t="s">
        <v>177</v>
      </c>
      <c r="BK268" s="202">
        <f>SUM(BK269:BK273)</f>
        <v>0</v>
      </c>
    </row>
    <row r="269" spans="1:65" s="2" customFormat="1" ht="21.75" customHeight="1">
      <c r="A269" s="35"/>
      <c r="B269" s="36"/>
      <c r="C269" s="205" t="s">
        <v>385</v>
      </c>
      <c r="D269" s="205" t="s">
        <v>180</v>
      </c>
      <c r="E269" s="206" t="s">
        <v>386</v>
      </c>
      <c r="F269" s="207" t="s">
        <v>387</v>
      </c>
      <c r="G269" s="208" t="s">
        <v>388</v>
      </c>
      <c r="H269" s="209">
        <v>5.5620000000000003</v>
      </c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46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184</v>
      </c>
      <c r="AT269" s="217" t="s">
        <v>180</v>
      </c>
      <c r="AU269" s="217" t="s">
        <v>185</v>
      </c>
      <c r="AY269" s="18" t="s">
        <v>177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185</v>
      </c>
      <c r="BK269" s="218">
        <f>ROUND(I269*H269,2)</f>
        <v>0</v>
      </c>
      <c r="BL269" s="18" t="s">
        <v>184</v>
      </c>
      <c r="BM269" s="217" t="s">
        <v>389</v>
      </c>
    </row>
    <row r="270" spans="1:65" s="2" customFormat="1" ht="21.75" customHeight="1">
      <c r="A270" s="35"/>
      <c r="B270" s="36"/>
      <c r="C270" s="205" t="s">
        <v>390</v>
      </c>
      <c r="D270" s="205" t="s">
        <v>180</v>
      </c>
      <c r="E270" s="206" t="s">
        <v>391</v>
      </c>
      <c r="F270" s="207" t="s">
        <v>392</v>
      </c>
      <c r="G270" s="208" t="s">
        <v>388</v>
      </c>
      <c r="H270" s="209">
        <v>5.5620000000000003</v>
      </c>
      <c r="I270" s="210"/>
      <c r="J270" s="211">
        <f>ROUND(I270*H270,2)</f>
        <v>0</v>
      </c>
      <c r="K270" s="212"/>
      <c r="L270" s="40"/>
      <c r="M270" s="213" t="s">
        <v>1</v>
      </c>
      <c r="N270" s="214" t="s">
        <v>46</v>
      </c>
      <c r="O270" s="72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184</v>
      </c>
      <c r="AT270" s="217" t="s">
        <v>180</v>
      </c>
      <c r="AU270" s="217" t="s">
        <v>185</v>
      </c>
      <c r="AY270" s="18" t="s">
        <v>177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185</v>
      </c>
      <c r="BK270" s="218">
        <f>ROUND(I270*H270,2)</f>
        <v>0</v>
      </c>
      <c r="BL270" s="18" t="s">
        <v>184</v>
      </c>
      <c r="BM270" s="217" t="s">
        <v>393</v>
      </c>
    </row>
    <row r="271" spans="1:65" s="2" customFormat="1" ht="21.75" customHeight="1">
      <c r="A271" s="35"/>
      <c r="B271" s="36"/>
      <c r="C271" s="205" t="s">
        <v>394</v>
      </c>
      <c r="D271" s="205" t="s">
        <v>180</v>
      </c>
      <c r="E271" s="206" t="s">
        <v>395</v>
      </c>
      <c r="F271" s="207" t="s">
        <v>396</v>
      </c>
      <c r="G271" s="208" t="s">
        <v>388</v>
      </c>
      <c r="H271" s="209">
        <v>166.905</v>
      </c>
      <c r="I271" s="210"/>
      <c r="J271" s="211">
        <f>ROUND(I271*H271,2)</f>
        <v>0</v>
      </c>
      <c r="K271" s="212"/>
      <c r="L271" s="40"/>
      <c r="M271" s="213" t="s">
        <v>1</v>
      </c>
      <c r="N271" s="214" t="s">
        <v>46</v>
      </c>
      <c r="O271" s="72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184</v>
      </c>
      <c r="AT271" s="217" t="s">
        <v>180</v>
      </c>
      <c r="AU271" s="217" t="s">
        <v>185</v>
      </c>
      <c r="AY271" s="18" t="s">
        <v>177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185</v>
      </c>
      <c r="BK271" s="218">
        <f>ROUND(I271*H271,2)</f>
        <v>0</v>
      </c>
      <c r="BL271" s="18" t="s">
        <v>184</v>
      </c>
      <c r="BM271" s="217" t="s">
        <v>397</v>
      </c>
    </row>
    <row r="272" spans="1:65" s="14" customFormat="1" ht="10.199999999999999">
      <c r="B272" s="230"/>
      <c r="C272" s="231"/>
      <c r="D272" s="221" t="s">
        <v>187</v>
      </c>
      <c r="E272" s="232" t="s">
        <v>1</v>
      </c>
      <c r="F272" s="233" t="s">
        <v>398</v>
      </c>
      <c r="G272" s="231"/>
      <c r="H272" s="234">
        <v>166.905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187</v>
      </c>
      <c r="AU272" s="240" t="s">
        <v>185</v>
      </c>
      <c r="AV272" s="14" t="s">
        <v>185</v>
      </c>
      <c r="AW272" s="14" t="s">
        <v>36</v>
      </c>
      <c r="AX272" s="14" t="s">
        <v>88</v>
      </c>
      <c r="AY272" s="240" t="s">
        <v>177</v>
      </c>
    </row>
    <row r="273" spans="1:65" s="2" customFormat="1" ht="21.75" customHeight="1">
      <c r="A273" s="35"/>
      <c r="B273" s="36"/>
      <c r="C273" s="205" t="s">
        <v>399</v>
      </c>
      <c r="D273" s="205" t="s">
        <v>180</v>
      </c>
      <c r="E273" s="206" t="s">
        <v>400</v>
      </c>
      <c r="F273" s="207" t="s">
        <v>401</v>
      </c>
      <c r="G273" s="208" t="s">
        <v>388</v>
      </c>
      <c r="H273" s="209">
        <v>5.5620000000000003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46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184</v>
      </c>
      <c r="AT273" s="217" t="s">
        <v>180</v>
      </c>
      <c r="AU273" s="217" t="s">
        <v>185</v>
      </c>
      <c r="AY273" s="18" t="s">
        <v>177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185</v>
      </c>
      <c r="BK273" s="218">
        <f>ROUND(I273*H273,2)</f>
        <v>0</v>
      </c>
      <c r="BL273" s="18" t="s">
        <v>184</v>
      </c>
      <c r="BM273" s="217" t="s">
        <v>402</v>
      </c>
    </row>
    <row r="274" spans="1:65" s="12" customFormat="1" ht="22.8" customHeight="1">
      <c r="B274" s="189"/>
      <c r="C274" s="190"/>
      <c r="D274" s="191" t="s">
        <v>79</v>
      </c>
      <c r="E274" s="203" t="s">
        <v>403</v>
      </c>
      <c r="F274" s="203" t="s">
        <v>404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P275</f>
        <v>0</v>
      </c>
      <c r="Q274" s="197"/>
      <c r="R274" s="198">
        <f>R275</f>
        <v>0</v>
      </c>
      <c r="S274" s="197"/>
      <c r="T274" s="199">
        <f>T275</f>
        <v>0</v>
      </c>
      <c r="AR274" s="200" t="s">
        <v>88</v>
      </c>
      <c r="AT274" s="201" t="s">
        <v>79</v>
      </c>
      <c r="AU274" s="201" t="s">
        <v>88</v>
      </c>
      <c r="AY274" s="200" t="s">
        <v>177</v>
      </c>
      <c r="BK274" s="202">
        <f>BK275</f>
        <v>0</v>
      </c>
    </row>
    <row r="275" spans="1:65" s="2" customFormat="1" ht="16.5" customHeight="1">
      <c r="A275" s="35"/>
      <c r="B275" s="36"/>
      <c r="C275" s="205" t="s">
        <v>405</v>
      </c>
      <c r="D275" s="205" t="s">
        <v>180</v>
      </c>
      <c r="E275" s="206" t="s">
        <v>406</v>
      </c>
      <c r="F275" s="207" t="s">
        <v>407</v>
      </c>
      <c r="G275" s="208" t="s">
        <v>388</v>
      </c>
      <c r="H275" s="209">
        <v>8.0579999999999998</v>
      </c>
      <c r="I275" s="210"/>
      <c r="J275" s="211">
        <f>ROUND(I275*H275,2)</f>
        <v>0</v>
      </c>
      <c r="K275" s="212"/>
      <c r="L275" s="40"/>
      <c r="M275" s="213" t="s">
        <v>1</v>
      </c>
      <c r="N275" s="214" t="s">
        <v>46</v>
      </c>
      <c r="O275" s="72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184</v>
      </c>
      <c r="AT275" s="217" t="s">
        <v>180</v>
      </c>
      <c r="AU275" s="217" t="s">
        <v>185</v>
      </c>
      <c r="AY275" s="18" t="s">
        <v>177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185</v>
      </c>
      <c r="BK275" s="218">
        <f>ROUND(I275*H275,2)</f>
        <v>0</v>
      </c>
      <c r="BL275" s="18" t="s">
        <v>184</v>
      </c>
      <c r="BM275" s="217" t="s">
        <v>408</v>
      </c>
    </row>
    <row r="276" spans="1:65" s="12" customFormat="1" ht="25.95" customHeight="1">
      <c r="B276" s="189"/>
      <c r="C276" s="190"/>
      <c r="D276" s="191" t="s">
        <v>79</v>
      </c>
      <c r="E276" s="192" t="s">
        <v>409</v>
      </c>
      <c r="F276" s="192" t="s">
        <v>410</v>
      </c>
      <c r="G276" s="190"/>
      <c r="H276" s="190"/>
      <c r="I276" s="193"/>
      <c r="J276" s="194">
        <f>BK276</f>
        <v>0</v>
      </c>
      <c r="K276" s="190"/>
      <c r="L276" s="195"/>
      <c r="M276" s="196"/>
      <c r="N276" s="197"/>
      <c r="O276" s="197"/>
      <c r="P276" s="198">
        <f>P277+P285+P296+P304+P314+P332+P334+P343+P375+P383+P386+P394+P412+P425+P439+P450+P453</f>
        <v>0</v>
      </c>
      <c r="Q276" s="197"/>
      <c r="R276" s="198">
        <f>R277+R285+R296+R304+R314+R332+R334+R343+R375+R383+R386+R394+R412+R425+R439+R450+R453</f>
        <v>1.2502872299999999</v>
      </c>
      <c r="S276" s="197"/>
      <c r="T276" s="199">
        <f>T277+T285+T296+T304+T314+T332+T334+T343+T375+T383+T386+T394+T412+T425+T439+T450+T453</f>
        <v>0.89484408000000004</v>
      </c>
      <c r="AR276" s="200" t="s">
        <v>185</v>
      </c>
      <c r="AT276" s="201" t="s">
        <v>79</v>
      </c>
      <c r="AU276" s="201" t="s">
        <v>80</v>
      </c>
      <c r="AY276" s="200" t="s">
        <v>177</v>
      </c>
      <c r="BK276" s="202">
        <f>BK277+BK285+BK296+BK304+BK314+BK332+BK334+BK343+BK375+BK383+BK386+BK394+BK412+BK425+BK439+BK450+BK453</f>
        <v>0</v>
      </c>
    </row>
    <row r="277" spans="1:65" s="12" customFormat="1" ht="22.8" customHeight="1">
      <c r="B277" s="189"/>
      <c r="C277" s="190"/>
      <c r="D277" s="191" t="s">
        <v>79</v>
      </c>
      <c r="E277" s="203" t="s">
        <v>411</v>
      </c>
      <c r="F277" s="203" t="s">
        <v>412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SUM(P278:P284)</f>
        <v>0</v>
      </c>
      <c r="Q277" s="197"/>
      <c r="R277" s="198">
        <f>SUM(R278:R284)</f>
        <v>9.2482079999999994E-2</v>
      </c>
      <c r="S277" s="197"/>
      <c r="T277" s="199">
        <f>SUM(T278:T284)</f>
        <v>0</v>
      </c>
      <c r="AR277" s="200" t="s">
        <v>185</v>
      </c>
      <c r="AT277" s="201" t="s">
        <v>79</v>
      </c>
      <c r="AU277" s="201" t="s">
        <v>88</v>
      </c>
      <c r="AY277" s="200" t="s">
        <v>177</v>
      </c>
      <c r="BK277" s="202">
        <f>SUM(BK278:BK284)</f>
        <v>0</v>
      </c>
    </row>
    <row r="278" spans="1:65" s="2" customFormat="1" ht="21.75" customHeight="1">
      <c r="A278" s="35"/>
      <c r="B278" s="36"/>
      <c r="C278" s="205" t="s">
        <v>413</v>
      </c>
      <c r="D278" s="205" t="s">
        <v>180</v>
      </c>
      <c r="E278" s="206" t="s">
        <v>414</v>
      </c>
      <c r="F278" s="207" t="s">
        <v>415</v>
      </c>
      <c r="G278" s="208" t="s">
        <v>210</v>
      </c>
      <c r="H278" s="209">
        <v>5.0999999999999996</v>
      </c>
      <c r="I278" s="210"/>
      <c r="J278" s="211">
        <f>ROUND(I278*H278,2)</f>
        <v>0</v>
      </c>
      <c r="K278" s="212"/>
      <c r="L278" s="40"/>
      <c r="M278" s="213" t="s">
        <v>1</v>
      </c>
      <c r="N278" s="214" t="s">
        <v>46</v>
      </c>
      <c r="O278" s="72"/>
      <c r="P278" s="215">
        <f>O278*H278</f>
        <v>0</v>
      </c>
      <c r="Q278" s="215">
        <v>6.0000000000000001E-3</v>
      </c>
      <c r="R278" s="215">
        <f>Q278*H278</f>
        <v>3.0599999999999999E-2</v>
      </c>
      <c r="S278" s="215">
        <v>0</v>
      </c>
      <c r="T278" s="21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263</v>
      </c>
      <c r="AT278" s="217" t="s">
        <v>180</v>
      </c>
      <c r="AU278" s="217" t="s">
        <v>185</v>
      </c>
      <c r="AY278" s="18" t="s">
        <v>177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185</v>
      </c>
      <c r="BK278" s="218">
        <f>ROUND(I278*H278,2)</f>
        <v>0</v>
      </c>
      <c r="BL278" s="18" t="s">
        <v>263</v>
      </c>
      <c r="BM278" s="217" t="s">
        <v>416</v>
      </c>
    </row>
    <row r="279" spans="1:65" s="14" customFormat="1" ht="10.199999999999999">
      <c r="B279" s="230"/>
      <c r="C279" s="231"/>
      <c r="D279" s="221" t="s">
        <v>187</v>
      </c>
      <c r="E279" s="232" t="s">
        <v>1</v>
      </c>
      <c r="F279" s="233" t="s">
        <v>417</v>
      </c>
      <c r="G279" s="231"/>
      <c r="H279" s="234">
        <v>5.0999999999999996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187</v>
      </c>
      <c r="AU279" s="240" t="s">
        <v>185</v>
      </c>
      <c r="AV279" s="14" t="s">
        <v>185</v>
      </c>
      <c r="AW279" s="14" t="s">
        <v>36</v>
      </c>
      <c r="AX279" s="14" t="s">
        <v>80</v>
      </c>
      <c r="AY279" s="240" t="s">
        <v>177</v>
      </c>
    </row>
    <row r="280" spans="1:65" s="15" customFormat="1" ht="10.199999999999999">
      <c r="B280" s="241"/>
      <c r="C280" s="242"/>
      <c r="D280" s="221" t="s">
        <v>187</v>
      </c>
      <c r="E280" s="243" t="s">
        <v>1</v>
      </c>
      <c r="F280" s="244" t="s">
        <v>217</v>
      </c>
      <c r="G280" s="242"/>
      <c r="H280" s="245">
        <v>5.0999999999999996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187</v>
      </c>
      <c r="AU280" s="251" t="s">
        <v>185</v>
      </c>
      <c r="AV280" s="15" t="s">
        <v>184</v>
      </c>
      <c r="AW280" s="15" t="s">
        <v>36</v>
      </c>
      <c r="AX280" s="15" t="s">
        <v>88</v>
      </c>
      <c r="AY280" s="251" t="s">
        <v>177</v>
      </c>
    </row>
    <row r="281" spans="1:65" s="2" customFormat="1" ht="21.75" customHeight="1">
      <c r="A281" s="35"/>
      <c r="B281" s="36"/>
      <c r="C281" s="205" t="s">
        <v>418</v>
      </c>
      <c r="D281" s="205" t="s">
        <v>180</v>
      </c>
      <c r="E281" s="206" t="s">
        <v>419</v>
      </c>
      <c r="F281" s="207" t="s">
        <v>420</v>
      </c>
      <c r="G281" s="208" t="s">
        <v>210</v>
      </c>
      <c r="H281" s="209">
        <v>10.128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46</v>
      </c>
      <c r="O281" s="72"/>
      <c r="P281" s="215">
        <f>O281*H281</f>
        <v>0</v>
      </c>
      <c r="Q281" s="215">
        <v>6.11E-3</v>
      </c>
      <c r="R281" s="215">
        <f>Q281*H281</f>
        <v>6.1882079999999999E-2</v>
      </c>
      <c r="S281" s="215">
        <v>0</v>
      </c>
      <c r="T281" s="21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263</v>
      </c>
      <c r="AT281" s="217" t="s">
        <v>180</v>
      </c>
      <c r="AU281" s="217" t="s">
        <v>185</v>
      </c>
      <c r="AY281" s="18" t="s">
        <v>177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185</v>
      </c>
      <c r="BK281" s="218">
        <f>ROUND(I281*H281,2)</f>
        <v>0</v>
      </c>
      <c r="BL281" s="18" t="s">
        <v>263</v>
      </c>
      <c r="BM281" s="217" t="s">
        <v>421</v>
      </c>
    </row>
    <row r="282" spans="1:65" s="14" customFormat="1" ht="10.199999999999999">
      <c r="B282" s="230"/>
      <c r="C282" s="231"/>
      <c r="D282" s="221" t="s">
        <v>187</v>
      </c>
      <c r="E282" s="232" t="s">
        <v>1</v>
      </c>
      <c r="F282" s="233" t="s">
        <v>422</v>
      </c>
      <c r="G282" s="231"/>
      <c r="H282" s="234">
        <v>10.128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187</v>
      </c>
      <c r="AU282" s="240" t="s">
        <v>185</v>
      </c>
      <c r="AV282" s="14" t="s">
        <v>185</v>
      </c>
      <c r="AW282" s="14" t="s">
        <v>36</v>
      </c>
      <c r="AX282" s="14" t="s">
        <v>80</v>
      </c>
      <c r="AY282" s="240" t="s">
        <v>177</v>
      </c>
    </row>
    <row r="283" spans="1:65" s="15" customFormat="1" ht="10.199999999999999">
      <c r="B283" s="241"/>
      <c r="C283" s="242"/>
      <c r="D283" s="221" t="s">
        <v>187</v>
      </c>
      <c r="E283" s="243" t="s">
        <v>1</v>
      </c>
      <c r="F283" s="244" t="s">
        <v>217</v>
      </c>
      <c r="G283" s="242"/>
      <c r="H283" s="245">
        <v>10.128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187</v>
      </c>
      <c r="AU283" s="251" t="s">
        <v>185</v>
      </c>
      <c r="AV283" s="15" t="s">
        <v>184</v>
      </c>
      <c r="AW283" s="15" t="s">
        <v>36</v>
      </c>
      <c r="AX283" s="15" t="s">
        <v>88</v>
      </c>
      <c r="AY283" s="251" t="s">
        <v>177</v>
      </c>
    </row>
    <row r="284" spans="1:65" s="2" customFormat="1" ht="21.75" customHeight="1">
      <c r="A284" s="35"/>
      <c r="B284" s="36"/>
      <c r="C284" s="205" t="s">
        <v>423</v>
      </c>
      <c r="D284" s="205" t="s">
        <v>180</v>
      </c>
      <c r="E284" s="206" t="s">
        <v>424</v>
      </c>
      <c r="F284" s="207" t="s">
        <v>425</v>
      </c>
      <c r="G284" s="208" t="s">
        <v>426</v>
      </c>
      <c r="H284" s="274"/>
      <c r="I284" s="210"/>
      <c r="J284" s="211">
        <f>ROUND(I284*H284,2)</f>
        <v>0</v>
      </c>
      <c r="K284" s="212"/>
      <c r="L284" s="40"/>
      <c r="M284" s="213" t="s">
        <v>1</v>
      </c>
      <c r="N284" s="214" t="s">
        <v>46</v>
      </c>
      <c r="O284" s="72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263</v>
      </c>
      <c r="AT284" s="217" t="s">
        <v>180</v>
      </c>
      <c r="AU284" s="217" t="s">
        <v>185</v>
      </c>
      <c r="AY284" s="18" t="s">
        <v>177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185</v>
      </c>
      <c r="BK284" s="218">
        <f>ROUND(I284*H284,2)</f>
        <v>0</v>
      </c>
      <c r="BL284" s="18" t="s">
        <v>263</v>
      </c>
      <c r="BM284" s="217" t="s">
        <v>427</v>
      </c>
    </row>
    <row r="285" spans="1:65" s="12" customFormat="1" ht="22.8" customHeight="1">
      <c r="B285" s="189"/>
      <c r="C285" s="190"/>
      <c r="D285" s="191" t="s">
        <v>79</v>
      </c>
      <c r="E285" s="203" t="s">
        <v>428</v>
      </c>
      <c r="F285" s="203" t="s">
        <v>429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SUM(P286:P295)</f>
        <v>0</v>
      </c>
      <c r="Q285" s="197"/>
      <c r="R285" s="198">
        <f>SUM(R286:R295)</f>
        <v>1.3594E-2</v>
      </c>
      <c r="S285" s="197"/>
      <c r="T285" s="199">
        <f>SUM(T286:T295)</f>
        <v>0</v>
      </c>
      <c r="AR285" s="200" t="s">
        <v>185</v>
      </c>
      <c r="AT285" s="201" t="s">
        <v>79</v>
      </c>
      <c r="AU285" s="201" t="s">
        <v>88</v>
      </c>
      <c r="AY285" s="200" t="s">
        <v>177</v>
      </c>
      <c r="BK285" s="202">
        <f>SUM(BK286:BK295)</f>
        <v>0</v>
      </c>
    </row>
    <row r="286" spans="1:65" s="2" customFormat="1" ht="21.75" customHeight="1">
      <c r="A286" s="35"/>
      <c r="B286" s="36"/>
      <c r="C286" s="205" t="s">
        <v>430</v>
      </c>
      <c r="D286" s="205" t="s">
        <v>180</v>
      </c>
      <c r="E286" s="206" t="s">
        <v>431</v>
      </c>
      <c r="F286" s="207" t="s">
        <v>432</v>
      </c>
      <c r="G286" s="208" t="s">
        <v>210</v>
      </c>
      <c r="H286" s="209">
        <v>5.0999999999999996</v>
      </c>
      <c r="I286" s="210"/>
      <c r="J286" s="211">
        <f>ROUND(I286*H286,2)</f>
        <v>0</v>
      </c>
      <c r="K286" s="212"/>
      <c r="L286" s="40"/>
      <c r="M286" s="213" t="s">
        <v>1</v>
      </c>
      <c r="N286" s="214" t="s">
        <v>46</v>
      </c>
      <c r="O286" s="72"/>
      <c r="P286" s="215">
        <f>O286*H286</f>
        <v>0</v>
      </c>
      <c r="Q286" s="215">
        <v>2.9999999999999997E-4</v>
      </c>
      <c r="R286" s="215">
        <f>Q286*H286</f>
        <v>1.5299999999999997E-3</v>
      </c>
      <c r="S286" s="215">
        <v>0</v>
      </c>
      <c r="T286" s="21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263</v>
      </c>
      <c r="AT286" s="217" t="s">
        <v>180</v>
      </c>
      <c r="AU286" s="217" t="s">
        <v>185</v>
      </c>
      <c r="AY286" s="18" t="s">
        <v>177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185</v>
      </c>
      <c r="BK286" s="218">
        <f>ROUND(I286*H286,2)</f>
        <v>0</v>
      </c>
      <c r="BL286" s="18" t="s">
        <v>263</v>
      </c>
      <c r="BM286" s="217" t="s">
        <v>433</v>
      </c>
    </row>
    <row r="287" spans="1:65" s="2" customFormat="1" ht="21.75" customHeight="1">
      <c r="A287" s="35"/>
      <c r="B287" s="36"/>
      <c r="C287" s="263" t="s">
        <v>434</v>
      </c>
      <c r="D287" s="263" t="s">
        <v>339</v>
      </c>
      <c r="E287" s="264" t="s">
        <v>435</v>
      </c>
      <c r="F287" s="265" t="s">
        <v>436</v>
      </c>
      <c r="G287" s="266" t="s">
        <v>210</v>
      </c>
      <c r="H287" s="267">
        <v>6</v>
      </c>
      <c r="I287" s="268"/>
      <c r="J287" s="269">
        <f>ROUND(I287*H287,2)</f>
        <v>0</v>
      </c>
      <c r="K287" s="270"/>
      <c r="L287" s="271"/>
      <c r="M287" s="272" t="s">
        <v>1</v>
      </c>
      <c r="N287" s="273" t="s">
        <v>46</v>
      </c>
      <c r="O287" s="72"/>
      <c r="P287" s="215">
        <f>O287*H287</f>
        <v>0</v>
      </c>
      <c r="Q287" s="215">
        <v>1.6800000000000001E-3</v>
      </c>
      <c r="R287" s="215">
        <f>Q287*H287</f>
        <v>1.008E-2</v>
      </c>
      <c r="S287" s="215">
        <v>0</v>
      </c>
      <c r="T287" s="21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360</v>
      </c>
      <c r="AT287" s="217" t="s">
        <v>339</v>
      </c>
      <c r="AU287" s="217" t="s">
        <v>185</v>
      </c>
      <c r="AY287" s="18" t="s">
        <v>177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185</v>
      </c>
      <c r="BK287" s="218">
        <f>ROUND(I287*H287,2)</f>
        <v>0</v>
      </c>
      <c r="BL287" s="18" t="s">
        <v>263</v>
      </c>
      <c r="BM287" s="217" t="s">
        <v>437</v>
      </c>
    </row>
    <row r="288" spans="1:65" s="14" customFormat="1" ht="20.399999999999999">
      <c r="B288" s="230"/>
      <c r="C288" s="231"/>
      <c r="D288" s="221" t="s">
        <v>187</v>
      </c>
      <c r="E288" s="231"/>
      <c r="F288" s="233" t="s">
        <v>438</v>
      </c>
      <c r="G288" s="231"/>
      <c r="H288" s="234">
        <v>6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187</v>
      </c>
      <c r="AU288" s="240" t="s">
        <v>185</v>
      </c>
      <c r="AV288" s="14" t="s">
        <v>185</v>
      </c>
      <c r="AW288" s="14" t="s">
        <v>4</v>
      </c>
      <c r="AX288" s="14" t="s">
        <v>88</v>
      </c>
      <c r="AY288" s="240" t="s">
        <v>177</v>
      </c>
    </row>
    <row r="289" spans="1:65" s="2" customFormat="1" ht="21.75" customHeight="1">
      <c r="A289" s="35"/>
      <c r="B289" s="36"/>
      <c r="C289" s="205" t="s">
        <v>439</v>
      </c>
      <c r="D289" s="205" t="s">
        <v>180</v>
      </c>
      <c r="E289" s="206" t="s">
        <v>440</v>
      </c>
      <c r="F289" s="207" t="s">
        <v>441</v>
      </c>
      <c r="G289" s="208" t="s">
        <v>203</v>
      </c>
      <c r="H289" s="209">
        <v>38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46</v>
      </c>
      <c r="O289" s="72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263</v>
      </c>
      <c r="AT289" s="217" t="s">
        <v>180</v>
      </c>
      <c r="AU289" s="217" t="s">
        <v>185</v>
      </c>
      <c r="AY289" s="18" t="s">
        <v>177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185</v>
      </c>
      <c r="BK289" s="218">
        <f>ROUND(I289*H289,2)</f>
        <v>0</v>
      </c>
      <c r="BL289" s="18" t="s">
        <v>263</v>
      </c>
      <c r="BM289" s="217" t="s">
        <v>442</v>
      </c>
    </row>
    <row r="290" spans="1:65" s="2" customFormat="1" ht="16.5" customHeight="1">
      <c r="A290" s="35"/>
      <c r="B290" s="36"/>
      <c r="C290" s="263" t="s">
        <v>443</v>
      </c>
      <c r="D290" s="263" t="s">
        <v>339</v>
      </c>
      <c r="E290" s="264" t="s">
        <v>444</v>
      </c>
      <c r="F290" s="265" t="s">
        <v>445</v>
      </c>
      <c r="G290" s="266" t="s">
        <v>203</v>
      </c>
      <c r="H290" s="267">
        <v>38</v>
      </c>
      <c r="I290" s="268"/>
      <c r="J290" s="269">
        <f>ROUND(I290*H290,2)</f>
        <v>0</v>
      </c>
      <c r="K290" s="270"/>
      <c r="L290" s="271"/>
      <c r="M290" s="272" t="s">
        <v>1</v>
      </c>
      <c r="N290" s="273" t="s">
        <v>46</v>
      </c>
      <c r="O290" s="72"/>
      <c r="P290" s="215">
        <f>O290*H290</f>
        <v>0</v>
      </c>
      <c r="Q290" s="215">
        <v>2.0000000000000002E-5</v>
      </c>
      <c r="R290" s="215">
        <f>Q290*H290</f>
        <v>7.6000000000000004E-4</v>
      </c>
      <c r="S290" s="215">
        <v>0</v>
      </c>
      <c r="T290" s="21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360</v>
      </c>
      <c r="AT290" s="217" t="s">
        <v>339</v>
      </c>
      <c r="AU290" s="217" t="s">
        <v>185</v>
      </c>
      <c r="AY290" s="18" t="s">
        <v>177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185</v>
      </c>
      <c r="BK290" s="218">
        <f>ROUND(I290*H290,2)</f>
        <v>0</v>
      </c>
      <c r="BL290" s="18" t="s">
        <v>263</v>
      </c>
      <c r="BM290" s="217" t="s">
        <v>446</v>
      </c>
    </row>
    <row r="291" spans="1:65" s="2" customFormat="1" ht="21.75" customHeight="1">
      <c r="A291" s="35"/>
      <c r="B291" s="36"/>
      <c r="C291" s="205" t="s">
        <v>447</v>
      </c>
      <c r="D291" s="205" t="s">
        <v>180</v>
      </c>
      <c r="E291" s="206" t="s">
        <v>448</v>
      </c>
      <c r="F291" s="207" t="s">
        <v>449</v>
      </c>
      <c r="G291" s="208" t="s">
        <v>203</v>
      </c>
      <c r="H291" s="209">
        <v>4</v>
      </c>
      <c r="I291" s="210"/>
      <c r="J291" s="211">
        <f>ROUND(I291*H291,2)</f>
        <v>0</v>
      </c>
      <c r="K291" s="212"/>
      <c r="L291" s="40"/>
      <c r="M291" s="213" t="s">
        <v>1</v>
      </c>
      <c r="N291" s="214" t="s">
        <v>46</v>
      </c>
      <c r="O291" s="72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263</v>
      </c>
      <c r="AT291" s="217" t="s">
        <v>180</v>
      </c>
      <c r="AU291" s="217" t="s">
        <v>185</v>
      </c>
      <c r="AY291" s="18" t="s">
        <v>177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185</v>
      </c>
      <c r="BK291" s="218">
        <f>ROUND(I291*H291,2)</f>
        <v>0</v>
      </c>
      <c r="BL291" s="18" t="s">
        <v>263</v>
      </c>
      <c r="BM291" s="217" t="s">
        <v>450</v>
      </c>
    </row>
    <row r="292" spans="1:65" s="2" customFormat="1" ht="21.75" customHeight="1">
      <c r="A292" s="35"/>
      <c r="B292" s="36"/>
      <c r="C292" s="205" t="s">
        <v>451</v>
      </c>
      <c r="D292" s="205" t="s">
        <v>180</v>
      </c>
      <c r="E292" s="206" t="s">
        <v>452</v>
      </c>
      <c r="F292" s="207" t="s">
        <v>453</v>
      </c>
      <c r="G292" s="208" t="s">
        <v>210</v>
      </c>
      <c r="H292" s="209">
        <v>5.0999999999999996</v>
      </c>
      <c r="I292" s="210"/>
      <c r="J292" s="211">
        <f>ROUND(I292*H292,2)</f>
        <v>0</v>
      </c>
      <c r="K292" s="212"/>
      <c r="L292" s="40"/>
      <c r="M292" s="213" t="s">
        <v>1</v>
      </c>
      <c r="N292" s="214" t="s">
        <v>46</v>
      </c>
      <c r="O292" s="72"/>
      <c r="P292" s="215">
        <f>O292*H292</f>
        <v>0</v>
      </c>
      <c r="Q292" s="215">
        <v>4.0000000000000003E-5</v>
      </c>
      <c r="R292" s="215">
        <f>Q292*H292</f>
        <v>2.04E-4</v>
      </c>
      <c r="S292" s="215">
        <v>0</v>
      </c>
      <c r="T292" s="21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263</v>
      </c>
      <c r="AT292" s="217" t="s">
        <v>180</v>
      </c>
      <c r="AU292" s="217" t="s">
        <v>185</v>
      </c>
      <c r="AY292" s="18" t="s">
        <v>177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185</v>
      </c>
      <c r="BK292" s="218">
        <f>ROUND(I292*H292,2)</f>
        <v>0</v>
      </c>
      <c r="BL292" s="18" t="s">
        <v>263</v>
      </c>
      <c r="BM292" s="217" t="s">
        <v>454</v>
      </c>
    </row>
    <row r="293" spans="1:65" s="2" customFormat="1" ht="16.5" customHeight="1">
      <c r="A293" s="35"/>
      <c r="B293" s="36"/>
      <c r="C293" s="263" t="s">
        <v>455</v>
      </c>
      <c r="D293" s="263" t="s">
        <v>339</v>
      </c>
      <c r="E293" s="264" t="s">
        <v>456</v>
      </c>
      <c r="F293" s="265" t="s">
        <v>457</v>
      </c>
      <c r="G293" s="266" t="s">
        <v>210</v>
      </c>
      <c r="H293" s="267">
        <v>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46</v>
      </c>
      <c r="O293" s="72"/>
      <c r="P293" s="215">
        <f>O293*H293</f>
        <v>0</v>
      </c>
      <c r="Q293" s="215">
        <v>1.7000000000000001E-4</v>
      </c>
      <c r="R293" s="215">
        <f>Q293*H293</f>
        <v>1.0200000000000001E-3</v>
      </c>
      <c r="S293" s="215">
        <v>0</v>
      </c>
      <c r="T293" s="21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360</v>
      </c>
      <c r="AT293" s="217" t="s">
        <v>339</v>
      </c>
      <c r="AU293" s="217" t="s">
        <v>185</v>
      </c>
      <c r="AY293" s="18" t="s">
        <v>177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185</v>
      </c>
      <c r="BK293" s="218">
        <f>ROUND(I293*H293,2)</f>
        <v>0</v>
      </c>
      <c r="BL293" s="18" t="s">
        <v>263</v>
      </c>
      <c r="BM293" s="217" t="s">
        <v>458</v>
      </c>
    </row>
    <row r="294" spans="1:65" s="14" customFormat="1" ht="10.199999999999999">
      <c r="B294" s="230"/>
      <c r="C294" s="231"/>
      <c r="D294" s="221" t="s">
        <v>187</v>
      </c>
      <c r="E294" s="231"/>
      <c r="F294" s="233" t="s">
        <v>459</v>
      </c>
      <c r="G294" s="231"/>
      <c r="H294" s="234">
        <v>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187</v>
      </c>
      <c r="AU294" s="240" t="s">
        <v>185</v>
      </c>
      <c r="AV294" s="14" t="s">
        <v>185</v>
      </c>
      <c r="AW294" s="14" t="s">
        <v>4</v>
      </c>
      <c r="AX294" s="14" t="s">
        <v>88</v>
      </c>
      <c r="AY294" s="240" t="s">
        <v>177</v>
      </c>
    </row>
    <row r="295" spans="1:65" s="2" customFormat="1" ht="21.75" customHeight="1">
      <c r="A295" s="35"/>
      <c r="B295" s="36"/>
      <c r="C295" s="205" t="s">
        <v>460</v>
      </c>
      <c r="D295" s="205" t="s">
        <v>180</v>
      </c>
      <c r="E295" s="206" t="s">
        <v>461</v>
      </c>
      <c r="F295" s="207" t="s">
        <v>462</v>
      </c>
      <c r="G295" s="208" t="s">
        <v>426</v>
      </c>
      <c r="H295" s="274"/>
      <c r="I295" s="210"/>
      <c r="J295" s="211">
        <f>ROUND(I295*H295,2)</f>
        <v>0</v>
      </c>
      <c r="K295" s="212"/>
      <c r="L295" s="40"/>
      <c r="M295" s="213" t="s">
        <v>1</v>
      </c>
      <c r="N295" s="214" t="s">
        <v>46</v>
      </c>
      <c r="O295" s="72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263</v>
      </c>
      <c r="AT295" s="217" t="s">
        <v>180</v>
      </c>
      <c r="AU295" s="217" t="s">
        <v>185</v>
      </c>
      <c r="AY295" s="18" t="s">
        <v>177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185</v>
      </c>
      <c r="BK295" s="218">
        <f>ROUND(I295*H295,2)</f>
        <v>0</v>
      </c>
      <c r="BL295" s="18" t="s">
        <v>263</v>
      </c>
      <c r="BM295" s="217" t="s">
        <v>463</v>
      </c>
    </row>
    <row r="296" spans="1:65" s="12" customFormat="1" ht="22.8" customHeight="1">
      <c r="B296" s="189"/>
      <c r="C296" s="190"/>
      <c r="D296" s="191" t="s">
        <v>79</v>
      </c>
      <c r="E296" s="203" t="s">
        <v>464</v>
      </c>
      <c r="F296" s="203" t="s">
        <v>465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SUM(P297:P303)</f>
        <v>0</v>
      </c>
      <c r="Q296" s="197"/>
      <c r="R296" s="198">
        <f>SUM(R297:R303)</f>
        <v>1.1384999999999999E-2</v>
      </c>
      <c r="S296" s="197"/>
      <c r="T296" s="199">
        <f>SUM(T297:T303)</f>
        <v>0</v>
      </c>
      <c r="AR296" s="200" t="s">
        <v>185</v>
      </c>
      <c r="AT296" s="201" t="s">
        <v>79</v>
      </c>
      <c r="AU296" s="201" t="s">
        <v>88</v>
      </c>
      <c r="AY296" s="200" t="s">
        <v>177</v>
      </c>
      <c r="BK296" s="202">
        <f>SUM(BK297:BK303)</f>
        <v>0</v>
      </c>
    </row>
    <row r="297" spans="1:65" s="2" customFormat="1" ht="21.75" customHeight="1">
      <c r="A297" s="35"/>
      <c r="B297" s="36"/>
      <c r="C297" s="205" t="s">
        <v>466</v>
      </c>
      <c r="D297" s="205" t="s">
        <v>180</v>
      </c>
      <c r="E297" s="206" t="s">
        <v>467</v>
      </c>
      <c r="F297" s="207" t="s">
        <v>468</v>
      </c>
      <c r="G297" s="208" t="s">
        <v>203</v>
      </c>
      <c r="H297" s="209">
        <v>2.5</v>
      </c>
      <c r="I297" s="210"/>
      <c r="J297" s="211">
        <f t="shared" ref="J297:J303" si="0">ROUND(I297*H297,2)</f>
        <v>0</v>
      </c>
      <c r="K297" s="212"/>
      <c r="L297" s="40"/>
      <c r="M297" s="213" t="s">
        <v>1</v>
      </c>
      <c r="N297" s="214" t="s">
        <v>46</v>
      </c>
      <c r="O297" s="72"/>
      <c r="P297" s="215">
        <f t="shared" ref="P297:P303" si="1">O297*H297</f>
        <v>0</v>
      </c>
      <c r="Q297" s="215">
        <v>1.2600000000000001E-3</v>
      </c>
      <c r="R297" s="215">
        <f t="shared" ref="R297:R303" si="2">Q297*H297</f>
        <v>3.15E-3</v>
      </c>
      <c r="S297" s="215">
        <v>0</v>
      </c>
      <c r="T297" s="216">
        <f t="shared" ref="T297:T303" si="3"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263</v>
      </c>
      <c r="AT297" s="217" t="s">
        <v>180</v>
      </c>
      <c r="AU297" s="217" t="s">
        <v>185</v>
      </c>
      <c r="AY297" s="18" t="s">
        <v>177</v>
      </c>
      <c r="BE297" s="218">
        <f t="shared" ref="BE297:BE303" si="4">IF(N297="základní",J297,0)</f>
        <v>0</v>
      </c>
      <c r="BF297" s="218">
        <f t="shared" ref="BF297:BF303" si="5">IF(N297="snížená",J297,0)</f>
        <v>0</v>
      </c>
      <c r="BG297" s="218">
        <f t="shared" ref="BG297:BG303" si="6">IF(N297="zákl. přenesená",J297,0)</f>
        <v>0</v>
      </c>
      <c r="BH297" s="218">
        <f t="shared" ref="BH297:BH303" si="7">IF(N297="sníž. přenesená",J297,0)</f>
        <v>0</v>
      </c>
      <c r="BI297" s="218">
        <f t="shared" ref="BI297:BI303" si="8">IF(N297="nulová",J297,0)</f>
        <v>0</v>
      </c>
      <c r="BJ297" s="18" t="s">
        <v>185</v>
      </c>
      <c r="BK297" s="218">
        <f t="shared" ref="BK297:BK303" si="9">ROUND(I297*H297,2)</f>
        <v>0</v>
      </c>
      <c r="BL297" s="18" t="s">
        <v>263</v>
      </c>
      <c r="BM297" s="217" t="s">
        <v>469</v>
      </c>
    </row>
    <row r="298" spans="1:65" s="2" customFormat="1" ht="16.5" customHeight="1">
      <c r="A298" s="35"/>
      <c r="B298" s="36"/>
      <c r="C298" s="205" t="s">
        <v>470</v>
      </c>
      <c r="D298" s="205" t="s">
        <v>180</v>
      </c>
      <c r="E298" s="206" t="s">
        <v>471</v>
      </c>
      <c r="F298" s="207" t="s">
        <v>472</v>
      </c>
      <c r="G298" s="208" t="s">
        <v>203</v>
      </c>
      <c r="H298" s="209">
        <v>2</v>
      </c>
      <c r="I298" s="210"/>
      <c r="J298" s="211">
        <f t="shared" si="0"/>
        <v>0</v>
      </c>
      <c r="K298" s="212"/>
      <c r="L298" s="40"/>
      <c r="M298" s="213" t="s">
        <v>1</v>
      </c>
      <c r="N298" s="214" t="s">
        <v>46</v>
      </c>
      <c r="O298" s="72"/>
      <c r="P298" s="215">
        <f t="shared" si="1"/>
        <v>0</v>
      </c>
      <c r="Q298" s="215">
        <v>5.1999999999999995E-4</v>
      </c>
      <c r="R298" s="215">
        <f t="shared" si="2"/>
        <v>1.0399999999999999E-3</v>
      </c>
      <c r="S298" s="215">
        <v>0</v>
      </c>
      <c r="T298" s="216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263</v>
      </c>
      <c r="AT298" s="217" t="s">
        <v>180</v>
      </c>
      <c r="AU298" s="217" t="s">
        <v>185</v>
      </c>
      <c r="AY298" s="18" t="s">
        <v>177</v>
      </c>
      <c r="BE298" s="218">
        <f t="shared" si="4"/>
        <v>0</v>
      </c>
      <c r="BF298" s="218">
        <f t="shared" si="5"/>
        <v>0</v>
      </c>
      <c r="BG298" s="218">
        <f t="shared" si="6"/>
        <v>0</v>
      </c>
      <c r="BH298" s="218">
        <f t="shared" si="7"/>
        <v>0</v>
      </c>
      <c r="BI298" s="218">
        <f t="shared" si="8"/>
        <v>0</v>
      </c>
      <c r="BJ298" s="18" t="s">
        <v>185</v>
      </c>
      <c r="BK298" s="218">
        <f t="shared" si="9"/>
        <v>0</v>
      </c>
      <c r="BL298" s="18" t="s">
        <v>263</v>
      </c>
      <c r="BM298" s="217" t="s">
        <v>473</v>
      </c>
    </row>
    <row r="299" spans="1:65" s="2" customFormat="1" ht="21.75" customHeight="1">
      <c r="A299" s="35"/>
      <c r="B299" s="36"/>
      <c r="C299" s="205" t="s">
        <v>474</v>
      </c>
      <c r="D299" s="205" t="s">
        <v>180</v>
      </c>
      <c r="E299" s="206" t="s">
        <v>475</v>
      </c>
      <c r="F299" s="207" t="s">
        <v>476</v>
      </c>
      <c r="G299" s="208" t="s">
        <v>203</v>
      </c>
      <c r="H299" s="209">
        <v>2.5</v>
      </c>
      <c r="I299" s="210"/>
      <c r="J299" s="211">
        <f t="shared" si="0"/>
        <v>0</v>
      </c>
      <c r="K299" s="212"/>
      <c r="L299" s="40"/>
      <c r="M299" s="213" t="s">
        <v>1</v>
      </c>
      <c r="N299" s="214" t="s">
        <v>46</v>
      </c>
      <c r="O299" s="72"/>
      <c r="P299" s="215">
        <f t="shared" si="1"/>
        <v>0</v>
      </c>
      <c r="Q299" s="215">
        <v>8.7000000000000001E-4</v>
      </c>
      <c r="R299" s="215">
        <f t="shared" si="2"/>
        <v>2.1749999999999999E-3</v>
      </c>
      <c r="S299" s="215">
        <v>0</v>
      </c>
      <c r="T299" s="216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263</v>
      </c>
      <c r="AT299" s="217" t="s">
        <v>180</v>
      </c>
      <c r="AU299" s="217" t="s">
        <v>185</v>
      </c>
      <c r="AY299" s="18" t="s">
        <v>177</v>
      </c>
      <c r="BE299" s="218">
        <f t="shared" si="4"/>
        <v>0</v>
      </c>
      <c r="BF299" s="218">
        <f t="shared" si="5"/>
        <v>0</v>
      </c>
      <c r="BG299" s="218">
        <f t="shared" si="6"/>
        <v>0</v>
      </c>
      <c r="BH299" s="218">
        <f t="shared" si="7"/>
        <v>0</v>
      </c>
      <c r="BI299" s="218">
        <f t="shared" si="8"/>
        <v>0</v>
      </c>
      <c r="BJ299" s="18" t="s">
        <v>185</v>
      </c>
      <c r="BK299" s="218">
        <f t="shared" si="9"/>
        <v>0</v>
      </c>
      <c r="BL299" s="18" t="s">
        <v>263</v>
      </c>
      <c r="BM299" s="217" t="s">
        <v>477</v>
      </c>
    </row>
    <row r="300" spans="1:65" s="2" customFormat="1" ht="21.75" customHeight="1">
      <c r="A300" s="35"/>
      <c r="B300" s="36"/>
      <c r="C300" s="205" t="s">
        <v>478</v>
      </c>
      <c r="D300" s="205" t="s">
        <v>180</v>
      </c>
      <c r="E300" s="206" t="s">
        <v>479</v>
      </c>
      <c r="F300" s="207" t="s">
        <v>480</v>
      </c>
      <c r="G300" s="208" t="s">
        <v>371</v>
      </c>
      <c r="H300" s="209">
        <v>1</v>
      </c>
      <c r="I300" s="210"/>
      <c r="J300" s="211">
        <f t="shared" si="0"/>
        <v>0</v>
      </c>
      <c r="K300" s="212"/>
      <c r="L300" s="40"/>
      <c r="M300" s="213" t="s">
        <v>1</v>
      </c>
      <c r="N300" s="214" t="s">
        <v>46</v>
      </c>
      <c r="O300" s="72"/>
      <c r="P300" s="215">
        <f t="shared" si="1"/>
        <v>0</v>
      </c>
      <c r="Q300" s="215">
        <v>0</v>
      </c>
      <c r="R300" s="215">
        <f t="shared" si="2"/>
        <v>0</v>
      </c>
      <c r="S300" s="215">
        <v>0</v>
      </c>
      <c r="T300" s="216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263</v>
      </c>
      <c r="AT300" s="217" t="s">
        <v>180</v>
      </c>
      <c r="AU300" s="217" t="s">
        <v>185</v>
      </c>
      <c r="AY300" s="18" t="s">
        <v>177</v>
      </c>
      <c r="BE300" s="218">
        <f t="shared" si="4"/>
        <v>0</v>
      </c>
      <c r="BF300" s="218">
        <f t="shared" si="5"/>
        <v>0</v>
      </c>
      <c r="BG300" s="218">
        <f t="shared" si="6"/>
        <v>0</v>
      </c>
      <c r="BH300" s="218">
        <f t="shared" si="7"/>
        <v>0</v>
      </c>
      <c r="BI300" s="218">
        <f t="shared" si="8"/>
        <v>0</v>
      </c>
      <c r="BJ300" s="18" t="s">
        <v>185</v>
      </c>
      <c r="BK300" s="218">
        <f t="shared" si="9"/>
        <v>0</v>
      </c>
      <c r="BL300" s="18" t="s">
        <v>263</v>
      </c>
      <c r="BM300" s="217" t="s">
        <v>481</v>
      </c>
    </row>
    <row r="301" spans="1:65" s="2" customFormat="1" ht="21.75" customHeight="1">
      <c r="A301" s="35"/>
      <c r="B301" s="36"/>
      <c r="C301" s="205" t="s">
        <v>482</v>
      </c>
      <c r="D301" s="205" t="s">
        <v>180</v>
      </c>
      <c r="E301" s="206" t="s">
        <v>483</v>
      </c>
      <c r="F301" s="207" t="s">
        <v>484</v>
      </c>
      <c r="G301" s="208" t="s">
        <v>192</v>
      </c>
      <c r="H301" s="209">
        <v>1</v>
      </c>
      <c r="I301" s="210"/>
      <c r="J301" s="211">
        <f t="shared" si="0"/>
        <v>0</v>
      </c>
      <c r="K301" s="212"/>
      <c r="L301" s="40"/>
      <c r="M301" s="213" t="s">
        <v>1</v>
      </c>
      <c r="N301" s="214" t="s">
        <v>46</v>
      </c>
      <c r="O301" s="72"/>
      <c r="P301" s="215">
        <f t="shared" si="1"/>
        <v>0</v>
      </c>
      <c r="Q301" s="215">
        <v>6.2E-4</v>
      </c>
      <c r="R301" s="215">
        <f t="shared" si="2"/>
        <v>6.2E-4</v>
      </c>
      <c r="S301" s="215">
        <v>0</v>
      </c>
      <c r="T301" s="216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263</v>
      </c>
      <c r="AT301" s="217" t="s">
        <v>180</v>
      </c>
      <c r="AU301" s="217" t="s">
        <v>185</v>
      </c>
      <c r="AY301" s="18" t="s">
        <v>177</v>
      </c>
      <c r="BE301" s="218">
        <f t="shared" si="4"/>
        <v>0</v>
      </c>
      <c r="BF301" s="218">
        <f t="shared" si="5"/>
        <v>0</v>
      </c>
      <c r="BG301" s="218">
        <f t="shared" si="6"/>
        <v>0</v>
      </c>
      <c r="BH301" s="218">
        <f t="shared" si="7"/>
        <v>0</v>
      </c>
      <c r="BI301" s="218">
        <f t="shared" si="8"/>
        <v>0</v>
      </c>
      <c r="BJ301" s="18" t="s">
        <v>185</v>
      </c>
      <c r="BK301" s="218">
        <f t="shared" si="9"/>
        <v>0</v>
      </c>
      <c r="BL301" s="18" t="s">
        <v>263</v>
      </c>
      <c r="BM301" s="217" t="s">
        <v>485</v>
      </c>
    </row>
    <row r="302" spans="1:65" s="2" customFormat="1" ht="21.75" customHeight="1">
      <c r="A302" s="35"/>
      <c r="B302" s="36"/>
      <c r="C302" s="263" t="s">
        <v>486</v>
      </c>
      <c r="D302" s="263" t="s">
        <v>339</v>
      </c>
      <c r="E302" s="264" t="s">
        <v>487</v>
      </c>
      <c r="F302" s="265" t="s">
        <v>488</v>
      </c>
      <c r="G302" s="266" t="s">
        <v>192</v>
      </c>
      <c r="H302" s="267">
        <v>1</v>
      </c>
      <c r="I302" s="268"/>
      <c r="J302" s="269">
        <f t="shared" si="0"/>
        <v>0</v>
      </c>
      <c r="K302" s="270"/>
      <c r="L302" s="271"/>
      <c r="M302" s="272" t="s">
        <v>1</v>
      </c>
      <c r="N302" s="273" t="s">
        <v>46</v>
      </c>
      <c r="O302" s="72"/>
      <c r="P302" s="215">
        <f t="shared" si="1"/>
        <v>0</v>
      </c>
      <c r="Q302" s="215">
        <v>4.4000000000000003E-3</v>
      </c>
      <c r="R302" s="215">
        <f t="shared" si="2"/>
        <v>4.4000000000000003E-3</v>
      </c>
      <c r="S302" s="215">
        <v>0</v>
      </c>
      <c r="T302" s="216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360</v>
      </c>
      <c r="AT302" s="217" t="s">
        <v>339</v>
      </c>
      <c r="AU302" s="217" t="s">
        <v>185</v>
      </c>
      <c r="AY302" s="18" t="s">
        <v>177</v>
      </c>
      <c r="BE302" s="218">
        <f t="shared" si="4"/>
        <v>0</v>
      </c>
      <c r="BF302" s="218">
        <f t="shared" si="5"/>
        <v>0</v>
      </c>
      <c r="BG302" s="218">
        <f t="shared" si="6"/>
        <v>0</v>
      </c>
      <c r="BH302" s="218">
        <f t="shared" si="7"/>
        <v>0</v>
      </c>
      <c r="BI302" s="218">
        <f t="shared" si="8"/>
        <v>0</v>
      </c>
      <c r="BJ302" s="18" t="s">
        <v>185</v>
      </c>
      <c r="BK302" s="218">
        <f t="shared" si="9"/>
        <v>0</v>
      </c>
      <c r="BL302" s="18" t="s">
        <v>263</v>
      </c>
      <c r="BM302" s="217" t="s">
        <v>489</v>
      </c>
    </row>
    <row r="303" spans="1:65" s="2" customFormat="1" ht="21.75" customHeight="1">
      <c r="A303" s="35"/>
      <c r="B303" s="36"/>
      <c r="C303" s="205" t="s">
        <v>490</v>
      </c>
      <c r="D303" s="205" t="s">
        <v>180</v>
      </c>
      <c r="E303" s="206" t="s">
        <v>491</v>
      </c>
      <c r="F303" s="207" t="s">
        <v>492</v>
      </c>
      <c r="G303" s="208" t="s">
        <v>426</v>
      </c>
      <c r="H303" s="274"/>
      <c r="I303" s="210"/>
      <c r="J303" s="211">
        <f t="shared" si="0"/>
        <v>0</v>
      </c>
      <c r="K303" s="212"/>
      <c r="L303" s="40"/>
      <c r="M303" s="213" t="s">
        <v>1</v>
      </c>
      <c r="N303" s="214" t="s">
        <v>46</v>
      </c>
      <c r="O303" s="72"/>
      <c r="P303" s="215">
        <f t="shared" si="1"/>
        <v>0</v>
      </c>
      <c r="Q303" s="215">
        <v>0</v>
      </c>
      <c r="R303" s="215">
        <f t="shared" si="2"/>
        <v>0</v>
      </c>
      <c r="S303" s="215">
        <v>0</v>
      </c>
      <c r="T303" s="216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263</v>
      </c>
      <c r="AT303" s="217" t="s">
        <v>180</v>
      </c>
      <c r="AU303" s="217" t="s">
        <v>185</v>
      </c>
      <c r="AY303" s="18" t="s">
        <v>177</v>
      </c>
      <c r="BE303" s="218">
        <f t="shared" si="4"/>
        <v>0</v>
      </c>
      <c r="BF303" s="218">
        <f t="shared" si="5"/>
        <v>0</v>
      </c>
      <c r="BG303" s="218">
        <f t="shared" si="6"/>
        <v>0</v>
      </c>
      <c r="BH303" s="218">
        <f t="shared" si="7"/>
        <v>0</v>
      </c>
      <c r="BI303" s="218">
        <f t="shared" si="8"/>
        <v>0</v>
      </c>
      <c r="BJ303" s="18" t="s">
        <v>185</v>
      </c>
      <c r="BK303" s="218">
        <f t="shared" si="9"/>
        <v>0</v>
      </c>
      <c r="BL303" s="18" t="s">
        <v>263</v>
      </c>
      <c r="BM303" s="217" t="s">
        <v>493</v>
      </c>
    </row>
    <row r="304" spans="1:65" s="12" customFormat="1" ht="22.8" customHeight="1">
      <c r="B304" s="189"/>
      <c r="C304" s="190"/>
      <c r="D304" s="191" t="s">
        <v>79</v>
      </c>
      <c r="E304" s="203" t="s">
        <v>494</v>
      </c>
      <c r="F304" s="203" t="s">
        <v>495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SUM(P305:P313)</f>
        <v>0</v>
      </c>
      <c r="Q304" s="197"/>
      <c r="R304" s="198">
        <f>SUM(R305:R313)</f>
        <v>9.6000000000000009E-3</v>
      </c>
      <c r="S304" s="197"/>
      <c r="T304" s="199">
        <f>SUM(T305:T313)</f>
        <v>0</v>
      </c>
      <c r="AR304" s="200" t="s">
        <v>185</v>
      </c>
      <c r="AT304" s="201" t="s">
        <v>79</v>
      </c>
      <c r="AU304" s="201" t="s">
        <v>88</v>
      </c>
      <c r="AY304" s="200" t="s">
        <v>177</v>
      </c>
      <c r="BK304" s="202">
        <f>SUM(BK305:BK313)</f>
        <v>0</v>
      </c>
    </row>
    <row r="305" spans="1:65" s="2" customFormat="1" ht="33" customHeight="1">
      <c r="A305" s="35"/>
      <c r="B305" s="36"/>
      <c r="C305" s="205" t="s">
        <v>496</v>
      </c>
      <c r="D305" s="205" t="s">
        <v>180</v>
      </c>
      <c r="E305" s="206" t="s">
        <v>497</v>
      </c>
      <c r="F305" s="207" t="s">
        <v>498</v>
      </c>
      <c r="G305" s="208" t="s">
        <v>203</v>
      </c>
      <c r="H305" s="209">
        <v>12</v>
      </c>
      <c r="I305" s="210"/>
      <c r="J305" s="211">
        <f>ROUND(I305*H305,2)</f>
        <v>0</v>
      </c>
      <c r="K305" s="212"/>
      <c r="L305" s="40"/>
      <c r="M305" s="213" t="s">
        <v>1</v>
      </c>
      <c r="N305" s="214" t="s">
        <v>46</v>
      </c>
      <c r="O305" s="72"/>
      <c r="P305" s="215">
        <f>O305*H305</f>
        <v>0</v>
      </c>
      <c r="Q305" s="215">
        <v>2.7E-4</v>
      </c>
      <c r="R305" s="215">
        <f>Q305*H305</f>
        <v>3.2399999999999998E-3</v>
      </c>
      <c r="S305" s="215">
        <v>0</v>
      </c>
      <c r="T305" s="21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263</v>
      </c>
      <c r="AT305" s="217" t="s">
        <v>180</v>
      </c>
      <c r="AU305" s="217" t="s">
        <v>185</v>
      </c>
      <c r="AY305" s="18" t="s">
        <v>177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185</v>
      </c>
      <c r="BK305" s="218">
        <f>ROUND(I305*H305,2)</f>
        <v>0</v>
      </c>
      <c r="BL305" s="18" t="s">
        <v>263</v>
      </c>
      <c r="BM305" s="217" t="s">
        <v>499</v>
      </c>
    </row>
    <row r="306" spans="1:65" s="14" customFormat="1" ht="10.199999999999999">
      <c r="B306" s="230"/>
      <c r="C306" s="231"/>
      <c r="D306" s="221" t="s">
        <v>187</v>
      </c>
      <c r="E306" s="232" t="s">
        <v>1</v>
      </c>
      <c r="F306" s="233" t="s">
        <v>120</v>
      </c>
      <c r="G306" s="231"/>
      <c r="H306" s="234">
        <v>12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187</v>
      </c>
      <c r="AU306" s="240" t="s">
        <v>185</v>
      </c>
      <c r="AV306" s="14" t="s">
        <v>185</v>
      </c>
      <c r="AW306" s="14" t="s">
        <v>36</v>
      </c>
      <c r="AX306" s="14" t="s">
        <v>88</v>
      </c>
      <c r="AY306" s="240" t="s">
        <v>177</v>
      </c>
    </row>
    <row r="307" spans="1:65" s="2" customFormat="1" ht="16.5" customHeight="1">
      <c r="A307" s="35"/>
      <c r="B307" s="36"/>
      <c r="C307" s="263" t="s">
        <v>500</v>
      </c>
      <c r="D307" s="263" t="s">
        <v>339</v>
      </c>
      <c r="E307" s="264" t="s">
        <v>501</v>
      </c>
      <c r="F307" s="265" t="s">
        <v>502</v>
      </c>
      <c r="G307" s="266" t="s">
        <v>203</v>
      </c>
      <c r="H307" s="267">
        <v>12</v>
      </c>
      <c r="I307" s="268"/>
      <c r="J307" s="269">
        <f>ROUND(I307*H307,2)</f>
        <v>0</v>
      </c>
      <c r="K307" s="270"/>
      <c r="L307" s="271"/>
      <c r="M307" s="272" t="s">
        <v>1</v>
      </c>
      <c r="N307" s="273" t="s">
        <v>46</v>
      </c>
      <c r="O307" s="72"/>
      <c r="P307" s="215">
        <f>O307*H307</f>
        <v>0</v>
      </c>
      <c r="Q307" s="215">
        <v>1.2999999999999999E-4</v>
      </c>
      <c r="R307" s="215">
        <f>Q307*H307</f>
        <v>1.5599999999999998E-3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360</v>
      </c>
      <c r="AT307" s="217" t="s">
        <v>339</v>
      </c>
      <c r="AU307" s="217" t="s">
        <v>185</v>
      </c>
      <c r="AY307" s="18" t="s">
        <v>177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185</v>
      </c>
      <c r="BK307" s="218">
        <f>ROUND(I307*H307,2)</f>
        <v>0</v>
      </c>
      <c r="BL307" s="18" t="s">
        <v>263</v>
      </c>
      <c r="BM307" s="217" t="s">
        <v>503</v>
      </c>
    </row>
    <row r="308" spans="1:65" s="2" customFormat="1" ht="16.5" customHeight="1">
      <c r="A308" s="35"/>
      <c r="B308" s="36"/>
      <c r="C308" s="205" t="s">
        <v>504</v>
      </c>
      <c r="D308" s="205" t="s">
        <v>180</v>
      </c>
      <c r="E308" s="206" t="s">
        <v>505</v>
      </c>
      <c r="F308" s="207" t="s">
        <v>506</v>
      </c>
      <c r="G308" s="208" t="s">
        <v>192</v>
      </c>
      <c r="H308" s="209">
        <v>4</v>
      </c>
      <c r="I308" s="210"/>
      <c r="J308" s="211">
        <f>ROUND(I308*H308,2)</f>
        <v>0</v>
      </c>
      <c r="K308" s="212"/>
      <c r="L308" s="40"/>
      <c r="M308" s="213" t="s">
        <v>1</v>
      </c>
      <c r="N308" s="214" t="s">
        <v>46</v>
      </c>
      <c r="O308" s="72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263</v>
      </c>
      <c r="AT308" s="217" t="s">
        <v>180</v>
      </c>
      <c r="AU308" s="217" t="s">
        <v>185</v>
      </c>
      <c r="AY308" s="18" t="s">
        <v>177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185</v>
      </c>
      <c r="BK308" s="218">
        <f>ROUND(I308*H308,2)</f>
        <v>0</v>
      </c>
      <c r="BL308" s="18" t="s">
        <v>263</v>
      </c>
      <c r="BM308" s="217" t="s">
        <v>507</v>
      </c>
    </row>
    <row r="309" spans="1:65" s="14" customFormat="1" ht="10.199999999999999">
      <c r="B309" s="230"/>
      <c r="C309" s="231"/>
      <c r="D309" s="221" t="s">
        <v>187</v>
      </c>
      <c r="E309" s="232" t="s">
        <v>1</v>
      </c>
      <c r="F309" s="233" t="s">
        <v>184</v>
      </c>
      <c r="G309" s="231"/>
      <c r="H309" s="234">
        <v>4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187</v>
      </c>
      <c r="AU309" s="240" t="s">
        <v>185</v>
      </c>
      <c r="AV309" s="14" t="s">
        <v>185</v>
      </c>
      <c r="AW309" s="14" t="s">
        <v>36</v>
      </c>
      <c r="AX309" s="14" t="s">
        <v>88</v>
      </c>
      <c r="AY309" s="240" t="s">
        <v>177</v>
      </c>
    </row>
    <row r="310" spans="1:65" s="2" customFormat="1" ht="21.75" customHeight="1">
      <c r="A310" s="35"/>
      <c r="B310" s="36"/>
      <c r="C310" s="205" t="s">
        <v>508</v>
      </c>
      <c r="D310" s="205" t="s">
        <v>180</v>
      </c>
      <c r="E310" s="206" t="s">
        <v>509</v>
      </c>
      <c r="F310" s="207" t="s">
        <v>510</v>
      </c>
      <c r="G310" s="208" t="s">
        <v>203</v>
      </c>
      <c r="H310" s="209">
        <v>12</v>
      </c>
      <c r="I310" s="210"/>
      <c r="J310" s="211">
        <f>ROUND(I310*H310,2)</f>
        <v>0</v>
      </c>
      <c r="K310" s="212"/>
      <c r="L310" s="40"/>
      <c r="M310" s="213" t="s">
        <v>1</v>
      </c>
      <c r="N310" s="214" t="s">
        <v>46</v>
      </c>
      <c r="O310" s="72"/>
      <c r="P310" s="215">
        <f>O310*H310</f>
        <v>0</v>
      </c>
      <c r="Q310" s="215">
        <v>4.0000000000000002E-4</v>
      </c>
      <c r="R310" s="215">
        <f>Q310*H310</f>
        <v>4.8000000000000004E-3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263</v>
      </c>
      <c r="AT310" s="217" t="s">
        <v>180</v>
      </c>
      <c r="AU310" s="217" t="s">
        <v>185</v>
      </c>
      <c r="AY310" s="18" t="s">
        <v>177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185</v>
      </c>
      <c r="BK310" s="218">
        <f>ROUND(I310*H310,2)</f>
        <v>0</v>
      </c>
      <c r="BL310" s="18" t="s">
        <v>263</v>
      </c>
      <c r="BM310" s="217" t="s">
        <v>511</v>
      </c>
    </row>
    <row r="311" spans="1:65" s="14" customFormat="1" ht="10.199999999999999">
      <c r="B311" s="230"/>
      <c r="C311" s="231"/>
      <c r="D311" s="221" t="s">
        <v>187</v>
      </c>
      <c r="E311" s="232" t="s">
        <v>1</v>
      </c>
      <c r="F311" s="233" t="s">
        <v>120</v>
      </c>
      <c r="G311" s="231"/>
      <c r="H311" s="234">
        <v>12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187</v>
      </c>
      <c r="AU311" s="240" t="s">
        <v>185</v>
      </c>
      <c r="AV311" s="14" t="s">
        <v>185</v>
      </c>
      <c r="AW311" s="14" t="s">
        <v>36</v>
      </c>
      <c r="AX311" s="14" t="s">
        <v>88</v>
      </c>
      <c r="AY311" s="240" t="s">
        <v>177</v>
      </c>
    </row>
    <row r="312" spans="1:65" s="2" customFormat="1" ht="21.75" customHeight="1">
      <c r="A312" s="35"/>
      <c r="B312" s="36"/>
      <c r="C312" s="205" t="s">
        <v>512</v>
      </c>
      <c r="D312" s="205" t="s">
        <v>180</v>
      </c>
      <c r="E312" s="206" t="s">
        <v>513</v>
      </c>
      <c r="F312" s="207" t="s">
        <v>514</v>
      </c>
      <c r="G312" s="208" t="s">
        <v>371</v>
      </c>
      <c r="H312" s="209">
        <v>1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46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263</v>
      </c>
      <c r="AT312" s="217" t="s">
        <v>180</v>
      </c>
      <c r="AU312" s="217" t="s">
        <v>185</v>
      </c>
      <c r="AY312" s="18" t="s">
        <v>177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185</v>
      </c>
      <c r="BK312" s="218">
        <f>ROUND(I312*H312,2)</f>
        <v>0</v>
      </c>
      <c r="BL312" s="18" t="s">
        <v>263</v>
      </c>
      <c r="BM312" s="217" t="s">
        <v>515</v>
      </c>
    </row>
    <row r="313" spans="1:65" s="2" customFormat="1" ht="21.75" customHeight="1">
      <c r="A313" s="35"/>
      <c r="B313" s="36"/>
      <c r="C313" s="205" t="s">
        <v>516</v>
      </c>
      <c r="D313" s="205" t="s">
        <v>180</v>
      </c>
      <c r="E313" s="206" t="s">
        <v>517</v>
      </c>
      <c r="F313" s="207" t="s">
        <v>518</v>
      </c>
      <c r="G313" s="208" t="s">
        <v>426</v>
      </c>
      <c r="H313" s="274"/>
      <c r="I313" s="210"/>
      <c r="J313" s="211">
        <f>ROUND(I313*H313,2)</f>
        <v>0</v>
      </c>
      <c r="K313" s="212"/>
      <c r="L313" s="40"/>
      <c r="M313" s="213" t="s">
        <v>1</v>
      </c>
      <c r="N313" s="214" t="s">
        <v>46</v>
      </c>
      <c r="O313" s="72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263</v>
      </c>
      <c r="AT313" s="217" t="s">
        <v>180</v>
      </c>
      <c r="AU313" s="217" t="s">
        <v>185</v>
      </c>
      <c r="AY313" s="18" t="s">
        <v>177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185</v>
      </c>
      <c r="BK313" s="218">
        <f>ROUND(I313*H313,2)</f>
        <v>0</v>
      </c>
      <c r="BL313" s="18" t="s">
        <v>263</v>
      </c>
      <c r="BM313" s="217" t="s">
        <v>519</v>
      </c>
    </row>
    <row r="314" spans="1:65" s="12" customFormat="1" ht="22.8" customHeight="1">
      <c r="B314" s="189"/>
      <c r="C314" s="190"/>
      <c r="D314" s="191" t="s">
        <v>79</v>
      </c>
      <c r="E314" s="203" t="s">
        <v>520</v>
      </c>
      <c r="F314" s="203" t="s">
        <v>521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SUM(P315:P331)</f>
        <v>0</v>
      </c>
      <c r="Q314" s="197"/>
      <c r="R314" s="198">
        <f>SUM(R315:R331)</f>
        <v>7.0089999999999986E-2</v>
      </c>
      <c r="S314" s="197"/>
      <c r="T314" s="199">
        <f>SUM(T315:T331)</f>
        <v>7.1690000000000004E-2</v>
      </c>
      <c r="AR314" s="200" t="s">
        <v>185</v>
      </c>
      <c r="AT314" s="201" t="s">
        <v>79</v>
      </c>
      <c r="AU314" s="201" t="s">
        <v>88</v>
      </c>
      <c r="AY314" s="200" t="s">
        <v>177</v>
      </c>
      <c r="BK314" s="202">
        <f>SUM(BK315:BK331)</f>
        <v>0</v>
      </c>
    </row>
    <row r="315" spans="1:65" s="2" customFormat="1" ht="16.5" customHeight="1">
      <c r="A315" s="35"/>
      <c r="B315" s="36"/>
      <c r="C315" s="205" t="s">
        <v>522</v>
      </c>
      <c r="D315" s="205" t="s">
        <v>180</v>
      </c>
      <c r="E315" s="206" t="s">
        <v>523</v>
      </c>
      <c r="F315" s="207" t="s">
        <v>524</v>
      </c>
      <c r="G315" s="208" t="s">
        <v>525</v>
      </c>
      <c r="H315" s="209">
        <v>1</v>
      </c>
      <c r="I315" s="210"/>
      <c r="J315" s="211">
        <f t="shared" ref="J315:J331" si="10">ROUND(I315*H315,2)</f>
        <v>0</v>
      </c>
      <c r="K315" s="212"/>
      <c r="L315" s="40"/>
      <c r="M315" s="213" t="s">
        <v>1</v>
      </c>
      <c r="N315" s="214" t="s">
        <v>46</v>
      </c>
      <c r="O315" s="72"/>
      <c r="P315" s="215">
        <f t="shared" ref="P315:P331" si="11">O315*H315</f>
        <v>0</v>
      </c>
      <c r="Q315" s="215">
        <v>0</v>
      </c>
      <c r="R315" s="215">
        <f t="shared" ref="R315:R331" si="12">Q315*H315</f>
        <v>0</v>
      </c>
      <c r="S315" s="215">
        <v>1.933E-2</v>
      </c>
      <c r="T315" s="216">
        <f t="shared" ref="T315:T331" si="13">S315*H315</f>
        <v>1.933E-2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263</v>
      </c>
      <c r="AT315" s="217" t="s">
        <v>180</v>
      </c>
      <c r="AU315" s="217" t="s">
        <v>185</v>
      </c>
      <c r="AY315" s="18" t="s">
        <v>177</v>
      </c>
      <c r="BE315" s="218">
        <f t="shared" ref="BE315:BE331" si="14">IF(N315="základní",J315,0)</f>
        <v>0</v>
      </c>
      <c r="BF315" s="218">
        <f t="shared" ref="BF315:BF331" si="15">IF(N315="snížená",J315,0)</f>
        <v>0</v>
      </c>
      <c r="BG315" s="218">
        <f t="shared" ref="BG315:BG331" si="16">IF(N315="zákl. přenesená",J315,0)</f>
        <v>0</v>
      </c>
      <c r="BH315" s="218">
        <f t="shared" ref="BH315:BH331" si="17">IF(N315="sníž. přenesená",J315,0)</f>
        <v>0</v>
      </c>
      <c r="BI315" s="218">
        <f t="shared" ref="BI315:BI331" si="18">IF(N315="nulová",J315,0)</f>
        <v>0</v>
      </c>
      <c r="BJ315" s="18" t="s">
        <v>185</v>
      </c>
      <c r="BK315" s="218">
        <f t="shared" ref="BK315:BK331" si="19">ROUND(I315*H315,2)</f>
        <v>0</v>
      </c>
      <c r="BL315" s="18" t="s">
        <v>263</v>
      </c>
      <c r="BM315" s="217" t="s">
        <v>526</v>
      </c>
    </row>
    <row r="316" spans="1:65" s="2" customFormat="1" ht="16.5" customHeight="1">
      <c r="A316" s="35"/>
      <c r="B316" s="36"/>
      <c r="C316" s="205" t="s">
        <v>527</v>
      </c>
      <c r="D316" s="205" t="s">
        <v>180</v>
      </c>
      <c r="E316" s="206" t="s">
        <v>528</v>
      </c>
      <c r="F316" s="207" t="s">
        <v>529</v>
      </c>
      <c r="G316" s="208" t="s">
        <v>192</v>
      </c>
      <c r="H316" s="209">
        <v>1</v>
      </c>
      <c r="I316" s="210"/>
      <c r="J316" s="211">
        <f t="shared" si="10"/>
        <v>0</v>
      </c>
      <c r="K316" s="212"/>
      <c r="L316" s="40"/>
      <c r="M316" s="213" t="s">
        <v>1</v>
      </c>
      <c r="N316" s="214" t="s">
        <v>46</v>
      </c>
      <c r="O316" s="72"/>
      <c r="P316" s="215">
        <f t="shared" si="11"/>
        <v>0</v>
      </c>
      <c r="Q316" s="215">
        <v>2.4199999999999998E-3</v>
      </c>
      <c r="R316" s="215">
        <f t="shared" si="12"/>
        <v>2.4199999999999998E-3</v>
      </c>
      <c r="S316" s="215">
        <v>0</v>
      </c>
      <c r="T316" s="216">
        <f t="shared" si="1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263</v>
      </c>
      <c r="AT316" s="217" t="s">
        <v>180</v>
      </c>
      <c r="AU316" s="217" t="s">
        <v>185</v>
      </c>
      <c r="AY316" s="18" t="s">
        <v>177</v>
      </c>
      <c r="BE316" s="218">
        <f t="shared" si="14"/>
        <v>0</v>
      </c>
      <c r="BF316" s="218">
        <f t="shared" si="15"/>
        <v>0</v>
      </c>
      <c r="BG316" s="218">
        <f t="shared" si="16"/>
        <v>0</v>
      </c>
      <c r="BH316" s="218">
        <f t="shared" si="17"/>
        <v>0</v>
      </c>
      <c r="BI316" s="218">
        <f t="shared" si="18"/>
        <v>0</v>
      </c>
      <c r="BJ316" s="18" t="s">
        <v>185</v>
      </c>
      <c r="BK316" s="218">
        <f t="shared" si="19"/>
        <v>0</v>
      </c>
      <c r="BL316" s="18" t="s">
        <v>263</v>
      </c>
      <c r="BM316" s="217" t="s">
        <v>530</v>
      </c>
    </row>
    <row r="317" spans="1:65" s="2" customFormat="1" ht="21.75" customHeight="1">
      <c r="A317" s="35"/>
      <c r="B317" s="36"/>
      <c r="C317" s="263" t="s">
        <v>531</v>
      </c>
      <c r="D317" s="263" t="s">
        <v>339</v>
      </c>
      <c r="E317" s="264" t="s">
        <v>532</v>
      </c>
      <c r="F317" s="265" t="s">
        <v>533</v>
      </c>
      <c r="G317" s="266" t="s">
        <v>192</v>
      </c>
      <c r="H317" s="267">
        <v>1</v>
      </c>
      <c r="I317" s="268"/>
      <c r="J317" s="269">
        <f t="shared" si="10"/>
        <v>0</v>
      </c>
      <c r="K317" s="270"/>
      <c r="L317" s="271"/>
      <c r="M317" s="272" t="s">
        <v>1</v>
      </c>
      <c r="N317" s="273" t="s">
        <v>46</v>
      </c>
      <c r="O317" s="72"/>
      <c r="P317" s="215">
        <f t="shared" si="11"/>
        <v>0</v>
      </c>
      <c r="Q317" s="215">
        <v>1.4500000000000001E-2</v>
      </c>
      <c r="R317" s="215">
        <f t="shared" si="12"/>
        <v>1.4500000000000001E-2</v>
      </c>
      <c r="S317" s="215">
        <v>0</v>
      </c>
      <c r="T317" s="216">
        <f t="shared" si="1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360</v>
      </c>
      <c r="AT317" s="217" t="s">
        <v>339</v>
      </c>
      <c r="AU317" s="217" t="s">
        <v>185</v>
      </c>
      <c r="AY317" s="18" t="s">
        <v>177</v>
      </c>
      <c r="BE317" s="218">
        <f t="shared" si="14"/>
        <v>0</v>
      </c>
      <c r="BF317" s="218">
        <f t="shared" si="15"/>
        <v>0</v>
      </c>
      <c r="BG317" s="218">
        <f t="shared" si="16"/>
        <v>0</v>
      </c>
      <c r="BH317" s="218">
        <f t="shared" si="17"/>
        <v>0</v>
      </c>
      <c r="BI317" s="218">
        <f t="shared" si="18"/>
        <v>0</v>
      </c>
      <c r="BJ317" s="18" t="s">
        <v>185</v>
      </c>
      <c r="BK317" s="218">
        <f t="shared" si="19"/>
        <v>0</v>
      </c>
      <c r="BL317" s="18" t="s">
        <v>263</v>
      </c>
      <c r="BM317" s="217" t="s">
        <v>534</v>
      </c>
    </row>
    <row r="318" spans="1:65" s="2" customFormat="1" ht="21.75" customHeight="1">
      <c r="A318" s="35"/>
      <c r="B318" s="36"/>
      <c r="C318" s="263" t="s">
        <v>535</v>
      </c>
      <c r="D318" s="263" t="s">
        <v>339</v>
      </c>
      <c r="E318" s="264" t="s">
        <v>536</v>
      </c>
      <c r="F318" s="265" t="s">
        <v>1039</v>
      </c>
      <c r="G318" s="266" t="s">
        <v>192</v>
      </c>
      <c r="H318" s="267">
        <v>1</v>
      </c>
      <c r="I318" s="268"/>
      <c r="J318" s="269">
        <f t="shared" si="10"/>
        <v>0</v>
      </c>
      <c r="K318" s="270"/>
      <c r="L318" s="271"/>
      <c r="M318" s="272" t="s">
        <v>1</v>
      </c>
      <c r="N318" s="273" t="s">
        <v>46</v>
      </c>
      <c r="O318" s="72"/>
      <c r="P318" s="215">
        <f t="shared" si="11"/>
        <v>0</v>
      </c>
      <c r="Q318" s="215">
        <v>1.2999999999999999E-3</v>
      </c>
      <c r="R318" s="215">
        <f t="shared" si="12"/>
        <v>1.2999999999999999E-3</v>
      </c>
      <c r="S318" s="215">
        <v>0</v>
      </c>
      <c r="T318" s="216">
        <f t="shared" si="1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360</v>
      </c>
      <c r="AT318" s="217" t="s">
        <v>339</v>
      </c>
      <c r="AU318" s="217" t="s">
        <v>185</v>
      </c>
      <c r="AY318" s="18" t="s">
        <v>177</v>
      </c>
      <c r="BE318" s="218">
        <f t="shared" si="14"/>
        <v>0</v>
      </c>
      <c r="BF318" s="218">
        <f t="shared" si="15"/>
        <v>0</v>
      </c>
      <c r="BG318" s="218">
        <f t="shared" si="16"/>
        <v>0</v>
      </c>
      <c r="BH318" s="218">
        <f t="shared" si="17"/>
        <v>0</v>
      </c>
      <c r="BI318" s="218">
        <f t="shared" si="18"/>
        <v>0</v>
      </c>
      <c r="BJ318" s="18" t="s">
        <v>185</v>
      </c>
      <c r="BK318" s="218">
        <f t="shared" si="19"/>
        <v>0</v>
      </c>
      <c r="BL318" s="18" t="s">
        <v>263</v>
      </c>
      <c r="BM318" s="217" t="s">
        <v>538</v>
      </c>
    </row>
    <row r="319" spans="1:65" s="2" customFormat="1" ht="16.5" customHeight="1">
      <c r="A319" s="35"/>
      <c r="B319" s="36"/>
      <c r="C319" s="263" t="s">
        <v>539</v>
      </c>
      <c r="D319" s="263" t="s">
        <v>339</v>
      </c>
      <c r="E319" s="264" t="s">
        <v>540</v>
      </c>
      <c r="F319" s="265" t="s">
        <v>541</v>
      </c>
      <c r="G319" s="266" t="s">
        <v>192</v>
      </c>
      <c r="H319" s="267">
        <v>1</v>
      </c>
      <c r="I319" s="268"/>
      <c r="J319" s="269">
        <f t="shared" si="10"/>
        <v>0</v>
      </c>
      <c r="K319" s="270"/>
      <c r="L319" s="271"/>
      <c r="M319" s="272" t="s">
        <v>1</v>
      </c>
      <c r="N319" s="273" t="s">
        <v>46</v>
      </c>
      <c r="O319" s="72"/>
      <c r="P319" s="215">
        <f t="shared" si="11"/>
        <v>0</v>
      </c>
      <c r="Q319" s="215">
        <v>1.2999999999999999E-3</v>
      </c>
      <c r="R319" s="215">
        <f t="shared" si="12"/>
        <v>1.2999999999999999E-3</v>
      </c>
      <c r="S319" s="215">
        <v>0</v>
      </c>
      <c r="T319" s="216">
        <f t="shared" si="1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360</v>
      </c>
      <c r="AT319" s="217" t="s">
        <v>339</v>
      </c>
      <c r="AU319" s="217" t="s">
        <v>185</v>
      </c>
      <c r="AY319" s="18" t="s">
        <v>177</v>
      </c>
      <c r="BE319" s="218">
        <f t="shared" si="14"/>
        <v>0</v>
      </c>
      <c r="BF319" s="218">
        <f t="shared" si="15"/>
        <v>0</v>
      </c>
      <c r="BG319" s="218">
        <f t="shared" si="16"/>
        <v>0</v>
      </c>
      <c r="BH319" s="218">
        <f t="shared" si="17"/>
        <v>0</v>
      </c>
      <c r="BI319" s="218">
        <f t="shared" si="18"/>
        <v>0</v>
      </c>
      <c r="BJ319" s="18" t="s">
        <v>185</v>
      </c>
      <c r="BK319" s="218">
        <f t="shared" si="19"/>
        <v>0</v>
      </c>
      <c r="BL319" s="18" t="s">
        <v>263</v>
      </c>
      <c r="BM319" s="217" t="s">
        <v>542</v>
      </c>
    </row>
    <row r="320" spans="1:65" s="2" customFormat="1" ht="16.5" customHeight="1">
      <c r="A320" s="35"/>
      <c r="B320" s="36"/>
      <c r="C320" s="205" t="s">
        <v>543</v>
      </c>
      <c r="D320" s="205" t="s">
        <v>180</v>
      </c>
      <c r="E320" s="206" t="s">
        <v>544</v>
      </c>
      <c r="F320" s="207" t="s">
        <v>545</v>
      </c>
      <c r="G320" s="208" t="s">
        <v>525</v>
      </c>
      <c r="H320" s="209">
        <v>1</v>
      </c>
      <c r="I320" s="210"/>
      <c r="J320" s="211">
        <f t="shared" si="10"/>
        <v>0</v>
      </c>
      <c r="K320" s="212"/>
      <c r="L320" s="40"/>
      <c r="M320" s="213" t="s">
        <v>1</v>
      </c>
      <c r="N320" s="214" t="s">
        <v>46</v>
      </c>
      <c r="O320" s="72"/>
      <c r="P320" s="215">
        <f t="shared" si="11"/>
        <v>0</v>
      </c>
      <c r="Q320" s="215">
        <v>0</v>
      </c>
      <c r="R320" s="215">
        <f t="shared" si="12"/>
        <v>0</v>
      </c>
      <c r="S320" s="215">
        <v>1.9460000000000002E-2</v>
      </c>
      <c r="T320" s="216">
        <f t="shared" si="13"/>
        <v>1.9460000000000002E-2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263</v>
      </c>
      <c r="AT320" s="217" t="s">
        <v>180</v>
      </c>
      <c r="AU320" s="217" t="s">
        <v>185</v>
      </c>
      <c r="AY320" s="18" t="s">
        <v>177</v>
      </c>
      <c r="BE320" s="218">
        <f t="shared" si="14"/>
        <v>0</v>
      </c>
      <c r="BF320" s="218">
        <f t="shared" si="15"/>
        <v>0</v>
      </c>
      <c r="BG320" s="218">
        <f t="shared" si="16"/>
        <v>0</v>
      </c>
      <c r="BH320" s="218">
        <f t="shared" si="17"/>
        <v>0</v>
      </c>
      <c r="BI320" s="218">
        <f t="shared" si="18"/>
        <v>0</v>
      </c>
      <c r="BJ320" s="18" t="s">
        <v>185</v>
      </c>
      <c r="BK320" s="218">
        <f t="shared" si="19"/>
        <v>0</v>
      </c>
      <c r="BL320" s="18" t="s">
        <v>263</v>
      </c>
      <c r="BM320" s="217" t="s">
        <v>546</v>
      </c>
    </row>
    <row r="321" spans="1:65" s="2" customFormat="1" ht="21.75" customHeight="1">
      <c r="A321" s="35"/>
      <c r="B321" s="36"/>
      <c r="C321" s="205" t="s">
        <v>547</v>
      </c>
      <c r="D321" s="205" t="s">
        <v>180</v>
      </c>
      <c r="E321" s="206" t="s">
        <v>548</v>
      </c>
      <c r="F321" s="207" t="s">
        <v>549</v>
      </c>
      <c r="G321" s="208" t="s">
        <v>525</v>
      </c>
      <c r="H321" s="209">
        <v>1</v>
      </c>
      <c r="I321" s="210"/>
      <c r="J321" s="211">
        <f t="shared" si="10"/>
        <v>0</v>
      </c>
      <c r="K321" s="212"/>
      <c r="L321" s="40"/>
      <c r="M321" s="213" t="s">
        <v>1</v>
      </c>
      <c r="N321" s="214" t="s">
        <v>46</v>
      </c>
      <c r="O321" s="72"/>
      <c r="P321" s="215">
        <f t="shared" si="11"/>
        <v>0</v>
      </c>
      <c r="Q321" s="215">
        <v>1.0749999999999999E-2</v>
      </c>
      <c r="R321" s="215">
        <f t="shared" si="12"/>
        <v>1.0749999999999999E-2</v>
      </c>
      <c r="S321" s="215">
        <v>0</v>
      </c>
      <c r="T321" s="216">
        <f t="shared" si="1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263</v>
      </c>
      <c r="AT321" s="217" t="s">
        <v>180</v>
      </c>
      <c r="AU321" s="217" t="s">
        <v>185</v>
      </c>
      <c r="AY321" s="18" t="s">
        <v>177</v>
      </c>
      <c r="BE321" s="218">
        <f t="shared" si="14"/>
        <v>0</v>
      </c>
      <c r="BF321" s="218">
        <f t="shared" si="15"/>
        <v>0</v>
      </c>
      <c r="BG321" s="218">
        <f t="shared" si="16"/>
        <v>0</v>
      </c>
      <c r="BH321" s="218">
        <f t="shared" si="17"/>
        <v>0</v>
      </c>
      <c r="BI321" s="218">
        <f t="shared" si="18"/>
        <v>0</v>
      </c>
      <c r="BJ321" s="18" t="s">
        <v>185</v>
      </c>
      <c r="BK321" s="218">
        <f t="shared" si="19"/>
        <v>0</v>
      </c>
      <c r="BL321" s="18" t="s">
        <v>263</v>
      </c>
      <c r="BM321" s="217" t="s">
        <v>550</v>
      </c>
    </row>
    <row r="322" spans="1:65" s="2" customFormat="1" ht="21.75" customHeight="1">
      <c r="A322" s="35"/>
      <c r="B322" s="36"/>
      <c r="C322" s="205" t="s">
        <v>551</v>
      </c>
      <c r="D322" s="205" t="s">
        <v>180</v>
      </c>
      <c r="E322" s="206" t="s">
        <v>552</v>
      </c>
      <c r="F322" s="207" t="s">
        <v>553</v>
      </c>
      <c r="G322" s="208" t="s">
        <v>525</v>
      </c>
      <c r="H322" s="209">
        <v>1</v>
      </c>
      <c r="I322" s="210"/>
      <c r="J322" s="211">
        <f t="shared" si="10"/>
        <v>0</v>
      </c>
      <c r="K322" s="212"/>
      <c r="L322" s="40"/>
      <c r="M322" s="213" t="s">
        <v>1</v>
      </c>
      <c r="N322" s="214" t="s">
        <v>46</v>
      </c>
      <c r="O322" s="72"/>
      <c r="P322" s="215">
        <f t="shared" si="11"/>
        <v>0</v>
      </c>
      <c r="Q322" s="215">
        <v>1.8790000000000001E-2</v>
      </c>
      <c r="R322" s="215">
        <f t="shared" si="12"/>
        <v>1.8790000000000001E-2</v>
      </c>
      <c r="S322" s="215">
        <v>0</v>
      </c>
      <c r="T322" s="216">
        <f t="shared" si="1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263</v>
      </c>
      <c r="AT322" s="217" t="s">
        <v>180</v>
      </c>
      <c r="AU322" s="217" t="s">
        <v>185</v>
      </c>
      <c r="AY322" s="18" t="s">
        <v>177</v>
      </c>
      <c r="BE322" s="218">
        <f t="shared" si="14"/>
        <v>0</v>
      </c>
      <c r="BF322" s="218">
        <f t="shared" si="15"/>
        <v>0</v>
      </c>
      <c r="BG322" s="218">
        <f t="shared" si="16"/>
        <v>0</v>
      </c>
      <c r="BH322" s="218">
        <f t="shared" si="17"/>
        <v>0</v>
      </c>
      <c r="BI322" s="218">
        <f t="shared" si="18"/>
        <v>0</v>
      </c>
      <c r="BJ322" s="18" t="s">
        <v>185</v>
      </c>
      <c r="BK322" s="218">
        <f t="shared" si="19"/>
        <v>0</v>
      </c>
      <c r="BL322" s="18" t="s">
        <v>263</v>
      </c>
      <c r="BM322" s="217" t="s">
        <v>554</v>
      </c>
    </row>
    <row r="323" spans="1:65" s="2" customFormat="1" ht="21.75" customHeight="1">
      <c r="A323" s="35"/>
      <c r="B323" s="36"/>
      <c r="C323" s="263" t="s">
        <v>555</v>
      </c>
      <c r="D323" s="263" t="s">
        <v>339</v>
      </c>
      <c r="E323" s="264" t="s">
        <v>556</v>
      </c>
      <c r="F323" s="265" t="s">
        <v>557</v>
      </c>
      <c r="G323" s="266" t="s">
        <v>192</v>
      </c>
      <c r="H323" s="267">
        <v>1</v>
      </c>
      <c r="I323" s="268"/>
      <c r="J323" s="269">
        <f t="shared" si="10"/>
        <v>0</v>
      </c>
      <c r="K323" s="270"/>
      <c r="L323" s="271"/>
      <c r="M323" s="272" t="s">
        <v>1</v>
      </c>
      <c r="N323" s="273" t="s">
        <v>46</v>
      </c>
      <c r="O323" s="72"/>
      <c r="P323" s="215">
        <f t="shared" si="11"/>
        <v>0</v>
      </c>
      <c r="Q323" s="215">
        <v>1.2999999999999999E-2</v>
      </c>
      <c r="R323" s="215">
        <f t="shared" si="12"/>
        <v>1.2999999999999999E-2</v>
      </c>
      <c r="S323" s="215">
        <v>0</v>
      </c>
      <c r="T323" s="216">
        <f t="shared" si="1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360</v>
      </c>
      <c r="AT323" s="217" t="s">
        <v>339</v>
      </c>
      <c r="AU323" s="217" t="s">
        <v>185</v>
      </c>
      <c r="AY323" s="18" t="s">
        <v>177</v>
      </c>
      <c r="BE323" s="218">
        <f t="shared" si="14"/>
        <v>0</v>
      </c>
      <c r="BF323" s="218">
        <f t="shared" si="15"/>
        <v>0</v>
      </c>
      <c r="BG323" s="218">
        <f t="shared" si="16"/>
        <v>0</v>
      </c>
      <c r="BH323" s="218">
        <f t="shared" si="17"/>
        <v>0</v>
      </c>
      <c r="BI323" s="218">
        <f t="shared" si="18"/>
        <v>0</v>
      </c>
      <c r="BJ323" s="18" t="s">
        <v>185</v>
      </c>
      <c r="BK323" s="218">
        <f t="shared" si="19"/>
        <v>0</v>
      </c>
      <c r="BL323" s="18" t="s">
        <v>263</v>
      </c>
      <c r="BM323" s="217" t="s">
        <v>558</v>
      </c>
    </row>
    <row r="324" spans="1:65" s="2" customFormat="1" ht="16.5" customHeight="1">
      <c r="A324" s="35"/>
      <c r="B324" s="36"/>
      <c r="C324" s="205" t="s">
        <v>559</v>
      </c>
      <c r="D324" s="205" t="s">
        <v>180</v>
      </c>
      <c r="E324" s="206" t="s">
        <v>560</v>
      </c>
      <c r="F324" s="207" t="s">
        <v>561</v>
      </c>
      <c r="G324" s="208" t="s">
        <v>525</v>
      </c>
      <c r="H324" s="209">
        <v>1</v>
      </c>
      <c r="I324" s="210"/>
      <c r="J324" s="211">
        <f t="shared" si="10"/>
        <v>0</v>
      </c>
      <c r="K324" s="212"/>
      <c r="L324" s="40"/>
      <c r="M324" s="213" t="s">
        <v>1</v>
      </c>
      <c r="N324" s="214" t="s">
        <v>46</v>
      </c>
      <c r="O324" s="72"/>
      <c r="P324" s="215">
        <f t="shared" si="11"/>
        <v>0</v>
      </c>
      <c r="Q324" s="215">
        <v>0</v>
      </c>
      <c r="R324" s="215">
        <f t="shared" si="12"/>
        <v>0</v>
      </c>
      <c r="S324" s="215">
        <v>3.2899999999999999E-2</v>
      </c>
      <c r="T324" s="216">
        <f t="shared" si="13"/>
        <v>3.2899999999999999E-2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263</v>
      </c>
      <c r="AT324" s="217" t="s">
        <v>180</v>
      </c>
      <c r="AU324" s="217" t="s">
        <v>185</v>
      </c>
      <c r="AY324" s="18" t="s">
        <v>177</v>
      </c>
      <c r="BE324" s="218">
        <f t="shared" si="14"/>
        <v>0</v>
      </c>
      <c r="BF324" s="218">
        <f t="shared" si="15"/>
        <v>0</v>
      </c>
      <c r="BG324" s="218">
        <f t="shared" si="16"/>
        <v>0</v>
      </c>
      <c r="BH324" s="218">
        <f t="shared" si="17"/>
        <v>0</v>
      </c>
      <c r="BI324" s="218">
        <f t="shared" si="18"/>
        <v>0</v>
      </c>
      <c r="BJ324" s="18" t="s">
        <v>185</v>
      </c>
      <c r="BK324" s="218">
        <f t="shared" si="19"/>
        <v>0</v>
      </c>
      <c r="BL324" s="18" t="s">
        <v>263</v>
      </c>
      <c r="BM324" s="217" t="s">
        <v>562</v>
      </c>
    </row>
    <row r="325" spans="1:65" s="2" customFormat="1" ht="21.75" customHeight="1">
      <c r="A325" s="35"/>
      <c r="B325" s="36"/>
      <c r="C325" s="205" t="s">
        <v>563</v>
      </c>
      <c r="D325" s="205" t="s">
        <v>180</v>
      </c>
      <c r="E325" s="206" t="s">
        <v>564</v>
      </c>
      <c r="F325" s="207" t="s">
        <v>565</v>
      </c>
      <c r="G325" s="208" t="s">
        <v>525</v>
      </c>
      <c r="H325" s="209">
        <v>1</v>
      </c>
      <c r="I325" s="210"/>
      <c r="J325" s="211">
        <f t="shared" si="10"/>
        <v>0</v>
      </c>
      <c r="K325" s="212"/>
      <c r="L325" s="40"/>
      <c r="M325" s="213" t="s">
        <v>1</v>
      </c>
      <c r="N325" s="214" t="s">
        <v>46</v>
      </c>
      <c r="O325" s="72"/>
      <c r="P325" s="215">
        <f t="shared" si="11"/>
        <v>0</v>
      </c>
      <c r="Q325" s="215">
        <v>1.1000000000000001E-3</v>
      </c>
      <c r="R325" s="215">
        <f t="shared" si="12"/>
        <v>1.1000000000000001E-3</v>
      </c>
      <c r="S325" s="215">
        <v>0</v>
      </c>
      <c r="T325" s="216">
        <f t="shared" si="1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263</v>
      </c>
      <c r="AT325" s="217" t="s">
        <v>180</v>
      </c>
      <c r="AU325" s="217" t="s">
        <v>185</v>
      </c>
      <c r="AY325" s="18" t="s">
        <v>177</v>
      </c>
      <c r="BE325" s="218">
        <f t="shared" si="14"/>
        <v>0</v>
      </c>
      <c r="BF325" s="218">
        <f t="shared" si="15"/>
        <v>0</v>
      </c>
      <c r="BG325" s="218">
        <f t="shared" si="16"/>
        <v>0</v>
      </c>
      <c r="BH325" s="218">
        <f t="shared" si="17"/>
        <v>0</v>
      </c>
      <c r="BI325" s="218">
        <f t="shared" si="18"/>
        <v>0</v>
      </c>
      <c r="BJ325" s="18" t="s">
        <v>185</v>
      </c>
      <c r="BK325" s="218">
        <f t="shared" si="19"/>
        <v>0</v>
      </c>
      <c r="BL325" s="18" t="s">
        <v>263</v>
      </c>
      <c r="BM325" s="217" t="s">
        <v>566</v>
      </c>
    </row>
    <row r="326" spans="1:65" s="2" customFormat="1" ht="21.75" customHeight="1">
      <c r="A326" s="35"/>
      <c r="B326" s="36"/>
      <c r="C326" s="205" t="s">
        <v>567</v>
      </c>
      <c r="D326" s="205" t="s">
        <v>180</v>
      </c>
      <c r="E326" s="206" t="s">
        <v>568</v>
      </c>
      <c r="F326" s="207" t="s">
        <v>569</v>
      </c>
      <c r="G326" s="208" t="s">
        <v>525</v>
      </c>
      <c r="H326" s="209">
        <v>3</v>
      </c>
      <c r="I326" s="210"/>
      <c r="J326" s="211">
        <f t="shared" si="10"/>
        <v>0</v>
      </c>
      <c r="K326" s="212"/>
      <c r="L326" s="40"/>
      <c r="M326" s="213" t="s">
        <v>1</v>
      </c>
      <c r="N326" s="214" t="s">
        <v>46</v>
      </c>
      <c r="O326" s="72"/>
      <c r="P326" s="215">
        <f t="shared" si="11"/>
        <v>0</v>
      </c>
      <c r="Q326" s="215">
        <v>8.0000000000000004E-4</v>
      </c>
      <c r="R326" s="215">
        <f t="shared" si="12"/>
        <v>2.4000000000000002E-3</v>
      </c>
      <c r="S326" s="215">
        <v>0</v>
      </c>
      <c r="T326" s="216">
        <f t="shared" si="1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263</v>
      </c>
      <c r="AT326" s="217" t="s">
        <v>180</v>
      </c>
      <c r="AU326" s="217" t="s">
        <v>185</v>
      </c>
      <c r="AY326" s="18" t="s">
        <v>177</v>
      </c>
      <c r="BE326" s="218">
        <f t="shared" si="14"/>
        <v>0</v>
      </c>
      <c r="BF326" s="218">
        <f t="shared" si="15"/>
        <v>0</v>
      </c>
      <c r="BG326" s="218">
        <f t="shared" si="16"/>
        <v>0</v>
      </c>
      <c r="BH326" s="218">
        <f t="shared" si="17"/>
        <v>0</v>
      </c>
      <c r="BI326" s="218">
        <f t="shared" si="18"/>
        <v>0</v>
      </c>
      <c r="BJ326" s="18" t="s">
        <v>185</v>
      </c>
      <c r="BK326" s="218">
        <f t="shared" si="19"/>
        <v>0</v>
      </c>
      <c r="BL326" s="18" t="s">
        <v>263</v>
      </c>
      <c r="BM326" s="217" t="s">
        <v>570</v>
      </c>
    </row>
    <row r="327" spans="1:65" s="2" customFormat="1" ht="21.75" customHeight="1">
      <c r="A327" s="35"/>
      <c r="B327" s="36"/>
      <c r="C327" s="205" t="s">
        <v>571</v>
      </c>
      <c r="D327" s="205" t="s">
        <v>180</v>
      </c>
      <c r="E327" s="206" t="s">
        <v>572</v>
      </c>
      <c r="F327" s="207" t="s">
        <v>573</v>
      </c>
      <c r="G327" s="208" t="s">
        <v>525</v>
      </c>
      <c r="H327" s="209">
        <v>1</v>
      </c>
      <c r="I327" s="210"/>
      <c r="J327" s="211">
        <f t="shared" si="10"/>
        <v>0</v>
      </c>
      <c r="K327" s="212"/>
      <c r="L327" s="40"/>
      <c r="M327" s="213" t="s">
        <v>1</v>
      </c>
      <c r="N327" s="214" t="s">
        <v>46</v>
      </c>
      <c r="O327" s="72"/>
      <c r="P327" s="215">
        <f t="shared" si="11"/>
        <v>0</v>
      </c>
      <c r="Q327" s="215">
        <v>8.4999999999999995E-4</v>
      </c>
      <c r="R327" s="215">
        <f t="shared" si="12"/>
        <v>8.4999999999999995E-4</v>
      </c>
      <c r="S327" s="215">
        <v>0</v>
      </c>
      <c r="T327" s="216">
        <f t="shared" si="1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263</v>
      </c>
      <c r="AT327" s="217" t="s">
        <v>180</v>
      </c>
      <c r="AU327" s="217" t="s">
        <v>185</v>
      </c>
      <c r="AY327" s="18" t="s">
        <v>177</v>
      </c>
      <c r="BE327" s="218">
        <f t="shared" si="14"/>
        <v>0</v>
      </c>
      <c r="BF327" s="218">
        <f t="shared" si="15"/>
        <v>0</v>
      </c>
      <c r="BG327" s="218">
        <f t="shared" si="16"/>
        <v>0</v>
      </c>
      <c r="BH327" s="218">
        <f t="shared" si="17"/>
        <v>0</v>
      </c>
      <c r="BI327" s="218">
        <f t="shared" si="18"/>
        <v>0</v>
      </c>
      <c r="BJ327" s="18" t="s">
        <v>185</v>
      </c>
      <c r="BK327" s="218">
        <f t="shared" si="19"/>
        <v>0</v>
      </c>
      <c r="BL327" s="18" t="s">
        <v>263</v>
      </c>
      <c r="BM327" s="217" t="s">
        <v>574</v>
      </c>
    </row>
    <row r="328" spans="1:65" s="2" customFormat="1" ht="16.5" customHeight="1">
      <c r="A328" s="35"/>
      <c r="B328" s="36"/>
      <c r="C328" s="205" t="s">
        <v>575</v>
      </c>
      <c r="D328" s="205" t="s">
        <v>180</v>
      </c>
      <c r="E328" s="206" t="s">
        <v>576</v>
      </c>
      <c r="F328" s="207" t="s">
        <v>577</v>
      </c>
      <c r="G328" s="208" t="s">
        <v>192</v>
      </c>
      <c r="H328" s="209">
        <v>1</v>
      </c>
      <c r="I328" s="210"/>
      <c r="J328" s="211">
        <f t="shared" si="10"/>
        <v>0</v>
      </c>
      <c r="K328" s="212"/>
      <c r="L328" s="40"/>
      <c r="M328" s="213" t="s">
        <v>1</v>
      </c>
      <c r="N328" s="214" t="s">
        <v>46</v>
      </c>
      <c r="O328" s="72"/>
      <c r="P328" s="215">
        <f t="shared" si="11"/>
        <v>0</v>
      </c>
      <c r="Q328" s="215">
        <v>0</v>
      </c>
      <c r="R328" s="215">
        <f t="shared" si="12"/>
        <v>0</v>
      </c>
      <c r="S328" s="215">
        <v>0</v>
      </c>
      <c r="T328" s="216">
        <f t="shared" si="1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263</v>
      </c>
      <c r="AT328" s="217" t="s">
        <v>180</v>
      </c>
      <c r="AU328" s="217" t="s">
        <v>185</v>
      </c>
      <c r="AY328" s="18" t="s">
        <v>177</v>
      </c>
      <c r="BE328" s="218">
        <f t="shared" si="14"/>
        <v>0</v>
      </c>
      <c r="BF328" s="218">
        <f t="shared" si="15"/>
        <v>0</v>
      </c>
      <c r="BG328" s="218">
        <f t="shared" si="16"/>
        <v>0</v>
      </c>
      <c r="BH328" s="218">
        <f t="shared" si="17"/>
        <v>0</v>
      </c>
      <c r="BI328" s="218">
        <f t="shared" si="18"/>
        <v>0</v>
      </c>
      <c r="BJ328" s="18" t="s">
        <v>185</v>
      </c>
      <c r="BK328" s="218">
        <f t="shared" si="19"/>
        <v>0</v>
      </c>
      <c r="BL328" s="18" t="s">
        <v>263</v>
      </c>
      <c r="BM328" s="217" t="s">
        <v>578</v>
      </c>
    </row>
    <row r="329" spans="1:65" s="2" customFormat="1" ht="16.5" customHeight="1">
      <c r="A329" s="35"/>
      <c r="B329" s="36"/>
      <c r="C329" s="205" t="s">
        <v>579</v>
      </c>
      <c r="D329" s="205" t="s">
        <v>180</v>
      </c>
      <c r="E329" s="206" t="s">
        <v>580</v>
      </c>
      <c r="F329" s="207" t="s">
        <v>581</v>
      </c>
      <c r="G329" s="208" t="s">
        <v>525</v>
      </c>
      <c r="H329" s="209">
        <v>1</v>
      </c>
      <c r="I329" s="210"/>
      <c r="J329" s="211">
        <f t="shared" si="10"/>
        <v>0</v>
      </c>
      <c r="K329" s="212"/>
      <c r="L329" s="40"/>
      <c r="M329" s="213" t="s">
        <v>1</v>
      </c>
      <c r="N329" s="214" t="s">
        <v>46</v>
      </c>
      <c r="O329" s="72"/>
      <c r="P329" s="215">
        <f t="shared" si="11"/>
        <v>0</v>
      </c>
      <c r="Q329" s="215">
        <v>1.8400000000000001E-3</v>
      </c>
      <c r="R329" s="215">
        <f t="shared" si="12"/>
        <v>1.8400000000000001E-3</v>
      </c>
      <c r="S329" s="215">
        <v>0</v>
      </c>
      <c r="T329" s="216">
        <f t="shared" si="1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263</v>
      </c>
      <c r="AT329" s="217" t="s">
        <v>180</v>
      </c>
      <c r="AU329" s="217" t="s">
        <v>185</v>
      </c>
      <c r="AY329" s="18" t="s">
        <v>177</v>
      </c>
      <c r="BE329" s="218">
        <f t="shared" si="14"/>
        <v>0</v>
      </c>
      <c r="BF329" s="218">
        <f t="shared" si="15"/>
        <v>0</v>
      </c>
      <c r="BG329" s="218">
        <f t="shared" si="16"/>
        <v>0</v>
      </c>
      <c r="BH329" s="218">
        <f t="shared" si="17"/>
        <v>0</v>
      </c>
      <c r="BI329" s="218">
        <f t="shared" si="18"/>
        <v>0</v>
      </c>
      <c r="BJ329" s="18" t="s">
        <v>185</v>
      </c>
      <c r="BK329" s="218">
        <f t="shared" si="19"/>
        <v>0</v>
      </c>
      <c r="BL329" s="18" t="s">
        <v>263</v>
      </c>
      <c r="BM329" s="217" t="s">
        <v>582</v>
      </c>
    </row>
    <row r="330" spans="1:65" s="2" customFormat="1" ht="21.75" customHeight="1">
      <c r="A330" s="35"/>
      <c r="B330" s="36"/>
      <c r="C330" s="205" t="s">
        <v>583</v>
      </c>
      <c r="D330" s="205" t="s">
        <v>180</v>
      </c>
      <c r="E330" s="206" t="s">
        <v>584</v>
      </c>
      <c r="F330" s="207" t="s">
        <v>585</v>
      </c>
      <c r="G330" s="208" t="s">
        <v>525</v>
      </c>
      <c r="H330" s="209">
        <v>1</v>
      </c>
      <c r="I330" s="210"/>
      <c r="J330" s="211">
        <f t="shared" si="10"/>
        <v>0</v>
      </c>
      <c r="K330" s="212"/>
      <c r="L330" s="40"/>
      <c r="M330" s="213" t="s">
        <v>1</v>
      </c>
      <c r="N330" s="214" t="s">
        <v>46</v>
      </c>
      <c r="O330" s="72"/>
      <c r="P330" s="215">
        <f t="shared" si="11"/>
        <v>0</v>
      </c>
      <c r="Q330" s="215">
        <v>1.8400000000000001E-3</v>
      </c>
      <c r="R330" s="215">
        <f t="shared" si="12"/>
        <v>1.8400000000000001E-3</v>
      </c>
      <c r="S330" s="215">
        <v>0</v>
      </c>
      <c r="T330" s="216">
        <f t="shared" si="1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263</v>
      </c>
      <c r="AT330" s="217" t="s">
        <v>180</v>
      </c>
      <c r="AU330" s="217" t="s">
        <v>185</v>
      </c>
      <c r="AY330" s="18" t="s">
        <v>177</v>
      </c>
      <c r="BE330" s="218">
        <f t="shared" si="14"/>
        <v>0</v>
      </c>
      <c r="BF330" s="218">
        <f t="shared" si="15"/>
        <v>0</v>
      </c>
      <c r="BG330" s="218">
        <f t="shared" si="16"/>
        <v>0</v>
      </c>
      <c r="BH330" s="218">
        <f t="shared" si="17"/>
        <v>0</v>
      </c>
      <c r="BI330" s="218">
        <f t="shared" si="18"/>
        <v>0</v>
      </c>
      <c r="BJ330" s="18" t="s">
        <v>185</v>
      </c>
      <c r="BK330" s="218">
        <f t="shared" si="19"/>
        <v>0</v>
      </c>
      <c r="BL330" s="18" t="s">
        <v>263</v>
      </c>
      <c r="BM330" s="217" t="s">
        <v>586</v>
      </c>
    </row>
    <row r="331" spans="1:65" s="2" customFormat="1" ht="21.75" customHeight="1">
      <c r="A331" s="35"/>
      <c r="B331" s="36"/>
      <c r="C331" s="205" t="s">
        <v>587</v>
      </c>
      <c r="D331" s="205" t="s">
        <v>180</v>
      </c>
      <c r="E331" s="206" t="s">
        <v>588</v>
      </c>
      <c r="F331" s="207" t="s">
        <v>589</v>
      </c>
      <c r="G331" s="208" t="s">
        <v>426</v>
      </c>
      <c r="H331" s="274"/>
      <c r="I331" s="210"/>
      <c r="J331" s="211">
        <f t="shared" si="10"/>
        <v>0</v>
      </c>
      <c r="K331" s="212"/>
      <c r="L331" s="40"/>
      <c r="M331" s="213" t="s">
        <v>1</v>
      </c>
      <c r="N331" s="214" t="s">
        <v>46</v>
      </c>
      <c r="O331" s="72"/>
      <c r="P331" s="215">
        <f t="shared" si="11"/>
        <v>0</v>
      </c>
      <c r="Q331" s="215">
        <v>0</v>
      </c>
      <c r="R331" s="215">
        <f t="shared" si="12"/>
        <v>0</v>
      </c>
      <c r="S331" s="215">
        <v>0</v>
      </c>
      <c r="T331" s="216">
        <f t="shared" si="1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263</v>
      </c>
      <c r="AT331" s="217" t="s">
        <v>180</v>
      </c>
      <c r="AU331" s="217" t="s">
        <v>185</v>
      </c>
      <c r="AY331" s="18" t="s">
        <v>177</v>
      </c>
      <c r="BE331" s="218">
        <f t="shared" si="14"/>
        <v>0</v>
      </c>
      <c r="BF331" s="218">
        <f t="shared" si="15"/>
        <v>0</v>
      </c>
      <c r="BG331" s="218">
        <f t="shared" si="16"/>
        <v>0</v>
      </c>
      <c r="BH331" s="218">
        <f t="shared" si="17"/>
        <v>0</v>
      </c>
      <c r="BI331" s="218">
        <f t="shared" si="18"/>
        <v>0</v>
      </c>
      <c r="BJ331" s="18" t="s">
        <v>185</v>
      </c>
      <c r="BK331" s="218">
        <f t="shared" si="19"/>
        <v>0</v>
      </c>
      <c r="BL331" s="18" t="s">
        <v>263</v>
      </c>
      <c r="BM331" s="217" t="s">
        <v>590</v>
      </c>
    </row>
    <row r="332" spans="1:65" s="12" customFormat="1" ht="22.8" customHeight="1">
      <c r="B332" s="189"/>
      <c r="C332" s="190"/>
      <c r="D332" s="191" t="s">
        <v>79</v>
      </c>
      <c r="E332" s="203" t="s">
        <v>591</v>
      </c>
      <c r="F332" s="203" t="s">
        <v>592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P333</f>
        <v>0</v>
      </c>
      <c r="Q332" s="197"/>
      <c r="R332" s="198">
        <f>R333</f>
        <v>1.0399999999999999E-3</v>
      </c>
      <c r="S332" s="197"/>
      <c r="T332" s="199">
        <f>T333</f>
        <v>0</v>
      </c>
      <c r="AR332" s="200" t="s">
        <v>185</v>
      </c>
      <c r="AT332" s="201" t="s">
        <v>79</v>
      </c>
      <c r="AU332" s="201" t="s">
        <v>88</v>
      </c>
      <c r="AY332" s="200" t="s">
        <v>177</v>
      </c>
      <c r="BK332" s="202">
        <f>BK333</f>
        <v>0</v>
      </c>
    </row>
    <row r="333" spans="1:65" s="2" customFormat="1" ht="21.75" customHeight="1">
      <c r="A333" s="35"/>
      <c r="B333" s="36"/>
      <c r="C333" s="205" t="s">
        <v>593</v>
      </c>
      <c r="D333" s="205" t="s">
        <v>180</v>
      </c>
      <c r="E333" s="206" t="s">
        <v>594</v>
      </c>
      <c r="F333" s="207" t="s">
        <v>595</v>
      </c>
      <c r="G333" s="208" t="s">
        <v>192</v>
      </c>
      <c r="H333" s="209">
        <v>1</v>
      </c>
      <c r="I333" s="210"/>
      <c r="J333" s="211">
        <f>ROUND(I333*H333,2)</f>
        <v>0</v>
      </c>
      <c r="K333" s="212"/>
      <c r="L333" s="40"/>
      <c r="M333" s="213" t="s">
        <v>1</v>
      </c>
      <c r="N333" s="214" t="s">
        <v>46</v>
      </c>
      <c r="O333" s="72"/>
      <c r="P333" s="215">
        <f>O333*H333</f>
        <v>0</v>
      </c>
      <c r="Q333" s="215">
        <v>1.0399999999999999E-3</v>
      </c>
      <c r="R333" s="215">
        <f>Q333*H333</f>
        <v>1.0399999999999999E-3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263</v>
      </c>
      <c r="AT333" s="217" t="s">
        <v>180</v>
      </c>
      <c r="AU333" s="217" t="s">
        <v>185</v>
      </c>
      <c r="AY333" s="18" t="s">
        <v>177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185</v>
      </c>
      <c r="BK333" s="218">
        <f>ROUND(I333*H333,2)</f>
        <v>0</v>
      </c>
      <c r="BL333" s="18" t="s">
        <v>263</v>
      </c>
      <c r="BM333" s="217" t="s">
        <v>596</v>
      </c>
    </row>
    <row r="334" spans="1:65" s="12" customFormat="1" ht="22.8" customHeight="1">
      <c r="B334" s="189"/>
      <c r="C334" s="190"/>
      <c r="D334" s="191" t="s">
        <v>79</v>
      </c>
      <c r="E334" s="203" t="s">
        <v>597</v>
      </c>
      <c r="F334" s="203" t="s">
        <v>598</v>
      </c>
      <c r="G334" s="190"/>
      <c r="H334" s="190"/>
      <c r="I334" s="193"/>
      <c r="J334" s="204">
        <f>BK334</f>
        <v>0</v>
      </c>
      <c r="K334" s="190"/>
      <c r="L334" s="195"/>
      <c r="M334" s="196"/>
      <c r="N334" s="197"/>
      <c r="O334" s="197"/>
      <c r="P334" s="198">
        <f>SUM(P335:P342)</f>
        <v>0</v>
      </c>
      <c r="Q334" s="197"/>
      <c r="R334" s="198">
        <f>SUM(R335:R342)</f>
        <v>7.5060000000000005E-3</v>
      </c>
      <c r="S334" s="197"/>
      <c r="T334" s="199">
        <f>SUM(T335:T342)</f>
        <v>0.12852000000000002</v>
      </c>
      <c r="AR334" s="200" t="s">
        <v>185</v>
      </c>
      <c r="AT334" s="201" t="s">
        <v>79</v>
      </c>
      <c r="AU334" s="201" t="s">
        <v>88</v>
      </c>
      <c r="AY334" s="200" t="s">
        <v>177</v>
      </c>
      <c r="BK334" s="202">
        <f>SUM(BK335:BK342)</f>
        <v>0</v>
      </c>
    </row>
    <row r="335" spans="1:65" s="2" customFormat="1" ht="16.5" customHeight="1">
      <c r="A335" s="35"/>
      <c r="B335" s="36"/>
      <c r="C335" s="205" t="s">
        <v>599</v>
      </c>
      <c r="D335" s="205" t="s">
        <v>180</v>
      </c>
      <c r="E335" s="206" t="s">
        <v>600</v>
      </c>
      <c r="F335" s="207" t="s">
        <v>601</v>
      </c>
      <c r="G335" s="208" t="s">
        <v>210</v>
      </c>
      <c r="H335" s="209">
        <v>5.4</v>
      </c>
      <c r="I335" s="210"/>
      <c r="J335" s="211">
        <f>ROUND(I335*H335,2)</f>
        <v>0</v>
      </c>
      <c r="K335" s="212"/>
      <c r="L335" s="40"/>
      <c r="M335" s="213" t="s">
        <v>1</v>
      </c>
      <c r="N335" s="214" t="s">
        <v>46</v>
      </c>
      <c r="O335" s="72"/>
      <c r="P335" s="215">
        <f>O335*H335</f>
        <v>0</v>
      </c>
      <c r="Q335" s="215">
        <v>0</v>
      </c>
      <c r="R335" s="215">
        <f>Q335*H335</f>
        <v>0</v>
      </c>
      <c r="S335" s="215">
        <v>2.3800000000000002E-2</v>
      </c>
      <c r="T335" s="216">
        <f>S335*H335</f>
        <v>0.12852000000000002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263</v>
      </c>
      <c r="AT335" s="217" t="s">
        <v>180</v>
      </c>
      <c r="AU335" s="217" t="s">
        <v>185</v>
      </c>
      <c r="AY335" s="18" t="s">
        <v>177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185</v>
      </c>
      <c r="BK335" s="218">
        <f>ROUND(I335*H335,2)</f>
        <v>0</v>
      </c>
      <c r="BL335" s="18" t="s">
        <v>263</v>
      </c>
      <c r="BM335" s="217" t="s">
        <v>602</v>
      </c>
    </row>
    <row r="336" spans="1:65" s="14" customFormat="1" ht="10.199999999999999">
      <c r="B336" s="230"/>
      <c r="C336" s="231"/>
      <c r="D336" s="221" t="s">
        <v>187</v>
      </c>
      <c r="E336" s="232" t="s">
        <v>1</v>
      </c>
      <c r="F336" s="233" t="s">
        <v>603</v>
      </c>
      <c r="G336" s="231"/>
      <c r="H336" s="234">
        <v>5.4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187</v>
      </c>
      <c r="AU336" s="240" t="s">
        <v>185</v>
      </c>
      <c r="AV336" s="14" t="s">
        <v>185</v>
      </c>
      <c r="AW336" s="14" t="s">
        <v>36</v>
      </c>
      <c r="AX336" s="14" t="s">
        <v>88</v>
      </c>
      <c r="AY336" s="240" t="s">
        <v>177</v>
      </c>
    </row>
    <row r="337" spans="1:65" s="2" customFormat="1" ht="16.5" customHeight="1">
      <c r="A337" s="35"/>
      <c r="B337" s="36"/>
      <c r="C337" s="205" t="s">
        <v>604</v>
      </c>
      <c r="D337" s="205" t="s">
        <v>180</v>
      </c>
      <c r="E337" s="206" t="s">
        <v>605</v>
      </c>
      <c r="F337" s="207" t="s">
        <v>606</v>
      </c>
      <c r="G337" s="208" t="s">
        <v>210</v>
      </c>
      <c r="H337" s="209">
        <v>5.4</v>
      </c>
      <c r="I337" s="210"/>
      <c r="J337" s="211">
        <f>ROUND(I337*H337,2)</f>
        <v>0</v>
      </c>
      <c r="K337" s="212"/>
      <c r="L337" s="40"/>
      <c r="M337" s="213" t="s">
        <v>1</v>
      </c>
      <c r="N337" s="214" t="s">
        <v>46</v>
      </c>
      <c r="O337" s="72"/>
      <c r="P337" s="215">
        <f>O337*H337</f>
        <v>0</v>
      </c>
      <c r="Q337" s="215">
        <v>1.39E-3</v>
      </c>
      <c r="R337" s="215">
        <f>Q337*H337</f>
        <v>7.5060000000000005E-3</v>
      </c>
      <c r="S337" s="215">
        <v>0</v>
      </c>
      <c r="T337" s="21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263</v>
      </c>
      <c r="AT337" s="217" t="s">
        <v>180</v>
      </c>
      <c r="AU337" s="217" t="s">
        <v>185</v>
      </c>
      <c r="AY337" s="18" t="s">
        <v>177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185</v>
      </c>
      <c r="BK337" s="218">
        <f>ROUND(I337*H337,2)</f>
        <v>0</v>
      </c>
      <c r="BL337" s="18" t="s">
        <v>263</v>
      </c>
      <c r="BM337" s="217" t="s">
        <v>607</v>
      </c>
    </row>
    <row r="338" spans="1:65" s="14" customFormat="1" ht="10.199999999999999">
      <c r="B338" s="230"/>
      <c r="C338" s="231"/>
      <c r="D338" s="221" t="s">
        <v>187</v>
      </c>
      <c r="E338" s="232" t="s">
        <v>1</v>
      </c>
      <c r="F338" s="233" t="s">
        <v>608</v>
      </c>
      <c r="G338" s="231"/>
      <c r="H338" s="234">
        <v>5.4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187</v>
      </c>
      <c r="AU338" s="240" t="s">
        <v>185</v>
      </c>
      <c r="AV338" s="14" t="s">
        <v>185</v>
      </c>
      <c r="AW338" s="14" t="s">
        <v>36</v>
      </c>
      <c r="AX338" s="14" t="s">
        <v>88</v>
      </c>
      <c r="AY338" s="240" t="s">
        <v>177</v>
      </c>
    </row>
    <row r="339" spans="1:65" s="2" customFormat="1" ht="16.5" customHeight="1">
      <c r="A339" s="35"/>
      <c r="B339" s="36"/>
      <c r="C339" s="205" t="s">
        <v>609</v>
      </c>
      <c r="D339" s="205" t="s">
        <v>180</v>
      </c>
      <c r="E339" s="206" t="s">
        <v>610</v>
      </c>
      <c r="F339" s="207" t="s">
        <v>611</v>
      </c>
      <c r="G339" s="208" t="s">
        <v>210</v>
      </c>
      <c r="H339" s="209">
        <v>5.4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46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263</v>
      </c>
      <c r="AT339" s="217" t="s">
        <v>180</v>
      </c>
      <c r="AU339" s="217" t="s">
        <v>185</v>
      </c>
      <c r="AY339" s="18" t="s">
        <v>177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185</v>
      </c>
      <c r="BK339" s="218">
        <f>ROUND(I339*H339,2)</f>
        <v>0</v>
      </c>
      <c r="BL339" s="18" t="s">
        <v>263</v>
      </c>
      <c r="BM339" s="217" t="s">
        <v>612</v>
      </c>
    </row>
    <row r="340" spans="1:65" s="14" customFormat="1" ht="10.199999999999999">
      <c r="B340" s="230"/>
      <c r="C340" s="231"/>
      <c r="D340" s="221" t="s">
        <v>187</v>
      </c>
      <c r="E340" s="232" t="s">
        <v>1</v>
      </c>
      <c r="F340" s="233" t="s">
        <v>608</v>
      </c>
      <c r="G340" s="231"/>
      <c r="H340" s="234">
        <v>5.4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187</v>
      </c>
      <c r="AU340" s="240" t="s">
        <v>185</v>
      </c>
      <c r="AV340" s="14" t="s">
        <v>185</v>
      </c>
      <c r="AW340" s="14" t="s">
        <v>36</v>
      </c>
      <c r="AX340" s="14" t="s">
        <v>88</v>
      </c>
      <c r="AY340" s="240" t="s">
        <v>177</v>
      </c>
    </row>
    <row r="341" spans="1:65" s="2" customFormat="1" ht="21.75" customHeight="1">
      <c r="A341" s="35"/>
      <c r="B341" s="36"/>
      <c r="C341" s="205" t="s">
        <v>613</v>
      </c>
      <c r="D341" s="205" t="s">
        <v>180</v>
      </c>
      <c r="E341" s="206" t="s">
        <v>614</v>
      </c>
      <c r="F341" s="207" t="s">
        <v>615</v>
      </c>
      <c r="G341" s="208" t="s">
        <v>371</v>
      </c>
      <c r="H341" s="209">
        <v>1</v>
      </c>
      <c r="I341" s="210"/>
      <c r="J341" s="211">
        <f>ROUND(I341*H341,2)</f>
        <v>0</v>
      </c>
      <c r="K341" s="212"/>
      <c r="L341" s="40"/>
      <c r="M341" s="213" t="s">
        <v>1</v>
      </c>
      <c r="N341" s="214" t="s">
        <v>46</v>
      </c>
      <c r="O341" s="72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263</v>
      </c>
      <c r="AT341" s="217" t="s">
        <v>180</v>
      </c>
      <c r="AU341" s="217" t="s">
        <v>185</v>
      </c>
      <c r="AY341" s="18" t="s">
        <v>177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185</v>
      </c>
      <c r="BK341" s="218">
        <f>ROUND(I341*H341,2)</f>
        <v>0</v>
      </c>
      <c r="BL341" s="18" t="s">
        <v>263</v>
      </c>
      <c r="BM341" s="217" t="s">
        <v>616</v>
      </c>
    </row>
    <row r="342" spans="1:65" s="2" customFormat="1" ht="21.75" customHeight="1">
      <c r="A342" s="35"/>
      <c r="B342" s="36"/>
      <c r="C342" s="205" t="s">
        <v>617</v>
      </c>
      <c r="D342" s="205" t="s">
        <v>180</v>
      </c>
      <c r="E342" s="206" t="s">
        <v>618</v>
      </c>
      <c r="F342" s="207" t="s">
        <v>619</v>
      </c>
      <c r="G342" s="208" t="s">
        <v>426</v>
      </c>
      <c r="H342" s="274"/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46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263</v>
      </c>
      <c r="AT342" s="217" t="s">
        <v>180</v>
      </c>
      <c r="AU342" s="217" t="s">
        <v>185</v>
      </c>
      <c r="AY342" s="18" t="s">
        <v>177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185</v>
      </c>
      <c r="BK342" s="218">
        <f>ROUND(I342*H342,2)</f>
        <v>0</v>
      </c>
      <c r="BL342" s="18" t="s">
        <v>263</v>
      </c>
      <c r="BM342" s="217" t="s">
        <v>620</v>
      </c>
    </row>
    <row r="343" spans="1:65" s="12" customFormat="1" ht="22.8" customHeight="1">
      <c r="B343" s="189"/>
      <c r="C343" s="190"/>
      <c r="D343" s="191" t="s">
        <v>79</v>
      </c>
      <c r="E343" s="203" t="s">
        <v>621</v>
      </c>
      <c r="F343" s="203" t="s">
        <v>622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SUM(P344:P374)</f>
        <v>0</v>
      </c>
      <c r="Q343" s="197"/>
      <c r="R343" s="198">
        <f>SUM(R344:R374)</f>
        <v>2.4039999999999999E-2</v>
      </c>
      <c r="S343" s="197"/>
      <c r="T343" s="199">
        <f>SUM(T344:T374)</f>
        <v>0</v>
      </c>
      <c r="AR343" s="200" t="s">
        <v>185</v>
      </c>
      <c r="AT343" s="201" t="s">
        <v>79</v>
      </c>
      <c r="AU343" s="201" t="s">
        <v>88</v>
      </c>
      <c r="AY343" s="200" t="s">
        <v>177</v>
      </c>
      <c r="BK343" s="202">
        <f>SUM(BK344:BK374)</f>
        <v>0</v>
      </c>
    </row>
    <row r="344" spans="1:65" s="2" customFormat="1" ht="21.75" customHeight="1">
      <c r="A344" s="35"/>
      <c r="B344" s="36"/>
      <c r="C344" s="205" t="s">
        <v>623</v>
      </c>
      <c r="D344" s="205" t="s">
        <v>180</v>
      </c>
      <c r="E344" s="206" t="s">
        <v>624</v>
      </c>
      <c r="F344" s="207" t="s">
        <v>625</v>
      </c>
      <c r="G344" s="208" t="s">
        <v>203</v>
      </c>
      <c r="H344" s="209">
        <v>24</v>
      </c>
      <c r="I344" s="210"/>
      <c r="J344" s="211">
        <f t="shared" ref="J344:J374" si="20">ROUND(I344*H344,2)</f>
        <v>0</v>
      </c>
      <c r="K344" s="212"/>
      <c r="L344" s="40"/>
      <c r="M344" s="213" t="s">
        <v>1</v>
      </c>
      <c r="N344" s="214" t="s">
        <v>46</v>
      </c>
      <c r="O344" s="72"/>
      <c r="P344" s="215">
        <f t="shared" ref="P344:P374" si="21">O344*H344</f>
        <v>0</v>
      </c>
      <c r="Q344" s="215">
        <v>0</v>
      </c>
      <c r="R344" s="215">
        <f t="shared" ref="R344:R374" si="22">Q344*H344</f>
        <v>0</v>
      </c>
      <c r="S344" s="215">
        <v>0</v>
      </c>
      <c r="T344" s="216">
        <f t="shared" ref="T344:T374" si="23"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263</v>
      </c>
      <c r="AT344" s="217" t="s">
        <v>180</v>
      </c>
      <c r="AU344" s="217" t="s">
        <v>185</v>
      </c>
      <c r="AY344" s="18" t="s">
        <v>177</v>
      </c>
      <c r="BE344" s="218">
        <f t="shared" ref="BE344:BE374" si="24">IF(N344="základní",J344,0)</f>
        <v>0</v>
      </c>
      <c r="BF344" s="218">
        <f t="shared" ref="BF344:BF374" si="25">IF(N344="snížená",J344,0)</f>
        <v>0</v>
      </c>
      <c r="BG344" s="218">
        <f t="shared" ref="BG344:BG374" si="26">IF(N344="zákl. přenesená",J344,0)</f>
        <v>0</v>
      </c>
      <c r="BH344" s="218">
        <f t="shared" ref="BH344:BH374" si="27">IF(N344="sníž. přenesená",J344,0)</f>
        <v>0</v>
      </c>
      <c r="BI344" s="218">
        <f t="shared" ref="BI344:BI374" si="28">IF(N344="nulová",J344,0)</f>
        <v>0</v>
      </c>
      <c r="BJ344" s="18" t="s">
        <v>185</v>
      </c>
      <c r="BK344" s="218">
        <f t="shared" ref="BK344:BK374" si="29">ROUND(I344*H344,2)</f>
        <v>0</v>
      </c>
      <c r="BL344" s="18" t="s">
        <v>263</v>
      </c>
      <c r="BM344" s="217" t="s">
        <v>1155</v>
      </c>
    </row>
    <row r="345" spans="1:65" s="2" customFormat="1" ht="16.5" customHeight="1">
      <c r="A345" s="35"/>
      <c r="B345" s="36"/>
      <c r="C345" s="263" t="s">
        <v>627</v>
      </c>
      <c r="D345" s="263" t="s">
        <v>339</v>
      </c>
      <c r="E345" s="264" t="s">
        <v>628</v>
      </c>
      <c r="F345" s="265" t="s">
        <v>629</v>
      </c>
      <c r="G345" s="266" t="s">
        <v>203</v>
      </c>
      <c r="H345" s="267">
        <v>24</v>
      </c>
      <c r="I345" s="268"/>
      <c r="J345" s="269">
        <f t="shared" si="20"/>
        <v>0</v>
      </c>
      <c r="K345" s="270"/>
      <c r="L345" s="271"/>
      <c r="M345" s="272" t="s">
        <v>1</v>
      </c>
      <c r="N345" s="273" t="s">
        <v>46</v>
      </c>
      <c r="O345" s="72"/>
      <c r="P345" s="215">
        <f t="shared" si="21"/>
        <v>0</v>
      </c>
      <c r="Q345" s="215">
        <v>6.9999999999999994E-5</v>
      </c>
      <c r="R345" s="215">
        <f t="shared" si="22"/>
        <v>1.6799999999999999E-3</v>
      </c>
      <c r="S345" s="215">
        <v>0</v>
      </c>
      <c r="T345" s="216">
        <f t="shared" si="2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360</v>
      </c>
      <c r="AT345" s="217" t="s">
        <v>339</v>
      </c>
      <c r="AU345" s="217" t="s">
        <v>185</v>
      </c>
      <c r="AY345" s="18" t="s">
        <v>177</v>
      </c>
      <c r="BE345" s="218">
        <f t="shared" si="24"/>
        <v>0</v>
      </c>
      <c r="BF345" s="218">
        <f t="shared" si="25"/>
        <v>0</v>
      </c>
      <c r="BG345" s="218">
        <f t="shared" si="26"/>
        <v>0</v>
      </c>
      <c r="BH345" s="218">
        <f t="shared" si="27"/>
        <v>0</v>
      </c>
      <c r="BI345" s="218">
        <f t="shared" si="28"/>
        <v>0</v>
      </c>
      <c r="BJ345" s="18" t="s">
        <v>185</v>
      </c>
      <c r="BK345" s="218">
        <f t="shared" si="29"/>
        <v>0</v>
      </c>
      <c r="BL345" s="18" t="s">
        <v>263</v>
      </c>
      <c r="BM345" s="217" t="s">
        <v>1156</v>
      </c>
    </row>
    <row r="346" spans="1:65" s="2" customFormat="1" ht="16.5" customHeight="1">
      <c r="A346" s="35"/>
      <c r="B346" s="36"/>
      <c r="C346" s="205" t="s">
        <v>631</v>
      </c>
      <c r="D346" s="205" t="s">
        <v>180</v>
      </c>
      <c r="E346" s="206" t="s">
        <v>632</v>
      </c>
      <c r="F346" s="207" t="s">
        <v>633</v>
      </c>
      <c r="G346" s="208" t="s">
        <v>192</v>
      </c>
      <c r="H346" s="209">
        <v>28</v>
      </c>
      <c r="I346" s="210"/>
      <c r="J346" s="211">
        <f t="shared" si="20"/>
        <v>0</v>
      </c>
      <c r="K346" s="212"/>
      <c r="L346" s="40"/>
      <c r="M346" s="213" t="s">
        <v>1</v>
      </c>
      <c r="N346" s="214" t="s">
        <v>46</v>
      </c>
      <c r="O346" s="72"/>
      <c r="P346" s="215">
        <f t="shared" si="21"/>
        <v>0</v>
      </c>
      <c r="Q346" s="215">
        <v>0</v>
      </c>
      <c r="R346" s="215">
        <f t="shared" si="22"/>
        <v>0</v>
      </c>
      <c r="S346" s="215">
        <v>0</v>
      </c>
      <c r="T346" s="216">
        <f t="shared" si="2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263</v>
      </c>
      <c r="AT346" s="217" t="s">
        <v>180</v>
      </c>
      <c r="AU346" s="217" t="s">
        <v>185</v>
      </c>
      <c r="AY346" s="18" t="s">
        <v>177</v>
      </c>
      <c r="BE346" s="218">
        <f t="shared" si="24"/>
        <v>0</v>
      </c>
      <c r="BF346" s="218">
        <f t="shared" si="25"/>
        <v>0</v>
      </c>
      <c r="BG346" s="218">
        <f t="shared" si="26"/>
        <v>0</v>
      </c>
      <c r="BH346" s="218">
        <f t="shared" si="27"/>
        <v>0</v>
      </c>
      <c r="BI346" s="218">
        <f t="shared" si="28"/>
        <v>0</v>
      </c>
      <c r="BJ346" s="18" t="s">
        <v>185</v>
      </c>
      <c r="BK346" s="218">
        <f t="shared" si="29"/>
        <v>0</v>
      </c>
      <c r="BL346" s="18" t="s">
        <v>263</v>
      </c>
      <c r="BM346" s="217" t="s">
        <v>1157</v>
      </c>
    </row>
    <row r="347" spans="1:65" s="2" customFormat="1" ht="16.5" customHeight="1">
      <c r="A347" s="35"/>
      <c r="B347" s="36"/>
      <c r="C347" s="263" t="s">
        <v>635</v>
      </c>
      <c r="D347" s="263" t="s">
        <v>339</v>
      </c>
      <c r="E347" s="264" t="s">
        <v>636</v>
      </c>
      <c r="F347" s="265" t="s">
        <v>637</v>
      </c>
      <c r="G347" s="266" t="s">
        <v>192</v>
      </c>
      <c r="H347" s="267">
        <v>28</v>
      </c>
      <c r="I347" s="268"/>
      <c r="J347" s="269">
        <f t="shared" si="20"/>
        <v>0</v>
      </c>
      <c r="K347" s="270"/>
      <c r="L347" s="271"/>
      <c r="M347" s="272" t="s">
        <v>1</v>
      </c>
      <c r="N347" s="273" t="s">
        <v>46</v>
      </c>
      <c r="O347" s="72"/>
      <c r="P347" s="215">
        <f t="shared" si="21"/>
        <v>0</v>
      </c>
      <c r="Q347" s="215">
        <v>5.0000000000000002E-5</v>
      </c>
      <c r="R347" s="215">
        <f t="shared" si="22"/>
        <v>1.4E-3</v>
      </c>
      <c r="S347" s="215">
        <v>0</v>
      </c>
      <c r="T347" s="216">
        <f t="shared" si="2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360</v>
      </c>
      <c r="AT347" s="217" t="s">
        <v>339</v>
      </c>
      <c r="AU347" s="217" t="s">
        <v>185</v>
      </c>
      <c r="AY347" s="18" t="s">
        <v>177</v>
      </c>
      <c r="BE347" s="218">
        <f t="shared" si="24"/>
        <v>0</v>
      </c>
      <c r="BF347" s="218">
        <f t="shared" si="25"/>
        <v>0</v>
      </c>
      <c r="BG347" s="218">
        <f t="shared" si="26"/>
        <v>0</v>
      </c>
      <c r="BH347" s="218">
        <f t="shared" si="27"/>
        <v>0</v>
      </c>
      <c r="BI347" s="218">
        <f t="shared" si="28"/>
        <v>0</v>
      </c>
      <c r="BJ347" s="18" t="s">
        <v>185</v>
      </c>
      <c r="BK347" s="218">
        <f t="shared" si="29"/>
        <v>0</v>
      </c>
      <c r="BL347" s="18" t="s">
        <v>263</v>
      </c>
      <c r="BM347" s="217" t="s">
        <v>1158</v>
      </c>
    </row>
    <row r="348" spans="1:65" s="2" customFormat="1" ht="21.75" customHeight="1">
      <c r="A348" s="35"/>
      <c r="B348" s="36"/>
      <c r="C348" s="205" t="s">
        <v>639</v>
      </c>
      <c r="D348" s="205" t="s">
        <v>180</v>
      </c>
      <c r="E348" s="206" t="s">
        <v>640</v>
      </c>
      <c r="F348" s="207" t="s">
        <v>641</v>
      </c>
      <c r="G348" s="208" t="s">
        <v>203</v>
      </c>
      <c r="H348" s="209">
        <v>70</v>
      </c>
      <c r="I348" s="210"/>
      <c r="J348" s="211">
        <f t="shared" si="20"/>
        <v>0</v>
      </c>
      <c r="K348" s="212"/>
      <c r="L348" s="40"/>
      <c r="M348" s="213" t="s">
        <v>1</v>
      </c>
      <c r="N348" s="214" t="s">
        <v>46</v>
      </c>
      <c r="O348" s="72"/>
      <c r="P348" s="215">
        <f t="shared" si="21"/>
        <v>0</v>
      </c>
      <c r="Q348" s="215">
        <v>0</v>
      </c>
      <c r="R348" s="215">
        <f t="shared" si="22"/>
        <v>0</v>
      </c>
      <c r="S348" s="215">
        <v>0</v>
      </c>
      <c r="T348" s="216">
        <f t="shared" si="2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263</v>
      </c>
      <c r="AT348" s="217" t="s">
        <v>180</v>
      </c>
      <c r="AU348" s="217" t="s">
        <v>185</v>
      </c>
      <c r="AY348" s="18" t="s">
        <v>177</v>
      </c>
      <c r="BE348" s="218">
        <f t="shared" si="24"/>
        <v>0</v>
      </c>
      <c r="BF348" s="218">
        <f t="shared" si="25"/>
        <v>0</v>
      </c>
      <c r="BG348" s="218">
        <f t="shared" si="26"/>
        <v>0</v>
      </c>
      <c r="BH348" s="218">
        <f t="shared" si="27"/>
        <v>0</v>
      </c>
      <c r="BI348" s="218">
        <f t="shared" si="28"/>
        <v>0</v>
      </c>
      <c r="BJ348" s="18" t="s">
        <v>185</v>
      </c>
      <c r="BK348" s="218">
        <f t="shared" si="29"/>
        <v>0</v>
      </c>
      <c r="BL348" s="18" t="s">
        <v>263</v>
      </c>
      <c r="BM348" s="217" t="s">
        <v>1159</v>
      </c>
    </row>
    <row r="349" spans="1:65" s="2" customFormat="1" ht="16.5" customHeight="1">
      <c r="A349" s="35"/>
      <c r="B349" s="36"/>
      <c r="C349" s="263" t="s">
        <v>643</v>
      </c>
      <c r="D349" s="263" t="s">
        <v>339</v>
      </c>
      <c r="E349" s="264" t="s">
        <v>644</v>
      </c>
      <c r="F349" s="265" t="s">
        <v>645</v>
      </c>
      <c r="G349" s="266" t="s">
        <v>203</v>
      </c>
      <c r="H349" s="267">
        <v>70</v>
      </c>
      <c r="I349" s="268"/>
      <c r="J349" s="269">
        <f t="shared" si="20"/>
        <v>0</v>
      </c>
      <c r="K349" s="270"/>
      <c r="L349" s="271"/>
      <c r="M349" s="272" t="s">
        <v>1</v>
      </c>
      <c r="N349" s="273" t="s">
        <v>46</v>
      </c>
      <c r="O349" s="72"/>
      <c r="P349" s="215">
        <f t="shared" si="21"/>
        <v>0</v>
      </c>
      <c r="Q349" s="215">
        <v>1.2E-4</v>
      </c>
      <c r="R349" s="215">
        <f t="shared" si="22"/>
        <v>8.3999999999999995E-3</v>
      </c>
      <c r="S349" s="215">
        <v>0</v>
      </c>
      <c r="T349" s="216">
        <f t="shared" si="2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360</v>
      </c>
      <c r="AT349" s="217" t="s">
        <v>339</v>
      </c>
      <c r="AU349" s="217" t="s">
        <v>185</v>
      </c>
      <c r="AY349" s="18" t="s">
        <v>177</v>
      </c>
      <c r="BE349" s="218">
        <f t="shared" si="24"/>
        <v>0</v>
      </c>
      <c r="BF349" s="218">
        <f t="shared" si="25"/>
        <v>0</v>
      </c>
      <c r="BG349" s="218">
        <f t="shared" si="26"/>
        <v>0</v>
      </c>
      <c r="BH349" s="218">
        <f t="shared" si="27"/>
        <v>0</v>
      </c>
      <c r="BI349" s="218">
        <f t="shared" si="28"/>
        <v>0</v>
      </c>
      <c r="BJ349" s="18" t="s">
        <v>185</v>
      </c>
      <c r="BK349" s="218">
        <f t="shared" si="29"/>
        <v>0</v>
      </c>
      <c r="BL349" s="18" t="s">
        <v>263</v>
      </c>
      <c r="BM349" s="217" t="s">
        <v>1160</v>
      </c>
    </row>
    <row r="350" spans="1:65" s="2" customFormat="1" ht="21.75" customHeight="1">
      <c r="A350" s="35"/>
      <c r="B350" s="36"/>
      <c r="C350" s="205" t="s">
        <v>647</v>
      </c>
      <c r="D350" s="205" t="s">
        <v>180</v>
      </c>
      <c r="E350" s="206" t="s">
        <v>648</v>
      </c>
      <c r="F350" s="207" t="s">
        <v>649</v>
      </c>
      <c r="G350" s="208" t="s">
        <v>203</v>
      </c>
      <c r="H350" s="209">
        <v>45</v>
      </c>
      <c r="I350" s="210"/>
      <c r="J350" s="211">
        <f t="shared" si="20"/>
        <v>0</v>
      </c>
      <c r="K350" s="212"/>
      <c r="L350" s="40"/>
      <c r="M350" s="213" t="s">
        <v>1</v>
      </c>
      <c r="N350" s="214" t="s">
        <v>46</v>
      </c>
      <c r="O350" s="72"/>
      <c r="P350" s="215">
        <f t="shared" si="21"/>
        <v>0</v>
      </c>
      <c r="Q350" s="215">
        <v>0</v>
      </c>
      <c r="R350" s="215">
        <f t="shared" si="22"/>
        <v>0</v>
      </c>
      <c r="S350" s="215">
        <v>0</v>
      </c>
      <c r="T350" s="216">
        <f t="shared" si="2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263</v>
      </c>
      <c r="AT350" s="217" t="s">
        <v>180</v>
      </c>
      <c r="AU350" s="217" t="s">
        <v>185</v>
      </c>
      <c r="AY350" s="18" t="s">
        <v>177</v>
      </c>
      <c r="BE350" s="218">
        <f t="shared" si="24"/>
        <v>0</v>
      </c>
      <c r="BF350" s="218">
        <f t="shared" si="25"/>
        <v>0</v>
      </c>
      <c r="BG350" s="218">
        <f t="shared" si="26"/>
        <v>0</v>
      </c>
      <c r="BH350" s="218">
        <f t="shared" si="27"/>
        <v>0</v>
      </c>
      <c r="BI350" s="218">
        <f t="shared" si="28"/>
        <v>0</v>
      </c>
      <c r="BJ350" s="18" t="s">
        <v>185</v>
      </c>
      <c r="BK350" s="218">
        <f t="shared" si="29"/>
        <v>0</v>
      </c>
      <c r="BL350" s="18" t="s">
        <v>263</v>
      </c>
      <c r="BM350" s="217" t="s">
        <v>1161</v>
      </c>
    </row>
    <row r="351" spans="1:65" s="2" customFormat="1" ht="16.5" customHeight="1">
      <c r="A351" s="35"/>
      <c r="B351" s="36"/>
      <c r="C351" s="263" t="s">
        <v>651</v>
      </c>
      <c r="D351" s="263" t="s">
        <v>339</v>
      </c>
      <c r="E351" s="264" t="s">
        <v>652</v>
      </c>
      <c r="F351" s="265" t="s">
        <v>653</v>
      </c>
      <c r="G351" s="266" t="s">
        <v>203</v>
      </c>
      <c r="H351" s="267">
        <v>45</v>
      </c>
      <c r="I351" s="268"/>
      <c r="J351" s="269">
        <f t="shared" si="20"/>
        <v>0</v>
      </c>
      <c r="K351" s="270"/>
      <c r="L351" s="271"/>
      <c r="M351" s="272" t="s">
        <v>1</v>
      </c>
      <c r="N351" s="273" t="s">
        <v>46</v>
      </c>
      <c r="O351" s="72"/>
      <c r="P351" s="215">
        <f t="shared" si="21"/>
        <v>0</v>
      </c>
      <c r="Q351" s="215">
        <v>1.7000000000000001E-4</v>
      </c>
      <c r="R351" s="215">
        <f t="shared" si="22"/>
        <v>7.6500000000000005E-3</v>
      </c>
      <c r="S351" s="215">
        <v>0</v>
      </c>
      <c r="T351" s="216">
        <f t="shared" si="2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360</v>
      </c>
      <c r="AT351" s="217" t="s">
        <v>339</v>
      </c>
      <c r="AU351" s="217" t="s">
        <v>185</v>
      </c>
      <c r="AY351" s="18" t="s">
        <v>177</v>
      </c>
      <c r="BE351" s="218">
        <f t="shared" si="24"/>
        <v>0</v>
      </c>
      <c r="BF351" s="218">
        <f t="shared" si="25"/>
        <v>0</v>
      </c>
      <c r="BG351" s="218">
        <f t="shared" si="26"/>
        <v>0</v>
      </c>
      <c r="BH351" s="218">
        <f t="shared" si="27"/>
        <v>0</v>
      </c>
      <c r="BI351" s="218">
        <f t="shared" si="28"/>
        <v>0</v>
      </c>
      <c r="BJ351" s="18" t="s">
        <v>185</v>
      </c>
      <c r="BK351" s="218">
        <f t="shared" si="29"/>
        <v>0</v>
      </c>
      <c r="BL351" s="18" t="s">
        <v>263</v>
      </c>
      <c r="BM351" s="217" t="s">
        <v>1162</v>
      </c>
    </row>
    <row r="352" spans="1:65" s="2" customFormat="1" ht="21.75" customHeight="1">
      <c r="A352" s="35"/>
      <c r="B352" s="36"/>
      <c r="C352" s="205" t="s">
        <v>655</v>
      </c>
      <c r="D352" s="205" t="s">
        <v>180</v>
      </c>
      <c r="E352" s="206" t="s">
        <v>656</v>
      </c>
      <c r="F352" s="207" t="s">
        <v>657</v>
      </c>
      <c r="G352" s="208" t="s">
        <v>203</v>
      </c>
      <c r="H352" s="209">
        <v>1</v>
      </c>
      <c r="I352" s="210"/>
      <c r="J352" s="211">
        <f t="shared" si="20"/>
        <v>0</v>
      </c>
      <c r="K352" s="212"/>
      <c r="L352" s="40"/>
      <c r="M352" s="213" t="s">
        <v>1</v>
      </c>
      <c r="N352" s="214" t="s">
        <v>46</v>
      </c>
      <c r="O352" s="72"/>
      <c r="P352" s="215">
        <f t="shared" si="21"/>
        <v>0</v>
      </c>
      <c r="Q352" s="215">
        <v>0</v>
      </c>
      <c r="R352" s="215">
        <f t="shared" si="22"/>
        <v>0</v>
      </c>
      <c r="S352" s="215">
        <v>0</v>
      </c>
      <c r="T352" s="216">
        <f t="shared" si="2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263</v>
      </c>
      <c r="AT352" s="217" t="s">
        <v>180</v>
      </c>
      <c r="AU352" s="217" t="s">
        <v>185</v>
      </c>
      <c r="AY352" s="18" t="s">
        <v>177</v>
      </c>
      <c r="BE352" s="218">
        <f t="shared" si="24"/>
        <v>0</v>
      </c>
      <c r="BF352" s="218">
        <f t="shared" si="25"/>
        <v>0</v>
      </c>
      <c r="BG352" s="218">
        <f t="shared" si="26"/>
        <v>0</v>
      </c>
      <c r="BH352" s="218">
        <f t="shared" si="27"/>
        <v>0</v>
      </c>
      <c r="BI352" s="218">
        <f t="shared" si="28"/>
        <v>0</v>
      </c>
      <c r="BJ352" s="18" t="s">
        <v>185</v>
      </c>
      <c r="BK352" s="218">
        <f t="shared" si="29"/>
        <v>0</v>
      </c>
      <c r="BL352" s="18" t="s">
        <v>263</v>
      </c>
      <c r="BM352" s="217" t="s">
        <v>1163</v>
      </c>
    </row>
    <row r="353" spans="1:65" s="2" customFormat="1" ht="16.5" customHeight="1">
      <c r="A353" s="35"/>
      <c r="B353" s="36"/>
      <c r="C353" s="263" t="s">
        <v>659</v>
      </c>
      <c r="D353" s="263" t="s">
        <v>339</v>
      </c>
      <c r="E353" s="264" t="s">
        <v>660</v>
      </c>
      <c r="F353" s="265" t="s">
        <v>661</v>
      </c>
      <c r="G353" s="266" t="s">
        <v>203</v>
      </c>
      <c r="H353" s="267">
        <v>1</v>
      </c>
      <c r="I353" s="268"/>
      <c r="J353" s="269">
        <f t="shared" si="20"/>
        <v>0</v>
      </c>
      <c r="K353" s="270"/>
      <c r="L353" s="271"/>
      <c r="M353" s="272" t="s">
        <v>1</v>
      </c>
      <c r="N353" s="273" t="s">
        <v>46</v>
      </c>
      <c r="O353" s="72"/>
      <c r="P353" s="215">
        <f t="shared" si="21"/>
        <v>0</v>
      </c>
      <c r="Q353" s="215">
        <v>3.4000000000000002E-4</v>
      </c>
      <c r="R353" s="215">
        <f t="shared" si="22"/>
        <v>3.4000000000000002E-4</v>
      </c>
      <c r="S353" s="215">
        <v>0</v>
      </c>
      <c r="T353" s="216">
        <f t="shared" si="2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360</v>
      </c>
      <c r="AT353" s="217" t="s">
        <v>339</v>
      </c>
      <c r="AU353" s="217" t="s">
        <v>185</v>
      </c>
      <c r="AY353" s="18" t="s">
        <v>177</v>
      </c>
      <c r="BE353" s="218">
        <f t="shared" si="24"/>
        <v>0</v>
      </c>
      <c r="BF353" s="218">
        <f t="shared" si="25"/>
        <v>0</v>
      </c>
      <c r="BG353" s="218">
        <f t="shared" si="26"/>
        <v>0</v>
      </c>
      <c r="BH353" s="218">
        <f t="shared" si="27"/>
        <v>0</v>
      </c>
      <c r="BI353" s="218">
        <f t="shared" si="28"/>
        <v>0</v>
      </c>
      <c r="BJ353" s="18" t="s">
        <v>185</v>
      </c>
      <c r="BK353" s="218">
        <f t="shared" si="29"/>
        <v>0</v>
      </c>
      <c r="BL353" s="18" t="s">
        <v>263</v>
      </c>
      <c r="BM353" s="217" t="s">
        <v>1164</v>
      </c>
    </row>
    <row r="354" spans="1:65" s="2" customFormat="1" ht="21.75" customHeight="1">
      <c r="A354" s="35"/>
      <c r="B354" s="36"/>
      <c r="C354" s="205" t="s">
        <v>663</v>
      </c>
      <c r="D354" s="205" t="s">
        <v>180</v>
      </c>
      <c r="E354" s="206" t="s">
        <v>664</v>
      </c>
      <c r="F354" s="207" t="s">
        <v>665</v>
      </c>
      <c r="G354" s="208" t="s">
        <v>203</v>
      </c>
      <c r="H354" s="209">
        <v>30</v>
      </c>
      <c r="I354" s="210"/>
      <c r="J354" s="211">
        <f t="shared" si="20"/>
        <v>0</v>
      </c>
      <c r="K354" s="212"/>
      <c r="L354" s="40"/>
      <c r="M354" s="213" t="s">
        <v>1</v>
      </c>
      <c r="N354" s="214" t="s">
        <v>46</v>
      </c>
      <c r="O354" s="72"/>
      <c r="P354" s="215">
        <f t="shared" si="21"/>
        <v>0</v>
      </c>
      <c r="Q354" s="215">
        <v>0</v>
      </c>
      <c r="R354" s="215">
        <f t="shared" si="22"/>
        <v>0</v>
      </c>
      <c r="S354" s="215">
        <v>0</v>
      </c>
      <c r="T354" s="216">
        <f t="shared" si="2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263</v>
      </c>
      <c r="AT354" s="217" t="s">
        <v>180</v>
      </c>
      <c r="AU354" s="217" t="s">
        <v>185</v>
      </c>
      <c r="AY354" s="18" t="s">
        <v>177</v>
      </c>
      <c r="BE354" s="218">
        <f t="shared" si="24"/>
        <v>0</v>
      </c>
      <c r="BF354" s="218">
        <f t="shared" si="25"/>
        <v>0</v>
      </c>
      <c r="BG354" s="218">
        <f t="shared" si="26"/>
        <v>0</v>
      </c>
      <c r="BH354" s="218">
        <f t="shared" si="27"/>
        <v>0</v>
      </c>
      <c r="BI354" s="218">
        <f t="shared" si="28"/>
        <v>0</v>
      </c>
      <c r="BJ354" s="18" t="s">
        <v>185</v>
      </c>
      <c r="BK354" s="218">
        <f t="shared" si="29"/>
        <v>0</v>
      </c>
      <c r="BL354" s="18" t="s">
        <v>263</v>
      </c>
      <c r="BM354" s="217" t="s">
        <v>1165</v>
      </c>
    </row>
    <row r="355" spans="1:65" s="2" customFormat="1" ht="21.75" customHeight="1">
      <c r="A355" s="35"/>
      <c r="B355" s="36"/>
      <c r="C355" s="205" t="s">
        <v>667</v>
      </c>
      <c r="D355" s="205" t="s">
        <v>180</v>
      </c>
      <c r="E355" s="206" t="s">
        <v>668</v>
      </c>
      <c r="F355" s="207" t="s">
        <v>669</v>
      </c>
      <c r="G355" s="208" t="s">
        <v>192</v>
      </c>
      <c r="H355" s="209">
        <v>30</v>
      </c>
      <c r="I355" s="210"/>
      <c r="J355" s="211">
        <f t="shared" si="20"/>
        <v>0</v>
      </c>
      <c r="K355" s="212"/>
      <c r="L355" s="40"/>
      <c r="M355" s="213" t="s">
        <v>1</v>
      </c>
      <c r="N355" s="214" t="s">
        <v>46</v>
      </c>
      <c r="O355" s="72"/>
      <c r="P355" s="215">
        <f t="shared" si="21"/>
        <v>0</v>
      </c>
      <c r="Q355" s="215">
        <v>0</v>
      </c>
      <c r="R355" s="215">
        <f t="shared" si="22"/>
        <v>0</v>
      </c>
      <c r="S355" s="215">
        <v>0</v>
      </c>
      <c r="T355" s="216">
        <f t="shared" si="2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263</v>
      </c>
      <c r="AT355" s="217" t="s">
        <v>180</v>
      </c>
      <c r="AU355" s="217" t="s">
        <v>185</v>
      </c>
      <c r="AY355" s="18" t="s">
        <v>177</v>
      </c>
      <c r="BE355" s="218">
        <f t="shared" si="24"/>
        <v>0</v>
      </c>
      <c r="BF355" s="218">
        <f t="shared" si="25"/>
        <v>0</v>
      </c>
      <c r="BG355" s="218">
        <f t="shared" si="26"/>
        <v>0</v>
      </c>
      <c r="BH355" s="218">
        <f t="shared" si="27"/>
        <v>0</v>
      </c>
      <c r="BI355" s="218">
        <f t="shared" si="28"/>
        <v>0</v>
      </c>
      <c r="BJ355" s="18" t="s">
        <v>185</v>
      </c>
      <c r="BK355" s="218">
        <f t="shared" si="29"/>
        <v>0</v>
      </c>
      <c r="BL355" s="18" t="s">
        <v>263</v>
      </c>
      <c r="BM355" s="217" t="s">
        <v>1166</v>
      </c>
    </row>
    <row r="356" spans="1:65" s="2" customFormat="1" ht="21.75" customHeight="1">
      <c r="A356" s="35"/>
      <c r="B356" s="36"/>
      <c r="C356" s="205" t="s">
        <v>671</v>
      </c>
      <c r="D356" s="205" t="s">
        <v>180</v>
      </c>
      <c r="E356" s="206" t="s">
        <v>672</v>
      </c>
      <c r="F356" s="207" t="s">
        <v>673</v>
      </c>
      <c r="G356" s="208" t="s">
        <v>192</v>
      </c>
      <c r="H356" s="209">
        <v>5</v>
      </c>
      <c r="I356" s="210"/>
      <c r="J356" s="211">
        <f t="shared" si="20"/>
        <v>0</v>
      </c>
      <c r="K356" s="212"/>
      <c r="L356" s="40"/>
      <c r="M356" s="213" t="s">
        <v>1</v>
      </c>
      <c r="N356" s="214" t="s">
        <v>46</v>
      </c>
      <c r="O356" s="72"/>
      <c r="P356" s="215">
        <f t="shared" si="21"/>
        <v>0</v>
      </c>
      <c r="Q356" s="215">
        <v>0</v>
      </c>
      <c r="R356" s="215">
        <f t="shared" si="22"/>
        <v>0</v>
      </c>
      <c r="S356" s="215">
        <v>0</v>
      </c>
      <c r="T356" s="216">
        <f t="shared" si="2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263</v>
      </c>
      <c r="AT356" s="217" t="s">
        <v>180</v>
      </c>
      <c r="AU356" s="217" t="s">
        <v>185</v>
      </c>
      <c r="AY356" s="18" t="s">
        <v>177</v>
      </c>
      <c r="BE356" s="218">
        <f t="shared" si="24"/>
        <v>0</v>
      </c>
      <c r="BF356" s="218">
        <f t="shared" si="25"/>
        <v>0</v>
      </c>
      <c r="BG356" s="218">
        <f t="shared" si="26"/>
        <v>0</v>
      </c>
      <c r="BH356" s="218">
        <f t="shared" si="27"/>
        <v>0</v>
      </c>
      <c r="BI356" s="218">
        <f t="shared" si="28"/>
        <v>0</v>
      </c>
      <c r="BJ356" s="18" t="s">
        <v>185</v>
      </c>
      <c r="BK356" s="218">
        <f t="shared" si="29"/>
        <v>0</v>
      </c>
      <c r="BL356" s="18" t="s">
        <v>263</v>
      </c>
      <c r="BM356" s="217" t="s">
        <v>1167</v>
      </c>
    </row>
    <row r="357" spans="1:65" s="2" customFormat="1" ht="21.75" customHeight="1">
      <c r="A357" s="35"/>
      <c r="B357" s="36"/>
      <c r="C357" s="205" t="s">
        <v>675</v>
      </c>
      <c r="D357" s="205" t="s">
        <v>180</v>
      </c>
      <c r="E357" s="206" t="s">
        <v>676</v>
      </c>
      <c r="F357" s="207" t="s">
        <v>677</v>
      </c>
      <c r="G357" s="208" t="s">
        <v>192</v>
      </c>
      <c r="H357" s="209">
        <v>5</v>
      </c>
      <c r="I357" s="210"/>
      <c r="J357" s="211">
        <f t="shared" si="20"/>
        <v>0</v>
      </c>
      <c r="K357" s="212"/>
      <c r="L357" s="40"/>
      <c r="M357" s="213" t="s">
        <v>1</v>
      </c>
      <c r="N357" s="214" t="s">
        <v>46</v>
      </c>
      <c r="O357" s="72"/>
      <c r="P357" s="215">
        <f t="shared" si="21"/>
        <v>0</v>
      </c>
      <c r="Q357" s="215">
        <v>0</v>
      </c>
      <c r="R357" s="215">
        <f t="shared" si="22"/>
        <v>0</v>
      </c>
      <c r="S357" s="215">
        <v>0</v>
      </c>
      <c r="T357" s="216">
        <f t="shared" si="2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263</v>
      </c>
      <c r="AT357" s="217" t="s">
        <v>180</v>
      </c>
      <c r="AU357" s="217" t="s">
        <v>185</v>
      </c>
      <c r="AY357" s="18" t="s">
        <v>177</v>
      </c>
      <c r="BE357" s="218">
        <f t="shared" si="24"/>
        <v>0</v>
      </c>
      <c r="BF357" s="218">
        <f t="shared" si="25"/>
        <v>0</v>
      </c>
      <c r="BG357" s="218">
        <f t="shared" si="26"/>
        <v>0</v>
      </c>
      <c r="BH357" s="218">
        <f t="shared" si="27"/>
        <v>0</v>
      </c>
      <c r="BI357" s="218">
        <f t="shared" si="28"/>
        <v>0</v>
      </c>
      <c r="BJ357" s="18" t="s">
        <v>185</v>
      </c>
      <c r="BK357" s="218">
        <f t="shared" si="29"/>
        <v>0</v>
      </c>
      <c r="BL357" s="18" t="s">
        <v>263</v>
      </c>
      <c r="BM357" s="217" t="s">
        <v>1168</v>
      </c>
    </row>
    <row r="358" spans="1:65" s="2" customFormat="1" ht="16.5" customHeight="1">
      <c r="A358" s="35"/>
      <c r="B358" s="36"/>
      <c r="C358" s="263" t="s">
        <v>679</v>
      </c>
      <c r="D358" s="263" t="s">
        <v>339</v>
      </c>
      <c r="E358" s="264" t="s">
        <v>680</v>
      </c>
      <c r="F358" s="265" t="s">
        <v>681</v>
      </c>
      <c r="G358" s="266" t="s">
        <v>192</v>
      </c>
      <c r="H358" s="267">
        <v>5</v>
      </c>
      <c r="I358" s="268"/>
      <c r="J358" s="269">
        <f t="shared" si="20"/>
        <v>0</v>
      </c>
      <c r="K358" s="270"/>
      <c r="L358" s="271"/>
      <c r="M358" s="272" t="s">
        <v>1</v>
      </c>
      <c r="N358" s="273" t="s">
        <v>46</v>
      </c>
      <c r="O358" s="72"/>
      <c r="P358" s="215">
        <f t="shared" si="21"/>
        <v>0</v>
      </c>
      <c r="Q358" s="215">
        <v>5.0000000000000002E-5</v>
      </c>
      <c r="R358" s="215">
        <f t="shared" si="22"/>
        <v>2.5000000000000001E-4</v>
      </c>
      <c r="S358" s="215">
        <v>0</v>
      </c>
      <c r="T358" s="216">
        <f t="shared" si="2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360</v>
      </c>
      <c r="AT358" s="217" t="s">
        <v>339</v>
      </c>
      <c r="AU358" s="217" t="s">
        <v>185</v>
      </c>
      <c r="AY358" s="18" t="s">
        <v>177</v>
      </c>
      <c r="BE358" s="218">
        <f t="shared" si="24"/>
        <v>0</v>
      </c>
      <c r="BF358" s="218">
        <f t="shared" si="25"/>
        <v>0</v>
      </c>
      <c r="BG358" s="218">
        <f t="shared" si="26"/>
        <v>0</v>
      </c>
      <c r="BH358" s="218">
        <f t="shared" si="27"/>
        <v>0</v>
      </c>
      <c r="BI358" s="218">
        <f t="shared" si="28"/>
        <v>0</v>
      </c>
      <c r="BJ358" s="18" t="s">
        <v>185</v>
      </c>
      <c r="BK358" s="218">
        <f t="shared" si="29"/>
        <v>0</v>
      </c>
      <c r="BL358" s="18" t="s">
        <v>263</v>
      </c>
      <c r="BM358" s="217" t="s">
        <v>1169</v>
      </c>
    </row>
    <row r="359" spans="1:65" s="2" customFormat="1" ht="16.5" customHeight="1">
      <c r="A359" s="35"/>
      <c r="B359" s="36"/>
      <c r="C359" s="205" t="s">
        <v>683</v>
      </c>
      <c r="D359" s="205" t="s">
        <v>180</v>
      </c>
      <c r="E359" s="206" t="s">
        <v>684</v>
      </c>
      <c r="F359" s="207" t="s">
        <v>685</v>
      </c>
      <c r="G359" s="208" t="s">
        <v>192</v>
      </c>
      <c r="H359" s="209">
        <v>2</v>
      </c>
      <c r="I359" s="210"/>
      <c r="J359" s="211">
        <f t="shared" si="20"/>
        <v>0</v>
      </c>
      <c r="K359" s="212"/>
      <c r="L359" s="40"/>
      <c r="M359" s="213" t="s">
        <v>1</v>
      </c>
      <c r="N359" s="214" t="s">
        <v>46</v>
      </c>
      <c r="O359" s="72"/>
      <c r="P359" s="215">
        <f t="shared" si="21"/>
        <v>0</v>
      </c>
      <c r="Q359" s="215">
        <v>0</v>
      </c>
      <c r="R359" s="215">
        <f t="shared" si="22"/>
        <v>0</v>
      </c>
      <c r="S359" s="215">
        <v>0</v>
      </c>
      <c r="T359" s="216">
        <f t="shared" si="2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263</v>
      </c>
      <c r="AT359" s="217" t="s">
        <v>180</v>
      </c>
      <c r="AU359" s="217" t="s">
        <v>185</v>
      </c>
      <c r="AY359" s="18" t="s">
        <v>177</v>
      </c>
      <c r="BE359" s="218">
        <f t="shared" si="24"/>
        <v>0</v>
      </c>
      <c r="BF359" s="218">
        <f t="shared" si="25"/>
        <v>0</v>
      </c>
      <c r="BG359" s="218">
        <f t="shared" si="26"/>
        <v>0</v>
      </c>
      <c r="BH359" s="218">
        <f t="shared" si="27"/>
        <v>0</v>
      </c>
      <c r="BI359" s="218">
        <f t="shared" si="28"/>
        <v>0</v>
      </c>
      <c r="BJ359" s="18" t="s">
        <v>185</v>
      </c>
      <c r="BK359" s="218">
        <f t="shared" si="29"/>
        <v>0</v>
      </c>
      <c r="BL359" s="18" t="s">
        <v>263</v>
      </c>
      <c r="BM359" s="217" t="s">
        <v>1170</v>
      </c>
    </row>
    <row r="360" spans="1:65" s="2" customFormat="1" ht="16.5" customHeight="1">
      <c r="A360" s="35"/>
      <c r="B360" s="36"/>
      <c r="C360" s="263" t="s">
        <v>687</v>
      </c>
      <c r="D360" s="263" t="s">
        <v>339</v>
      </c>
      <c r="E360" s="264" t="s">
        <v>688</v>
      </c>
      <c r="F360" s="265" t="s">
        <v>689</v>
      </c>
      <c r="G360" s="266" t="s">
        <v>192</v>
      </c>
      <c r="H360" s="267">
        <v>2</v>
      </c>
      <c r="I360" s="268"/>
      <c r="J360" s="269">
        <f t="shared" si="20"/>
        <v>0</v>
      </c>
      <c r="K360" s="270"/>
      <c r="L360" s="271"/>
      <c r="M360" s="272" t="s">
        <v>1</v>
      </c>
      <c r="N360" s="273" t="s">
        <v>46</v>
      </c>
      <c r="O360" s="72"/>
      <c r="P360" s="215">
        <f t="shared" si="21"/>
        <v>0</v>
      </c>
      <c r="Q360" s="215">
        <v>5.0000000000000002E-5</v>
      </c>
      <c r="R360" s="215">
        <f t="shared" si="22"/>
        <v>1E-4</v>
      </c>
      <c r="S360" s="215">
        <v>0</v>
      </c>
      <c r="T360" s="216">
        <f t="shared" si="2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7" t="s">
        <v>360</v>
      </c>
      <c r="AT360" s="217" t="s">
        <v>339</v>
      </c>
      <c r="AU360" s="217" t="s">
        <v>185</v>
      </c>
      <c r="AY360" s="18" t="s">
        <v>177</v>
      </c>
      <c r="BE360" s="218">
        <f t="shared" si="24"/>
        <v>0</v>
      </c>
      <c r="BF360" s="218">
        <f t="shared" si="25"/>
        <v>0</v>
      </c>
      <c r="BG360" s="218">
        <f t="shared" si="26"/>
        <v>0</v>
      </c>
      <c r="BH360" s="218">
        <f t="shared" si="27"/>
        <v>0</v>
      </c>
      <c r="BI360" s="218">
        <f t="shared" si="28"/>
        <v>0</v>
      </c>
      <c r="BJ360" s="18" t="s">
        <v>185</v>
      </c>
      <c r="BK360" s="218">
        <f t="shared" si="29"/>
        <v>0</v>
      </c>
      <c r="BL360" s="18" t="s">
        <v>263</v>
      </c>
      <c r="BM360" s="217" t="s">
        <v>1171</v>
      </c>
    </row>
    <row r="361" spans="1:65" s="2" customFormat="1" ht="21.75" customHeight="1">
      <c r="A361" s="35"/>
      <c r="B361" s="36"/>
      <c r="C361" s="205" t="s">
        <v>691</v>
      </c>
      <c r="D361" s="205" t="s">
        <v>180</v>
      </c>
      <c r="E361" s="206" t="s">
        <v>692</v>
      </c>
      <c r="F361" s="207" t="s">
        <v>693</v>
      </c>
      <c r="G361" s="208" t="s">
        <v>192</v>
      </c>
      <c r="H361" s="209">
        <v>3</v>
      </c>
      <c r="I361" s="210"/>
      <c r="J361" s="211">
        <f t="shared" si="20"/>
        <v>0</v>
      </c>
      <c r="K361" s="212"/>
      <c r="L361" s="40"/>
      <c r="M361" s="213" t="s">
        <v>1</v>
      </c>
      <c r="N361" s="214" t="s">
        <v>46</v>
      </c>
      <c r="O361" s="72"/>
      <c r="P361" s="215">
        <f t="shared" si="21"/>
        <v>0</v>
      </c>
      <c r="Q361" s="215">
        <v>0</v>
      </c>
      <c r="R361" s="215">
        <f t="shared" si="22"/>
        <v>0</v>
      </c>
      <c r="S361" s="215">
        <v>0</v>
      </c>
      <c r="T361" s="216">
        <f t="shared" si="2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263</v>
      </c>
      <c r="AT361" s="217" t="s">
        <v>180</v>
      </c>
      <c r="AU361" s="217" t="s">
        <v>185</v>
      </c>
      <c r="AY361" s="18" t="s">
        <v>177</v>
      </c>
      <c r="BE361" s="218">
        <f t="shared" si="24"/>
        <v>0</v>
      </c>
      <c r="BF361" s="218">
        <f t="shared" si="25"/>
        <v>0</v>
      </c>
      <c r="BG361" s="218">
        <f t="shared" si="26"/>
        <v>0</v>
      </c>
      <c r="BH361" s="218">
        <f t="shared" si="27"/>
        <v>0</v>
      </c>
      <c r="BI361" s="218">
        <f t="shared" si="28"/>
        <v>0</v>
      </c>
      <c r="BJ361" s="18" t="s">
        <v>185</v>
      </c>
      <c r="BK361" s="218">
        <f t="shared" si="29"/>
        <v>0</v>
      </c>
      <c r="BL361" s="18" t="s">
        <v>263</v>
      </c>
      <c r="BM361" s="217" t="s">
        <v>1172</v>
      </c>
    </row>
    <row r="362" spans="1:65" s="2" customFormat="1" ht="16.5" customHeight="1">
      <c r="A362" s="35"/>
      <c r="B362" s="36"/>
      <c r="C362" s="263" t="s">
        <v>695</v>
      </c>
      <c r="D362" s="263" t="s">
        <v>339</v>
      </c>
      <c r="E362" s="264" t="s">
        <v>696</v>
      </c>
      <c r="F362" s="265" t="s">
        <v>697</v>
      </c>
      <c r="G362" s="266" t="s">
        <v>192</v>
      </c>
      <c r="H362" s="267">
        <v>3</v>
      </c>
      <c r="I362" s="268"/>
      <c r="J362" s="269">
        <f t="shared" si="20"/>
        <v>0</v>
      </c>
      <c r="K362" s="270"/>
      <c r="L362" s="271"/>
      <c r="M362" s="272" t="s">
        <v>1</v>
      </c>
      <c r="N362" s="273" t="s">
        <v>46</v>
      </c>
      <c r="O362" s="72"/>
      <c r="P362" s="215">
        <f t="shared" si="21"/>
        <v>0</v>
      </c>
      <c r="Q362" s="215">
        <v>6.0000000000000002E-5</v>
      </c>
      <c r="R362" s="215">
        <f t="shared" si="22"/>
        <v>1.8000000000000001E-4</v>
      </c>
      <c r="S362" s="215">
        <v>0</v>
      </c>
      <c r="T362" s="216">
        <f t="shared" si="2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360</v>
      </c>
      <c r="AT362" s="217" t="s">
        <v>339</v>
      </c>
      <c r="AU362" s="217" t="s">
        <v>185</v>
      </c>
      <c r="AY362" s="18" t="s">
        <v>177</v>
      </c>
      <c r="BE362" s="218">
        <f t="shared" si="24"/>
        <v>0</v>
      </c>
      <c r="BF362" s="218">
        <f t="shared" si="25"/>
        <v>0</v>
      </c>
      <c r="BG362" s="218">
        <f t="shared" si="26"/>
        <v>0</v>
      </c>
      <c r="BH362" s="218">
        <f t="shared" si="27"/>
        <v>0</v>
      </c>
      <c r="BI362" s="218">
        <f t="shared" si="28"/>
        <v>0</v>
      </c>
      <c r="BJ362" s="18" t="s">
        <v>185</v>
      </c>
      <c r="BK362" s="218">
        <f t="shared" si="29"/>
        <v>0</v>
      </c>
      <c r="BL362" s="18" t="s">
        <v>263</v>
      </c>
      <c r="BM362" s="217" t="s">
        <v>1173</v>
      </c>
    </row>
    <row r="363" spans="1:65" s="2" customFormat="1" ht="21.75" customHeight="1">
      <c r="A363" s="35"/>
      <c r="B363" s="36"/>
      <c r="C363" s="205" t="s">
        <v>699</v>
      </c>
      <c r="D363" s="205" t="s">
        <v>180</v>
      </c>
      <c r="E363" s="206" t="s">
        <v>700</v>
      </c>
      <c r="F363" s="207" t="s">
        <v>701</v>
      </c>
      <c r="G363" s="208" t="s">
        <v>192</v>
      </c>
      <c r="H363" s="209">
        <v>11</v>
      </c>
      <c r="I363" s="210"/>
      <c r="J363" s="211">
        <f t="shared" si="20"/>
        <v>0</v>
      </c>
      <c r="K363" s="212"/>
      <c r="L363" s="40"/>
      <c r="M363" s="213" t="s">
        <v>1</v>
      </c>
      <c r="N363" s="214" t="s">
        <v>46</v>
      </c>
      <c r="O363" s="72"/>
      <c r="P363" s="215">
        <f t="shared" si="21"/>
        <v>0</v>
      </c>
      <c r="Q363" s="215">
        <v>0</v>
      </c>
      <c r="R363" s="215">
        <f t="shared" si="22"/>
        <v>0</v>
      </c>
      <c r="S363" s="215">
        <v>0</v>
      </c>
      <c r="T363" s="216">
        <f t="shared" si="2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263</v>
      </c>
      <c r="AT363" s="217" t="s">
        <v>180</v>
      </c>
      <c r="AU363" s="217" t="s">
        <v>185</v>
      </c>
      <c r="AY363" s="18" t="s">
        <v>177</v>
      </c>
      <c r="BE363" s="218">
        <f t="shared" si="24"/>
        <v>0</v>
      </c>
      <c r="BF363" s="218">
        <f t="shared" si="25"/>
        <v>0</v>
      </c>
      <c r="BG363" s="218">
        <f t="shared" si="26"/>
        <v>0</v>
      </c>
      <c r="BH363" s="218">
        <f t="shared" si="27"/>
        <v>0</v>
      </c>
      <c r="BI363" s="218">
        <f t="shared" si="28"/>
        <v>0</v>
      </c>
      <c r="BJ363" s="18" t="s">
        <v>185</v>
      </c>
      <c r="BK363" s="218">
        <f t="shared" si="29"/>
        <v>0</v>
      </c>
      <c r="BL363" s="18" t="s">
        <v>263</v>
      </c>
      <c r="BM363" s="217" t="s">
        <v>1174</v>
      </c>
    </row>
    <row r="364" spans="1:65" s="2" customFormat="1" ht="16.5" customHeight="1">
      <c r="A364" s="35"/>
      <c r="B364" s="36"/>
      <c r="C364" s="263" t="s">
        <v>703</v>
      </c>
      <c r="D364" s="263" t="s">
        <v>339</v>
      </c>
      <c r="E364" s="264" t="s">
        <v>704</v>
      </c>
      <c r="F364" s="265" t="s">
        <v>705</v>
      </c>
      <c r="G364" s="266" t="s">
        <v>192</v>
      </c>
      <c r="H364" s="267">
        <v>11</v>
      </c>
      <c r="I364" s="268"/>
      <c r="J364" s="269">
        <f t="shared" si="20"/>
        <v>0</v>
      </c>
      <c r="K364" s="270"/>
      <c r="L364" s="271"/>
      <c r="M364" s="272" t="s">
        <v>1</v>
      </c>
      <c r="N364" s="273" t="s">
        <v>46</v>
      </c>
      <c r="O364" s="72"/>
      <c r="P364" s="215">
        <f t="shared" si="21"/>
        <v>0</v>
      </c>
      <c r="Q364" s="215">
        <v>6.0000000000000002E-5</v>
      </c>
      <c r="R364" s="215">
        <f t="shared" si="22"/>
        <v>6.6E-4</v>
      </c>
      <c r="S364" s="215">
        <v>0</v>
      </c>
      <c r="T364" s="216">
        <f t="shared" si="2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360</v>
      </c>
      <c r="AT364" s="217" t="s">
        <v>339</v>
      </c>
      <c r="AU364" s="217" t="s">
        <v>185</v>
      </c>
      <c r="AY364" s="18" t="s">
        <v>177</v>
      </c>
      <c r="BE364" s="218">
        <f t="shared" si="24"/>
        <v>0</v>
      </c>
      <c r="BF364" s="218">
        <f t="shared" si="25"/>
        <v>0</v>
      </c>
      <c r="BG364" s="218">
        <f t="shared" si="26"/>
        <v>0</v>
      </c>
      <c r="BH364" s="218">
        <f t="shared" si="27"/>
        <v>0</v>
      </c>
      <c r="BI364" s="218">
        <f t="shared" si="28"/>
        <v>0</v>
      </c>
      <c r="BJ364" s="18" t="s">
        <v>185</v>
      </c>
      <c r="BK364" s="218">
        <f t="shared" si="29"/>
        <v>0</v>
      </c>
      <c r="BL364" s="18" t="s">
        <v>263</v>
      </c>
      <c r="BM364" s="217" t="s">
        <v>1175</v>
      </c>
    </row>
    <row r="365" spans="1:65" s="2" customFormat="1" ht="16.5" customHeight="1">
      <c r="A365" s="35"/>
      <c r="B365" s="36"/>
      <c r="C365" s="205" t="s">
        <v>707</v>
      </c>
      <c r="D365" s="205" t="s">
        <v>180</v>
      </c>
      <c r="E365" s="206" t="s">
        <v>708</v>
      </c>
      <c r="F365" s="207" t="s">
        <v>709</v>
      </c>
      <c r="G365" s="208" t="s">
        <v>203</v>
      </c>
      <c r="H365" s="209">
        <v>4</v>
      </c>
      <c r="I365" s="210"/>
      <c r="J365" s="211">
        <f t="shared" si="20"/>
        <v>0</v>
      </c>
      <c r="K365" s="212"/>
      <c r="L365" s="40"/>
      <c r="M365" s="213" t="s">
        <v>1</v>
      </c>
      <c r="N365" s="214" t="s">
        <v>46</v>
      </c>
      <c r="O365" s="72"/>
      <c r="P365" s="215">
        <f t="shared" si="21"/>
        <v>0</v>
      </c>
      <c r="Q365" s="215">
        <v>0</v>
      </c>
      <c r="R365" s="215">
        <f t="shared" si="22"/>
        <v>0</v>
      </c>
      <c r="S365" s="215">
        <v>0</v>
      </c>
      <c r="T365" s="216">
        <f t="shared" si="2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263</v>
      </c>
      <c r="AT365" s="217" t="s">
        <v>180</v>
      </c>
      <c r="AU365" s="217" t="s">
        <v>185</v>
      </c>
      <c r="AY365" s="18" t="s">
        <v>177</v>
      </c>
      <c r="BE365" s="218">
        <f t="shared" si="24"/>
        <v>0</v>
      </c>
      <c r="BF365" s="218">
        <f t="shared" si="25"/>
        <v>0</v>
      </c>
      <c r="BG365" s="218">
        <f t="shared" si="26"/>
        <v>0</v>
      </c>
      <c r="BH365" s="218">
        <f t="shared" si="27"/>
        <v>0</v>
      </c>
      <c r="BI365" s="218">
        <f t="shared" si="28"/>
        <v>0</v>
      </c>
      <c r="BJ365" s="18" t="s">
        <v>185</v>
      </c>
      <c r="BK365" s="218">
        <f t="shared" si="29"/>
        <v>0</v>
      </c>
      <c r="BL365" s="18" t="s">
        <v>263</v>
      </c>
      <c r="BM365" s="217" t="s">
        <v>710</v>
      </c>
    </row>
    <row r="366" spans="1:65" s="2" customFormat="1" ht="21.75" customHeight="1">
      <c r="A366" s="35"/>
      <c r="B366" s="36"/>
      <c r="C366" s="205" t="s">
        <v>711</v>
      </c>
      <c r="D366" s="205" t="s">
        <v>180</v>
      </c>
      <c r="E366" s="206" t="s">
        <v>712</v>
      </c>
      <c r="F366" s="207" t="s">
        <v>713</v>
      </c>
      <c r="G366" s="208" t="s">
        <v>203</v>
      </c>
      <c r="H366" s="209">
        <v>1</v>
      </c>
      <c r="I366" s="210"/>
      <c r="J366" s="211">
        <f t="shared" si="20"/>
        <v>0</v>
      </c>
      <c r="K366" s="212"/>
      <c r="L366" s="40"/>
      <c r="M366" s="213" t="s">
        <v>1</v>
      </c>
      <c r="N366" s="214" t="s">
        <v>46</v>
      </c>
      <c r="O366" s="72"/>
      <c r="P366" s="215">
        <f t="shared" si="21"/>
        <v>0</v>
      </c>
      <c r="Q366" s="215">
        <v>0</v>
      </c>
      <c r="R366" s="215">
        <f t="shared" si="22"/>
        <v>0</v>
      </c>
      <c r="S366" s="215">
        <v>0</v>
      </c>
      <c r="T366" s="216">
        <f t="shared" si="2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263</v>
      </c>
      <c r="AT366" s="217" t="s">
        <v>180</v>
      </c>
      <c r="AU366" s="217" t="s">
        <v>185</v>
      </c>
      <c r="AY366" s="18" t="s">
        <v>177</v>
      </c>
      <c r="BE366" s="218">
        <f t="shared" si="24"/>
        <v>0</v>
      </c>
      <c r="BF366" s="218">
        <f t="shared" si="25"/>
        <v>0</v>
      </c>
      <c r="BG366" s="218">
        <f t="shared" si="26"/>
        <v>0</v>
      </c>
      <c r="BH366" s="218">
        <f t="shared" si="27"/>
        <v>0</v>
      </c>
      <c r="BI366" s="218">
        <f t="shared" si="28"/>
        <v>0</v>
      </c>
      <c r="BJ366" s="18" t="s">
        <v>185</v>
      </c>
      <c r="BK366" s="218">
        <f t="shared" si="29"/>
        <v>0</v>
      </c>
      <c r="BL366" s="18" t="s">
        <v>263</v>
      </c>
      <c r="BM366" s="217" t="s">
        <v>714</v>
      </c>
    </row>
    <row r="367" spans="1:65" s="2" customFormat="1" ht="16.5" customHeight="1">
      <c r="A367" s="35"/>
      <c r="B367" s="36"/>
      <c r="C367" s="205" t="s">
        <v>715</v>
      </c>
      <c r="D367" s="205" t="s">
        <v>180</v>
      </c>
      <c r="E367" s="206" t="s">
        <v>716</v>
      </c>
      <c r="F367" s="207" t="s">
        <v>717</v>
      </c>
      <c r="G367" s="208" t="s">
        <v>203</v>
      </c>
      <c r="H367" s="209">
        <v>4</v>
      </c>
      <c r="I367" s="210"/>
      <c r="J367" s="211">
        <f t="shared" si="20"/>
        <v>0</v>
      </c>
      <c r="K367" s="212"/>
      <c r="L367" s="40"/>
      <c r="M367" s="213" t="s">
        <v>1</v>
      </c>
      <c r="N367" s="214" t="s">
        <v>46</v>
      </c>
      <c r="O367" s="72"/>
      <c r="P367" s="215">
        <f t="shared" si="21"/>
        <v>0</v>
      </c>
      <c r="Q367" s="215">
        <v>0</v>
      </c>
      <c r="R367" s="215">
        <f t="shared" si="22"/>
        <v>0</v>
      </c>
      <c r="S367" s="215">
        <v>0</v>
      </c>
      <c r="T367" s="216">
        <f t="shared" si="2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263</v>
      </c>
      <c r="AT367" s="217" t="s">
        <v>180</v>
      </c>
      <c r="AU367" s="217" t="s">
        <v>185</v>
      </c>
      <c r="AY367" s="18" t="s">
        <v>177</v>
      </c>
      <c r="BE367" s="218">
        <f t="shared" si="24"/>
        <v>0</v>
      </c>
      <c r="BF367" s="218">
        <f t="shared" si="25"/>
        <v>0</v>
      </c>
      <c r="BG367" s="218">
        <f t="shared" si="26"/>
        <v>0</v>
      </c>
      <c r="BH367" s="218">
        <f t="shared" si="27"/>
        <v>0</v>
      </c>
      <c r="BI367" s="218">
        <f t="shared" si="28"/>
        <v>0</v>
      </c>
      <c r="BJ367" s="18" t="s">
        <v>185</v>
      </c>
      <c r="BK367" s="218">
        <f t="shared" si="29"/>
        <v>0</v>
      </c>
      <c r="BL367" s="18" t="s">
        <v>263</v>
      </c>
      <c r="BM367" s="217" t="s">
        <v>718</v>
      </c>
    </row>
    <row r="368" spans="1:65" s="2" customFormat="1" ht="16.5" customHeight="1">
      <c r="A368" s="35"/>
      <c r="B368" s="36"/>
      <c r="C368" s="205" t="s">
        <v>719</v>
      </c>
      <c r="D368" s="205" t="s">
        <v>180</v>
      </c>
      <c r="E368" s="206" t="s">
        <v>720</v>
      </c>
      <c r="F368" s="207" t="s">
        <v>721</v>
      </c>
      <c r="G368" s="208" t="s">
        <v>371</v>
      </c>
      <c r="H368" s="209">
        <v>1</v>
      </c>
      <c r="I368" s="210"/>
      <c r="J368" s="211">
        <f t="shared" si="20"/>
        <v>0</v>
      </c>
      <c r="K368" s="212"/>
      <c r="L368" s="40"/>
      <c r="M368" s="213" t="s">
        <v>1</v>
      </c>
      <c r="N368" s="214" t="s">
        <v>46</v>
      </c>
      <c r="O368" s="72"/>
      <c r="P368" s="215">
        <f t="shared" si="21"/>
        <v>0</v>
      </c>
      <c r="Q368" s="215">
        <v>0</v>
      </c>
      <c r="R368" s="215">
        <f t="shared" si="22"/>
        <v>0</v>
      </c>
      <c r="S368" s="215">
        <v>0</v>
      </c>
      <c r="T368" s="216">
        <f t="shared" si="2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263</v>
      </c>
      <c r="AT368" s="217" t="s">
        <v>180</v>
      </c>
      <c r="AU368" s="217" t="s">
        <v>185</v>
      </c>
      <c r="AY368" s="18" t="s">
        <v>177</v>
      </c>
      <c r="BE368" s="218">
        <f t="shared" si="24"/>
        <v>0</v>
      </c>
      <c r="BF368" s="218">
        <f t="shared" si="25"/>
        <v>0</v>
      </c>
      <c r="BG368" s="218">
        <f t="shared" si="26"/>
        <v>0</v>
      </c>
      <c r="BH368" s="218">
        <f t="shared" si="27"/>
        <v>0</v>
      </c>
      <c r="BI368" s="218">
        <f t="shared" si="28"/>
        <v>0</v>
      </c>
      <c r="BJ368" s="18" t="s">
        <v>185</v>
      </c>
      <c r="BK368" s="218">
        <f t="shared" si="29"/>
        <v>0</v>
      </c>
      <c r="BL368" s="18" t="s">
        <v>263</v>
      </c>
      <c r="BM368" s="217" t="s">
        <v>722</v>
      </c>
    </row>
    <row r="369" spans="1:65" s="2" customFormat="1" ht="21.75" customHeight="1">
      <c r="A369" s="35"/>
      <c r="B369" s="36"/>
      <c r="C369" s="205" t="s">
        <v>723</v>
      </c>
      <c r="D369" s="205" t="s">
        <v>180</v>
      </c>
      <c r="E369" s="206" t="s">
        <v>724</v>
      </c>
      <c r="F369" s="207" t="s">
        <v>725</v>
      </c>
      <c r="G369" s="208" t="s">
        <v>192</v>
      </c>
      <c r="H369" s="209">
        <v>1</v>
      </c>
      <c r="I369" s="210"/>
      <c r="J369" s="211">
        <f t="shared" si="20"/>
        <v>0</v>
      </c>
      <c r="K369" s="212"/>
      <c r="L369" s="40"/>
      <c r="M369" s="213" t="s">
        <v>1</v>
      </c>
      <c r="N369" s="214" t="s">
        <v>46</v>
      </c>
      <c r="O369" s="72"/>
      <c r="P369" s="215">
        <f t="shared" si="21"/>
        <v>0</v>
      </c>
      <c r="Q369" s="215">
        <v>0</v>
      </c>
      <c r="R369" s="215">
        <f t="shared" si="22"/>
        <v>0</v>
      </c>
      <c r="S369" s="215">
        <v>0</v>
      </c>
      <c r="T369" s="216">
        <f t="shared" si="2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263</v>
      </c>
      <c r="AT369" s="217" t="s">
        <v>180</v>
      </c>
      <c r="AU369" s="217" t="s">
        <v>185</v>
      </c>
      <c r="AY369" s="18" t="s">
        <v>177</v>
      </c>
      <c r="BE369" s="218">
        <f t="shared" si="24"/>
        <v>0</v>
      </c>
      <c r="BF369" s="218">
        <f t="shared" si="25"/>
        <v>0</v>
      </c>
      <c r="BG369" s="218">
        <f t="shared" si="26"/>
        <v>0</v>
      </c>
      <c r="BH369" s="218">
        <f t="shared" si="27"/>
        <v>0</v>
      </c>
      <c r="BI369" s="218">
        <f t="shared" si="28"/>
        <v>0</v>
      </c>
      <c r="BJ369" s="18" t="s">
        <v>185</v>
      </c>
      <c r="BK369" s="218">
        <f t="shared" si="29"/>
        <v>0</v>
      </c>
      <c r="BL369" s="18" t="s">
        <v>263</v>
      </c>
      <c r="BM369" s="217" t="s">
        <v>726</v>
      </c>
    </row>
    <row r="370" spans="1:65" s="2" customFormat="1" ht="21.75" customHeight="1">
      <c r="A370" s="35"/>
      <c r="B370" s="36"/>
      <c r="C370" s="263" t="s">
        <v>727</v>
      </c>
      <c r="D370" s="263" t="s">
        <v>339</v>
      </c>
      <c r="E370" s="264" t="s">
        <v>728</v>
      </c>
      <c r="F370" s="265" t="s">
        <v>729</v>
      </c>
      <c r="G370" s="266" t="s">
        <v>192</v>
      </c>
      <c r="H370" s="267">
        <v>1</v>
      </c>
      <c r="I370" s="268"/>
      <c r="J370" s="269">
        <f t="shared" si="20"/>
        <v>0</v>
      </c>
      <c r="K370" s="270"/>
      <c r="L370" s="271"/>
      <c r="M370" s="272" t="s">
        <v>1</v>
      </c>
      <c r="N370" s="273" t="s">
        <v>46</v>
      </c>
      <c r="O370" s="72"/>
      <c r="P370" s="215">
        <f t="shared" si="21"/>
        <v>0</v>
      </c>
      <c r="Q370" s="215">
        <v>1.3799999999999999E-3</v>
      </c>
      <c r="R370" s="215">
        <f t="shared" si="22"/>
        <v>1.3799999999999999E-3</v>
      </c>
      <c r="S370" s="215">
        <v>0</v>
      </c>
      <c r="T370" s="216">
        <f t="shared" si="2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360</v>
      </c>
      <c r="AT370" s="217" t="s">
        <v>339</v>
      </c>
      <c r="AU370" s="217" t="s">
        <v>185</v>
      </c>
      <c r="AY370" s="18" t="s">
        <v>177</v>
      </c>
      <c r="BE370" s="218">
        <f t="shared" si="24"/>
        <v>0</v>
      </c>
      <c r="BF370" s="218">
        <f t="shared" si="25"/>
        <v>0</v>
      </c>
      <c r="BG370" s="218">
        <f t="shared" si="26"/>
        <v>0</v>
      </c>
      <c r="BH370" s="218">
        <f t="shared" si="27"/>
        <v>0</v>
      </c>
      <c r="BI370" s="218">
        <f t="shared" si="28"/>
        <v>0</v>
      </c>
      <c r="BJ370" s="18" t="s">
        <v>185</v>
      </c>
      <c r="BK370" s="218">
        <f t="shared" si="29"/>
        <v>0</v>
      </c>
      <c r="BL370" s="18" t="s">
        <v>263</v>
      </c>
      <c r="BM370" s="217" t="s">
        <v>730</v>
      </c>
    </row>
    <row r="371" spans="1:65" s="2" customFormat="1" ht="16.5" customHeight="1">
      <c r="A371" s="35"/>
      <c r="B371" s="36"/>
      <c r="C371" s="263" t="s">
        <v>731</v>
      </c>
      <c r="D371" s="263" t="s">
        <v>339</v>
      </c>
      <c r="E371" s="264" t="s">
        <v>732</v>
      </c>
      <c r="F371" s="265" t="s">
        <v>733</v>
      </c>
      <c r="G371" s="266" t="s">
        <v>192</v>
      </c>
      <c r="H371" s="267">
        <v>6</v>
      </c>
      <c r="I371" s="268"/>
      <c r="J371" s="269">
        <f t="shared" si="20"/>
        <v>0</v>
      </c>
      <c r="K371" s="270"/>
      <c r="L371" s="271"/>
      <c r="M371" s="272" t="s">
        <v>1</v>
      </c>
      <c r="N371" s="273" t="s">
        <v>46</v>
      </c>
      <c r="O371" s="72"/>
      <c r="P371" s="215">
        <f t="shared" si="21"/>
        <v>0</v>
      </c>
      <c r="Q371" s="215">
        <v>2.0000000000000001E-4</v>
      </c>
      <c r="R371" s="215">
        <f t="shared" si="22"/>
        <v>1.2000000000000001E-3</v>
      </c>
      <c r="S371" s="215">
        <v>0</v>
      </c>
      <c r="T371" s="216">
        <f t="shared" si="2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360</v>
      </c>
      <c r="AT371" s="217" t="s">
        <v>339</v>
      </c>
      <c r="AU371" s="217" t="s">
        <v>185</v>
      </c>
      <c r="AY371" s="18" t="s">
        <v>177</v>
      </c>
      <c r="BE371" s="218">
        <f t="shared" si="24"/>
        <v>0</v>
      </c>
      <c r="BF371" s="218">
        <f t="shared" si="25"/>
        <v>0</v>
      </c>
      <c r="BG371" s="218">
        <f t="shared" si="26"/>
        <v>0</v>
      </c>
      <c r="BH371" s="218">
        <f t="shared" si="27"/>
        <v>0</v>
      </c>
      <c r="BI371" s="218">
        <f t="shared" si="28"/>
        <v>0</v>
      </c>
      <c r="BJ371" s="18" t="s">
        <v>185</v>
      </c>
      <c r="BK371" s="218">
        <f t="shared" si="29"/>
        <v>0</v>
      </c>
      <c r="BL371" s="18" t="s">
        <v>263</v>
      </c>
      <c r="BM371" s="217" t="s">
        <v>734</v>
      </c>
    </row>
    <row r="372" spans="1:65" s="2" customFormat="1" ht="16.5" customHeight="1">
      <c r="A372" s="35"/>
      <c r="B372" s="36"/>
      <c r="C372" s="263" t="s">
        <v>735</v>
      </c>
      <c r="D372" s="263" t="s">
        <v>339</v>
      </c>
      <c r="E372" s="264" t="s">
        <v>736</v>
      </c>
      <c r="F372" s="265" t="s">
        <v>737</v>
      </c>
      <c r="G372" s="266" t="s">
        <v>192</v>
      </c>
      <c r="H372" s="267">
        <v>4</v>
      </c>
      <c r="I372" s="268"/>
      <c r="J372" s="269">
        <f t="shared" si="20"/>
        <v>0</v>
      </c>
      <c r="K372" s="270"/>
      <c r="L372" s="271"/>
      <c r="M372" s="272" t="s">
        <v>1</v>
      </c>
      <c r="N372" s="273" t="s">
        <v>46</v>
      </c>
      <c r="O372" s="72"/>
      <c r="P372" s="215">
        <f t="shared" si="21"/>
        <v>0</v>
      </c>
      <c r="Q372" s="215">
        <v>2.0000000000000001E-4</v>
      </c>
      <c r="R372" s="215">
        <f t="shared" si="22"/>
        <v>8.0000000000000004E-4</v>
      </c>
      <c r="S372" s="215">
        <v>0</v>
      </c>
      <c r="T372" s="216">
        <f t="shared" si="2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360</v>
      </c>
      <c r="AT372" s="217" t="s">
        <v>339</v>
      </c>
      <c r="AU372" s="217" t="s">
        <v>185</v>
      </c>
      <c r="AY372" s="18" t="s">
        <v>177</v>
      </c>
      <c r="BE372" s="218">
        <f t="shared" si="24"/>
        <v>0</v>
      </c>
      <c r="BF372" s="218">
        <f t="shared" si="25"/>
        <v>0</v>
      </c>
      <c r="BG372" s="218">
        <f t="shared" si="26"/>
        <v>0</v>
      </c>
      <c r="BH372" s="218">
        <f t="shared" si="27"/>
        <v>0</v>
      </c>
      <c r="BI372" s="218">
        <f t="shared" si="28"/>
        <v>0</v>
      </c>
      <c r="BJ372" s="18" t="s">
        <v>185</v>
      </c>
      <c r="BK372" s="218">
        <f t="shared" si="29"/>
        <v>0</v>
      </c>
      <c r="BL372" s="18" t="s">
        <v>263</v>
      </c>
      <c r="BM372" s="217" t="s">
        <v>738</v>
      </c>
    </row>
    <row r="373" spans="1:65" s="2" customFormat="1" ht="21.75" customHeight="1">
      <c r="A373" s="35"/>
      <c r="B373" s="36"/>
      <c r="C373" s="205" t="s">
        <v>739</v>
      </c>
      <c r="D373" s="205" t="s">
        <v>180</v>
      </c>
      <c r="E373" s="206" t="s">
        <v>1061</v>
      </c>
      <c r="F373" s="207" t="s">
        <v>741</v>
      </c>
      <c r="G373" s="208" t="s">
        <v>742</v>
      </c>
      <c r="H373" s="209">
        <v>8</v>
      </c>
      <c r="I373" s="210"/>
      <c r="J373" s="211">
        <f t="shared" si="20"/>
        <v>0</v>
      </c>
      <c r="K373" s="212"/>
      <c r="L373" s="40"/>
      <c r="M373" s="213" t="s">
        <v>1</v>
      </c>
      <c r="N373" s="214" t="s">
        <v>46</v>
      </c>
      <c r="O373" s="72"/>
      <c r="P373" s="215">
        <f t="shared" si="21"/>
        <v>0</v>
      </c>
      <c r="Q373" s="215">
        <v>0</v>
      </c>
      <c r="R373" s="215">
        <f t="shared" si="22"/>
        <v>0</v>
      </c>
      <c r="S373" s="215">
        <v>0</v>
      </c>
      <c r="T373" s="216">
        <f t="shared" si="2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263</v>
      </c>
      <c r="AT373" s="217" t="s">
        <v>180</v>
      </c>
      <c r="AU373" s="217" t="s">
        <v>185</v>
      </c>
      <c r="AY373" s="18" t="s">
        <v>177</v>
      </c>
      <c r="BE373" s="218">
        <f t="shared" si="24"/>
        <v>0</v>
      </c>
      <c r="BF373" s="218">
        <f t="shared" si="25"/>
        <v>0</v>
      </c>
      <c r="BG373" s="218">
        <f t="shared" si="26"/>
        <v>0</v>
      </c>
      <c r="BH373" s="218">
        <f t="shared" si="27"/>
        <v>0</v>
      </c>
      <c r="BI373" s="218">
        <f t="shared" si="28"/>
        <v>0</v>
      </c>
      <c r="BJ373" s="18" t="s">
        <v>185</v>
      </c>
      <c r="BK373" s="218">
        <f t="shared" si="29"/>
        <v>0</v>
      </c>
      <c r="BL373" s="18" t="s">
        <v>263</v>
      </c>
      <c r="BM373" s="217" t="s">
        <v>1176</v>
      </c>
    </row>
    <row r="374" spans="1:65" s="2" customFormat="1" ht="21.75" customHeight="1">
      <c r="A374" s="35"/>
      <c r="B374" s="36"/>
      <c r="C374" s="205" t="s">
        <v>744</v>
      </c>
      <c r="D374" s="205" t="s">
        <v>180</v>
      </c>
      <c r="E374" s="206" t="s">
        <v>745</v>
      </c>
      <c r="F374" s="207" t="s">
        <v>746</v>
      </c>
      <c r="G374" s="208" t="s">
        <v>426</v>
      </c>
      <c r="H374" s="274"/>
      <c r="I374" s="210"/>
      <c r="J374" s="211">
        <f t="shared" si="20"/>
        <v>0</v>
      </c>
      <c r="K374" s="212"/>
      <c r="L374" s="40"/>
      <c r="M374" s="213" t="s">
        <v>1</v>
      </c>
      <c r="N374" s="214" t="s">
        <v>46</v>
      </c>
      <c r="O374" s="72"/>
      <c r="P374" s="215">
        <f t="shared" si="21"/>
        <v>0</v>
      </c>
      <c r="Q374" s="215">
        <v>0</v>
      </c>
      <c r="R374" s="215">
        <f t="shared" si="22"/>
        <v>0</v>
      </c>
      <c r="S374" s="215">
        <v>0</v>
      </c>
      <c r="T374" s="216">
        <f t="shared" si="2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263</v>
      </c>
      <c r="AT374" s="217" t="s">
        <v>180</v>
      </c>
      <c r="AU374" s="217" t="s">
        <v>185</v>
      </c>
      <c r="AY374" s="18" t="s">
        <v>177</v>
      </c>
      <c r="BE374" s="218">
        <f t="shared" si="24"/>
        <v>0</v>
      </c>
      <c r="BF374" s="218">
        <f t="shared" si="25"/>
        <v>0</v>
      </c>
      <c r="BG374" s="218">
        <f t="shared" si="26"/>
        <v>0</v>
      </c>
      <c r="BH374" s="218">
        <f t="shared" si="27"/>
        <v>0</v>
      </c>
      <c r="BI374" s="218">
        <f t="shared" si="28"/>
        <v>0</v>
      </c>
      <c r="BJ374" s="18" t="s">
        <v>185</v>
      </c>
      <c r="BK374" s="218">
        <f t="shared" si="29"/>
        <v>0</v>
      </c>
      <c r="BL374" s="18" t="s">
        <v>263</v>
      </c>
      <c r="BM374" s="217" t="s">
        <v>747</v>
      </c>
    </row>
    <row r="375" spans="1:65" s="12" customFormat="1" ht="22.8" customHeight="1">
      <c r="B375" s="189"/>
      <c r="C375" s="190"/>
      <c r="D375" s="191" t="s">
        <v>79</v>
      </c>
      <c r="E375" s="203" t="s">
        <v>748</v>
      </c>
      <c r="F375" s="203" t="s">
        <v>749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SUM(P376:P382)</f>
        <v>0</v>
      </c>
      <c r="Q375" s="197"/>
      <c r="R375" s="198">
        <f>SUM(R376:R382)</f>
        <v>3.8764999999999997E-3</v>
      </c>
      <c r="S375" s="197"/>
      <c r="T375" s="199">
        <f>SUM(T376:T382)</f>
        <v>0</v>
      </c>
      <c r="AR375" s="200" t="s">
        <v>185</v>
      </c>
      <c r="AT375" s="201" t="s">
        <v>79</v>
      </c>
      <c r="AU375" s="201" t="s">
        <v>88</v>
      </c>
      <c r="AY375" s="200" t="s">
        <v>177</v>
      </c>
      <c r="BK375" s="202">
        <f>SUM(BK376:BK382)</f>
        <v>0</v>
      </c>
    </row>
    <row r="376" spans="1:65" s="2" customFormat="1" ht="21.75" customHeight="1">
      <c r="A376" s="35"/>
      <c r="B376" s="36"/>
      <c r="C376" s="205" t="s">
        <v>750</v>
      </c>
      <c r="D376" s="205" t="s">
        <v>180</v>
      </c>
      <c r="E376" s="206" t="s">
        <v>751</v>
      </c>
      <c r="F376" s="207" t="s">
        <v>752</v>
      </c>
      <c r="G376" s="208" t="s">
        <v>203</v>
      </c>
      <c r="H376" s="209">
        <v>19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46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263</v>
      </c>
      <c r="AT376" s="217" t="s">
        <v>180</v>
      </c>
      <c r="AU376" s="217" t="s">
        <v>185</v>
      </c>
      <c r="AY376" s="18" t="s">
        <v>177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185</v>
      </c>
      <c r="BK376" s="218">
        <f>ROUND(I376*H376,2)</f>
        <v>0</v>
      </c>
      <c r="BL376" s="18" t="s">
        <v>263</v>
      </c>
      <c r="BM376" s="217" t="s">
        <v>1177</v>
      </c>
    </row>
    <row r="377" spans="1:65" s="2" customFormat="1" ht="21.75" customHeight="1">
      <c r="A377" s="35"/>
      <c r="B377" s="36"/>
      <c r="C377" s="263" t="s">
        <v>754</v>
      </c>
      <c r="D377" s="263" t="s">
        <v>339</v>
      </c>
      <c r="E377" s="264" t="s">
        <v>755</v>
      </c>
      <c r="F377" s="265" t="s">
        <v>756</v>
      </c>
      <c r="G377" s="266" t="s">
        <v>203</v>
      </c>
      <c r="H377" s="267">
        <v>19.95</v>
      </c>
      <c r="I377" s="268"/>
      <c r="J377" s="269">
        <f>ROUND(I377*H377,2)</f>
        <v>0</v>
      </c>
      <c r="K377" s="270"/>
      <c r="L377" s="271"/>
      <c r="M377" s="272" t="s">
        <v>1</v>
      </c>
      <c r="N377" s="273" t="s">
        <v>46</v>
      </c>
      <c r="O377" s="72"/>
      <c r="P377" s="215">
        <f>O377*H377</f>
        <v>0</v>
      </c>
      <c r="Q377" s="215">
        <v>6.9999999999999994E-5</v>
      </c>
      <c r="R377" s="215">
        <f>Q377*H377</f>
        <v>1.3964999999999997E-3</v>
      </c>
      <c r="S377" s="215">
        <v>0</v>
      </c>
      <c r="T377" s="21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360</v>
      </c>
      <c r="AT377" s="217" t="s">
        <v>339</v>
      </c>
      <c r="AU377" s="217" t="s">
        <v>185</v>
      </c>
      <c r="AY377" s="18" t="s">
        <v>177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185</v>
      </c>
      <c r="BK377" s="218">
        <f>ROUND(I377*H377,2)</f>
        <v>0</v>
      </c>
      <c r="BL377" s="18" t="s">
        <v>263</v>
      </c>
      <c r="BM377" s="217" t="s">
        <v>1178</v>
      </c>
    </row>
    <row r="378" spans="1:65" s="14" customFormat="1" ht="10.199999999999999">
      <c r="B378" s="230"/>
      <c r="C378" s="231"/>
      <c r="D378" s="221" t="s">
        <v>187</v>
      </c>
      <c r="E378" s="231"/>
      <c r="F378" s="233" t="s">
        <v>1065</v>
      </c>
      <c r="G378" s="231"/>
      <c r="H378" s="234">
        <v>19.95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187</v>
      </c>
      <c r="AU378" s="240" t="s">
        <v>185</v>
      </c>
      <c r="AV378" s="14" t="s">
        <v>185</v>
      </c>
      <c r="AW378" s="14" t="s">
        <v>4</v>
      </c>
      <c r="AX378" s="14" t="s">
        <v>88</v>
      </c>
      <c r="AY378" s="240" t="s">
        <v>177</v>
      </c>
    </row>
    <row r="379" spans="1:65" s="2" customFormat="1" ht="16.5" customHeight="1">
      <c r="A379" s="35"/>
      <c r="B379" s="36"/>
      <c r="C379" s="205" t="s">
        <v>759</v>
      </c>
      <c r="D379" s="205" t="s">
        <v>180</v>
      </c>
      <c r="E379" s="206" t="s">
        <v>760</v>
      </c>
      <c r="F379" s="207" t="s">
        <v>761</v>
      </c>
      <c r="G379" s="208" t="s">
        <v>203</v>
      </c>
      <c r="H379" s="209">
        <v>31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46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263</v>
      </c>
      <c r="AT379" s="217" t="s">
        <v>180</v>
      </c>
      <c r="AU379" s="217" t="s">
        <v>185</v>
      </c>
      <c r="AY379" s="18" t="s">
        <v>177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185</v>
      </c>
      <c r="BK379" s="218">
        <f>ROUND(I379*H379,2)</f>
        <v>0</v>
      </c>
      <c r="BL379" s="18" t="s">
        <v>263</v>
      </c>
      <c r="BM379" s="217" t="s">
        <v>1179</v>
      </c>
    </row>
    <row r="380" spans="1:65" s="2" customFormat="1" ht="16.5" customHeight="1">
      <c r="A380" s="35"/>
      <c r="B380" s="36"/>
      <c r="C380" s="263" t="s">
        <v>763</v>
      </c>
      <c r="D380" s="263" t="s">
        <v>339</v>
      </c>
      <c r="E380" s="264" t="s">
        <v>764</v>
      </c>
      <c r="F380" s="265" t="s">
        <v>765</v>
      </c>
      <c r="G380" s="266" t="s">
        <v>203</v>
      </c>
      <c r="H380" s="267">
        <v>31</v>
      </c>
      <c r="I380" s="268"/>
      <c r="J380" s="269">
        <f>ROUND(I380*H380,2)</f>
        <v>0</v>
      </c>
      <c r="K380" s="270"/>
      <c r="L380" s="271"/>
      <c r="M380" s="272" t="s">
        <v>1</v>
      </c>
      <c r="N380" s="273" t="s">
        <v>46</v>
      </c>
      <c r="O380" s="72"/>
      <c r="P380" s="215">
        <f>O380*H380</f>
        <v>0</v>
      </c>
      <c r="Q380" s="215">
        <v>8.0000000000000007E-5</v>
      </c>
      <c r="R380" s="215">
        <f>Q380*H380</f>
        <v>2.48E-3</v>
      </c>
      <c r="S380" s="215">
        <v>0</v>
      </c>
      <c r="T380" s="21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360</v>
      </c>
      <c r="AT380" s="217" t="s">
        <v>339</v>
      </c>
      <c r="AU380" s="217" t="s">
        <v>185</v>
      </c>
      <c r="AY380" s="18" t="s">
        <v>177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185</v>
      </c>
      <c r="BK380" s="218">
        <f>ROUND(I380*H380,2)</f>
        <v>0</v>
      </c>
      <c r="BL380" s="18" t="s">
        <v>263</v>
      </c>
      <c r="BM380" s="217" t="s">
        <v>1180</v>
      </c>
    </row>
    <row r="381" spans="1:65" s="2" customFormat="1" ht="16.5" customHeight="1">
      <c r="A381" s="35"/>
      <c r="B381" s="36"/>
      <c r="C381" s="205" t="s">
        <v>767</v>
      </c>
      <c r="D381" s="205" t="s">
        <v>180</v>
      </c>
      <c r="E381" s="206" t="s">
        <v>768</v>
      </c>
      <c r="F381" s="207" t="s">
        <v>769</v>
      </c>
      <c r="G381" s="208" t="s">
        <v>192</v>
      </c>
      <c r="H381" s="209">
        <v>4</v>
      </c>
      <c r="I381" s="210"/>
      <c r="J381" s="211">
        <f>ROUND(I381*H381,2)</f>
        <v>0</v>
      </c>
      <c r="K381" s="212"/>
      <c r="L381" s="40"/>
      <c r="M381" s="213" t="s">
        <v>1</v>
      </c>
      <c r="N381" s="214" t="s">
        <v>46</v>
      </c>
      <c r="O381" s="72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263</v>
      </c>
      <c r="AT381" s="217" t="s">
        <v>180</v>
      </c>
      <c r="AU381" s="217" t="s">
        <v>185</v>
      </c>
      <c r="AY381" s="18" t="s">
        <v>177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185</v>
      </c>
      <c r="BK381" s="218">
        <f>ROUND(I381*H381,2)</f>
        <v>0</v>
      </c>
      <c r="BL381" s="18" t="s">
        <v>263</v>
      </c>
      <c r="BM381" s="217" t="s">
        <v>1181</v>
      </c>
    </row>
    <row r="382" spans="1:65" s="2" customFormat="1" ht="21.75" customHeight="1">
      <c r="A382" s="35"/>
      <c r="B382" s="36"/>
      <c r="C382" s="205" t="s">
        <v>771</v>
      </c>
      <c r="D382" s="205" t="s">
        <v>180</v>
      </c>
      <c r="E382" s="206" t="s">
        <v>772</v>
      </c>
      <c r="F382" s="207" t="s">
        <v>773</v>
      </c>
      <c r="G382" s="208" t="s">
        <v>426</v>
      </c>
      <c r="H382" s="274"/>
      <c r="I382" s="210"/>
      <c r="J382" s="211">
        <f>ROUND(I382*H382,2)</f>
        <v>0</v>
      </c>
      <c r="K382" s="212"/>
      <c r="L382" s="40"/>
      <c r="M382" s="213" t="s">
        <v>1</v>
      </c>
      <c r="N382" s="214" t="s">
        <v>46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263</v>
      </c>
      <c r="AT382" s="217" t="s">
        <v>180</v>
      </c>
      <c r="AU382" s="217" t="s">
        <v>185</v>
      </c>
      <c r="AY382" s="18" t="s">
        <v>177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185</v>
      </c>
      <c r="BK382" s="218">
        <f>ROUND(I382*H382,2)</f>
        <v>0</v>
      </c>
      <c r="BL382" s="18" t="s">
        <v>263</v>
      </c>
      <c r="BM382" s="217" t="s">
        <v>1182</v>
      </c>
    </row>
    <row r="383" spans="1:65" s="12" customFormat="1" ht="22.8" customHeight="1">
      <c r="B383" s="189"/>
      <c r="C383" s="190"/>
      <c r="D383" s="191" t="s">
        <v>79</v>
      </c>
      <c r="E383" s="203" t="s">
        <v>775</v>
      </c>
      <c r="F383" s="203" t="s">
        <v>776</v>
      </c>
      <c r="G383" s="190"/>
      <c r="H383" s="190"/>
      <c r="I383" s="193"/>
      <c r="J383" s="204">
        <f>BK383</f>
        <v>0</v>
      </c>
      <c r="K383" s="190"/>
      <c r="L383" s="195"/>
      <c r="M383" s="196"/>
      <c r="N383" s="197"/>
      <c r="O383" s="197"/>
      <c r="P383" s="198">
        <f>SUM(P384:P385)</f>
        <v>0</v>
      </c>
      <c r="Q383" s="197"/>
      <c r="R383" s="198">
        <f>SUM(R384:R385)</f>
        <v>0</v>
      </c>
      <c r="S383" s="197"/>
      <c r="T383" s="199">
        <f>SUM(T384:T385)</f>
        <v>0</v>
      </c>
      <c r="AR383" s="200" t="s">
        <v>185</v>
      </c>
      <c r="AT383" s="201" t="s">
        <v>79</v>
      </c>
      <c r="AU383" s="201" t="s">
        <v>88</v>
      </c>
      <c r="AY383" s="200" t="s">
        <v>177</v>
      </c>
      <c r="BK383" s="202">
        <f>SUM(BK384:BK385)</f>
        <v>0</v>
      </c>
    </row>
    <row r="384" spans="1:65" s="2" customFormat="1" ht="21.75" customHeight="1">
      <c r="A384" s="35"/>
      <c r="B384" s="36"/>
      <c r="C384" s="205" t="s">
        <v>777</v>
      </c>
      <c r="D384" s="205" t="s">
        <v>180</v>
      </c>
      <c r="E384" s="206" t="s">
        <v>778</v>
      </c>
      <c r="F384" s="207" t="s">
        <v>779</v>
      </c>
      <c r="G384" s="208" t="s">
        <v>192</v>
      </c>
      <c r="H384" s="209">
        <v>1</v>
      </c>
      <c r="I384" s="210"/>
      <c r="J384" s="211">
        <f>ROUND(I384*H384,2)</f>
        <v>0</v>
      </c>
      <c r="K384" s="212"/>
      <c r="L384" s="40"/>
      <c r="M384" s="213" t="s">
        <v>1</v>
      </c>
      <c r="N384" s="214" t="s">
        <v>46</v>
      </c>
      <c r="O384" s="72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263</v>
      </c>
      <c r="AT384" s="217" t="s">
        <v>180</v>
      </c>
      <c r="AU384" s="217" t="s">
        <v>185</v>
      </c>
      <c r="AY384" s="18" t="s">
        <v>177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185</v>
      </c>
      <c r="BK384" s="218">
        <f>ROUND(I384*H384,2)</f>
        <v>0</v>
      </c>
      <c r="BL384" s="18" t="s">
        <v>263</v>
      </c>
      <c r="BM384" s="217" t="s">
        <v>780</v>
      </c>
    </row>
    <row r="385" spans="1:65" s="2" customFormat="1" ht="21.75" customHeight="1">
      <c r="A385" s="35"/>
      <c r="B385" s="36"/>
      <c r="C385" s="205" t="s">
        <v>781</v>
      </c>
      <c r="D385" s="205" t="s">
        <v>180</v>
      </c>
      <c r="E385" s="206" t="s">
        <v>782</v>
      </c>
      <c r="F385" s="207" t="s">
        <v>783</v>
      </c>
      <c r="G385" s="208" t="s">
        <v>371</v>
      </c>
      <c r="H385" s="209">
        <v>1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46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263</v>
      </c>
      <c r="AT385" s="217" t="s">
        <v>180</v>
      </c>
      <c r="AU385" s="217" t="s">
        <v>185</v>
      </c>
      <c r="AY385" s="18" t="s">
        <v>177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185</v>
      </c>
      <c r="BK385" s="218">
        <f>ROUND(I385*H385,2)</f>
        <v>0</v>
      </c>
      <c r="BL385" s="18" t="s">
        <v>263</v>
      </c>
      <c r="BM385" s="217" t="s">
        <v>784</v>
      </c>
    </row>
    <row r="386" spans="1:65" s="12" customFormat="1" ht="22.8" customHeight="1">
      <c r="B386" s="189"/>
      <c r="C386" s="190"/>
      <c r="D386" s="191" t="s">
        <v>79</v>
      </c>
      <c r="E386" s="203" t="s">
        <v>785</v>
      </c>
      <c r="F386" s="203" t="s">
        <v>786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SUM(P387:P393)</f>
        <v>0</v>
      </c>
      <c r="Q386" s="197"/>
      <c r="R386" s="198">
        <f>SUM(R387:R393)</f>
        <v>0.15226999999999999</v>
      </c>
      <c r="S386" s="197"/>
      <c r="T386" s="199">
        <f>SUM(T387:T393)</f>
        <v>0</v>
      </c>
      <c r="AR386" s="200" t="s">
        <v>185</v>
      </c>
      <c r="AT386" s="201" t="s">
        <v>79</v>
      </c>
      <c r="AU386" s="201" t="s">
        <v>88</v>
      </c>
      <c r="AY386" s="200" t="s">
        <v>177</v>
      </c>
      <c r="BK386" s="202">
        <f>SUM(BK387:BK393)</f>
        <v>0</v>
      </c>
    </row>
    <row r="387" spans="1:65" s="2" customFormat="1" ht="21.75" customHeight="1">
      <c r="A387" s="35"/>
      <c r="B387" s="36"/>
      <c r="C387" s="205" t="s">
        <v>787</v>
      </c>
      <c r="D387" s="205" t="s">
        <v>180</v>
      </c>
      <c r="E387" s="206" t="s">
        <v>788</v>
      </c>
      <c r="F387" s="207" t="s">
        <v>789</v>
      </c>
      <c r="G387" s="208" t="s">
        <v>210</v>
      </c>
      <c r="H387" s="209">
        <v>5.0999999999999996</v>
      </c>
      <c r="I387" s="210"/>
      <c r="J387" s="211">
        <f>ROUND(I387*H387,2)</f>
        <v>0</v>
      </c>
      <c r="K387" s="212"/>
      <c r="L387" s="40"/>
      <c r="M387" s="213" t="s">
        <v>1</v>
      </c>
      <c r="N387" s="214" t="s">
        <v>46</v>
      </c>
      <c r="O387" s="72"/>
      <c r="P387" s="215">
        <f>O387*H387</f>
        <v>0</v>
      </c>
      <c r="Q387" s="215">
        <v>1.2540000000000001E-2</v>
      </c>
      <c r="R387" s="215">
        <f>Q387*H387</f>
        <v>6.3953999999999997E-2</v>
      </c>
      <c r="S387" s="215">
        <v>0</v>
      </c>
      <c r="T387" s="21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263</v>
      </c>
      <c r="AT387" s="217" t="s">
        <v>180</v>
      </c>
      <c r="AU387" s="217" t="s">
        <v>185</v>
      </c>
      <c r="AY387" s="18" t="s">
        <v>177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8" t="s">
        <v>185</v>
      </c>
      <c r="BK387" s="218">
        <f>ROUND(I387*H387,2)</f>
        <v>0</v>
      </c>
      <c r="BL387" s="18" t="s">
        <v>263</v>
      </c>
      <c r="BM387" s="217" t="s">
        <v>790</v>
      </c>
    </row>
    <row r="388" spans="1:65" s="14" customFormat="1" ht="10.199999999999999">
      <c r="B388" s="230"/>
      <c r="C388" s="231"/>
      <c r="D388" s="221" t="s">
        <v>187</v>
      </c>
      <c r="E388" s="232" t="s">
        <v>1</v>
      </c>
      <c r="F388" s="233" t="s">
        <v>791</v>
      </c>
      <c r="G388" s="231"/>
      <c r="H388" s="234">
        <v>5.0999999999999996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187</v>
      </c>
      <c r="AU388" s="240" t="s">
        <v>185</v>
      </c>
      <c r="AV388" s="14" t="s">
        <v>185</v>
      </c>
      <c r="AW388" s="14" t="s">
        <v>36</v>
      </c>
      <c r="AX388" s="14" t="s">
        <v>88</v>
      </c>
      <c r="AY388" s="240" t="s">
        <v>177</v>
      </c>
    </row>
    <row r="389" spans="1:65" s="2" customFormat="1" ht="16.5" customHeight="1">
      <c r="A389" s="35"/>
      <c r="B389" s="36"/>
      <c r="C389" s="205" t="s">
        <v>792</v>
      </c>
      <c r="D389" s="205" t="s">
        <v>180</v>
      </c>
      <c r="E389" s="206" t="s">
        <v>793</v>
      </c>
      <c r="F389" s="207" t="s">
        <v>794</v>
      </c>
      <c r="G389" s="208" t="s">
        <v>210</v>
      </c>
      <c r="H389" s="209">
        <v>5.0999999999999996</v>
      </c>
      <c r="I389" s="210"/>
      <c r="J389" s="211">
        <f>ROUND(I389*H389,2)</f>
        <v>0</v>
      </c>
      <c r="K389" s="212"/>
      <c r="L389" s="40"/>
      <c r="M389" s="213" t="s">
        <v>1</v>
      </c>
      <c r="N389" s="214" t="s">
        <v>46</v>
      </c>
      <c r="O389" s="72"/>
      <c r="P389" s="215">
        <f>O389*H389</f>
        <v>0</v>
      </c>
      <c r="Q389" s="215">
        <v>1E-4</v>
      </c>
      <c r="R389" s="215">
        <f>Q389*H389</f>
        <v>5.1000000000000004E-4</v>
      </c>
      <c r="S389" s="215">
        <v>0</v>
      </c>
      <c r="T389" s="21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263</v>
      </c>
      <c r="AT389" s="217" t="s">
        <v>180</v>
      </c>
      <c r="AU389" s="217" t="s">
        <v>185</v>
      </c>
      <c r="AY389" s="18" t="s">
        <v>177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185</v>
      </c>
      <c r="BK389" s="218">
        <f>ROUND(I389*H389,2)</f>
        <v>0</v>
      </c>
      <c r="BL389" s="18" t="s">
        <v>263</v>
      </c>
      <c r="BM389" s="217" t="s">
        <v>795</v>
      </c>
    </row>
    <row r="390" spans="1:65" s="2" customFormat="1" ht="16.5" customHeight="1">
      <c r="A390" s="35"/>
      <c r="B390" s="36"/>
      <c r="C390" s="205" t="s">
        <v>796</v>
      </c>
      <c r="D390" s="205" t="s">
        <v>180</v>
      </c>
      <c r="E390" s="206" t="s">
        <v>803</v>
      </c>
      <c r="F390" s="207" t="s">
        <v>804</v>
      </c>
      <c r="G390" s="208" t="s">
        <v>192</v>
      </c>
      <c r="H390" s="209">
        <v>1</v>
      </c>
      <c r="I390" s="210"/>
      <c r="J390" s="211">
        <f>ROUND(I390*H390,2)</f>
        <v>0</v>
      </c>
      <c r="K390" s="212"/>
      <c r="L390" s="40"/>
      <c r="M390" s="213" t="s">
        <v>1</v>
      </c>
      <c r="N390" s="214" t="s">
        <v>46</v>
      </c>
      <c r="O390" s="72"/>
      <c r="P390" s="215">
        <f>O390*H390</f>
        <v>0</v>
      </c>
      <c r="Q390" s="215">
        <v>6.9999999999999994E-5</v>
      </c>
      <c r="R390" s="215">
        <f>Q390*H390</f>
        <v>6.9999999999999994E-5</v>
      </c>
      <c r="S390" s="215">
        <v>0</v>
      </c>
      <c r="T390" s="21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7" t="s">
        <v>263</v>
      </c>
      <c r="AT390" s="217" t="s">
        <v>180</v>
      </c>
      <c r="AU390" s="217" t="s">
        <v>185</v>
      </c>
      <c r="AY390" s="18" t="s">
        <v>177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185</v>
      </c>
      <c r="BK390" s="218">
        <f>ROUND(I390*H390,2)</f>
        <v>0</v>
      </c>
      <c r="BL390" s="18" t="s">
        <v>263</v>
      </c>
      <c r="BM390" s="217" t="s">
        <v>805</v>
      </c>
    </row>
    <row r="391" spans="1:65" s="2" customFormat="1" ht="21.75" customHeight="1">
      <c r="A391" s="35"/>
      <c r="B391" s="36"/>
      <c r="C391" s="205" t="s">
        <v>802</v>
      </c>
      <c r="D391" s="205" t="s">
        <v>180</v>
      </c>
      <c r="E391" s="206" t="s">
        <v>1151</v>
      </c>
      <c r="F391" s="207" t="s">
        <v>1152</v>
      </c>
      <c r="G391" s="208" t="s">
        <v>203</v>
      </c>
      <c r="H391" s="209">
        <v>5.0999999999999996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46</v>
      </c>
      <c r="O391" s="72"/>
      <c r="P391" s="215">
        <f>O391*H391</f>
        <v>0</v>
      </c>
      <c r="Q391" s="215">
        <v>1.7059999999999999E-2</v>
      </c>
      <c r="R391" s="215">
        <f>Q391*H391</f>
        <v>8.7005999999999986E-2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263</v>
      </c>
      <c r="AT391" s="217" t="s">
        <v>180</v>
      </c>
      <c r="AU391" s="217" t="s">
        <v>185</v>
      </c>
      <c r="AY391" s="18" t="s">
        <v>177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185</v>
      </c>
      <c r="BK391" s="218">
        <f>ROUND(I391*H391,2)</f>
        <v>0</v>
      </c>
      <c r="BL391" s="18" t="s">
        <v>263</v>
      </c>
      <c r="BM391" s="217" t="s">
        <v>1183</v>
      </c>
    </row>
    <row r="392" spans="1:65" s="2" customFormat="1" ht="16.5" customHeight="1">
      <c r="A392" s="35"/>
      <c r="B392" s="36"/>
      <c r="C392" s="263" t="s">
        <v>806</v>
      </c>
      <c r="D392" s="263" t="s">
        <v>339</v>
      </c>
      <c r="E392" s="264" t="s">
        <v>807</v>
      </c>
      <c r="F392" s="265" t="s">
        <v>808</v>
      </c>
      <c r="G392" s="266" t="s">
        <v>192</v>
      </c>
      <c r="H392" s="267">
        <v>1</v>
      </c>
      <c r="I392" s="268"/>
      <c r="J392" s="269">
        <f>ROUND(I392*H392,2)</f>
        <v>0</v>
      </c>
      <c r="K392" s="270"/>
      <c r="L392" s="271"/>
      <c r="M392" s="272" t="s">
        <v>1</v>
      </c>
      <c r="N392" s="273" t="s">
        <v>46</v>
      </c>
      <c r="O392" s="72"/>
      <c r="P392" s="215">
        <f>O392*H392</f>
        <v>0</v>
      </c>
      <c r="Q392" s="215">
        <v>7.2999999999999996E-4</v>
      </c>
      <c r="R392" s="215">
        <f>Q392*H392</f>
        <v>7.2999999999999996E-4</v>
      </c>
      <c r="S392" s="215">
        <v>0</v>
      </c>
      <c r="T392" s="216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360</v>
      </c>
      <c r="AT392" s="217" t="s">
        <v>339</v>
      </c>
      <c r="AU392" s="217" t="s">
        <v>185</v>
      </c>
      <c r="AY392" s="18" t="s">
        <v>177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8" t="s">
        <v>185</v>
      </c>
      <c r="BK392" s="218">
        <f>ROUND(I392*H392,2)</f>
        <v>0</v>
      </c>
      <c r="BL392" s="18" t="s">
        <v>263</v>
      </c>
      <c r="BM392" s="217" t="s">
        <v>809</v>
      </c>
    </row>
    <row r="393" spans="1:65" s="2" customFormat="1" ht="21.75" customHeight="1">
      <c r="A393" s="35"/>
      <c r="B393" s="36"/>
      <c r="C393" s="205" t="s">
        <v>810</v>
      </c>
      <c r="D393" s="205" t="s">
        <v>180</v>
      </c>
      <c r="E393" s="206" t="s">
        <v>811</v>
      </c>
      <c r="F393" s="207" t="s">
        <v>812</v>
      </c>
      <c r="G393" s="208" t="s">
        <v>426</v>
      </c>
      <c r="H393" s="274"/>
      <c r="I393" s="210"/>
      <c r="J393" s="211">
        <f>ROUND(I393*H393,2)</f>
        <v>0</v>
      </c>
      <c r="K393" s="212"/>
      <c r="L393" s="40"/>
      <c r="M393" s="213" t="s">
        <v>1</v>
      </c>
      <c r="N393" s="214" t="s">
        <v>46</v>
      </c>
      <c r="O393" s="72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263</v>
      </c>
      <c r="AT393" s="217" t="s">
        <v>180</v>
      </c>
      <c r="AU393" s="217" t="s">
        <v>185</v>
      </c>
      <c r="AY393" s="18" t="s">
        <v>177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185</v>
      </c>
      <c r="BK393" s="218">
        <f>ROUND(I393*H393,2)</f>
        <v>0</v>
      </c>
      <c r="BL393" s="18" t="s">
        <v>263</v>
      </c>
      <c r="BM393" s="217" t="s">
        <v>813</v>
      </c>
    </row>
    <row r="394" spans="1:65" s="12" customFormat="1" ht="22.8" customHeight="1">
      <c r="B394" s="189"/>
      <c r="C394" s="190"/>
      <c r="D394" s="191" t="s">
        <v>79</v>
      </c>
      <c r="E394" s="203" t="s">
        <v>814</v>
      </c>
      <c r="F394" s="203" t="s">
        <v>815</v>
      </c>
      <c r="G394" s="190"/>
      <c r="H394" s="190"/>
      <c r="I394" s="193"/>
      <c r="J394" s="204">
        <f>BK394</f>
        <v>0</v>
      </c>
      <c r="K394" s="190"/>
      <c r="L394" s="195"/>
      <c r="M394" s="196"/>
      <c r="N394" s="197"/>
      <c r="O394" s="197"/>
      <c r="P394" s="198">
        <f>SUM(P395:P411)</f>
        <v>0</v>
      </c>
      <c r="Q394" s="197"/>
      <c r="R394" s="198">
        <f>SUM(R395:R411)</f>
        <v>0.13735</v>
      </c>
      <c r="S394" s="197"/>
      <c r="T394" s="199">
        <f>SUM(T395:T411)</f>
        <v>0.67058024999999999</v>
      </c>
      <c r="AR394" s="200" t="s">
        <v>185</v>
      </c>
      <c r="AT394" s="201" t="s">
        <v>79</v>
      </c>
      <c r="AU394" s="201" t="s">
        <v>88</v>
      </c>
      <c r="AY394" s="200" t="s">
        <v>177</v>
      </c>
      <c r="BK394" s="202">
        <f>SUM(BK395:BK411)</f>
        <v>0</v>
      </c>
    </row>
    <row r="395" spans="1:65" s="2" customFormat="1" ht="16.5" customHeight="1">
      <c r="A395" s="35"/>
      <c r="B395" s="36"/>
      <c r="C395" s="205" t="s">
        <v>816</v>
      </c>
      <c r="D395" s="205" t="s">
        <v>180</v>
      </c>
      <c r="E395" s="206" t="s">
        <v>817</v>
      </c>
      <c r="F395" s="207" t="s">
        <v>818</v>
      </c>
      <c r="G395" s="208" t="s">
        <v>210</v>
      </c>
      <c r="H395" s="209">
        <v>24.695</v>
      </c>
      <c r="I395" s="210"/>
      <c r="J395" s="211">
        <f>ROUND(I395*H395,2)</f>
        <v>0</v>
      </c>
      <c r="K395" s="212"/>
      <c r="L395" s="40"/>
      <c r="M395" s="213" t="s">
        <v>1</v>
      </c>
      <c r="N395" s="214" t="s">
        <v>46</v>
      </c>
      <c r="O395" s="72"/>
      <c r="P395" s="215">
        <f>O395*H395</f>
        <v>0</v>
      </c>
      <c r="Q395" s="215">
        <v>0</v>
      </c>
      <c r="R395" s="215">
        <f>Q395*H395</f>
        <v>0</v>
      </c>
      <c r="S395" s="215">
        <v>1.695E-2</v>
      </c>
      <c r="T395" s="216">
        <f>S395*H395</f>
        <v>0.41858024999999999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263</v>
      </c>
      <c r="AT395" s="217" t="s">
        <v>180</v>
      </c>
      <c r="AU395" s="217" t="s">
        <v>185</v>
      </c>
      <c r="AY395" s="18" t="s">
        <v>177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185</v>
      </c>
      <c r="BK395" s="218">
        <f>ROUND(I395*H395,2)</f>
        <v>0</v>
      </c>
      <c r="BL395" s="18" t="s">
        <v>263</v>
      </c>
      <c r="BM395" s="217" t="s">
        <v>819</v>
      </c>
    </row>
    <row r="396" spans="1:65" s="14" customFormat="1" ht="10.199999999999999">
      <c r="B396" s="230"/>
      <c r="C396" s="231"/>
      <c r="D396" s="221" t="s">
        <v>187</v>
      </c>
      <c r="E396" s="232" t="s">
        <v>1</v>
      </c>
      <c r="F396" s="233" t="s">
        <v>820</v>
      </c>
      <c r="G396" s="231"/>
      <c r="H396" s="234">
        <v>24.695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187</v>
      </c>
      <c r="AU396" s="240" t="s">
        <v>185</v>
      </c>
      <c r="AV396" s="14" t="s">
        <v>185</v>
      </c>
      <c r="AW396" s="14" t="s">
        <v>36</v>
      </c>
      <c r="AX396" s="14" t="s">
        <v>80</v>
      </c>
      <c r="AY396" s="240" t="s">
        <v>177</v>
      </c>
    </row>
    <row r="397" spans="1:65" s="15" customFormat="1" ht="10.199999999999999">
      <c r="B397" s="241"/>
      <c r="C397" s="242"/>
      <c r="D397" s="221" t="s">
        <v>187</v>
      </c>
      <c r="E397" s="243" t="s">
        <v>1</v>
      </c>
      <c r="F397" s="244" t="s">
        <v>217</v>
      </c>
      <c r="G397" s="242"/>
      <c r="H397" s="245">
        <v>24.695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187</v>
      </c>
      <c r="AU397" s="251" t="s">
        <v>185</v>
      </c>
      <c r="AV397" s="15" t="s">
        <v>184</v>
      </c>
      <c r="AW397" s="15" t="s">
        <v>36</v>
      </c>
      <c r="AX397" s="15" t="s">
        <v>88</v>
      </c>
      <c r="AY397" s="251" t="s">
        <v>177</v>
      </c>
    </row>
    <row r="398" spans="1:65" s="2" customFormat="1" ht="21.75" customHeight="1">
      <c r="A398" s="35"/>
      <c r="B398" s="36"/>
      <c r="C398" s="205" t="s">
        <v>821</v>
      </c>
      <c r="D398" s="205" t="s">
        <v>180</v>
      </c>
      <c r="E398" s="206" t="s">
        <v>822</v>
      </c>
      <c r="F398" s="207" t="s">
        <v>823</v>
      </c>
      <c r="G398" s="208" t="s">
        <v>192</v>
      </c>
      <c r="H398" s="209">
        <v>3</v>
      </c>
      <c r="I398" s="210"/>
      <c r="J398" s="211">
        <f t="shared" ref="J398:J405" si="30">ROUND(I398*H398,2)</f>
        <v>0</v>
      </c>
      <c r="K398" s="212"/>
      <c r="L398" s="40"/>
      <c r="M398" s="213" t="s">
        <v>1</v>
      </c>
      <c r="N398" s="214" t="s">
        <v>46</v>
      </c>
      <c r="O398" s="72"/>
      <c r="P398" s="215">
        <f t="shared" ref="P398:P405" si="31">O398*H398</f>
        <v>0</v>
      </c>
      <c r="Q398" s="215">
        <v>4.4999999999999999E-4</v>
      </c>
      <c r="R398" s="215">
        <f t="shared" ref="R398:R405" si="32">Q398*H398</f>
        <v>1.3500000000000001E-3</v>
      </c>
      <c r="S398" s="215">
        <v>0</v>
      </c>
      <c r="T398" s="216">
        <f t="shared" ref="T398:T405" si="33"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263</v>
      </c>
      <c r="AT398" s="217" t="s">
        <v>180</v>
      </c>
      <c r="AU398" s="217" t="s">
        <v>185</v>
      </c>
      <c r="AY398" s="18" t="s">
        <v>177</v>
      </c>
      <c r="BE398" s="218">
        <f t="shared" ref="BE398:BE405" si="34">IF(N398="základní",J398,0)</f>
        <v>0</v>
      </c>
      <c r="BF398" s="218">
        <f t="shared" ref="BF398:BF405" si="35">IF(N398="snížená",J398,0)</f>
        <v>0</v>
      </c>
      <c r="BG398" s="218">
        <f t="shared" ref="BG398:BG405" si="36">IF(N398="zákl. přenesená",J398,0)</f>
        <v>0</v>
      </c>
      <c r="BH398" s="218">
        <f t="shared" ref="BH398:BH405" si="37">IF(N398="sníž. přenesená",J398,0)</f>
        <v>0</v>
      </c>
      <c r="BI398" s="218">
        <f t="shared" ref="BI398:BI405" si="38">IF(N398="nulová",J398,0)</f>
        <v>0</v>
      </c>
      <c r="BJ398" s="18" t="s">
        <v>185</v>
      </c>
      <c r="BK398" s="218">
        <f t="shared" ref="BK398:BK405" si="39">ROUND(I398*H398,2)</f>
        <v>0</v>
      </c>
      <c r="BL398" s="18" t="s">
        <v>263</v>
      </c>
      <c r="BM398" s="217" t="s">
        <v>824</v>
      </c>
    </row>
    <row r="399" spans="1:65" s="2" customFormat="1" ht="21.75" customHeight="1">
      <c r="A399" s="35"/>
      <c r="B399" s="36"/>
      <c r="C399" s="263" t="s">
        <v>825</v>
      </c>
      <c r="D399" s="263" t="s">
        <v>339</v>
      </c>
      <c r="E399" s="264" t="s">
        <v>826</v>
      </c>
      <c r="F399" s="265" t="s">
        <v>827</v>
      </c>
      <c r="G399" s="266" t="s">
        <v>192</v>
      </c>
      <c r="H399" s="267">
        <v>3</v>
      </c>
      <c r="I399" s="268"/>
      <c r="J399" s="269">
        <f t="shared" si="30"/>
        <v>0</v>
      </c>
      <c r="K399" s="270"/>
      <c r="L399" s="271"/>
      <c r="M399" s="272" t="s">
        <v>1</v>
      </c>
      <c r="N399" s="273" t="s">
        <v>46</v>
      </c>
      <c r="O399" s="72"/>
      <c r="P399" s="215">
        <f t="shared" si="31"/>
        <v>0</v>
      </c>
      <c r="Q399" s="215">
        <v>8.5000000000000006E-3</v>
      </c>
      <c r="R399" s="215">
        <f t="shared" si="32"/>
        <v>2.5500000000000002E-2</v>
      </c>
      <c r="S399" s="215">
        <v>0</v>
      </c>
      <c r="T399" s="216">
        <f t="shared" si="3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360</v>
      </c>
      <c r="AT399" s="217" t="s">
        <v>339</v>
      </c>
      <c r="AU399" s="217" t="s">
        <v>185</v>
      </c>
      <c r="AY399" s="18" t="s">
        <v>177</v>
      </c>
      <c r="BE399" s="218">
        <f t="shared" si="34"/>
        <v>0</v>
      </c>
      <c r="BF399" s="218">
        <f t="shared" si="35"/>
        <v>0</v>
      </c>
      <c r="BG399" s="218">
        <f t="shared" si="36"/>
        <v>0</v>
      </c>
      <c r="BH399" s="218">
        <f t="shared" si="37"/>
        <v>0</v>
      </c>
      <c r="BI399" s="218">
        <f t="shared" si="38"/>
        <v>0</v>
      </c>
      <c r="BJ399" s="18" t="s">
        <v>185</v>
      </c>
      <c r="BK399" s="218">
        <f t="shared" si="39"/>
        <v>0</v>
      </c>
      <c r="BL399" s="18" t="s">
        <v>263</v>
      </c>
      <c r="BM399" s="217" t="s">
        <v>828</v>
      </c>
    </row>
    <row r="400" spans="1:65" s="2" customFormat="1" ht="21.75" customHeight="1">
      <c r="A400" s="35"/>
      <c r="B400" s="36"/>
      <c r="C400" s="205" t="s">
        <v>829</v>
      </c>
      <c r="D400" s="205" t="s">
        <v>180</v>
      </c>
      <c r="E400" s="206" t="s">
        <v>830</v>
      </c>
      <c r="F400" s="207" t="s">
        <v>831</v>
      </c>
      <c r="G400" s="208" t="s">
        <v>192</v>
      </c>
      <c r="H400" s="209">
        <v>3</v>
      </c>
      <c r="I400" s="210"/>
      <c r="J400" s="211">
        <f t="shared" si="30"/>
        <v>0</v>
      </c>
      <c r="K400" s="212"/>
      <c r="L400" s="40"/>
      <c r="M400" s="213" t="s">
        <v>1</v>
      </c>
      <c r="N400" s="214" t="s">
        <v>46</v>
      </c>
      <c r="O400" s="72"/>
      <c r="P400" s="215">
        <f t="shared" si="31"/>
        <v>0</v>
      </c>
      <c r="Q400" s="215">
        <v>0</v>
      </c>
      <c r="R400" s="215">
        <f t="shared" si="32"/>
        <v>0</v>
      </c>
      <c r="S400" s="215">
        <v>0</v>
      </c>
      <c r="T400" s="216">
        <f t="shared" si="3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263</v>
      </c>
      <c r="AT400" s="217" t="s">
        <v>180</v>
      </c>
      <c r="AU400" s="217" t="s">
        <v>185</v>
      </c>
      <c r="AY400" s="18" t="s">
        <v>177</v>
      </c>
      <c r="BE400" s="218">
        <f t="shared" si="34"/>
        <v>0</v>
      </c>
      <c r="BF400" s="218">
        <f t="shared" si="35"/>
        <v>0</v>
      </c>
      <c r="BG400" s="218">
        <f t="shared" si="36"/>
        <v>0</v>
      </c>
      <c r="BH400" s="218">
        <f t="shared" si="37"/>
        <v>0</v>
      </c>
      <c r="BI400" s="218">
        <f t="shared" si="38"/>
        <v>0</v>
      </c>
      <c r="BJ400" s="18" t="s">
        <v>185</v>
      </c>
      <c r="BK400" s="218">
        <f t="shared" si="39"/>
        <v>0</v>
      </c>
      <c r="BL400" s="18" t="s">
        <v>263</v>
      </c>
      <c r="BM400" s="217" t="s">
        <v>832</v>
      </c>
    </row>
    <row r="401" spans="1:65" s="2" customFormat="1" ht="21.75" customHeight="1">
      <c r="A401" s="35"/>
      <c r="B401" s="36"/>
      <c r="C401" s="263" t="s">
        <v>833</v>
      </c>
      <c r="D401" s="263" t="s">
        <v>339</v>
      </c>
      <c r="E401" s="264" t="s">
        <v>834</v>
      </c>
      <c r="F401" s="265" t="s">
        <v>835</v>
      </c>
      <c r="G401" s="266" t="s">
        <v>192</v>
      </c>
      <c r="H401" s="267">
        <v>2</v>
      </c>
      <c r="I401" s="268"/>
      <c r="J401" s="269">
        <f t="shared" si="30"/>
        <v>0</v>
      </c>
      <c r="K401" s="270"/>
      <c r="L401" s="271"/>
      <c r="M401" s="272" t="s">
        <v>1</v>
      </c>
      <c r="N401" s="273" t="s">
        <v>46</v>
      </c>
      <c r="O401" s="72"/>
      <c r="P401" s="215">
        <f t="shared" si="31"/>
        <v>0</v>
      </c>
      <c r="Q401" s="215">
        <v>2.75E-2</v>
      </c>
      <c r="R401" s="215">
        <f t="shared" si="32"/>
        <v>5.5E-2</v>
      </c>
      <c r="S401" s="215">
        <v>0</v>
      </c>
      <c r="T401" s="216">
        <f t="shared" si="3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360</v>
      </c>
      <c r="AT401" s="217" t="s">
        <v>339</v>
      </c>
      <c r="AU401" s="217" t="s">
        <v>185</v>
      </c>
      <c r="AY401" s="18" t="s">
        <v>177</v>
      </c>
      <c r="BE401" s="218">
        <f t="shared" si="34"/>
        <v>0</v>
      </c>
      <c r="BF401" s="218">
        <f t="shared" si="35"/>
        <v>0</v>
      </c>
      <c r="BG401" s="218">
        <f t="shared" si="36"/>
        <v>0</v>
      </c>
      <c r="BH401" s="218">
        <f t="shared" si="37"/>
        <v>0</v>
      </c>
      <c r="BI401" s="218">
        <f t="shared" si="38"/>
        <v>0</v>
      </c>
      <c r="BJ401" s="18" t="s">
        <v>185</v>
      </c>
      <c r="BK401" s="218">
        <f t="shared" si="39"/>
        <v>0</v>
      </c>
      <c r="BL401" s="18" t="s">
        <v>263</v>
      </c>
      <c r="BM401" s="217" t="s">
        <v>836</v>
      </c>
    </row>
    <row r="402" spans="1:65" s="2" customFormat="1" ht="21.75" customHeight="1">
      <c r="A402" s="35"/>
      <c r="B402" s="36"/>
      <c r="C402" s="263" t="s">
        <v>837</v>
      </c>
      <c r="D402" s="263" t="s">
        <v>339</v>
      </c>
      <c r="E402" s="264" t="s">
        <v>838</v>
      </c>
      <c r="F402" s="265" t="s">
        <v>839</v>
      </c>
      <c r="G402" s="266" t="s">
        <v>192</v>
      </c>
      <c r="H402" s="267">
        <v>1</v>
      </c>
      <c r="I402" s="268"/>
      <c r="J402" s="269">
        <f t="shared" si="30"/>
        <v>0</v>
      </c>
      <c r="K402" s="270"/>
      <c r="L402" s="271"/>
      <c r="M402" s="272" t="s">
        <v>1</v>
      </c>
      <c r="N402" s="273" t="s">
        <v>46</v>
      </c>
      <c r="O402" s="72"/>
      <c r="P402" s="215">
        <f t="shared" si="31"/>
        <v>0</v>
      </c>
      <c r="Q402" s="215">
        <v>2.75E-2</v>
      </c>
      <c r="R402" s="215">
        <f t="shared" si="32"/>
        <v>2.75E-2</v>
      </c>
      <c r="S402" s="215">
        <v>0</v>
      </c>
      <c r="T402" s="216">
        <f t="shared" si="3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360</v>
      </c>
      <c r="AT402" s="217" t="s">
        <v>339</v>
      </c>
      <c r="AU402" s="217" t="s">
        <v>185</v>
      </c>
      <c r="AY402" s="18" t="s">
        <v>177</v>
      </c>
      <c r="BE402" s="218">
        <f t="shared" si="34"/>
        <v>0</v>
      </c>
      <c r="BF402" s="218">
        <f t="shared" si="35"/>
        <v>0</v>
      </c>
      <c r="BG402" s="218">
        <f t="shared" si="36"/>
        <v>0</v>
      </c>
      <c r="BH402" s="218">
        <f t="shared" si="37"/>
        <v>0</v>
      </c>
      <c r="BI402" s="218">
        <f t="shared" si="38"/>
        <v>0</v>
      </c>
      <c r="BJ402" s="18" t="s">
        <v>185</v>
      </c>
      <c r="BK402" s="218">
        <f t="shared" si="39"/>
        <v>0</v>
      </c>
      <c r="BL402" s="18" t="s">
        <v>263</v>
      </c>
      <c r="BM402" s="217" t="s">
        <v>840</v>
      </c>
    </row>
    <row r="403" spans="1:65" s="2" customFormat="1" ht="21.75" customHeight="1">
      <c r="A403" s="35"/>
      <c r="B403" s="36"/>
      <c r="C403" s="205" t="s">
        <v>841</v>
      </c>
      <c r="D403" s="205" t="s">
        <v>180</v>
      </c>
      <c r="E403" s="206" t="s">
        <v>842</v>
      </c>
      <c r="F403" s="207" t="s">
        <v>843</v>
      </c>
      <c r="G403" s="208" t="s">
        <v>192</v>
      </c>
      <c r="H403" s="209">
        <v>1</v>
      </c>
      <c r="I403" s="210"/>
      <c r="J403" s="211">
        <f t="shared" si="30"/>
        <v>0</v>
      </c>
      <c r="K403" s="212"/>
      <c r="L403" s="40"/>
      <c r="M403" s="213" t="s">
        <v>1</v>
      </c>
      <c r="N403" s="214" t="s">
        <v>46</v>
      </c>
      <c r="O403" s="72"/>
      <c r="P403" s="215">
        <f t="shared" si="31"/>
        <v>0</v>
      </c>
      <c r="Q403" s="215">
        <v>0</v>
      </c>
      <c r="R403" s="215">
        <f t="shared" si="32"/>
        <v>0</v>
      </c>
      <c r="S403" s="215">
        <v>0</v>
      </c>
      <c r="T403" s="216">
        <f t="shared" si="3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263</v>
      </c>
      <c r="AT403" s="217" t="s">
        <v>180</v>
      </c>
      <c r="AU403" s="217" t="s">
        <v>185</v>
      </c>
      <c r="AY403" s="18" t="s">
        <v>177</v>
      </c>
      <c r="BE403" s="218">
        <f t="shared" si="34"/>
        <v>0</v>
      </c>
      <c r="BF403" s="218">
        <f t="shared" si="35"/>
        <v>0</v>
      </c>
      <c r="BG403" s="218">
        <f t="shared" si="36"/>
        <v>0</v>
      </c>
      <c r="BH403" s="218">
        <f t="shared" si="37"/>
        <v>0</v>
      </c>
      <c r="BI403" s="218">
        <f t="shared" si="38"/>
        <v>0</v>
      </c>
      <c r="BJ403" s="18" t="s">
        <v>185</v>
      </c>
      <c r="BK403" s="218">
        <f t="shared" si="39"/>
        <v>0</v>
      </c>
      <c r="BL403" s="18" t="s">
        <v>263</v>
      </c>
      <c r="BM403" s="217" t="s">
        <v>844</v>
      </c>
    </row>
    <row r="404" spans="1:65" s="2" customFormat="1" ht="21.75" customHeight="1">
      <c r="A404" s="35"/>
      <c r="B404" s="36"/>
      <c r="C404" s="263" t="s">
        <v>845</v>
      </c>
      <c r="D404" s="263" t="s">
        <v>339</v>
      </c>
      <c r="E404" s="264" t="s">
        <v>846</v>
      </c>
      <c r="F404" s="265" t="s">
        <v>847</v>
      </c>
      <c r="G404" s="266" t="s">
        <v>192</v>
      </c>
      <c r="H404" s="267">
        <v>1</v>
      </c>
      <c r="I404" s="268"/>
      <c r="J404" s="269">
        <f t="shared" si="30"/>
        <v>0</v>
      </c>
      <c r="K404" s="270"/>
      <c r="L404" s="271"/>
      <c r="M404" s="272" t="s">
        <v>1</v>
      </c>
      <c r="N404" s="273" t="s">
        <v>46</v>
      </c>
      <c r="O404" s="72"/>
      <c r="P404" s="215">
        <f t="shared" si="31"/>
        <v>0</v>
      </c>
      <c r="Q404" s="215">
        <v>2.8000000000000001E-2</v>
      </c>
      <c r="R404" s="215">
        <f t="shared" si="32"/>
        <v>2.8000000000000001E-2</v>
      </c>
      <c r="S404" s="215">
        <v>0</v>
      </c>
      <c r="T404" s="216">
        <f t="shared" si="3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360</v>
      </c>
      <c r="AT404" s="217" t="s">
        <v>339</v>
      </c>
      <c r="AU404" s="217" t="s">
        <v>185</v>
      </c>
      <c r="AY404" s="18" t="s">
        <v>177</v>
      </c>
      <c r="BE404" s="218">
        <f t="shared" si="34"/>
        <v>0</v>
      </c>
      <c r="BF404" s="218">
        <f t="shared" si="35"/>
        <v>0</v>
      </c>
      <c r="BG404" s="218">
        <f t="shared" si="36"/>
        <v>0</v>
      </c>
      <c r="BH404" s="218">
        <f t="shared" si="37"/>
        <v>0</v>
      </c>
      <c r="BI404" s="218">
        <f t="shared" si="38"/>
        <v>0</v>
      </c>
      <c r="BJ404" s="18" t="s">
        <v>185</v>
      </c>
      <c r="BK404" s="218">
        <f t="shared" si="39"/>
        <v>0</v>
      </c>
      <c r="BL404" s="18" t="s">
        <v>263</v>
      </c>
      <c r="BM404" s="217" t="s">
        <v>848</v>
      </c>
    </row>
    <row r="405" spans="1:65" s="2" customFormat="1" ht="21.75" customHeight="1">
      <c r="A405" s="35"/>
      <c r="B405" s="36"/>
      <c r="C405" s="205" t="s">
        <v>849</v>
      </c>
      <c r="D405" s="205" t="s">
        <v>180</v>
      </c>
      <c r="E405" s="206" t="s">
        <v>850</v>
      </c>
      <c r="F405" s="207" t="s">
        <v>851</v>
      </c>
      <c r="G405" s="208" t="s">
        <v>192</v>
      </c>
      <c r="H405" s="209">
        <v>9</v>
      </c>
      <c r="I405" s="210"/>
      <c r="J405" s="211">
        <f t="shared" si="30"/>
        <v>0</v>
      </c>
      <c r="K405" s="212"/>
      <c r="L405" s="40"/>
      <c r="M405" s="213" t="s">
        <v>1</v>
      </c>
      <c r="N405" s="214" t="s">
        <v>46</v>
      </c>
      <c r="O405" s="72"/>
      <c r="P405" s="215">
        <f t="shared" si="31"/>
        <v>0</v>
      </c>
      <c r="Q405" s="215">
        <v>0</v>
      </c>
      <c r="R405" s="215">
        <f t="shared" si="32"/>
        <v>0</v>
      </c>
      <c r="S405" s="215">
        <v>2.8000000000000001E-2</v>
      </c>
      <c r="T405" s="216">
        <f t="shared" si="33"/>
        <v>0.252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263</v>
      </c>
      <c r="AT405" s="217" t="s">
        <v>180</v>
      </c>
      <c r="AU405" s="217" t="s">
        <v>185</v>
      </c>
      <c r="AY405" s="18" t="s">
        <v>177</v>
      </c>
      <c r="BE405" s="218">
        <f t="shared" si="34"/>
        <v>0</v>
      </c>
      <c r="BF405" s="218">
        <f t="shared" si="35"/>
        <v>0</v>
      </c>
      <c r="BG405" s="218">
        <f t="shared" si="36"/>
        <v>0</v>
      </c>
      <c r="BH405" s="218">
        <f t="shared" si="37"/>
        <v>0</v>
      </c>
      <c r="BI405" s="218">
        <f t="shared" si="38"/>
        <v>0</v>
      </c>
      <c r="BJ405" s="18" t="s">
        <v>185</v>
      </c>
      <c r="BK405" s="218">
        <f t="shared" si="39"/>
        <v>0</v>
      </c>
      <c r="BL405" s="18" t="s">
        <v>263</v>
      </c>
      <c r="BM405" s="217" t="s">
        <v>852</v>
      </c>
    </row>
    <row r="406" spans="1:65" s="13" customFormat="1" ht="10.199999999999999">
      <c r="B406" s="219"/>
      <c r="C406" s="220"/>
      <c r="D406" s="221" t="s">
        <v>187</v>
      </c>
      <c r="E406" s="222" t="s">
        <v>1</v>
      </c>
      <c r="F406" s="223" t="s">
        <v>853</v>
      </c>
      <c r="G406" s="220"/>
      <c r="H406" s="222" t="s">
        <v>1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187</v>
      </c>
      <c r="AU406" s="229" t="s">
        <v>185</v>
      </c>
      <c r="AV406" s="13" t="s">
        <v>88</v>
      </c>
      <c r="AW406" s="13" t="s">
        <v>36</v>
      </c>
      <c r="AX406" s="13" t="s">
        <v>80</v>
      </c>
      <c r="AY406" s="229" t="s">
        <v>177</v>
      </c>
    </row>
    <row r="407" spans="1:65" s="14" customFormat="1" ht="10.199999999999999">
      <c r="B407" s="230"/>
      <c r="C407" s="231"/>
      <c r="D407" s="221" t="s">
        <v>187</v>
      </c>
      <c r="E407" s="232" t="s">
        <v>1</v>
      </c>
      <c r="F407" s="233" t="s">
        <v>200</v>
      </c>
      <c r="G407" s="231"/>
      <c r="H407" s="234">
        <v>5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187</v>
      </c>
      <c r="AU407" s="240" t="s">
        <v>185</v>
      </c>
      <c r="AV407" s="14" t="s">
        <v>185</v>
      </c>
      <c r="AW407" s="14" t="s">
        <v>36</v>
      </c>
      <c r="AX407" s="14" t="s">
        <v>80</v>
      </c>
      <c r="AY407" s="240" t="s">
        <v>177</v>
      </c>
    </row>
    <row r="408" spans="1:65" s="13" customFormat="1" ht="10.199999999999999">
      <c r="B408" s="219"/>
      <c r="C408" s="220"/>
      <c r="D408" s="221" t="s">
        <v>187</v>
      </c>
      <c r="E408" s="222" t="s">
        <v>1</v>
      </c>
      <c r="F408" s="223" t="s">
        <v>854</v>
      </c>
      <c r="G408" s="220"/>
      <c r="H408" s="222" t="s">
        <v>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187</v>
      </c>
      <c r="AU408" s="229" t="s">
        <v>185</v>
      </c>
      <c r="AV408" s="13" t="s">
        <v>88</v>
      </c>
      <c r="AW408" s="13" t="s">
        <v>36</v>
      </c>
      <c r="AX408" s="13" t="s">
        <v>80</v>
      </c>
      <c r="AY408" s="229" t="s">
        <v>177</v>
      </c>
    </row>
    <row r="409" spans="1:65" s="14" customFormat="1" ht="10.199999999999999">
      <c r="B409" s="230"/>
      <c r="C409" s="231"/>
      <c r="D409" s="221" t="s">
        <v>187</v>
      </c>
      <c r="E409" s="232" t="s">
        <v>1</v>
      </c>
      <c r="F409" s="233" t="s">
        <v>184</v>
      </c>
      <c r="G409" s="231"/>
      <c r="H409" s="234">
        <v>4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187</v>
      </c>
      <c r="AU409" s="240" t="s">
        <v>185</v>
      </c>
      <c r="AV409" s="14" t="s">
        <v>185</v>
      </c>
      <c r="AW409" s="14" t="s">
        <v>36</v>
      </c>
      <c r="AX409" s="14" t="s">
        <v>80</v>
      </c>
      <c r="AY409" s="240" t="s">
        <v>177</v>
      </c>
    </row>
    <row r="410" spans="1:65" s="15" customFormat="1" ht="10.199999999999999">
      <c r="B410" s="241"/>
      <c r="C410" s="242"/>
      <c r="D410" s="221" t="s">
        <v>187</v>
      </c>
      <c r="E410" s="243" t="s">
        <v>1</v>
      </c>
      <c r="F410" s="244" t="s">
        <v>217</v>
      </c>
      <c r="G410" s="242"/>
      <c r="H410" s="245">
        <v>9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AT410" s="251" t="s">
        <v>187</v>
      </c>
      <c r="AU410" s="251" t="s">
        <v>185</v>
      </c>
      <c r="AV410" s="15" t="s">
        <v>184</v>
      </c>
      <c r="AW410" s="15" t="s">
        <v>36</v>
      </c>
      <c r="AX410" s="15" t="s">
        <v>88</v>
      </c>
      <c r="AY410" s="251" t="s">
        <v>177</v>
      </c>
    </row>
    <row r="411" spans="1:65" s="2" customFormat="1" ht="21.75" customHeight="1">
      <c r="A411" s="35"/>
      <c r="B411" s="36"/>
      <c r="C411" s="205" t="s">
        <v>855</v>
      </c>
      <c r="D411" s="205" t="s">
        <v>180</v>
      </c>
      <c r="E411" s="206" t="s">
        <v>856</v>
      </c>
      <c r="F411" s="207" t="s">
        <v>857</v>
      </c>
      <c r="G411" s="208" t="s">
        <v>426</v>
      </c>
      <c r="H411" s="274"/>
      <c r="I411" s="210"/>
      <c r="J411" s="211">
        <f>ROUND(I411*H411,2)</f>
        <v>0</v>
      </c>
      <c r="K411" s="212"/>
      <c r="L411" s="40"/>
      <c r="M411" s="213" t="s">
        <v>1</v>
      </c>
      <c r="N411" s="214" t="s">
        <v>46</v>
      </c>
      <c r="O411" s="72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263</v>
      </c>
      <c r="AT411" s="217" t="s">
        <v>180</v>
      </c>
      <c r="AU411" s="217" t="s">
        <v>185</v>
      </c>
      <c r="AY411" s="18" t="s">
        <v>177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185</v>
      </c>
      <c r="BK411" s="218">
        <f>ROUND(I411*H411,2)</f>
        <v>0</v>
      </c>
      <c r="BL411" s="18" t="s">
        <v>263</v>
      </c>
      <c r="BM411" s="217" t="s">
        <v>858</v>
      </c>
    </row>
    <row r="412" spans="1:65" s="12" customFormat="1" ht="22.8" customHeight="1">
      <c r="B412" s="189"/>
      <c r="C412" s="190"/>
      <c r="D412" s="191" t="s">
        <v>79</v>
      </c>
      <c r="E412" s="203" t="s">
        <v>859</v>
      </c>
      <c r="F412" s="203" t="s">
        <v>860</v>
      </c>
      <c r="G412" s="190"/>
      <c r="H412" s="190"/>
      <c r="I412" s="193"/>
      <c r="J412" s="204">
        <f>BK412</f>
        <v>0</v>
      </c>
      <c r="K412" s="190"/>
      <c r="L412" s="195"/>
      <c r="M412" s="196"/>
      <c r="N412" s="197"/>
      <c r="O412" s="197"/>
      <c r="P412" s="198">
        <f>SUM(P413:P424)</f>
        <v>0</v>
      </c>
      <c r="Q412" s="197"/>
      <c r="R412" s="198">
        <f>SUM(R413:R424)</f>
        <v>0.16834799999999997</v>
      </c>
      <c r="S412" s="197"/>
      <c r="T412" s="199">
        <f>SUM(T413:T424)</f>
        <v>0</v>
      </c>
      <c r="AR412" s="200" t="s">
        <v>185</v>
      </c>
      <c r="AT412" s="201" t="s">
        <v>79</v>
      </c>
      <c r="AU412" s="201" t="s">
        <v>88</v>
      </c>
      <c r="AY412" s="200" t="s">
        <v>177</v>
      </c>
      <c r="BK412" s="202">
        <f>SUM(BK413:BK424)</f>
        <v>0</v>
      </c>
    </row>
    <row r="413" spans="1:65" s="2" customFormat="1" ht="21.75" customHeight="1">
      <c r="A413" s="35"/>
      <c r="B413" s="36"/>
      <c r="C413" s="205" t="s">
        <v>861</v>
      </c>
      <c r="D413" s="205" t="s">
        <v>180</v>
      </c>
      <c r="E413" s="206" t="s">
        <v>862</v>
      </c>
      <c r="F413" s="207" t="s">
        <v>863</v>
      </c>
      <c r="G413" s="208" t="s">
        <v>203</v>
      </c>
      <c r="H413" s="209">
        <v>0.9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46</v>
      </c>
      <c r="O413" s="72"/>
      <c r="P413" s="215">
        <f>O413*H413</f>
        <v>0</v>
      </c>
      <c r="Q413" s="215">
        <v>3.7399999999999998E-3</v>
      </c>
      <c r="R413" s="215">
        <f>Q413*H413</f>
        <v>3.3660000000000001E-3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263</v>
      </c>
      <c r="AT413" s="217" t="s">
        <v>180</v>
      </c>
      <c r="AU413" s="217" t="s">
        <v>185</v>
      </c>
      <c r="AY413" s="18" t="s">
        <v>177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185</v>
      </c>
      <c r="BK413" s="218">
        <f>ROUND(I413*H413,2)</f>
        <v>0</v>
      </c>
      <c r="BL413" s="18" t="s">
        <v>263</v>
      </c>
      <c r="BM413" s="217" t="s">
        <v>864</v>
      </c>
    </row>
    <row r="414" spans="1:65" s="13" customFormat="1" ht="20.399999999999999">
      <c r="B414" s="219"/>
      <c r="C414" s="220"/>
      <c r="D414" s="221" t="s">
        <v>187</v>
      </c>
      <c r="E414" s="222" t="s">
        <v>1</v>
      </c>
      <c r="F414" s="223" t="s">
        <v>865</v>
      </c>
      <c r="G414" s="220"/>
      <c r="H414" s="222" t="s">
        <v>1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187</v>
      </c>
      <c r="AU414" s="229" t="s">
        <v>185</v>
      </c>
      <c r="AV414" s="13" t="s">
        <v>88</v>
      </c>
      <c r="AW414" s="13" t="s">
        <v>36</v>
      </c>
      <c r="AX414" s="13" t="s">
        <v>80</v>
      </c>
      <c r="AY414" s="229" t="s">
        <v>177</v>
      </c>
    </row>
    <row r="415" spans="1:65" s="14" customFormat="1" ht="10.199999999999999">
      <c r="B415" s="230"/>
      <c r="C415" s="231"/>
      <c r="D415" s="221" t="s">
        <v>187</v>
      </c>
      <c r="E415" s="232" t="s">
        <v>1</v>
      </c>
      <c r="F415" s="233" t="s">
        <v>866</v>
      </c>
      <c r="G415" s="231"/>
      <c r="H415" s="234">
        <v>0.9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187</v>
      </c>
      <c r="AU415" s="240" t="s">
        <v>185</v>
      </c>
      <c r="AV415" s="14" t="s">
        <v>185</v>
      </c>
      <c r="AW415" s="14" t="s">
        <v>36</v>
      </c>
      <c r="AX415" s="14" t="s">
        <v>88</v>
      </c>
      <c r="AY415" s="240" t="s">
        <v>177</v>
      </c>
    </row>
    <row r="416" spans="1:65" s="2" customFormat="1" ht="21.75" customHeight="1">
      <c r="A416" s="35"/>
      <c r="B416" s="36"/>
      <c r="C416" s="205" t="s">
        <v>867</v>
      </c>
      <c r="D416" s="205" t="s">
        <v>180</v>
      </c>
      <c r="E416" s="206" t="s">
        <v>868</v>
      </c>
      <c r="F416" s="207" t="s">
        <v>869</v>
      </c>
      <c r="G416" s="208" t="s">
        <v>210</v>
      </c>
      <c r="H416" s="209">
        <v>5.0999999999999996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46</v>
      </c>
      <c r="O416" s="72"/>
      <c r="P416" s="215">
        <f>O416*H416</f>
        <v>0</v>
      </c>
      <c r="Q416" s="215">
        <v>3.6700000000000001E-3</v>
      </c>
      <c r="R416" s="215">
        <f>Q416*H416</f>
        <v>1.8716999999999998E-2</v>
      </c>
      <c r="S416" s="215">
        <v>0</v>
      </c>
      <c r="T416" s="21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263</v>
      </c>
      <c r="AT416" s="217" t="s">
        <v>180</v>
      </c>
      <c r="AU416" s="217" t="s">
        <v>185</v>
      </c>
      <c r="AY416" s="18" t="s">
        <v>177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185</v>
      </c>
      <c r="BK416" s="218">
        <f>ROUND(I416*H416,2)</f>
        <v>0</v>
      </c>
      <c r="BL416" s="18" t="s">
        <v>263</v>
      </c>
      <c r="BM416" s="217" t="s">
        <v>870</v>
      </c>
    </row>
    <row r="417" spans="1:65" s="14" customFormat="1" ht="10.199999999999999">
      <c r="B417" s="230"/>
      <c r="C417" s="231"/>
      <c r="D417" s="221" t="s">
        <v>187</v>
      </c>
      <c r="E417" s="232" t="s">
        <v>1</v>
      </c>
      <c r="F417" s="233" t="s">
        <v>871</v>
      </c>
      <c r="G417" s="231"/>
      <c r="H417" s="234">
        <v>5.0999999999999996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187</v>
      </c>
      <c r="AU417" s="240" t="s">
        <v>185</v>
      </c>
      <c r="AV417" s="14" t="s">
        <v>185</v>
      </c>
      <c r="AW417" s="14" t="s">
        <v>36</v>
      </c>
      <c r="AX417" s="14" t="s">
        <v>80</v>
      </c>
      <c r="AY417" s="240" t="s">
        <v>177</v>
      </c>
    </row>
    <row r="418" spans="1:65" s="15" customFormat="1" ht="10.199999999999999">
      <c r="B418" s="241"/>
      <c r="C418" s="242"/>
      <c r="D418" s="221" t="s">
        <v>187</v>
      </c>
      <c r="E418" s="243" t="s">
        <v>1</v>
      </c>
      <c r="F418" s="244" t="s">
        <v>217</v>
      </c>
      <c r="G418" s="242"/>
      <c r="H418" s="245">
        <v>5.0999999999999996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187</v>
      </c>
      <c r="AU418" s="251" t="s">
        <v>185</v>
      </c>
      <c r="AV418" s="15" t="s">
        <v>184</v>
      </c>
      <c r="AW418" s="15" t="s">
        <v>36</v>
      </c>
      <c r="AX418" s="15" t="s">
        <v>88</v>
      </c>
      <c r="AY418" s="251" t="s">
        <v>177</v>
      </c>
    </row>
    <row r="419" spans="1:65" s="2" customFormat="1" ht="21.75" customHeight="1">
      <c r="A419" s="35"/>
      <c r="B419" s="36"/>
      <c r="C419" s="263" t="s">
        <v>872</v>
      </c>
      <c r="D419" s="263" t="s">
        <v>339</v>
      </c>
      <c r="E419" s="264" t="s">
        <v>873</v>
      </c>
      <c r="F419" s="265" t="s">
        <v>1070</v>
      </c>
      <c r="G419" s="266" t="s">
        <v>210</v>
      </c>
      <c r="H419" s="267">
        <v>6</v>
      </c>
      <c r="I419" s="268"/>
      <c r="J419" s="269">
        <f>ROUND(I419*H419,2)</f>
        <v>0</v>
      </c>
      <c r="K419" s="270"/>
      <c r="L419" s="271"/>
      <c r="M419" s="272" t="s">
        <v>1</v>
      </c>
      <c r="N419" s="273" t="s">
        <v>46</v>
      </c>
      <c r="O419" s="72"/>
      <c r="P419" s="215">
        <f>O419*H419</f>
        <v>0</v>
      </c>
      <c r="Q419" s="215">
        <v>1.7999999999999999E-2</v>
      </c>
      <c r="R419" s="215">
        <f>Q419*H419</f>
        <v>0.10799999999999998</v>
      </c>
      <c r="S419" s="215">
        <v>0</v>
      </c>
      <c r="T419" s="216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17" t="s">
        <v>360</v>
      </c>
      <c r="AT419" s="217" t="s">
        <v>339</v>
      </c>
      <c r="AU419" s="217" t="s">
        <v>185</v>
      </c>
      <c r="AY419" s="18" t="s">
        <v>177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8" t="s">
        <v>185</v>
      </c>
      <c r="BK419" s="218">
        <f>ROUND(I419*H419,2)</f>
        <v>0</v>
      </c>
      <c r="BL419" s="18" t="s">
        <v>263</v>
      </c>
      <c r="BM419" s="217" t="s">
        <v>875</v>
      </c>
    </row>
    <row r="420" spans="1:65" s="14" customFormat="1" ht="20.399999999999999">
      <c r="B420" s="230"/>
      <c r="C420" s="231"/>
      <c r="D420" s="221" t="s">
        <v>187</v>
      </c>
      <c r="E420" s="231"/>
      <c r="F420" s="233" t="s">
        <v>876</v>
      </c>
      <c r="G420" s="231"/>
      <c r="H420" s="234">
        <v>6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187</v>
      </c>
      <c r="AU420" s="240" t="s">
        <v>185</v>
      </c>
      <c r="AV420" s="14" t="s">
        <v>185</v>
      </c>
      <c r="AW420" s="14" t="s">
        <v>4</v>
      </c>
      <c r="AX420" s="14" t="s">
        <v>88</v>
      </c>
      <c r="AY420" s="240" t="s">
        <v>177</v>
      </c>
    </row>
    <row r="421" spans="1:65" s="2" customFormat="1" ht="16.5" customHeight="1">
      <c r="A421" s="35"/>
      <c r="B421" s="36"/>
      <c r="C421" s="205" t="s">
        <v>877</v>
      </c>
      <c r="D421" s="205" t="s">
        <v>180</v>
      </c>
      <c r="E421" s="206" t="s">
        <v>878</v>
      </c>
      <c r="F421" s="207" t="s">
        <v>879</v>
      </c>
      <c r="G421" s="208" t="s">
        <v>210</v>
      </c>
      <c r="H421" s="209">
        <v>5.0999999999999996</v>
      </c>
      <c r="I421" s="210"/>
      <c r="J421" s="211">
        <f>ROUND(I421*H421,2)</f>
        <v>0</v>
      </c>
      <c r="K421" s="212"/>
      <c r="L421" s="40"/>
      <c r="M421" s="213" t="s">
        <v>1</v>
      </c>
      <c r="N421" s="214" t="s">
        <v>46</v>
      </c>
      <c r="O421" s="72"/>
      <c r="P421" s="215">
        <f>O421*H421</f>
        <v>0</v>
      </c>
      <c r="Q421" s="215">
        <v>2.9999999999999997E-4</v>
      </c>
      <c r="R421" s="215">
        <f>Q421*H421</f>
        <v>1.5299999999999997E-3</v>
      </c>
      <c r="S421" s="215">
        <v>0</v>
      </c>
      <c r="T421" s="216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7" t="s">
        <v>263</v>
      </c>
      <c r="AT421" s="217" t="s">
        <v>180</v>
      </c>
      <c r="AU421" s="217" t="s">
        <v>185</v>
      </c>
      <c r="AY421" s="18" t="s">
        <v>177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185</v>
      </c>
      <c r="BK421" s="218">
        <f>ROUND(I421*H421,2)</f>
        <v>0</v>
      </c>
      <c r="BL421" s="18" t="s">
        <v>263</v>
      </c>
      <c r="BM421" s="217" t="s">
        <v>880</v>
      </c>
    </row>
    <row r="422" spans="1:65" s="2" customFormat="1" ht="16.5" customHeight="1">
      <c r="A422" s="35"/>
      <c r="B422" s="36"/>
      <c r="C422" s="205" t="s">
        <v>881</v>
      </c>
      <c r="D422" s="205" t="s">
        <v>180</v>
      </c>
      <c r="E422" s="206" t="s">
        <v>882</v>
      </c>
      <c r="F422" s="207" t="s">
        <v>883</v>
      </c>
      <c r="G422" s="208" t="s">
        <v>203</v>
      </c>
      <c r="H422" s="209">
        <v>9</v>
      </c>
      <c r="I422" s="210"/>
      <c r="J422" s="211">
        <f>ROUND(I422*H422,2)</f>
        <v>0</v>
      </c>
      <c r="K422" s="212"/>
      <c r="L422" s="40"/>
      <c r="M422" s="213" t="s">
        <v>1</v>
      </c>
      <c r="N422" s="214" t="s">
        <v>46</v>
      </c>
      <c r="O422" s="72"/>
      <c r="P422" s="215">
        <f>O422*H422</f>
        <v>0</v>
      </c>
      <c r="Q422" s="215">
        <v>3.0000000000000001E-5</v>
      </c>
      <c r="R422" s="215">
        <f>Q422*H422</f>
        <v>2.7E-4</v>
      </c>
      <c r="S422" s="215">
        <v>0</v>
      </c>
      <c r="T422" s="216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7" t="s">
        <v>263</v>
      </c>
      <c r="AT422" s="217" t="s">
        <v>180</v>
      </c>
      <c r="AU422" s="217" t="s">
        <v>185</v>
      </c>
      <c r="AY422" s="18" t="s">
        <v>177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8" t="s">
        <v>185</v>
      </c>
      <c r="BK422" s="218">
        <f>ROUND(I422*H422,2)</f>
        <v>0</v>
      </c>
      <c r="BL422" s="18" t="s">
        <v>263</v>
      </c>
      <c r="BM422" s="217" t="s">
        <v>884</v>
      </c>
    </row>
    <row r="423" spans="1:65" s="2" customFormat="1" ht="21.75" customHeight="1">
      <c r="A423" s="35"/>
      <c r="B423" s="36"/>
      <c r="C423" s="205" t="s">
        <v>885</v>
      </c>
      <c r="D423" s="205" t="s">
        <v>180</v>
      </c>
      <c r="E423" s="206" t="s">
        <v>886</v>
      </c>
      <c r="F423" s="207" t="s">
        <v>887</v>
      </c>
      <c r="G423" s="208" t="s">
        <v>210</v>
      </c>
      <c r="H423" s="209">
        <v>5.0999999999999996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46</v>
      </c>
      <c r="O423" s="72"/>
      <c r="P423" s="215">
        <f>O423*H423</f>
        <v>0</v>
      </c>
      <c r="Q423" s="215">
        <v>7.1500000000000001E-3</v>
      </c>
      <c r="R423" s="215">
        <f>Q423*H423</f>
        <v>3.6464999999999997E-2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263</v>
      </c>
      <c r="AT423" s="217" t="s">
        <v>180</v>
      </c>
      <c r="AU423" s="217" t="s">
        <v>185</v>
      </c>
      <c r="AY423" s="18" t="s">
        <v>177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185</v>
      </c>
      <c r="BK423" s="218">
        <f>ROUND(I423*H423,2)</f>
        <v>0</v>
      </c>
      <c r="BL423" s="18" t="s">
        <v>263</v>
      </c>
      <c r="BM423" s="217" t="s">
        <v>888</v>
      </c>
    </row>
    <row r="424" spans="1:65" s="2" customFormat="1" ht="21.75" customHeight="1">
      <c r="A424" s="35"/>
      <c r="B424" s="36"/>
      <c r="C424" s="205" t="s">
        <v>889</v>
      </c>
      <c r="D424" s="205" t="s">
        <v>180</v>
      </c>
      <c r="E424" s="206" t="s">
        <v>890</v>
      </c>
      <c r="F424" s="207" t="s">
        <v>891</v>
      </c>
      <c r="G424" s="208" t="s">
        <v>426</v>
      </c>
      <c r="H424" s="274"/>
      <c r="I424" s="210"/>
      <c r="J424" s="211">
        <f>ROUND(I424*H424,2)</f>
        <v>0</v>
      </c>
      <c r="K424" s="212"/>
      <c r="L424" s="40"/>
      <c r="M424" s="213" t="s">
        <v>1</v>
      </c>
      <c r="N424" s="214" t="s">
        <v>46</v>
      </c>
      <c r="O424" s="72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7" t="s">
        <v>263</v>
      </c>
      <c r="AT424" s="217" t="s">
        <v>180</v>
      </c>
      <c r="AU424" s="217" t="s">
        <v>185</v>
      </c>
      <c r="AY424" s="18" t="s">
        <v>177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185</v>
      </c>
      <c r="BK424" s="218">
        <f>ROUND(I424*H424,2)</f>
        <v>0</v>
      </c>
      <c r="BL424" s="18" t="s">
        <v>263</v>
      </c>
      <c r="BM424" s="217" t="s">
        <v>892</v>
      </c>
    </row>
    <row r="425" spans="1:65" s="12" customFormat="1" ht="22.8" customHeight="1">
      <c r="B425" s="189"/>
      <c r="C425" s="190"/>
      <c r="D425" s="191" t="s">
        <v>79</v>
      </c>
      <c r="E425" s="203" t="s">
        <v>893</v>
      </c>
      <c r="F425" s="203" t="s">
        <v>894</v>
      </c>
      <c r="G425" s="190"/>
      <c r="H425" s="190"/>
      <c r="I425" s="193"/>
      <c r="J425" s="204">
        <f>BK425</f>
        <v>0</v>
      </c>
      <c r="K425" s="190"/>
      <c r="L425" s="195"/>
      <c r="M425" s="196"/>
      <c r="N425" s="197"/>
      <c r="O425" s="197"/>
      <c r="P425" s="198">
        <f>SUM(P426:P438)</f>
        <v>0</v>
      </c>
      <c r="Q425" s="197"/>
      <c r="R425" s="198">
        <f>SUM(R426:R438)</f>
        <v>0.12448180000000002</v>
      </c>
      <c r="S425" s="197"/>
      <c r="T425" s="199">
        <f>SUM(T426:T438)</f>
        <v>0</v>
      </c>
      <c r="AR425" s="200" t="s">
        <v>185</v>
      </c>
      <c r="AT425" s="201" t="s">
        <v>79</v>
      </c>
      <c r="AU425" s="201" t="s">
        <v>88</v>
      </c>
      <c r="AY425" s="200" t="s">
        <v>177</v>
      </c>
      <c r="BK425" s="202">
        <f>SUM(BK426:BK438)</f>
        <v>0</v>
      </c>
    </row>
    <row r="426" spans="1:65" s="2" customFormat="1" ht="21.75" customHeight="1">
      <c r="A426" s="35"/>
      <c r="B426" s="36"/>
      <c r="C426" s="205" t="s">
        <v>895</v>
      </c>
      <c r="D426" s="205" t="s">
        <v>180</v>
      </c>
      <c r="E426" s="206" t="s">
        <v>896</v>
      </c>
      <c r="F426" s="207" t="s">
        <v>897</v>
      </c>
      <c r="G426" s="208" t="s">
        <v>210</v>
      </c>
      <c r="H426" s="209">
        <v>38.6</v>
      </c>
      <c r="I426" s="210"/>
      <c r="J426" s="211">
        <f>ROUND(I426*H426,2)</f>
        <v>0</v>
      </c>
      <c r="K426" s="212"/>
      <c r="L426" s="40"/>
      <c r="M426" s="213" t="s">
        <v>1</v>
      </c>
      <c r="N426" s="214" t="s">
        <v>46</v>
      </c>
      <c r="O426" s="72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7" t="s">
        <v>263</v>
      </c>
      <c r="AT426" s="217" t="s">
        <v>180</v>
      </c>
      <c r="AU426" s="217" t="s">
        <v>185</v>
      </c>
      <c r="AY426" s="18" t="s">
        <v>177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185</v>
      </c>
      <c r="BK426" s="218">
        <f>ROUND(I426*H426,2)</f>
        <v>0</v>
      </c>
      <c r="BL426" s="18" t="s">
        <v>263</v>
      </c>
      <c r="BM426" s="217" t="s">
        <v>898</v>
      </c>
    </row>
    <row r="427" spans="1:65" s="2" customFormat="1" ht="16.5" customHeight="1">
      <c r="A427" s="35"/>
      <c r="B427" s="36"/>
      <c r="C427" s="205" t="s">
        <v>899</v>
      </c>
      <c r="D427" s="205" t="s">
        <v>180</v>
      </c>
      <c r="E427" s="206" t="s">
        <v>900</v>
      </c>
      <c r="F427" s="207" t="s">
        <v>901</v>
      </c>
      <c r="G427" s="208" t="s">
        <v>210</v>
      </c>
      <c r="H427" s="209">
        <v>38.6</v>
      </c>
      <c r="I427" s="210"/>
      <c r="J427" s="211">
        <f>ROUND(I427*H427,2)</f>
        <v>0</v>
      </c>
      <c r="K427" s="212"/>
      <c r="L427" s="40"/>
      <c r="M427" s="213" t="s">
        <v>1</v>
      </c>
      <c r="N427" s="214" t="s">
        <v>46</v>
      </c>
      <c r="O427" s="72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17" t="s">
        <v>263</v>
      </c>
      <c r="AT427" s="217" t="s">
        <v>180</v>
      </c>
      <c r="AU427" s="217" t="s">
        <v>185</v>
      </c>
      <c r="AY427" s="18" t="s">
        <v>177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185</v>
      </c>
      <c r="BK427" s="218">
        <f>ROUND(I427*H427,2)</f>
        <v>0</v>
      </c>
      <c r="BL427" s="18" t="s">
        <v>263</v>
      </c>
      <c r="BM427" s="217" t="s">
        <v>902</v>
      </c>
    </row>
    <row r="428" spans="1:65" s="2" customFormat="1" ht="21.75" customHeight="1">
      <c r="A428" s="35"/>
      <c r="B428" s="36"/>
      <c r="C428" s="205" t="s">
        <v>903</v>
      </c>
      <c r="D428" s="205" t="s">
        <v>180</v>
      </c>
      <c r="E428" s="206" t="s">
        <v>904</v>
      </c>
      <c r="F428" s="207" t="s">
        <v>905</v>
      </c>
      <c r="G428" s="208" t="s">
        <v>210</v>
      </c>
      <c r="H428" s="209">
        <v>38.6</v>
      </c>
      <c r="I428" s="210"/>
      <c r="J428" s="211">
        <f>ROUND(I428*H428,2)</f>
        <v>0</v>
      </c>
      <c r="K428" s="212"/>
      <c r="L428" s="40"/>
      <c r="M428" s="213" t="s">
        <v>1</v>
      </c>
      <c r="N428" s="214" t="s">
        <v>46</v>
      </c>
      <c r="O428" s="72"/>
      <c r="P428" s="215">
        <f>O428*H428</f>
        <v>0</v>
      </c>
      <c r="Q428" s="215">
        <v>3.0000000000000001E-5</v>
      </c>
      <c r="R428" s="215">
        <f>Q428*H428</f>
        <v>1.1580000000000002E-3</v>
      </c>
      <c r="S428" s="215">
        <v>0</v>
      </c>
      <c r="T428" s="21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7" t="s">
        <v>263</v>
      </c>
      <c r="AT428" s="217" t="s">
        <v>180</v>
      </c>
      <c r="AU428" s="217" t="s">
        <v>185</v>
      </c>
      <c r="AY428" s="18" t="s">
        <v>177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185</v>
      </c>
      <c r="BK428" s="218">
        <f>ROUND(I428*H428,2)</f>
        <v>0</v>
      </c>
      <c r="BL428" s="18" t="s">
        <v>263</v>
      </c>
      <c r="BM428" s="217" t="s">
        <v>906</v>
      </c>
    </row>
    <row r="429" spans="1:65" s="2" customFormat="1" ht="16.5" customHeight="1">
      <c r="A429" s="35"/>
      <c r="B429" s="36"/>
      <c r="C429" s="205" t="s">
        <v>907</v>
      </c>
      <c r="D429" s="205" t="s">
        <v>180</v>
      </c>
      <c r="E429" s="206" t="s">
        <v>908</v>
      </c>
      <c r="F429" s="207" t="s">
        <v>909</v>
      </c>
      <c r="G429" s="208" t="s">
        <v>210</v>
      </c>
      <c r="H429" s="209">
        <v>33.299999999999997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46</v>
      </c>
      <c r="O429" s="72"/>
      <c r="P429" s="215">
        <f>O429*H429</f>
        <v>0</v>
      </c>
      <c r="Q429" s="215">
        <v>2.9999999999999997E-4</v>
      </c>
      <c r="R429" s="215">
        <f>Q429*H429</f>
        <v>9.9899999999999989E-3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263</v>
      </c>
      <c r="AT429" s="217" t="s">
        <v>180</v>
      </c>
      <c r="AU429" s="217" t="s">
        <v>185</v>
      </c>
      <c r="AY429" s="18" t="s">
        <v>177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185</v>
      </c>
      <c r="BK429" s="218">
        <f>ROUND(I429*H429,2)</f>
        <v>0</v>
      </c>
      <c r="BL429" s="18" t="s">
        <v>263</v>
      </c>
      <c r="BM429" s="217" t="s">
        <v>910</v>
      </c>
    </row>
    <row r="430" spans="1:65" s="14" customFormat="1" ht="10.199999999999999">
      <c r="B430" s="230"/>
      <c r="C430" s="231"/>
      <c r="D430" s="221" t="s">
        <v>187</v>
      </c>
      <c r="E430" s="232" t="s">
        <v>1</v>
      </c>
      <c r="F430" s="233" t="s">
        <v>1082</v>
      </c>
      <c r="G430" s="231"/>
      <c r="H430" s="234">
        <v>33.299999999999997</v>
      </c>
      <c r="I430" s="235"/>
      <c r="J430" s="231"/>
      <c r="K430" s="231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187</v>
      </c>
      <c r="AU430" s="240" t="s">
        <v>185</v>
      </c>
      <c r="AV430" s="14" t="s">
        <v>185</v>
      </c>
      <c r="AW430" s="14" t="s">
        <v>36</v>
      </c>
      <c r="AX430" s="14" t="s">
        <v>88</v>
      </c>
      <c r="AY430" s="240" t="s">
        <v>177</v>
      </c>
    </row>
    <row r="431" spans="1:65" s="2" customFormat="1" ht="33" customHeight="1">
      <c r="A431" s="35"/>
      <c r="B431" s="36"/>
      <c r="C431" s="263" t="s">
        <v>911</v>
      </c>
      <c r="D431" s="263" t="s">
        <v>339</v>
      </c>
      <c r="E431" s="264" t="s">
        <v>912</v>
      </c>
      <c r="F431" s="265" t="s">
        <v>913</v>
      </c>
      <c r="G431" s="266" t="s">
        <v>210</v>
      </c>
      <c r="H431" s="267">
        <v>36.630000000000003</v>
      </c>
      <c r="I431" s="268"/>
      <c r="J431" s="269">
        <f>ROUND(I431*H431,2)</f>
        <v>0</v>
      </c>
      <c r="K431" s="270"/>
      <c r="L431" s="271"/>
      <c r="M431" s="272" t="s">
        <v>1</v>
      </c>
      <c r="N431" s="273" t="s">
        <v>46</v>
      </c>
      <c r="O431" s="72"/>
      <c r="P431" s="215">
        <f>O431*H431</f>
        <v>0</v>
      </c>
      <c r="Q431" s="215">
        <v>2.8700000000000002E-3</v>
      </c>
      <c r="R431" s="215">
        <f>Q431*H431</f>
        <v>0.10512810000000002</v>
      </c>
      <c r="S431" s="215">
        <v>0</v>
      </c>
      <c r="T431" s="21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7" t="s">
        <v>360</v>
      </c>
      <c r="AT431" s="217" t="s">
        <v>339</v>
      </c>
      <c r="AU431" s="217" t="s">
        <v>185</v>
      </c>
      <c r="AY431" s="18" t="s">
        <v>177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185</v>
      </c>
      <c r="BK431" s="218">
        <f>ROUND(I431*H431,2)</f>
        <v>0</v>
      </c>
      <c r="BL431" s="18" t="s">
        <v>263</v>
      </c>
      <c r="BM431" s="217" t="s">
        <v>914</v>
      </c>
    </row>
    <row r="432" spans="1:65" s="14" customFormat="1" ht="10.199999999999999">
      <c r="B432" s="230"/>
      <c r="C432" s="231"/>
      <c r="D432" s="221" t="s">
        <v>187</v>
      </c>
      <c r="E432" s="231"/>
      <c r="F432" s="233" t="s">
        <v>1115</v>
      </c>
      <c r="G432" s="231"/>
      <c r="H432" s="234">
        <v>36.630000000000003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187</v>
      </c>
      <c r="AU432" s="240" t="s">
        <v>185</v>
      </c>
      <c r="AV432" s="14" t="s">
        <v>185</v>
      </c>
      <c r="AW432" s="14" t="s">
        <v>4</v>
      </c>
      <c r="AX432" s="14" t="s">
        <v>88</v>
      </c>
      <c r="AY432" s="240" t="s">
        <v>177</v>
      </c>
    </row>
    <row r="433" spans="1:65" s="2" customFormat="1" ht="16.5" customHeight="1">
      <c r="A433" s="35"/>
      <c r="B433" s="36"/>
      <c r="C433" s="205" t="s">
        <v>916</v>
      </c>
      <c r="D433" s="205" t="s">
        <v>180</v>
      </c>
      <c r="E433" s="206" t="s">
        <v>917</v>
      </c>
      <c r="F433" s="207" t="s">
        <v>918</v>
      </c>
      <c r="G433" s="208" t="s">
        <v>203</v>
      </c>
      <c r="H433" s="209">
        <v>42.5</v>
      </c>
      <c r="I433" s="210"/>
      <c r="J433" s="211">
        <f>ROUND(I433*H433,2)</f>
        <v>0</v>
      </c>
      <c r="K433" s="212"/>
      <c r="L433" s="40"/>
      <c r="M433" s="213" t="s">
        <v>1</v>
      </c>
      <c r="N433" s="214" t="s">
        <v>46</v>
      </c>
      <c r="O433" s="72"/>
      <c r="P433" s="215">
        <f>O433*H433</f>
        <v>0</v>
      </c>
      <c r="Q433" s="215">
        <v>2.0000000000000002E-5</v>
      </c>
      <c r="R433" s="215">
        <f>Q433*H433</f>
        <v>8.5000000000000006E-4</v>
      </c>
      <c r="S433" s="215">
        <v>0</v>
      </c>
      <c r="T433" s="21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263</v>
      </c>
      <c r="AT433" s="217" t="s">
        <v>180</v>
      </c>
      <c r="AU433" s="217" t="s">
        <v>185</v>
      </c>
      <c r="AY433" s="18" t="s">
        <v>177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185</v>
      </c>
      <c r="BK433" s="218">
        <f>ROUND(I433*H433,2)</f>
        <v>0</v>
      </c>
      <c r="BL433" s="18" t="s">
        <v>263</v>
      </c>
      <c r="BM433" s="217" t="s">
        <v>919</v>
      </c>
    </row>
    <row r="434" spans="1:65" s="2" customFormat="1" ht="16.5" customHeight="1">
      <c r="A434" s="35"/>
      <c r="B434" s="36"/>
      <c r="C434" s="263" t="s">
        <v>921</v>
      </c>
      <c r="D434" s="263" t="s">
        <v>339</v>
      </c>
      <c r="E434" s="264" t="s">
        <v>922</v>
      </c>
      <c r="F434" s="265" t="s">
        <v>923</v>
      </c>
      <c r="G434" s="266" t="s">
        <v>192</v>
      </c>
      <c r="H434" s="267">
        <v>49.037999999999997</v>
      </c>
      <c r="I434" s="268"/>
      <c r="J434" s="269">
        <f>ROUND(I434*H434,2)</f>
        <v>0</v>
      </c>
      <c r="K434" s="270"/>
      <c r="L434" s="271"/>
      <c r="M434" s="272" t="s">
        <v>1</v>
      </c>
      <c r="N434" s="273" t="s">
        <v>46</v>
      </c>
      <c r="O434" s="72"/>
      <c r="P434" s="215">
        <f>O434*H434</f>
        <v>0</v>
      </c>
      <c r="Q434" s="215">
        <v>1.4999999999999999E-4</v>
      </c>
      <c r="R434" s="215">
        <f>Q434*H434</f>
        <v>7.3556999999999989E-3</v>
      </c>
      <c r="S434" s="215">
        <v>0</v>
      </c>
      <c r="T434" s="216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17" t="s">
        <v>360</v>
      </c>
      <c r="AT434" s="217" t="s">
        <v>339</v>
      </c>
      <c r="AU434" s="217" t="s">
        <v>185</v>
      </c>
      <c r="AY434" s="18" t="s">
        <v>177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8" t="s">
        <v>185</v>
      </c>
      <c r="BK434" s="218">
        <f>ROUND(I434*H434,2)</f>
        <v>0</v>
      </c>
      <c r="BL434" s="18" t="s">
        <v>263</v>
      </c>
      <c r="BM434" s="217" t="s">
        <v>924</v>
      </c>
    </row>
    <row r="435" spans="1:65" s="14" customFormat="1" ht="20.399999999999999">
      <c r="B435" s="230"/>
      <c r="C435" s="231"/>
      <c r="D435" s="221" t="s">
        <v>187</v>
      </c>
      <c r="E435" s="231"/>
      <c r="F435" s="233" t="s">
        <v>1116</v>
      </c>
      <c r="G435" s="231"/>
      <c r="H435" s="234">
        <v>49.037999999999997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187</v>
      </c>
      <c r="AU435" s="240" t="s">
        <v>185</v>
      </c>
      <c r="AV435" s="14" t="s">
        <v>185</v>
      </c>
      <c r="AW435" s="14" t="s">
        <v>4</v>
      </c>
      <c r="AX435" s="14" t="s">
        <v>88</v>
      </c>
      <c r="AY435" s="240" t="s">
        <v>177</v>
      </c>
    </row>
    <row r="436" spans="1:65" s="2" customFormat="1" ht="16.5" customHeight="1">
      <c r="A436" s="35"/>
      <c r="B436" s="36"/>
      <c r="C436" s="205" t="s">
        <v>926</v>
      </c>
      <c r="D436" s="205" t="s">
        <v>180</v>
      </c>
      <c r="E436" s="206" t="s">
        <v>927</v>
      </c>
      <c r="F436" s="207" t="s">
        <v>928</v>
      </c>
      <c r="G436" s="208" t="s">
        <v>203</v>
      </c>
      <c r="H436" s="209">
        <v>4</v>
      </c>
      <c r="I436" s="210"/>
      <c r="J436" s="211">
        <f>ROUND(I436*H436,2)</f>
        <v>0</v>
      </c>
      <c r="K436" s="212"/>
      <c r="L436" s="40"/>
      <c r="M436" s="213" t="s">
        <v>1</v>
      </c>
      <c r="N436" s="214" t="s">
        <v>46</v>
      </c>
      <c r="O436" s="72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17" t="s">
        <v>263</v>
      </c>
      <c r="AT436" s="217" t="s">
        <v>180</v>
      </c>
      <c r="AU436" s="217" t="s">
        <v>185</v>
      </c>
      <c r="AY436" s="18" t="s">
        <v>177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185</v>
      </c>
      <c r="BK436" s="218">
        <f>ROUND(I436*H436,2)</f>
        <v>0</v>
      </c>
      <c r="BL436" s="18" t="s">
        <v>263</v>
      </c>
      <c r="BM436" s="217" t="s">
        <v>929</v>
      </c>
    </row>
    <row r="437" spans="1:65" s="2" customFormat="1" ht="16.5" customHeight="1">
      <c r="A437" s="35"/>
      <c r="B437" s="36"/>
      <c r="C437" s="263" t="s">
        <v>930</v>
      </c>
      <c r="D437" s="263" t="s">
        <v>339</v>
      </c>
      <c r="E437" s="264" t="s">
        <v>931</v>
      </c>
      <c r="F437" s="265" t="s">
        <v>932</v>
      </c>
      <c r="G437" s="266" t="s">
        <v>203</v>
      </c>
      <c r="H437" s="267">
        <v>4</v>
      </c>
      <c r="I437" s="268"/>
      <c r="J437" s="269">
        <f>ROUND(I437*H437,2)</f>
        <v>0</v>
      </c>
      <c r="K437" s="270"/>
      <c r="L437" s="271"/>
      <c r="M437" s="272" t="s">
        <v>1</v>
      </c>
      <c r="N437" s="273" t="s">
        <v>46</v>
      </c>
      <c r="O437" s="72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17" t="s">
        <v>360</v>
      </c>
      <c r="AT437" s="217" t="s">
        <v>339</v>
      </c>
      <c r="AU437" s="217" t="s">
        <v>185</v>
      </c>
      <c r="AY437" s="18" t="s">
        <v>177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185</v>
      </c>
      <c r="BK437" s="218">
        <f>ROUND(I437*H437,2)</f>
        <v>0</v>
      </c>
      <c r="BL437" s="18" t="s">
        <v>263</v>
      </c>
      <c r="BM437" s="217" t="s">
        <v>933</v>
      </c>
    </row>
    <row r="438" spans="1:65" s="2" customFormat="1" ht="21.75" customHeight="1">
      <c r="A438" s="35"/>
      <c r="B438" s="36"/>
      <c r="C438" s="205" t="s">
        <v>934</v>
      </c>
      <c r="D438" s="205" t="s">
        <v>180</v>
      </c>
      <c r="E438" s="206" t="s">
        <v>935</v>
      </c>
      <c r="F438" s="207" t="s">
        <v>936</v>
      </c>
      <c r="G438" s="208" t="s">
        <v>426</v>
      </c>
      <c r="H438" s="274"/>
      <c r="I438" s="210"/>
      <c r="J438" s="211">
        <f>ROUND(I438*H438,2)</f>
        <v>0</v>
      </c>
      <c r="K438" s="212"/>
      <c r="L438" s="40"/>
      <c r="M438" s="213" t="s">
        <v>1</v>
      </c>
      <c r="N438" s="214" t="s">
        <v>46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263</v>
      </c>
      <c r="AT438" s="217" t="s">
        <v>180</v>
      </c>
      <c r="AU438" s="217" t="s">
        <v>185</v>
      </c>
      <c r="AY438" s="18" t="s">
        <v>177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185</v>
      </c>
      <c r="BK438" s="218">
        <f>ROUND(I438*H438,2)</f>
        <v>0</v>
      </c>
      <c r="BL438" s="18" t="s">
        <v>263</v>
      </c>
      <c r="BM438" s="217" t="s">
        <v>937</v>
      </c>
    </row>
    <row r="439" spans="1:65" s="12" customFormat="1" ht="22.8" customHeight="1">
      <c r="B439" s="189"/>
      <c r="C439" s="190"/>
      <c r="D439" s="191" t="s">
        <v>79</v>
      </c>
      <c r="E439" s="203" t="s">
        <v>938</v>
      </c>
      <c r="F439" s="203" t="s">
        <v>939</v>
      </c>
      <c r="G439" s="190"/>
      <c r="H439" s="190"/>
      <c r="I439" s="193"/>
      <c r="J439" s="204">
        <f>BK439</f>
        <v>0</v>
      </c>
      <c r="K439" s="190"/>
      <c r="L439" s="195"/>
      <c r="M439" s="196"/>
      <c r="N439" s="197"/>
      <c r="O439" s="197"/>
      <c r="P439" s="198">
        <f>SUM(P440:P449)</f>
        <v>0</v>
      </c>
      <c r="Q439" s="197"/>
      <c r="R439" s="198">
        <f>SUM(R440:R449)</f>
        <v>0.29846499999999998</v>
      </c>
      <c r="S439" s="197"/>
      <c r="T439" s="199">
        <f>SUM(T440:T449)</f>
        <v>0</v>
      </c>
      <c r="AR439" s="200" t="s">
        <v>185</v>
      </c>
      <c r="AT439" s="201" t="s">
        <v>79</v>
      </c>
      <c r="AU439" s="201" t="s">
        <v>88</v>
      </c>
      <c r="AY439" s="200" t="s">
        <v>177</v>
      </c>
      <c r="BK439" s="202">
        <f>SUM(BK440:BK449)</f>
        <v>0</v>
      </c>
    </row>
    <row r="440" spans="1:65" s="2" customFormat="1" ht="21.75" customHeight="1">
      <c r="A440" s="35"/>
      <c r="B440" s="36"/>
      <c r="C440" s="205" t="s">
        <v>940</v>
      </c>
      <c r="D440" s="205" t="s">
        <v>180</v>
      </c>
      <c r="E440" s="206" t="s">
        <v>941</v>
      </c>
      <c r="F440" s="207" t="s">
        <v>942</v>
      </c>
      <c r="G440" s="208" t="s">
        <v>210</v>
      </c>
      <c r="H440" s="209">
        <v>18.05</v>
      </c>
      <c r="I440" s="210"/>
      <c r="J440" s="211">
        <f>ROUND(I440*H440,2)</f>
        <v>0</v>
      </c>
      <c r="K440" s="212"/>
      <c r="L440" s="40"/>
      <c r="M440" s="213" t="s">
        <v>1</v>
      </c>
      <c r="N440" s="214" t="s">
        <v>46</v>
      </c>
      <c r="O440" s="72"/>
      <c r="P440" s="215">
        <f>O440*H440</f>
        <v>0</v>
      </c>
      <c r="Q440" s="215">
        <v>3.0000000000000001E-3</v>
      </c>
      <c r="R440" s="215">
        <f>Q440*H440</f>
        <v>5.4150000000000004E-2</v>
      </c>
      <c r="S440" s="215">
        <v>0</v>
      </c>
      <c r="T440" s="216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17" t="s">
        <v>263</v>
      </c>
      <c r="AT440" s="217" t="s">
        <v>180</v>
      </c>
      <c r="AU440" s="217" t="s">
        <v>185</v>
      </c>
      <c r="AY440" s="18" t="s">
        <v>177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8" t="s">
        <v>185</v>
      </c>
      <c r="BK440" s="218">
        <f>ROUND(I440*H440,2)</f>
        <v>0</v>
      </c>
      <c r="BL440" s="18" t="s">
        <v>263</v>
      </c>
      <c r="BM440" s="217" t="s">
        <v>943</v>
      </c>
    </row>
    <row r="441" spans="1:65" s="14" customFormat="1" ht="10.199999999999999">
      <c r="B441" s="230"/>
      <c r="C441" s="231"/>
      <c r="D441" s="221" t="s">
        <v>187</v>
      </c>
      <c r="E441" s="232" t="s">
        <v>1</v>
      </c>
      <c r="F441" s="233" t="s">
        <v>1073</v>
      </c>
      <c r="G441" s="231"/>
      <c r="H441" s="234">
        <v>20.100000000000001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187</v>
      </c>
      <c r="AU441" s="240" t="s">
        <v>185</v>
      </c>
      <c r="AV441" s="14" t="s">
        <v>185</v>
      </c>
      <c r="AW441" s="14" t="s">
        <v>36</v>
      </c>
      <c r="AX441" s="14" t="s">
        <v>80</v>
      </c>
      <c r="AY441" s="240" t="s">
        <v>177</v>
      </c>
    </row>
    <row r="442" spans="1:65" s="14" customFormat="1" ht="10.199999999999999">
      <c r="B442" s="230"/>
      <c r="C442" s="231"/>
      <c r="D442" s="221" t="s">
        <v>187</v>
      </c>
      <c r="E442" s="232" t="s">
        <v>1</v>
      </c>
      <c r="F442" s="233" t="s">
        <v>945</v>
      </c>
      <c r="G442" s="231"/>
      <c r="H442" s="234">
        <v>-2.0499999999999998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187</v>
      </c>
      <c r="AU442" s="240" t="s">
        <v>185</v>
      </c>
      <c r="AV442" s="14" t="s">
        <v>185</v>
      </c>
      <c r="AW442" s="14" t="s">
        <v>36</v>
      </c>
      <c r="AX442" s="14" t="s">
        <v>80</v>
      </c>
      <c r="AY442" s="240" t="s">
        <v>177</v>
      </c>
    </row>
    <row r="443" spans="1:65" s="15" customFormat="1" ht="10.199999999999999">
      <c r="B443" s="241"/>
      <c r="C443" s="242"/>
      <c r="D443" s="221" t="s">
        <v>187</v>
      </c>
      <c r="E443" s="243" t="s">
        <v>1</v>
      </c>
      <c r="F443" s="244" t="s">
        <v>217</v>
      </c>
      <c r="G443" s="242"/>
      <c r="H443" s="245">
        <v>18.05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AT443" s="251" t="s">
        <v>187</v>
      </c>
      <c r="AU443" s="251" t="s">
        <v>185</v>
      </c>
      <c r="AV443" s="15" t="s">
        <v>184</v>
      </c>
      <c r="AW443" s="15" t="s">
        <v>36</v>
      </c>
      <c r="AX443" s="15" t="s">
        <v>88</v>
      </c>
      <c r="AY443" s="251" t="s">
        <v>177</v>
      </c>
    </row>
    <row r="444" spans="1:65" s="2" customFormat="1" ht="33" customHeight="1">
      <c r="A444" s="35"/>
      <c r="B444" s="36"/>
      <c r="C444" s="263" t="s">
        <v>946</v>
      </c>
      <c r="D444" s="263" t="s">
        <v>339</v>
      </c>
      <c r="E444" s="264" t="s">
        <v>947</v>
      </c>
      <c r="F444" s="265" t="s">
        <v>1074</v>
      </c>
      <c r="G444" s="266" t="s">
        <v>210</v>
      </c>
      <c r="H444" s="267">
        <v>20</v>
      </c>
      <c r="I444" s="268"/>
      <c r="J444" s="269">
        <f>ROUND(I444*H444,2)</f>
        <v>0</v>
      </c>
      <c r="K444" s="270"/>
      <c r="L444" s="271"/>
      <c r="M444" s="272" t="s">
        <v>1</v>
      </c>
      <c r="N444" s="273" t="s">
        <v>46</v>
      </c>
      <c r="O444" s="72"/>
      <c r="P444" s="215">
        <f>O444*H444</f>
        <v>0</v>
      </c>
      <c r="Q444" s="215">
        <v>1.18E-2</v>
      </c>
      <c r="R444" s="215">
        <f>Q444*H444</f>
        <v>0.23599999999999999</v>
      </c>
      <c r="S444" s="215">
        <v>0</v>
      </c>
      <c r="T444" s="216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17" t="s">
        <v>360</v>
      </c>
      <c r="AT444" s="217" t="s">
        <v>339</v>
      </c>
      <c r="AU444" s="217" t="s">
        <v>185</v>
      </c>
      <c r="AY444" s="18" t="s">
        <v>177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8" t="s">
        <v>185</v>
      </c>
      <c r="BK444" s="218">
        <f>ROUND(I444*H444,2)</f>
        <v>0</v>
      </c>
      <c r="BL444" s="18" t="s">
        <v>263</v>
      </c>
      <c r="BM444" s="217" t="s">
        <v>949</v>
      </c>
    </row>
    <row r="445" spans="1:65" s="14" customFormat="1" ht="10.199999999999999">
      <c r="B445" s="230"/>
      <c r="C445" s="231"/>
      <c r="D445" s="221" t="s">
        <v>187</v>
      </c>
      <c r="E445" s="231"/>
      <c r="F445" s="233" t="s">
        <v>1075</v>
      </c>
      <c r="G445" s="231"/>
      <c r="H445" s="234">
        <v>20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187</v>
      </c>
      <c r="AU445" s="240" t="s">
        <v>185</v>
      </c>
      <c r="AV445" s="14" t="s">
        <v>185</v>
      </c>
      <c r="AW445" s="14" t="s">
        <v>4</v>
      </c>
      <c r="AX445" s="14" t="s">
        <v>88</v>
      </c>
      <c r="AY445" s="240" t="s">
        <v>177</v>
      </c>
    </row>
    <row r="446" spans="1:65" s="2" customFormat="1" ht="16.5" customHeight="1">
      <c r="A446" s="35"/>
      <c r="B446" s="36"/>
      <c r="C446" s="205" t="s">
        <v>951</v>
      </c>
      <c r="D446" s="205" t="s">
        <v>180</v>
      </c>
      <c r="E446" s="206" t="s">
        <v>952</v>
      </c>
      <c r="F446" s="207" t="s">
        <v>953</v>
      </c>
      <c r="G446" s="208" t="s">
        <v>203</v>
      </c>
      <c r="H446" s="209">
        <v>8</v>
      </c>
      <c r="I446" s="210"/>
      <c r="J446" s="211">
        <f>ROUND(I446*H446,2)</f>
        <v>0</v>
      </c>
      <c r="K446" s="212"/>
      <c r="L446" s="40"/>
      <c r="M446" s="213" t="s">
        <v>1</v>
      </c>
      <c r="N446" s="214" t="s">
        <v>46</v>
      </c>
      <c r="O446" s="72"/>
      <c r="P446" s="215">
        <f>O446*H446</f>
        <v>0</v>
      </c>
      <c r="Q446" s="215">
        <v>3.1E-4</v>
      </c>
      <c r="R446" s="215">
        <f>Q446*H446</f>
        <v>2.48E-3</v>
      </c>
      <c r="S446" s="215">
        <v>0</v>
      </c>
      <c r="T446" s="216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17" t="s">
        <v>263</v>
      </c>
      <c r="AT446" s="217" t="s">
        <v>180</v>
      </c>
      <c r="AU446" s="217" t="s">
        <v>185</v>
      </c>
      <c r="AY446" s="18" t="s">
        <v>177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8" t="s">
        <v>185</v>
      </c>
      <c r="BK446" s="218">
        <f>ROUND(I446*H446,2)</f>
        <v>0</v>
      </c>
      <c r="BL446" s="18" t="s">
        <v>263</v>
      </c>
      <c r="BM446" s="217" t="s">
        <v>954</v>
      </c>
    </row>
    <row r="447" spans="1:65" s="2" customFormat="1" ht="16.5" customHeight="1">
      <c r="A447" s="35"/>
      <c r="B447" s="36"/>
      <c r="C447" s="205" t="s">
        <v>955</v>
      </c>
      <c r="D447" s="205" t="s">
        <v>180</v>
      </c>
      <c r="E447" s="206" t="s">
        <v>956</v>
      </c>
      <c r="F447" s="207" t="s">
        <v>957</v>
      </c>
      <c r="G447" s="208" t="s">
        <v>210</v>
      </c>
      <c r="H447" s="209">
        <v>18.05</v>
      </c>
      <c r="I447" s="210"/>
      <c r="J447" s="211">
        <f>ROUND(I447*H447,2)</f>
        <v>0</v>
      </c>
      <c r="K447" s="212"/>
      <c r="L447" s="40"/>
      <c r="M447" s="213" t="s">
        <v>1</v>
      </c>
      <c r="N447" s="214" t="s">
        <v>46</v>
      </c>
      <c r="O447" s="72"/>
      <c r="P447" s="215">
        <f>O447*H447</f>
        <v>0</v>
      </c>
      <c r="Q447" s="215">
        <v>2.9999999999999997E-4</v>
      </c>
      <c r="R447" s="215">
        <f>Q447*H447</f>
        <v>5.4149999999999997E-3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263</v>
      </c>
      <c r="AT447" s="217" t="s">
        <v>180</v>
      </c>
      <c r="AU447" s="217" t="s">
        <v>185</v>
      </c>
      <c r="AY447" s="18" t="s">
        <v>177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185</v>
      </c>
      <c r="BK447" s="218">
        <f>ROUND(I447*H447,2)</f>
        <v>0</v>
      </c>
      <c r="BL447" s="18" t="s">
        <v>263</v>
      </c>
      <c r="BM447" s="217" t="s">
        <v>958</v>
      </c>
    </row>
    <row r="448" spans="1:65" s="2" customFormat="1" ht="16.5" customHeight="1">
      <c r="A448" s="35"/>
      <c r="B448" s="36"/>
      <c r="C448" s="205" t="s">
        <v>959</v>
      </c>
      <c r="D448" s="205" t="s">
        <v>180</v>
      </c>
      <c r="E448" s="206" t="s">
        <v>960</v>
      </c>
      <c r="F448" s="207" t="s">
        <v>961</v>
      </c>
      <c r="G448" s="208" t="s">
        <v>203</v>
      </c>
      <c r="H448" s="209">
        <v>14</v>
      </c>
      <c r="I448" s="210"/>
      <c r="J448" s="211">
        <f>ROUND(I448*H448,2)</f>
        <v>0</v>
      </c>
      <c r="K448" s="212"/>
      <c r="L448" s="40"/>
      <c r="M448" s="213" t="s">
        <v>1</v>
      </c>
      <c r="N448" s="214" t="s">
        <v>46</v>
      </c>
      <c r="O448" s="72"/>
      <c r="P448" s="215">
        <f>O448*H448</f>
        <v>0</v>
      </c>
      <c r="Q448" s="215">
        <v>3.0000000000000001E-5</v>
      </c>
      <c r="R448" s="215">
        <f>Q448*H448</f>
        <v>4.2000000000000002E-4</v>
      </c>
      <c r="S448" s="215">
        <v>0</v>
      </c>
      <c r="T448" s="216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17" t="s">
        <v>263</v>
      </c>
      <c r="AT448" s="217" t="s">
        <v>180</v>
      </c>
      <c r="AU448" s="217" t="s">
        <v>185</v>
      </c>
      <c r="AY448" s="18" t="s">
        <v>177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8" t="s">
        <v>185</v>
      </c>
      <c r="BK448" s="218">
        <f>ROUND(I448*H448,2)</f>
        <v>0</v>
      </c>
      <c r="BL448" s="18" t="s">
        <v>263</v>
      </c>
      <c r="BM448" s="217" t="s">
        <v>962</v>
      </c>
    </row>
    <row r="449" spans="1:65" s="2" customFormat="1" ht="21.75" customHeight="1">
      <c r="A449" s="35"/>
      <c r="B449" s="36"/>
      <c r="C449" s="205" t="s">
        <v>963</v>
      </c>
      <c r="D449" s="205" t="s">
        <v>180</v>
      </c>
      <c r="E449" s="206" t="s">
        <v>964</v>
      </c>
      <c r="F449" s="207" t="s">
        <v>965</v>
      </c>
      <c r="G449" s="208" t="s">
        <v>426</v>
      </c>
      <c r="H449" s="274"/>
      <c r="I449" s="210"/>
      <c r="J449" s="211">
        <f>ROUND(I449*H449,2)</f>
        <v>0</v>
      </c>
      <c r="K449" s="212"/>
      <c r="L449" s="40"/>
      <c r="M449" s="213" t="s">
        <v>1</v>
      </c>
      <c r="N449" s="214" t="s">
        <v>46</v>
      </c>
      <c r="O449" s="72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7" t="s">
        <v>263</v>
      </c>
      <c r="AT449" s="217" t="s">
        <v>180</v>
      </c>
      <c r="AU449" s="217" t="s">
        <v>185</v>
      </c>
      <c r="AY449" s="18" t="s">
        <v>177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185</v>
      </c>
      <c r="BK449" s="218">
        <f>ROUND(I449*H449,2)</f>
        <v>0</v>
      </c>
      <c r="BL449" s="18" t="s">
        <v>263</v>
      </c>
      <c r="BM449" s="217" t="s">
        <v>966</v>
      </c>
    </row>
    <row r="450" spans="1:65" s="12" customFormat="1" ht="22.8" customHeight="1">
      <c r="B450" s="189"/>
      <c r="C450" s="190"/>
      <c r="D450" s="191" t="s">
        <v>79</v>
      </c>
      <c r="E450" s="203" t="s">
        <v>967</v>
      </c>
      <c r="F450" s="203" t="s">
        <v>968</v>
      </c>
      <c r="G450" s="190"/>
      <c r="H450" s="190"/>
      <c r="I450" s="193"/>
      <c r="J450" s="204">
        <f>BK450</f>
        <v>0</v>
      </c>
      <c r="K450" s="190"/>
      <c r="L450" s="195"/>
      <c r="M450" s="196"/>
      <c r="N450" s="197"/>
      <c r="O450" s="197"/>
      <c r="P450" s="198">
        <f>SUM(P451:P452)</f>
        <v>0</v>
      </c>
      <c r="Q450" s="197"/>
      <c r="R450" s="198">
        <f>SUM(R451:R452)</f>
        <v>2.8999999999999998E-3</v>
      </c>
      <c r="S450" s="197"/>
      <c r="T450" s="199">
        <f>SUM(T451:T452)</f>
        <v>0</v>
      </c>
      <c r="AR450" s="200" t="s">
        <v>185</v>
      </c>
      <c r="AT450" s="201" t="s">
        <v>79</v>
      </c>
      <c r="AU450" s="201" t="s">
        <v>88</v>
      </c>
      <c r="AY450" s="200" t="s">
        <v>177</v>
      </c>
      <c r="BK450" s="202">
        <f>SUM(BK451:BK452)</f>
        <v>0</v>
      </c>
    </row>
    <row r="451" spans="1:65" s="2" customFormat="1" ht="21.75" customHeight="1">
      <c r="A451" s="35"/>
      <c r="B451" s="36"/>
      <c r="C451" s="205" t="s">
        <v>969</v>
      </c>
      <c r="D451" s="205" t="s">
        <v>180</v>
      </c>
      <c r="E451" s="206" t="s">
        <v>970</v>
      </c>
      <c r="F451" s="207" t="s">
        <v>971</v>
      </c>
      <c r="G451" s="208" t="s">
        <v>210</v>
      </c>
      <c r="H451" s="209">
        <v>5.4</v>
      </c>
      <c r="I451" s="210"/>
      <c r="J451" s="211">
        <f>ROUND(I451*H451,2)</f>
        <v>0</v>
      </c>
      <c r="K451" s="212"/>
      <c r="L451" s="40"/>
      <c r="M451" s="213" t="s">
        <v>1</v>
      </c>
      <c r="N451" s="214" t="s">
        <v>46</v>
      </c>
      <c r="O451" s="72"/>
      <c r="P451" s="215">
        <f>O451*H451</f>
        <v>0</v>
      </c>
      <c r="Q451" s="215">
        <v>2.0000000000000001E-4</v>
      </c>
      <c r="R451" s="215">
        <f>Q451*H451</f>
        <v>1.0800000000000002E-3</v>
      </c>
      <c r="S451" s="215">
        <v>0</v>
      </c>
      <c r="T451" s="216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17" t="s">
        <v>263</v>
      </c>
      <c r="AT451" s="217" t="s">
        <v>180</v>
      </c>
      <c r="AU451" s="217" t="s">
        <v>185</v>
      </c>
      <c r="AY451" s="18" t="s">
        <v>177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8" t="s">
        <v>185</v>
      </c>
      <c r="BK451" s="218">
        <f>ROUND(I451*H451,2)</f>
        <v>0</v>
      </c>
      <c r="BL451" s="18" t="s">
        <v>263</v>
      </c>
      <c r="BM451" s="217" t="s">
        <v>972</v>
      </c>
    </row>
    <row r="452" spans="1:65" s="2" customFormat="1" ht="21.75" customHeight="1">
      <c r="A452" s="35"/>
      <c r="B452" s="36"/>
      <c r="C452" s="205" t="s">
        <v>973</v>
      </c>
      <c r="D452" s="205" t="s">
        <v>180</v>
      </c>
      <c r="E452" s="206" t="s">
        <v>974</v>
      </c>
      <c r="F452" s="207" t="s">
        <v>975</v>
      </c>
      <c r="G452" s="208" t="s">
        <v>976</v>
      </c>
      <c r="H452" s="209">
        <v>14</v>
      </c>
      <c r="I452" s="210"/>
      <c r="J452" s="211">
        <f>ROUND(I452*H452,2)</f>
        <v>0</v>
      </c>
      <c r="K452" s="212"/>
      <c r="L452" s="40"/>
      <c r="M452" s="213" t="s">
        <v>1</v>
      </c>
      <c r="N452" s="214" t="s">
        <v>46</v>
      </c>
      <c r="O452" s="72"/>
      <c r="P452" s="215">
        <f>O452*H452</f>
        <v>0</v>
      </c>
      <c r="Q452" s="215">
        <v>1.2999999999999999E-4</v>
      </c>
      <c r="R452" s="215">
        <f>Q452*H452</f>
        <v>1.8199999999999998E-3</v>
      </c>
      <c r="S452" s="215">
        <v>0</v>
      </c>
      <c r="T452" s="21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7" t="s">
        <v>263</v>
      </c>
      <c r="AT452" s="217" t="s">
        <v>180</v>
      </c>
      <c r="AU452" s="217" t="s">
        <v>185</v>
      </c>
      <c r="AY452" s="18" t="s">
        <v>177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185</v>
      </c>
      <c r="BK452" s="218">
        <f>ROUND(I452*H452,2)</f>
        <v>0</v>
      </c>
      <c r="BL452" s="18" t="s">
        <v>263</v>
      </c>
      <c r="BM452" s="217" t="s">
        <v>977</v>
      </c>
    </row>
    <row r="453" spans="1:65" s="12" customFormat="1" ht="22.8" customHeight="1">
      <c r="B453" s="189"/>
      <c r="C453" s="190"/>
      <c r="D453" s="191" t="s">
        <v>79</v>
      </c>
      <c r="E453" s="203" t="s">
        <v>978</v>
      </c>
      <c r="F453" s="203" t="s">
        <v>979</v>
      </c>
      <c r="G453" s="190"/>
      <c r="H453" s="190"/>
      <c r="I453" s="193"/>
      <c r="J453" s="204">
        <f>BK453</f>
        <v>0</v>
      </c>
      <c r="K453" s="190"/>
      <c r="L453" s="195"/>
      <c r="M453" s="196"/>
      <c r="N453" s="197"/>
      <c r="O453" s="197"/>
      <c r="P453" s="198">
        <f>SUM(P454:P466)</f>
        <v>0</v>
      </c>
      <c r="Q453" s="197"/>
      <c r="R453" s="198">
        <f>SUM(R454:R466)</f>
        <v>0.13285885</v>
      </c>
      <c r="S453" s="197"/>
      <c r="T453" s="199">
        <f>SUM(T454:T466)</f>
        <v>2.4053830000000002E-2</v>
      </c>
      <c r="AR453" s="200" t="s">
        <v>185</v>
      </c>
      <c r="AT453" s="201" t="s">
        <v>79</v>
      </c>
      <c r="AU453" s="201" t="s">
        <v>88</v>
      </c>
      <c r="AY453" s="200" t="s">
        <v>177</v>
      </c>
      <c r="BK453" s="202">
        <f>SUM(BK454:BK466)</f>
        <v>0</v>
      </c>
    </row>
    <row r="454" spans="1:65" s="2" customFormat="1" ht="16.5" customHeight="1">
      <c r="A454" s="35"/>
      <c r="B454" s="36"/>
      <c r="C454" s="205" t="s">
        <v>980</v>
      </c>
      <c r="D454" s="205" t="s">
        <v>180</v>
      </c>
      <c r="E454" s="206" t="s">
        <v>981</v>
      </c>
      <c r="F454" s="207" t="s">
        <v>982</v>
      </c>
      <c r="G454" s="208" t="s">
        <v>210</v>
      </c>
      <c r="H454" s="209">
        <v>77.593000000000004</v>
      </c>
      <c r="I454" s="210"/>
      <c r="J454" s="211">
        <f>ROUND(I454*H454,2)</f>
        <v>0</v>
      </c>
      <c r="K454" s="212"/>
      <c r="L454" s="40"/>
      <c r="M454" s="213" t="s">
        <v>1</v>
      </c>
      <c r="N454" s="214" t="s">
        <v>46</v>
      </c>
      <c r="O454" s="72"/>
      <c r="P454" s="215">
        <f>O454*H454</f>
        <v>0</v>
      </c>
      <c r="Q454" s="215">
        <v>1E-3</v>
      </c>
      <c r="R454" s="215">
        <f>Q454*H454</f>
        <v>7.7593000000000009E-2</v>
      </c>
      <c r="S454" s="215">
        <v>3.1E-4</v>
      </c>
      <c r="T454" s="216">
        <f>S454*H454</f>
        <v>2.4053830000000002E-2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17" t="s">
        <v>263</v>
      </c>
      <c r="AT454" s="217" t="s">
        <v>180</v>
      </c>
      <c r="AU454" s="217" t="s">
        <v>185</v>
      </c>
      <c r="AY454" s="18" t="s">
        <v>177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8" t="s">
        <v>185</v>
      </c>
      <c r="BK454" s="218">
        <f>ROUND(I454*H454,2)</f>
        <v>0</v>
      </c>
      <c r="BL454" s="18" t="s">
        <v>263</v>
      </c>
      <c r="BM454" s="217" t="s">
        <v>983</v>
      </c>
    </row>
    <row r="455" spans="1:65" s="14" customFormat="1" ht="10.199999999999999">
      <c r="B455" s="230"/>
      <c r="C455" s="231"/>
      <c r="D455" s="221" t="s">
        <v>187</v>
      </c>
      <c r="E455" s="232" t="s">
        <v>1</v>
      </c>
      <c r="F455" s="233" t="s">
        <v>1117</v>
      </c>
      <c r="G455" s="231"/>
      <c r="H455" s="234">
        <v>77.593000000000004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187</v>
      </c>
      <c r="AU455" s="240" t="s">
        <v>185</v>
      </c>
      <c r="AV455" s="14" t="s">
        <v>185</v>
      </c>
      <c r="AW455" s="14" t="s">
        <v>36</v>
      </c>
      <c r="AX455" s="14" t="s">
        <v>88</v>
      </c>
      <c r="AY455" s="240" t="s">
        <v>177</v>
      </c>
    </row>
    <row r="456" spans="1:65" s="2" customFormat="1" ht="21.75" customHeight="1">
      <c r="A456" s="35"/>
      <c r="B456" s="36"/>
      <c r="C456" s="205" t="s">
        <v>985</v>
      </c>
      <c r="D456" s="205" t="s">
        <v>180</v>
      </c>
      <c r="E456" s="206" t="s">
        <v>986</v>
      </c>
      <c r="F456" s="207" t="s">
        <v>987</v>
      </c>
      <c r="G456" s="208" t="s">
        <v>210</v>
      </c>
      <c r="H456" s="209">
        <v>78.893000000000001</v>
      </c>
      <c r="I456" s="210"/>
      <c r="J456" s="211">
        <f>ROUND(I456*H456,2)</f>
        <v>0</v>
      </c>
      <c r="K456" s="212"/>
      <c r="L456" s="40"/>
      <c r="M456" s="213" t="s">
        <v>1</v>
      </c>
      <c r="N456" s="214" t="s">
        <v>46</v>
      </c>
      <c r="O456" s="72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7" t="s">
        <v>263</v>
      </c>
      <c r="AT456" s="217" t="s">
        <v>180</v>
      </c>
      <c r="AU456" s="217" t="s">
        <v>185</v>
      </c>
      <c r="AY456" s="18" t="s">
        <v>177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185</v>
      </c>
      <c r="BK456" s="218">
        <f>ROUND(I456*H456,2)</f>
        <v>0</v>
      </c>
      <c r="BL456" s="18" t="s">
        <v>263</v>
      </c>
      <c r="BM456" s="217" t="s">
        <v>988</v>
      </c>
    </row>
    <row r="457" spans="1:65" s="2" customFormat="1" ht="21.75" customHeight="1">
      <c r="A457" s="35"/>
      <c r="B457" s="36"/>
      <c r="C457" s="205" t="s">
        <v>989</v>
      </c>
      <c r="D457" s="205" t="s">
        <v>180</v>
      </c>
      <c r="E457" s="206" t="s">
        <v>990</v>
      </c>
      <c r="F457" s="207" t="s">
        <v>991</v>
      </c>
      <c r="G457" s="208" t="s">
        <v>210</v>
      </c>
      <c r="H457" s="209">
        <v>44.292999999999999</v>
      </c>
      <c r="I457" s="210"/>
      <c r="J457" s="211">
        <f>ROUND(I457*H457,2)</f>
        <v>0</v>
      </c>
      <c r="K457" s="212"/>
      <c r="L457" s="40"/>
      <c r="M457" s="213" t="s">
        <v>1</v>
      </c>
      <c r="N457" s="214" t="s">
        <v>46</v>
      </c>
      <c r="O457" s="72"/>
      <c r="P457" s="215">
        <f>O457*H457</f>
        <v>0</v>
      </c>
      <c r="Q457" s="215">
        <v>1.9000000000000001E-4</v>
      </c>
      <c r="R457" s="215">
        <f>Q457*H457</f>
        <v>8.4156700000000001E-3</v>
      </c>
      <c r="S457" s="215">
        <v>0</v>
      </c>
      <c r="T457" s="216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7" t="s">
        <v>263</v>
      </c>
      <c r="AT457" s="217" t="s">
        <v>180</v>
      </c>
      <c r="AU457" s="217" t="s">
        <v>185</v>
      </c>
      <c r="AY457" s="18" t="s">
        <v>177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185</v>
      </c>
      <c r="BK457" s="218">
        <f>ROUND(I457*H457,2)</f>
        <v>0</v>
      </c>
      <c r="BL457" s="18" t="s">
        <v>263</v>
      </c>
      <c r="BM457" s="217" t="s">
        <v>992</v>
      </c>
    </row>
    <row r="458" spans="1:65" s="14" customFormat="1" ht="10.199999999999999">
      <c r="B458" s="230"/>
      <c r="C458" s="231"/>
      <c r="D458" s="221" t="s">
        <v>187</v>
      </c>
      <c r="E458" s="232" t="s">
        <v>1</v>
      </c>
      <c r="F458" s="233" t="s">
        <v>1077</v>
      </c>
      <c r="G458" s="231"/>
      <c r="H458" s="234">
        <v>44.292999999999999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187</v>
      </c>
      <c r="AU458" s="240" t="s">
        <v>185</v>
      </c>
      <c r="AV458" s="14" t="s">
        <v>185</v>
      </c>
      <c r="AW458" s="14" t="s">
        <v>36</v>
      </c>
      <c r="AX458" s="14" t="s">
        <v>88</v>
      </c>
      <c r="AY458" s="240" t="s">
        <v>177</v>
      </c>
    </row>
    <row r="459" spans="1:65" s="2" customFormat="1" ht="33" customHeight="1">
      <c r="A459" s="35"/>
      <c r="B459" s="36"/>
      <c r="C459" s="205" t="s">
        <v>993</v>
      </c>
      <c r="D459" s="205" t="s">
        <v>180</v>
      </c>
      <c r="E459" s="206" t="s">
        <v>994</v>
      </c>
      <c r="F459" s="207" t="s">
        <v>995</v>
      </c>
      <c r="G459" s="208" t="s">
        <v>210</v>
      </c>
      <c r="H459" s="209">
        <v>180.19300000000001</v>
      </c>
      <c r="I459" s="210"/>
      <c r="J459" s="211">
        <f>ROUND(I459*H459,2)</f>
        <v>0</v>
      </c>
      <c r="K459" s="212"/>
      <c r="L459" s="40"/>
      <c r="M459" s="213" t="s">
        <v>1</v>
      </c>
      <c r="N459" s="214" t="s">
        <v>46</v>
      </c>
      <c r="O459" s="72"/>
      <c r="P459" s="215">
        <f>O459*H459</f>
        <v>0</v>
      </c>
      <c r="Q459" s="215">
        <v>2.5999999999999998E-4</v>
      </c>
      <c r="R459" s="215">
        <f>Q459*H459</f>
        <v>4.6850179999999998E-2</v>
      </c>
      <c r="S459" s="215">
        <v>0</v>
      </c>
      <c r="T459" s="21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7" t="s">
        <v>263</v>
      </c>
      <c r="AT459" s="217" t="s">
        <v>180</v>
      </c>
      <c r="AU459" s="217" t="s">
        <v>185</v>
      </c>
      <c r="AY459" s="18" t="s">
        <v>177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185</v>
      </c>
      <c r="BK459" s="218">
        <f>ROUND(I459*H459,2)</f>
        <v>0</v>
      </c>
      <c r="BL459" s="18" t="s">
        <v>263</v>
      </c>
      <c r="BM459" s="217" t="s">
        <v>996</v>
      </c>
    </row>
    <row r="460" spans="1:65" s="13" customFormat="1" ht="10.199999999999999">
      <c r="B460" s="219"/>
      <c r="C460" s="220"/>
      <c r="D460" s="221" t="s">
        <v>187</v>
      </c>
      <c r="E460" s="222" t="s">
        <v>1</v>
      </c>
      <c r="F460" s="223" t="s">
        <v>997</v>
      </c>
      <c r="G460" s="220"/>
      <c r="H460" s="222" t="s">
        <v>1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187</v>
      </c>
      <c r="AU460" s="229" t="s">
        <v>185</v>
      </c>
      <c r="AV460" s="13" t="s">
        <v>88</v>
      </c>
      <c r="AW460" s="13" t="s">
        <v>36</v>
      </c>
      <c r="AX460" s="13" t="s">
        <v>80</v>
      </c>
      <c r="AY460" s="229" t="s">
        <v>177</v>
      </c>
    </row>
    <row r="461" spans="1:65" s="14" customFormat="1" ht="10.199999999999999">
      <c r="B461" s="230"/>
      <c r="C461" s="231"/>
      <c r="D461" s="221" t="s">
        <v>187</v>
      </c>
      <c r="E461" s="232" t="s">
        <v>1</v>
      </c>
      <c r="F461" s="233" t="s">
        <v>1082</v>
      </c>
      <c r="G461" s="231"/>
      <c r="H461" s="234">
        <v>33.299999999999997</v>
      </c>
      <c r="I461" s="235"/>
      <c r="J461" s="231"/>
      <c r="K461" s="231"/>
      <c r="L461" s="236"/>
      <c r="M461" s="237"/>
      <c r="N461" s="238"/>
      <c r="O461" s="238"/>
      <c r="P461" s="238"/>
      <c r="Q461" s="238"/>
      <c r="R461" s="238"/>
      <c r="S461" s="238"/>
      <c r="T461" s="239"/>
      <c r="AT461" s="240" t="s">
        <v>187</v>
      </c>
      <c r="AU461" s="240" t="s">
        <v>185</v>
      </c>
      <c r="AV461" s="14" t="s">
        <v>185</v>
      </c>
      <c r="AW461" s="14" t="s">
        <v>36</v>
      </c>
      <c r="AX461" s="14" t="s">
        <v>80</v>
      </c>
      <c r="AY461" s="240" t="s">
        <v>177</v>
      </c>
    </row>
    <row r="462" spans="1:65" s="13" customFormat="1" ht="10.199999999999999">
      <c r="B462" s="219"/>
      <c r="C462" s="220"/>
      <c r="D462" s="221" t="s">
        <v>187</v>
      </c>
      <c r="E462" s="222" t="s">
        <v>1</v>
      </c>
      <c r="F462" s="223" t="s">
        <v>999</v>
      </c>
      <c r="G462" s="220"/>
      <c r="H462" s="222" t="s">
        <v>1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187</v>
      </c>
      <c r="AU462" s="229" t="s">
        <v>185</v>
      </c>
      <c r="AV462" s="13" t="s">
        <v>88</v>
      </c>
      <c r="AW462" s="13" t="s">
        <v>36</v>
      </c>
      <c r="AX462" s="13" t="s">
        <v>80</v>
      </c>
      <c r="AY462" s="229" t="s">
        <v>177</v>
      </c>
    </row>
    <row r="463" spans="1:65" s="14" customFormat="1" ht="10.199999999999999">
      <c r="B463" s="230"/>
      <c r="C463" s="231"/>
      <c r="D463" s="221" t="s">
        <v>187</v>
      </c>
      <c r="E463" s="232" t="s">
        <v>1</v>
      </c>
      <c r="F463" s="233" t="s">
        <v>1078</v>
      </c>
      <c r="G463" s="231"/>
      <c r="H463" s="234">
        <v>78.893000000000001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187</v>
      </c>
      <c r="AU463" s="240" t="s">
        <v>185</v>
      </c>
      <c r="AV463" s="14" t="s">
        <v>185</v>
      </c>
      <c r="AW463" s="14" t="s">
        <v>36</v>
      </c>
      <c r="AX463" s="14" t="s">
        <v>80</v>
      </c>
      <c r="AY463" s="240" t="s">
        <v>177</v>
      </c>
    </row>
    <row r="464" spans="1:65" s="13" customFormat="1" ht="10.199999999999999">
      <c r="B464" s="219"/>
      <c r="C464" s="220"/>
      <c r="D464" s="221" t="s">
        <v>187</v>
      </c>
      <c r="E464" s="222" t="s">
        <v>1</v>
      </c>
      <c r="F464" s="223" t="s">
        <v>1001</v>
      </c>
      <c r="G464" s="220"/>
      <c r="H464" s="222" t="s">
        <v>1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187</v>
      </c>
      <c r="AU464" s="229" t="s">
        <v>185</v>
      </c>
      <c r="AV464" s="13" t="s">
        <v>88</v>
      </c>
      <c r="AW464" s="13" t="s">
        <v>36</v>
      </c>
      <c r="AX464" s="13" t="s">
        <v>80</v>
      </c>
      <c r="AY464" s="229" t="s">
        <v>177</v>
      </c>
    </row>
    <row r="465" spans="1:65" s="14" customFormat="1" ht="10.199999999999999">
      <c r="B465" s="230"/>
      <c r="C465" s="231"/>
      <c r="D465" s="221" t="s">
        <v>187</v>
      </c>
      <c r="E465" s="232" t="s">
        <v>1</v>
      </c>
      <c r="F465" s="233" t="s">
        <v>1118</v>
      </c>
      <c r="G465" s="231"/>
      <c r="H465" s="234">
        <v>68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187</v>
      </c>
      <c r="AU465" s="240" t="s">
        <v>185</v>
      </c>
      <c r="AV465" s="14" t="s">
        <v>185</v>
      </c>
      <c r="AW465" s="14" t="s">
        <v>36</v>
      </c>
      <c r="AX465" s="14" t="s">
        <v>80</v>
      </c>
      <c r="AY465" s="240" t="s">
        <v>177</v>
      </c>
    </row>
    <row r="466" spans="1:65" s="15" customFormat="1" ht="10.199999999999999">
      <c r="B466" s="241"/>
      <c r="C466" s="242"/>
      <c r="D466" s="221" t="s">
        <v>187</v>
      </c>
      <c r="E466" s="243" t="s">
        <v>1</v>
      </c>
      <c r="F466" s="244" t="s">
        <v>217</v>
      </c>
      <c r="G466" s="242"/>
      <c r="H466" s="245">
        <v>180.19300000000001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AT466" s="251" t="s">
        <v>187</v>
      </c>
      <c r="AU466" s="251" t="s">
        <v>185</v>
      </c>
      <c r="AV466" s="15" t="s">
        <v>184</v>
      </c>
      <c r="AW466" s="15" t="s">
        <v>36</v>
      </c>
      <c r="AX466" s="15" t="s">
        <v>88</v>
      </c>
      <c r="AY466" s="251" t="s">
        <v>177</v>
      </c>
    </row>
    <row r="467" spans="1:65" s="12" customFormat="1" ht="25.95" customHeight="1">
      <c r="B467" s="189"/>
      <c r="C467" s="190"/>
      <c r="D467" s="191" t="s">
        <v>79</v>
      </c>
      <c r="E467" s="192" t="s">
        <v>1003</v>
      </c>
      <c r="F467" s="192" t="s">
        <v>1004</v>
      </c>
      <c r="G467" s="190"/>
      <c r="H467" s="190"/>
      <c r="I467" s="193"/>
      <c r="J467" s="194">
        <f>BK467</f>
        <v>0</v>
      </c>
      <c r="K467" s="190"/>
      <c r="L467" s="195"/>
      <c r="M467" s="196"/>
      <c r="N467" s="197"/>
      <c r="O467" s="197"/>
      <c r="P467" s="198">
        <f>P468+P470+P472</f>
        <v>0</v>
      </c>
      <c r="Q467" s="197"/>
      <c r="R467" s="198">
        <f>R468+R470+R472</f>
        <v>0</v>
      </c>
      <c r="S467" s="197"/>
      <c r="T467" s="199">
        <f>T468+T470+T472</f>
        <v>0</v>
      </c>
      <c r="AR467" s="200" t="s">
        <v>200</v>
      </c>
      <c r="AT467" s="201" t="s">
        <v>79</v>
      </c>
      <c r="AU467" s="201" t="s">
        <v>80</v>
      </c>
      <c r="AY467" s="200" t="s">
        <v>177</v>
      </c>
      <c r="BK467" s="202">
        <f>BK468+BK470+BK472</f>
        <v>0</v>
      </c>
    </row>
    <row r="468" spans="1:65" s="12" customFormat="1" ht="22.8" customHeight="1">
      <c r="B468" s="189"/>
      <c r="C468" s="190"/>
      <c r="D468" s="191" t="s">
        <v>79</v>
      </c>
      <c r="E468" s="203" t="s">
        <v>1005</v>
      </c>
      <c r="F468" s="203" t="s">
        <v>1006</v>
      </c>
      <c r="G468" s="190"/>
      <c r="H468" s="190"/>
      <c r="I468" s="193"/>
      <c r="J468" s="204">
        <f>BK468</f>
        <v>0</v>
      </c>
      <c r="K468" s="190"/>
      <c r="L468" s="195"/>
      <c r="M468" s="196"/>
      <c r="N468" s="197"/>
      <c r="O468" s="197"/>
      <c r="P468" s="198">
        <f>P469</f>
        <v>0</v>
      </c>
      <c r="Q468" s="197"/>
      <c r="R468" s="198">
        <f>R469</f>
        <v>0</v>
      </c>
      <c r="S468" s="197"/>
      <c r="T468" s="199">
        <f>T469</f>
        <v>0</v>
      </c>
      <c r="AR468" s="200" t="s">
        <v>200</v>
      </c>
      <c r="AT468" s="201" t="s">
        <v>79</v>
      </c>
      <c r="AU468" s="201" t="s">
        <v>88</v>
      </c>
      <c r="AY468" s="200" t="s">
        <v>177</v>
      </c>
      <c r="BK468" s="202">
        <f>BK469</f>
        <v>0</v>
      </c>
    </row>
    <row r="469" spans="1:65" s="2" customFormat="1" ht="16.5" customHeight="1">
      <c r="A469" s="35"/>
      <c r="B469" s="36"/>
      <c r="C469" s="205" t="s">
        <v>1007</v>
      </c>
      <c r="D469" s="205" t="s">
        <v>180</v>
      </c>
      <c r="E469" s="206" t="s">
        <v>1008</v>
      </c>
      <c r="F469" s="207" t="s">
        <v>1006</v>
      </c>
      <c r="G469" s="208" t="s">
        <v>426</v>
      </c>
      <c r="H469" s="274"/>
      <c r="I469" s="210"/>
      <c r="J469" s="211">
        <f>ROUND(I469*H469,2)</f>
        <v>0</v>
      </c>
      <c r="K469" s="212"/>
      <c r="L469" s="40"/>
      <c r="M469" s="213" t="s">
        <v>1</v>
      </c>
      <c r="N469" s="214" t="s">
        <v>46</v>
      </c>
      <c r="O469" s="72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17" t="s">
        <v>1009</v>
      </c>
      <c r="AT469" s="217" t="s">
        <v>180</v>
      </c>
      <c r="AU469" s="217" t="s">
        <v>185</v>
      </c>
      <c r="AY469" s="18" t="s">
        <v>177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185</v>
      </c>
      <c r="BK469" s="218">
        <f>ROUND(I469*H469,2)</f>
        <v>0</v>
      </c>
      <c r="BL469" s="18" t="s">
        <v>1009</v>
      </c>
      <c r="BM469" s="217" t="s">
        <v>1010</v>
      </c>
    </row>
    <row r="470" spans="1:65" s="12" customFormat="1" ht="22.8" customHeight="1">
      <c r="B470" s="189"/>
      <c r="C470" s="190"/>
      <c r="D470" s="191" t="s">
        <v>79</v>
      </c>
      <c r="E470" s="203" t="s">
        <v>1011</v>
      </c>
      <c r="F470" s="203" t="s">
        <v>1012</v>
      </c>
      <c r="G470" s="190"/>
      <c r="H470" s="190"/>
      <c r="I470" s="193"/>
      <c r="J470" s="204">
        <f>BK470</f>
        <v>0</v>
      </c>
      <c r="K470" s="190"/>
      <c r="L470" s="195"/>
      <c r="M470" s="196"/>
      <c r="N470" s="197"/>
      <c r="O470" s="197"/>
      <c r="P470" s="198">
        <f>P471</f>
        <v>0</v>
      </c>
      <c r="Q470" s="197"/>
      <c r="R470" s="198">
        <f>R471</f>
        <v>0</v>
      </c>
      <c r="S470" s="197"/>
      <c r="T470" s="199">
        <f>T471</f>
        <v>0</v>
      </c>
      <c r="AR470" s="200" t="s">
        <v>200</v>
      </c>
      <c r="AT470" s="201" t="s">
        <v>79</v>
      </c>
      <c r="AU470" s="201" t="s">
        <v>88</v>
      </c>
      <c r="AY470" s="200" t="s">
        <v>177</v>
      </c>
      <c r="BK470" s="202">
        <f>BK471</f>
        <v>0</v>
      </c>
    </row>
    <row r="471" spans="1:65" s="2" customFormat="1" ht="16.5" customHeight="1">
      <c r="A471" s="35"/>
      <c r="B471" s="36"/>
      <c r="C471" s="205" t="s">
        <v>1013</v>
      </c>
      <c r="D471" s="205" t="s">
        <v>180</v>
      </c>
      <c r="E471" s="206" t="s">
        <v>1014</v>
      </c>
      <c r="F471" s="207" t="s">
        <v>1015</v>
      </c>
      <c r="G471" s="208" t="s">
        <v>426</v>
      </c>
      <c r="H471" s="274"/>
      <c r="I471" s="210"/>
      <c r="J471" s="211">
        <f>ROUND(I471*H471,2)</f>
        <v>0</v>
      </c>
      <c r="K471" s="212"/>
      <c r="L471" s="40"/>
      <c r="M471" s="213" t="s">
        <v>1</v>
      </c>
      <c r="N471" s="214" t="s">
        <v>46</v>
      </c>
      <c r="O471" s="72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17" t="s">
        <v>1009</v>
      </c>
      <c r="AT471" s="217" t="s">
        <v>180</v>
      </c>
      <c r="AU471" s="217" t="s">
        <v>185</v>
      </c>
      <c r="AY471" s="18" t="s">
        <v>177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8" t="s">
        <v>185</v>
      </c>
      <c r="BK471" s="218">
        <f>ROUND(I471*H471,2)</f>
        <v>0</v>
      </c>
      <c r="BL471" s="18" t="s">
        <v>1009</v>
      </c>
      <c r="BM471" s="217" t="s">
        <v>1016</v>
      </c>
    </row>
    <row r="472" spans="1:65" s="12" customFormat="1" ht="22.8" customHeight="1">
      <c r="B472" s="189"/>
      <c r="C472" s="190"/>
      <c r="D472" s="191" t="s">
        <v>79</v>
      </c>
      <c r="E472" s="203" t="s">
        <v>1017</v>
      </c>
      <c r="F472" s="203" t="s">
        <v>1018</v>
      </c>
      <c r="G472" s="190"/>
      <c r="H472" s="190"/>
      <c r="I472" s="193"/>
      <c r="J472" s="204">
        <f>BK472</f>
        <v>0</v>
      </c>
      <c r="K472" s="190"/>
      <c r="L472" s="195"/>
      <c r="M472" s="196"/>
      <c r="N472" s="197"/>
      <c r="O472" s="197"/>
      <c r="P472" s="198">
        <f>P473</f>
        <v>0</v>
      </c>
      <c r="Q472" s="197"/>
      <c r="R472" s="198">
        <f>R473</f>
        <v>0</v>
      </c>
      <c r="S472" s="197"/>
      <c r="T472" s="199">
        <f>T473</f>
        <v>0</v>
      </c>
      <c r="AR472" s="200" t="s">
        <v>200</v>
      </c>
      <c r="AT472" s="201" t="s">
        <v>79</v>
      </c>
      <c r="AU472" s="201" t="s">
        <v>88</v>
      </c>
      <c r="AY472" s="200" t="s">
        <v>177</v>
      </c>
      <c r="BK472" s="202">
        <f>BK473</f>
        <v>0</v>
      </c>
    </row>
    <row r="473" spans="1:65" s="2" customFormat="1" ht="16.5" customHeight="1">
      <c r="A473" s="35"/>
      <c r="B473" s="36"/>
      <c r="C473" s="205" t="s">
        <v>1019</v>
      </c>
      <c r="D473" s="205" t="s">
        <v>180</v>
      </c>
      <c r="E473" s="206" t="s">
        <v>1020</v>
      </c>
      <c r="F473" s="207" t="s">
        <v>1021</v>
      </c>
      <c r="G473" s="208" t="s">
        <v>426</v>
      </c>
      <c r="H473" s="274"/>
      <c r="I473" s="210"/>
      <c r="J473" s="211">
        <f>ROUND(I473*H473,2)</f>
        <v>0</v>
      </c>
      <c r="K473" s="212"/>
      <c r="L473" s="40"/>
      <c r="M473" s="275" t="s">
        <v>1</v>
      </c>
      <c r="N473" s="276" t="s">
        <v>46</v>
      </c>
      <c r="O473" s="277"/>
      <c r="P473" s="278">
        <f>O473*H473</f>
        <v>0</v>
      </c>
      <c r="Q473" s="278">
        <v>0</v>
      </c>
      <c r="R473" s="278">
        <f>Q473*H473</f>
        <v>0</v>
      </c>
      <c r="S473" s="278">
        <v>0</v>
      </c>
      <c r="T473" s="279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17" t="s">
        <v>1009</v>
      </c>
      <c r="AT473" s="217" t="s">
        <v>180</v>
      </c>
      <c r="AU473" s="217" t="s">
        <v>185</v>
      </c>
      <c r="AY473" s="18" t="s">
        <v>177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8" t="s">
        <v>185</v>
      </c>
      <c r="BK473" s="218">
        <f>ROUND(I473*H473,2)</f>
        <v>0</v>
      </c>
      <c r="BL473" s="18" t="s">
        <v>1009</v>
      </c>
      <c r="BM473" s="217" t="s">
        <v>1022</v>
      </c>
    </row>
    <row r="474" spans="1:65" s="2" customFormat="1" ht="6.9" customHeight="1">
      <c r="A474" s="35"/>
      <c r="B474" s="55"/>
      <c r="C474" s="56"/>
      <c r="D474" s="56"/>
      <c r="E474" s="56"/>
      <c r="F474" s="56"/>
      <c r="G474" s="56"/>
      <c r="H474" s="56"/>
      <c r="I474" s="153"/>
      <c r="J474" s="56"/>
      <c r="K474" s="56"/>
      <c r="L474" s="40"/>
      <c r="M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</row>
  </sheetData>
  <sheetProtection algorithmName="SHA-512" hashValue="FQq54qpPd8OP4jxnX7hzj8GdxhJW07aYCc6eFDx1qLebEttsjHLYKn/PhSslSa0cYBcClD7D16tooJqvbs0/vw==" saltValue="kOvj5aI7Wwq37wT0tvVp4rBGYg5yvhuChuOTpgtuAsc11XTIBMO3TmvWAy7qIocveZQmTiyMOAYWweozy5CcXg==" spinCount="100000" sheet="1" objects="1" scenarios="1" formatColumns="0" formatRows="0" autoFilter="0"/>
  <autoFilter ref="C143:K473" xr:uid="{00000000-0009-0000-0000-000005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474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104</v>
      </c>
    </row>
    <row r="3" spans="1:46" s="1" customFormat="1" ht="6.9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" hidden="1" customHeight="1">
      <c r="B4" s="21"/>
      <c r="D4" s="113" t="s">
        <v>126</v>
      </c>
      <c r="I4" s="109"/>
      <c r="L4" s="21"/>
      <c r="M4" s="114" t="s">
        <v>10</v>
      </c>
      <c r="AT4" s="18" t="s">
        <v>4</v>
      </c>
    </row>
    <row r="5" spans="1:46" s="1" customFormat="1" ht="6.9" hidden="1" customHeight="1">
      <c r="B5" s="21"/>
      <c r="I5" s="109"/>
      <c r="L5" s="21"/>
    </row>
    <row r="6" spans="1:46" s="1" customFormat="1" ht="12" hidden="1" customHeight="1">
      <c r="B6" s="21"/>
      <c r="D6" s="115" t="s">
        <v>16</v>
      </c>
      <c r="I6" s="109"/>
      <c r="L6" s="21"/>
    </row>
    <row r="7" spans="1:46" s="1" customFormat="1" ht="16.5" hidden="1" customHeight="1">
      <c r="B7" s="21"/>
      <c r="E7" s="321" t="str">
        <f>'Rekapitulace stavby'!K6</f>
        <v>Reko pokojů II.ETAPA 21 pokojů - PD- - -</v>
      </c>
      <c r="F7" s="322"/>
      <c r="G7" s="322"/>
      <c r="H7" s="322"/>
      <c r="I7" s="109"/>
      <c r="L7" s="21"/>
    </row>
    <row r="8" spans="1:46" s="2" customFormat="1" ht="12" hidden="1" customHeight="1">
      <c r="A8" s="35"/>
      <c r="B8" s="40"/>
      <c r="C8" s="35"/>
      <c r="D8" s="115" t="s">
        <v>127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23" t="s">
        <v>1184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15. 4. 2020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5" t="s">
        <v>30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5" t="s">
        <v>32</v>
      </c>
      <c r="E20" s="35"/>
      <c r="F20" s="35"/>
      <c r="G20" s="35"/>
      <c r="H20" s="35"/>
      <c r="I20" s="118" t="s">
        <v>25</v>
      </c>
      <c r="J20" s="117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7" t="s">
        <v>34</v>
      </c>
      <c r="F21" s="35"/>
      <c r="G21" s="35"/>
      <c r="H21" s="35"/>
      <c r="I21" s="118" t="s">
        <v>28</v>
      </c>
      <c r="J21" s="117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5" t="s">
        <v>37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5" t="s">
        <v>39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116"/>
      <c r="J30" s="127">
        <f>ROUND(J144,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9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30" t="s">
        <v>44</v>
      </c>
      <c r="E33" s="115" t="s">
        <v>45</v>
      </c>
      <c r="F33" s="131">
        <f>ROUND((SUM(BE144:BE473)),  2)</f>
        <v>0</v>
      </c>
      <c r="G33" s="35"/>
      <c r="H33" s="35"/>
      <c r="I33" s="132">
        <v>0.21</v>
      </c>
      <c r="J33" s="131">
        <f>ROUND(((SUM(BE144:BE473))*I33),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15" t="s">
        <v>46</v>
      </c>
      <c r="F34" s="131">
        <f>ROUND((SUM(BF144:BF473)),  2)</f>
        <v>0</v>
      </c>
      <c r="G34" s="35"/>
      <c r="H34" s="35"/>
      <c r="I34" s="132">
        <v>0.15</v>
      </c>
      <c r="J34" s="131">
        <f>ROUND(((SUM(BF144:BF473))*I34),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47</v>
      </c>
      <c r="F35" s="131">
        <f>ROUND((SUM(BG144:BG473)),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48</v>
      </c>
      <c r="F36" s="131">
        <f>ROUND((SUM(BH144:BH473)),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49</v>
      </c>
      <c r="F37" s="131">
        <f>ROUND((SUM(BI144:BI473)),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33"/>
      <c r="D39" s="134" t="s">
        <v>50</v>
      </c>
      <c r="E39" s="135"/>
      <c r="F39" s="135"/>
      <c r="G39" s="136" t="s">
        <v>51</v>
      </c>
      <c r="H39" s="137" t="s">
        <v>52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>
      <c r="B41" s="21"/>
      <c r="I41" s="109"/>
      <c r="L41" s="21"/>
    </row>
    <row r="42" spans="1:31" s="1" customFormat="1" ht="14.4" hidden="1" customHeight="1">
      <c r="B42" s="21"/>
      <c r="I42" s="109"/>
      <c r="L42" s="21"/>
    </row>
    <row r="43" spans="1:31" s="1" customFormat="1" ht="14.4" hidden="1" customHeight="1">
      <c r="B43" s="21"/>
      <c r="I43" s="109"/>
      <c r="L43" s="21"/>
    </row>
    <row r="44" spans="1:31" s="1" customFormat="1" ht="14.4" hidden="1" customHeight="1">
      <c r="B44" s="21"/>
      <c r="I44" s="109"/>
      <c r="L44" s="21"/>
    </row>
    <row r="45" spans="1:31" s="1" customFormat="1" ht="14.4" hidden="1" customHeight="1">
      <c r="B45" s="21"/>
      <c r="I45" s="109"/>
      <c r="L45" s="21"/>
    </row>
    <row r="46" spans="1:31" s="1" customFormat="1" ht="14.4" hidden="1" customHeight="1">
      <c r="B46" s="21"/>
      <c r="I46" s="109"/>
      <c r="L46" s="21"/>
    </row>
    <row r="47" spans="1:31" s="1" customFormat="1" ht="14.4" hidden="1" customHeight="1">
      <c r="B47" s="21"/>
      <c r="I47" s="109"/>
      <c r="L47" s="21"/>
    </row>
    <row r="48" spans="1:31" s="1" customFormat="1" ht="14.4" hidden="1" customHeight="1">
      <c r="B48" s="21"/>
      <c r="I48" s="109"/>
      <c r="L48" s="21"/>
    </row>
    <row r="49" spans="1:31" s="1" customFormat="1" ht="14.4" hidden="1" customHeight="1">
      <c r="B49" s="21"/>
      <c r="I49" s="109"/>
      <c r="L49" s="21"/>
    </row>
    <row r="50" spans="1:31" s="2" customFormat="1" ht="14.4" hidden="1" customHeight="1">
      <c r="B50" s="52"/>
      <c r="D50" s="141" t="s">
        <v>53</v>
      </c>
      <c r="E50" s="142"/>
      <c r="F50" s="142"/>
      <c r="G50" s="141" t="s">
        <v>54</v>
      </c>
      <c r="H50" s="142"/>
      <c r="I50" s="143"/>
      <c r="J50" s="142"/>
      <c r="K50" s="142"/>
      <c r="L50" s="52"/>
    </row>
    <row r="51" spans="1:31" ht="10.199999999999999" hidden="1">
      <c r="B51" s="21"/>
      <c r="L51" s="21"/>
    </row>
    <row r="52" spans="1:31" ht="10.199999999999999" hidden="1">
      <c r="B52" s="21"/>
      <c r="L52" s="21"/>
    </row>
    <row r="53" spans="1:31" ht="10.199999999999999" hidden="1">
      <c r="B53" s="21"/>
      <c r="L53" s="21"/>
    </row>
    <row r="54" spans="1:31" ht="10.199999999999999" hidden="1">
      <c r="B54" s="21"/>
      <c r="L54" s="21"/>
    </row>
    <row r="55" spans="1:31" ht="10.199999999999999" hidden="1">
      <c r="B55" s="21"/>
      <c r="L55" s="21"/>
    </row>
    <row r="56" spans="1:31" ht="10.199999999999999" hidden="1">
      <c r="B56" s="21"/>
      <c r="L56" s="21"/>
    </row>
    <row r="57" spans="1:31" ht="10.199999999999999" hidden="1">
      <c r="B57" s="21"/>
      <c r="L57" s="21"/>
    </row>
    <row r="58" spans="1:31" ht="10.199999999999999" hidden="1">
      <c r="B58" s="21"/>
      <c r="L58" s="21"/>
    </row>
    <row r="59" spans="1:31" ht="10.199999999999999" hidden="1">
      <c r="B59" s="21"/>
      <c r="L59" s="21"/>
    </row>
    <row r="60" spans="1:31" ht="10.199999999999999" hidden="1">
      <c r="B60" s="21"/>
      <c r="L60" s="21"/>
    </row>
    <row r="61" spans="1:31" s="2" customFormat="1" ht="13.2" hidden="1">
      <c r="A61" s="35"/>
      <c r="B61" s="40"/>
      <c r="C61" s="35"/>
      <c r="D61" s="144" t="s">
        <v>55</v>
      </c>
      <c r="E61" s="145"/>
      <c r="F61" s="146" t="s">
        <v>56</v>
      </c>
      <c r="G61" s="144" t="s">
        <v>55</v>
      </c>
      <c r="H61" s="145"/>
      <c r="I61" s="147"/>
      <c r="J61" s="148" t="s">
        <v>56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hidden="1">
      <c r="B62" s="21"/>
      <c r="L62" s="21"/>
    </row>
    <row r="63" spans="1:31" ht="10.199999999999999" hidden="1">
      <c r="B63" s="21"/>
      <c r="L63" s="21"/>
    </row>
    <row r="64" spans="1:31" ht="10.199999999999999" hidden="1">
      <c r="B64" s="21"/>
      <c r="L64" s="21"/>
    </row>
    <row r="65" spans="1:31" s="2" customFormat="1" ht="13.2" hidden="1">
      <c r="A65" s="35"/>
      <c r="B65" s="40"/>
      <c r="C65" s="35"/>
      <c r="D65" s="141" t="s">
        <v>57</v>
      </c>
      <c r="E65" s="149"/>
      <c r="F65" s="149"/>
      <c r="G65" s="141" t="s">
        <v>58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hidden="1">
      <c r="B66" s="21"/>
      <c r="L66" s="21"/>
    </row>
    <row r="67" spans="1:31" ht="10.199999999999999" hidden="1">
      <c r="B67" s="21"/>
      <c r="L67" s="21"/>
    </row>
    <row r="68" spans="1:31" ht="10.199999999999999" hidden="1">
      <c r="B68" s="21"/>
      <c r="L68" s="21"/>
    </row>
    <row r="69" spans="1:31" ht="10.199999999999999" hidden="1">
      <c r="B69" s="21"/>
      <c r="L69" s="21"/>
    </row>
    <row r="70" spans="1:31" ht="10.199999999999999" hidden="1">
      <c r="B70" s="21"/>
      <c r="L70" s="21"/>
    </row>
    <row r="71" spans="1:31" ht="10.199999999999999" hidden="1">
      <c r="B71" s="21"/>
      <c r="L71" s="21"/>
    </row>
    <row r="72" spans="1:31" ht="10.199999999999999" hidden="1">
      <c r="B72" s="21"/>
      <c r="L72" s="21"/>
    </row>
    <row r="73" spans="1:31" ht="10.199999999999999" hidden="1">
      <c r="B73" s="21"/>
      <c r="L73" s="21"/>
    </row>
    <row r="74" spans="1:31" ht="10.199999999999999" hidden="1">
      <c r="B74" s="21"/>
      <c r="L74" s="21"/>
    </row>
    <row r="75" spans="1:31" ht="10.199999999999999" hidden="1">
      <c r="B75" s="21"/>
      <c r="L75" s="21"/>
    </row>
    <row r="76" spans="1:31" s="2" customFormat="1" ht="13.2" hidden="1">
      <c r="A76" s="35"/>
      <c r="B76" s="40"/>
      <c r="C76" s="35"/>
      <c r="D76" s="144" t="s">
        <v>55</v>
      </c>
      <c r="E76" s="145"/>
      <c r="F76" s="146" t="s">
        <v>56</v>
      </c>
      <c r="G76" s="144" t="s">
        <v>55</v>
      </c>
      <c r="H76" s="145"/>
      <c r="I76" s="147"/>
      <c r="J76" s="148" t="s">
        <v>56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28" t="str">
        <f>E7</f>
        <v>Reko pokojů II.ETAPA 21 pokojů - PD- - -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127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06 - Stavební úpravy pokoje 253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Sedlčany</v>
      </c>
      <c r="G89" s="37"/>
      <c r="H89" s="37"/>
      <c r="I89" s="118" t="s">
        <v>22</v>
      </c>
      <c r="J89" s="67" t="str">
        <f>IF(J12="","",J12)</f>
        <v>15. 4. 2020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24</v>
      </c>
      <c r="D91" s="37"/>
      <c r="E91" s="37"/>
      <c r="F91" s="28" t="str">
        <f>E15</f>
        <v>Domov Sedlčany - poskytovatel soc. služeb</v>
      </c>
      <c r="G91" s="37"/>
      <c r="H91" s="37"/>
      <c r="I91" s="118" t="s">
        <v>32</v>
      </c>
      <c r="J91" s="33" t="str">
        <f>E21</f>
        <v>Ing. Michal Strnad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8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57" t="s">
        <v>130</v>
      </c>
      <c r="D94" s="158"/>
      <c r="E94" s="158"/>
      <c r="F94" s="158"/>
      <c r="G94" s="158"/>
      <c r="H94" s="158"/>
      <c r="I94" s="159"/>
      <c r="J94" s="160" t="s">
        <v>131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hidden="1" customHeight="1">
      <c r="A96" s="35"/>
      <c r="B96" s="36"/>
      <c r="C96" s="161" t="s">
        <v>132</v>
      </c>
      <c r="D96" s="37"/>
      <c r="E96" s="37"/>
      <c r="F96" s="37"/>
      <c r="G96" s="37"/>
      <c r="H96" s="37"/>
      <c r="I96" s="116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133</v>
      </c>
    </row>
    <row r="97" spans="2:12" s="9" customFormat="1" ht="24.9" hidden="1" customHeight="1">
      <c r="B97" s="162"/>
      <c r="C97" s="163"/>
      <c r="D97" s="164" t="s">
        <v>134</v>
      </c>
      <c r="E97" s="165"/>
      <c r="F97" s="165"/>
      <c r="G97" s="165"/>
      <c r="H97" s="165"/>
      <c r="I97" s="166"/>
      <c r="J97" s="167">
        <f>J145</f>
        <v>0</v>
      </c>
      <c r="K97" s="163"/>
      <c r="L97" s="168"/>
    </row>
    <row r="98" spans="2:12" s="10" customFormat="1" ht="19.95" hidden="1" customHeight="1">
      <c r="B98" s="169"/>
      <c r="C98" s="170"/>
      <c r="D98" s="171" t="s">
        <v>135</v>
      </c>
      <c r="E98" s="172"/>
      <c r="F98" s="172"/>
      <c r="G98" s="172"/>
      <c r="H98" s="172"/>
      <c r="I98" s="173"/>
      <c r="J98" s="174">
        <f>J146</f>
        <v>0</v>
      </c>
      <c r="K98" s="170"/>
      <c r="L98" s="175"/>
    </row>
    <row r="99" spans="2:12" s="10" customFormat="1" ht="19.95" hidden="1" customHeight="1">
      <c r="B99" s="169"/>
      <c r="C99" s="170"/>
      <c r="D99" s="171" t="s">
        <v>136</v>
      </c>
      <c r="E99" s="172"/>
      <c r="F99" s="172"/>
      <c r="G99" s="172"/>
      <c r="H99" s="172"/>
      <c r="I99" s="173"/>
      <c r="J99" s="174">
        <f>J177</f>
        <v>0</v>
      </c>
      <c r="K99" s="170"/>
      <c r="L99" s="175"/>
    </row>
    <row r="100" spans="2:12" s="10" customFormat="1" ht="19.95" hidden="1" customHeight="1">
      <c r="B100" s="169"/>
      <c r="C100" s="170"/>
      <c r="D100" s="171" t="s">
        <v>137</v>
      </c>
      <c r="E100" s="172"/>
      <c r="F100" s="172"/>
      <c r="G100" s="172"/>
      <c r="H100" s="172"/>
      <c r="I100" s="173"/>
      <c r="J100" s="174">
        <f>J252</f>
        <v>0</v>
      </c>
      <c r="K100" s="170"/>
      <c r="L100" s="175"/>
    </row>
    <row r="101" spans="2:12" s="10" customFormat="1" ht="19.95" hidden="1" customHeight="1">
      <c r="B101" s="169"/>
      <c r="C101" s="170"/>
      <c r="D101" s="171" t="s">
        <v>138</v>
      </c>
      <c r="E101" s="172"/>
      <c r="F101" s="172"/>
      <c r="G101" s="172"/>
      <c r="H101" s="172"/>
      <c r="I101" s="173"/>
      <c r="J101" s="174">
        <f>J268</f>
        <v>0</v>
      </c>
      <c r="K101" s="170"/>
      <c r="L101" s="175"/>
    </row>
    <row r="102" spans="2:12" s="10" customFormat="1" ht="19.95" hidden="1" customHeight="1">
      <c r="B102" s="169"/>
      <c r="C102" s="170"/>
      <c r="D102" s="171" t="s">
        <v>139</v>
      </c>
      <c r="E102" s="172"/>
      <c r="F102" s="172"/>
      <c r="G102" s="172"/>
      <c r="H102" s="172"/>
      <c r="I102" s="173"/>
      <c r="J102" s="174">
        <f>J274</f>
        <v>0</v>
      </c>
      <c r="K102" s="170"/>
      <c r="L102" s="175"/>
    </row>
    <row r="103" spans="2:12" s="9" customFormat="1" ht="24.9" hidden="1" customHeight="1">
      <c r="B103" s="162"/>
      <c r="C103" s="163"/>
      <c r="D103" s="164" t="s">
        <v>140</v>
      </c>
      <c r="E103" s="165"/>
      <c r="F103" s="165"/>
      <c r="G103" s="165"/>
      <c r="H103" s="165"/>
      <c r="I103" s="166"/>
      <c r="J103" s="167">
        <f>J276</f>
        <v>0</v>
      </c>
      <c r="K103" s="163"/>
      <c r="L103" s="168"/>
    </row>
    <row r="104" spans="2:12" s="10" customFormat="1" ht="19.95" hidden="1" customHeight="1">
      <c r="B104" s="169"/>
      <c r="C104" s="170"/>
      <c r="D104" s="171" t="s">
        <v>141</v>
      </c>
      <c r="E104" s="172"/>
      <c r="F104" s="172"/>
      <c r="G104" s="172"/>
      <c r="H104" s="172"/>
      <c r="I104" s="173"/>
      <c r="J104" s="174">
        <f>J277</f>
        <v>0</v>
      </c>
      <c r="K104" s="170"/>
      <c r="L104" s="175"/>
    </row>
    <row r="105" spans="2:12" s="10" customFormat="1" ht="19.95" hidden="1" customHeight="1">
      <c r="B105" s="169"/>
      <c r="C105" s="170"/>
      <c r="D105" s="171" t="s">
        <v>142</v>
      </c>
      <c r="E105" s="172"/>
      <c r="F105" s="172"/>
      <c r="G105" s="172"/>
      <c r="H105" s="172"/>
      <c r="I105" s="173"/>
      <c r="J105" s="174">
        <f>J285</f>
        <v>0</v>
      </c>
      <c r="K105" s="170"/>
      <c r="L105" s="175"/>
    </row>
    <row r="106" spans="2:12" s="10" customFormat="1" ht="19.95" hidden="1" customHeight="1">
      <c r="B106" s="169"/>
      <c r="C106" s="170"/>
      <c r="D106" s="171" t="s">
        <v>143</v>
      </c>
      <c r="E106" s="172"/>
      <c r="F106" s="172"/>
      <c r="G106" s="172"/>
      <c r="H106" s="172"/>
      <c r="I106" s="173"/>
      <c r="J106" s="174">
        <f>J296</f>
        <v>0</v>
      </c>
      <c r="K106" s="170"/>
      <c r="L106" s="175"/>
    </row>
    <row r="107" spans="2:12" s="10" customFormat="1" ht="19.95" hidden="1" customHeight="1">
      <c r="B107" s="169"/>
      <c r="C107" s="170"/>
      <c r="D107" s="171" t="s">
        <v>144</v>
      </c>
      <c r="E107" s="172"/>
      <c r="F107" s="172"/>
      <c r="G107" s="172"/>
      <c r="H107" s="172"/>
      <c r="I107" s="173"/>
      <c r="J107" s="174">
        <f>J304</f>
        <v>0</v>
      </c>
      <c r="K107" s="170"/>
      <c r="L107" s="175"/>
    </row>
    <row r="108" spans="2:12" s="10" customFormat="1" ht="19.95" hidden="1" customHeight="1">
      <c r="B108" s="169"/>
      <c r="C108" s="170"/>
      <c r="D108" s="171" t="s">
        <v>145</v>
      </c>
      <c r="E108" s="172"/>
      <c r="F108" s="172"/>
      <c r="G108" s="172"/>
      <c r="H108" s="172"/>
      <c r="I108" s="173"/>
      <c r="J108" s="174">
        <f>J314</f>
        <v>0</v>
      </c>
      <c r="K108" s="170"/>
      <c r="L108" s="175"/>
    </row>
    <row r="109" spans="2:12" s="10" customFormat="1" ht="19.95" hidden="1" customHeight="1">
      <c r="B109" s="169"/>
      <c r="C109" s="170"/>
      <c r="D109" s="171" t="s">
        <v>146</v>
      </c>
      <c r="E109" s="172"/>
      <c r="F109" s="172"/>
      <c r="G109" s="172"/>
      <c r="H109" s="172"/>
      <c r="I109" s="173"/>
      <c r="J109" s="174">
        <f>J332</f>
        <v>0</v>
      </c>
      <c r="K109" s="170"/>
      <c r="L109" s="175"/>
    </row>
    <row r="110" spans="2:12" s="10" customFormat="1" ht="19.95" hidden="1" customHeight="1">
      <c r="B110" s="169"/>
      <c r="C110" s="170"/>
      <c r="D110" s="171" t="s">
        <v>147</v>
      </c>
      <c r="E110" s="172"/>
      <c r="F110" s="172"/>
      <c r="G110" s="172"/>
      <c r="H110" s="172"/>
      <c r="I110" s="173"/>
      <c r="J110" s="174">
        <f>J334</f>
        <v>0</v>
      </c>
      <c r="K110" s="170"/>
      <c r="L110" s="175"/>
    </row>
    <row r="111" spans="2:12" s="10" customFormat="1" ht="19.95" hidden="1" customHeight="1">
      <c r="B111" s="169"/>
      <c r="C111" s="170"/>
      <c r="D111" s="171" t="s">
        <v>148</v>
      </c>
      <c r="E111" s="172"/>
      <c r="F111" s="172"/>
      <c r="G111" s="172"/>
      <c r="H111" s="172"/>
      <c r="I111" s="173"/>
      <c r="J111" s="174">
        <f>J343</f>
        <v>0</v>
      </c>
      <c r="K111" s="170"/>
      <c r="L111" s="175"/>
    </row>
    <row r="112" spans="2:12" s="10" customFormat="1" ht="19.95" hidden="1" customHeight="1">
      <c r="B112" s="169"/>
      <c r="C112" s="170"/>
      <c r="D112" s="171" t="s">
        <v>149</v>
      </c>
      <c r="E112" s="172"/>
      <c r="F112" s="172"/>
      <c r="G112" s="172"/>
      <c r="H112" s="172"/>
      <c r="I112" s="173"/>
      <c r="J112" s="174">
        <f>J375</f>
        <v>0</v>
      </c>
      <c r="K112" s="170"/>
      <c r="L112" s="175"/>
    </row>
    <row r="113" spans="1:31" s="10" customFormat="1" ht="19.95" hidden="1" customHeight="1">
      <c r="B113" s="169"/>
      <c r="C113" s="170"/>
      <c r="D113" s="171" t="s">
        <v>150</v>
      </c>
      <c r="E113" s="172"/>
      <c r="F113" s="172"/>
      <c r="G113" s="172"/>
      <c r="H113" s="172"/>
      <c r="I113" s="173"/>
      <c r="J113" s="174">
        <f>J383</f>
        <v>0</v>
      </c>
      <c r="K113" s="170"/>
      <c r="L113" s="175"/>
    </row>
    <row r="114" spans="1:31" s="10" customFormat="1" ht="19.95" hidden="1" customHeight="1">
      <c r="B114" s="169"/>
      <c r="C114" s="170"/>
      <c r="D114" s="171" t="s">
        <v>151</v>
      </c>
      <c r="E114" s="172"/>
      <c r="F114" s="172"/>
      <c r="G114" s="172"/>
      <c r="H114" s="172"/>
      <c r="I114" s="173"/>
      <c r="J114" s="174">
        <f>J386</f>
        <v>0</v>
      </c>
      <c r="K114" s="170"/>
      <c r="L114" s="175"/>
    </row>
    <row r="115" spans="1:31" s="10" customFormat="1" ht="19.95" hidden="1" customHeight="1">
      <c r="B115" s="169"/>
      <c r="C115" s="170"/>
      <c r="D115" s="171" t="s">
        <v>152</v>
      </c>
      <c r="E115" s="172"/>
      <c r="F115" s="172"/>
      <c r="G115" s="172"/>
      <c r="H115" s="172"/>
      <c r="I115" s="173"/>
      <c r="J115" s="174">
        <f>J394</f>
        <v>0</v>
      </c>
      <c r="K115" s="170"/>
      <c r="L115" s="175"/>
    </row>
    <row r="116" spans="1:31" s="10" customFormat="1" ht="19.95" hidden="1" customHeight="1">
      <c r="B116" s="169"/>
      <c r="C116" s="170"/>
      <c r="D116" s="171" t="s">
        <v>153</v>
      </c>
      <c r="E116" s="172"/>
      <c r="F116" s="172"/>
      <c r="G116" s="172"/>
      <c r="H116" s="172"/>
      <c r="I116" s="173"/>
      <c r="J116" s="174">
        <f>J412</f>
        <v>0</v>
      </c>
      <c r="K116" s="170"/>
      <c r="L116" s="175"/>
    </row>
    <row r="117" spans="1:31" s="10" customFormat="1" ht="19.95" hidden="1" customHeight="1">
      <c r="B117" s="169"/>
      <c r="C117" s="170"/>
      <c r="D117" s="171" t="s">
        <v>154</v>
      </c>
      <c r="E117" s="172"/>
      <c r="F117" s="172"/>
      <c r="G117" s="172"/>
      <c r="H117" s="172"/>
      <c r="I117" s="173"/>
      <c r="J117" s="174">
        <f>J425</f>
        <v>0</v>
      </c>
      <c r="K117" s="170"/>
      <c r="L117" s="175"/>
    </row>
    <row r="118" spans="1:31" s="10" customFormat="1" ht="19.95" hidden="1" customHeight="1">
      <c r="B118" s="169"/>
      <c r="C118" s="170"/>
      <c r="D118" s="171" t="s">
        <v>155</v>
      </c>
      <c r="E118" s="172"/>
      <c r="F118" s="172"/>
      <c r="G118" s="172"/>
      <c r="H118" s="172"/>
      <c r="I118" s="173"/>
      <c r="J118" s="174">
        <f>J439</f>
        <v>0</v>
      </c>
      <c r="K118" s="170"/>
      <c r="L118" s="175"/>
    </row>
    <row r="119" spans="1:31" s="10" customFormat="1" ht="19.95" hidden="1" customHeight="1">
      <c r="B119" s="169"/>
      <c r="C119" s="170"/>
      <c r="D119" s="171" t="s">
        <v>156</v>
      </c>
      <c r="E119" s="172"/>
      <c r="F119" s="172"/>
      <c r="G119" s="172"/>
      <c r="H119" s="172"/>
      <c r="I119" s="173"/>
      <c r="J119" s="174">
        <f>J450</f>
        <v>0</v>
      </c>
      <c r="K119" s="170"/>
      <c r="L119" s="175"/>
    </row>
    <row r="120" spans="1:31" s="10" customFormat="1" ht="19.95" hidden="1" customHeight="1">
      <c r="B120" s="169"/>
      <c r="C120" s="170"/>
      <c r="D120" s="171" t="s">
        <v>157</v>
      </c>
      <c r="E120" s="172"/>
      <c r="F120" s="172"/>
      <c r="G120" s="172"/>
      <c r="H120" s="172"/>
      <c r="I120" s="173"/>
      <c r="J120" s="174">
        <f>J453</f>
        <v>0</v>
      </c>
      <c r="K120" s="170"/>
      <c r="L120" s="175"/>
    </row>
    <row r="121" spans="1:31" s="9" customFormat="1" ht="24.9" hidden="1" customHeight="1">
      <c r="B121" s="162"/>
      <c r="C121" s="163"/>
      <c r="D121" s="164" t="s">
        <v>158</v>
      </c>
      <c r="E121" s="165"/>
      <c r="F121" s="165"/>
      <c r="G121" s="165"/>
      <c r="H121" s="165"/>
      <c r="I121" s="166"/>
      <c r="J121" s="167">
        <f>J467</f>
        <v>0</v>
      </c>
      <c r="K121" s="163"/>
      <c r="L121" s="168"/>
    </row>
    <row r="122" spans="1:31" s="10" customFormat="1" ht="19.95" hidden="1" customHeight="1">
      <c r="B122" s="169"/>
      <c r="C122" s="170"/>
      <c r="D122" s="171" t="s">
        <v>159</v>
      </c>
      <c r="E122" s="172"/>
      <c r="F122" s="172"/>
      <c r="G122" s="172"/>
      <c r="H122" s="172"/>
      <c r="I122" s="173"/>
      <c r="J122" s="174">
        <f>J468</f>
        <v>0</v>
      </c>
      <c r="K122" s="170"/>
      <c r="L122" s="175"/>
    </row>
    <row r="123" spans="1:31" s="10" customFormat="1" ht="19.95" hidden="1" customHeight="1">
      <c r="B123" s="169"/>
      <c r="C123" s="170"/>
      <c r="D123" s="171" t="s">
        <v>160</v>
      </c>
      <c r="E123" s="172"/>
      <c r="F123" s="172"/>
      <c r="G123" s="172"/>
      <c r="H123" s="172"/>
      <c r="I123" s="173"/>
      <c r="J123" s="174">
        <f>J470</f>
        <v>0</v>
      </c>
      <c r="K123" s="170"/>
      <c r="L123" s="175"/>
    </row>
    <row r="124" spans="1:31" s="10" customFormat="1" ht="19.95" hidden="1" customHeight="1">
      <c r="B124" s="169"/>
      <c r="C124" s="170"/>
      <c r="D124" s="171" t="s">
        <v>161</v>
      </c>
      <c r="E124" s="172"/>
      <c r="F124" s="172"/>
      <c r="G124" s="172"/>
      <c r="H124" s="172"/>
      <c r="I124" s="173"/>
      <c r="J124" s="174">
        <f>J472</f>
        <v>0</v>
      </c>
      <c r="K124" s="170"/>
      <c r="L124" s="175"/>
    </row>
    <row r="125" spans="1:31" s="2" customFormat="1" ht="21.75" hidden="1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hidden="1" customHeight="1">
      <c r="A126" s="35"/>
      <c r="B126" s="55"/>
      <c r="C126" s="56"/>
      <c r="D126" s="56"/>
      <c r="E126" s="56"/>
      <c r="F126" s="56"/>
      <c r="G126" s="56"/>
      <c r="H126" s="56"/>
      <c r="I126" s="153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ht="10.199999999999999" hidden="1"/>
    <row r="128" spans="1:31" ht="10.199999999999999" hidden="1"/>
    <row r="129" spans="1:63" ht="10.199999999999999" hidden="1"/>
    <row r="130" spans="1:63" s="2" customFormat="1" ht="6.9" customHeight="1">
      <c r="A130" s="35"/>
      <c r="B130" s="57"/>
      <c r="C130" s="58"/>
      <c r="D130" s="58"/>
      <c r="E130" s="58"/>
      <c r="F130" s="58"/>
      <c r="G130" s="58"/>
      <c r="H130" s="58"/>
      <c r="I130" s="156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" customHeight="1">
      <c r="A131" s="35"/>
      <c r="B131" s="36"/>
      <c r="C131" s="24" t="s">
        <v>162</v>
      </c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116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28" t="str">
        <f>E7</f>
        <v>Reko pokojů II.ETAPA 21 pokojů - PD- - -</v>
      </c>
      <c r="F134" s="329"/>
      <c r="G134" s="329"/>
      <c r="H134" s="329"/>
      <c r="I134" s="116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127</v>
      </c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84" t="str">
        <f>E9</f>
        <v>06 - Stavební úpravy pokoje 253</v>
      </c>
      <c r="F136" s="330"/>
      <c r="G136" s="330"/>
      <c r="H136" s="330"/>
      <c r="I136" s="116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" customHeight="1">
      <c r="A137" s="35"/>
      <c r="B137" s="36"/>
      <c r="C137" s="37"/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F12</f>
        <v>Sedlčany</v>
      </c>
      <c r="G138" s="37"/>
      <c r="H138" s="37"/>
      <c r="I138" s="118" t="s">
        <v>22</v>
      </c>
      <c r="J138" s="67" t="str">
        <f>IF(J12="","",J12)</f>
        <v>15. 4. 2020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" customHeight="1">
      <c r="A139" s="35"/>
      <c r="B139" s="36"/>
      <c r="C139" s="37"/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24</v>
      </c>
      <c r="D140" s="37"/>
      <c r="E140" s="37"/>
      <c r="F140" s="28" t="str">
        <f>E15</f>
        <v>Domov Sedlčany - poskytovatel soc. služeb</v>
      </c>
      <c r="G140" s="37"/>
      <c r="H140" s="37"/>
      <c r="I140" s="118" t="s">
        <v>32</v>
      </c>
      <c r="J140" s="33" t="str">
        <f>E21</f>
        <v>Ing. Michal Strnad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15" customHeight="1">
      <c r="A141" s="35"/>
      <c r="B141" s="36"/>
      <c r="C141" s="30" t="s">
        <v>30</v>
      </c>
      <c r="D141" s="37"/>
      <c r="E141" s="37"/>
      <c r="F141" s="28" t="str">
        <f>IF(E18="","",E18)</f>
        <v>Vyplň údaj</v>
      </c>
      <c r="G141" s="37"/>
      <c r="H141" s="37"/>
      <c r="I141" s="118" t="s">
        <v>37</v>
      </c>
      <c r="J141" s="33" t="str">
        <f>E24</f>
        <v xml:space="preserve"> 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76"/>
      <c r="B143" s="177"/>
      <c r="C143" s="178" t="s">
        <v>163</v>
      </c>
      <c r="D143" s="179" t="s">
        <v>65</v>
      </c>
      <c r="E143" s="179" t="s">
        <v>61</v>
      </c>
      <c r="F143" s="179" t="s">
        <v>62</v>
      </c>
      <c r="G143" s="179" t="s">
        <v>164</v>
      </c>
      <c r="H143" s="179" t="s">
        <v>165</v>
      </c>
      <c r="I143" s="180" t="s">
        <v>166</v>
      </c>
      <c r="J143" s="181" t="s">
        <v>131</v>
      </c>
      <c r="K143" s="182" t="s">
        <v>167</v>
      </c>
      <c r="L143" s="183"/>
      <c r="M143" s="76" t="s">
        <v>1</v>
      </c>
      <c r="N143" s="77" t="s">
        <v>44</v>
      </c>
      <c r="O143" s="77" t="s">
        <v>168</v>
      </c>
      <c r="P143" s="77" t="s">
        <v>169</v>
      </c>
      <c r="Q143" s="77" t="s">
        <v>170</v>
      </c>
      <c r="R143" s="77" t="s">
        <v>171</v>
      </c>
      <c r="S143" s="77" t="s">
        <v>172</v>
      </c>
      <c r="T143" s="78" t="s">
        <v>173</v>
      </c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</row>
    <row r="144" spans="1:63" s="2" customFormat="1" ht="22.8" customHeight="1">
      <c r="A144" s="35"/>
      <c r="B144" s="36"/>
      <c r="C144" s="83" t="s">
        <v>174</v>
      </c>
      <c r="D144" s="37"/>
      <c r="E144" s="37"/>
      <c r="F144" s="37"/>
      <c r="G144" s="37"/>
      <c r="H144" s="37"/>
      <c r="I144" s="116"/>
      <c r="J144" s="184">
        <f>BK144</f>
        <v>0</v>
      </c>
      <c r="K144" s="37"/>
      <c r="L144" s="40"/>
      <c r="M144" s="79"/>
      <c r="N144" s="185"/>
      <c r="O144" s="80"/>
      <c r="P144" s="186">
        <f>P145+P276+P467</f>
        <v>0</v>
      </c>
      <c r="Q144" s="80"/>
      <c r="R144" s="186">
        <f>R145+R276+R467</f>
        <v>9.5384764200000021</v>
      </c>
      <c r="S144" s="80"/>
      <c r="T144" s="187">
        <f>T145+T276+T467</f>
        <v>5.74284208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79</v>
      </c>
      <c r="AU144" s="18" t="s">
        <v>133</v>
      </c>
      <c r="BK144" s="188">
        <f>BK145+BK276+BK467</f>
        <v>0</v>
      </c>
    </row>
    <row r="145" spans="1:65" s="12" customFormat="1" ht="25.95" customHeight="1">
      <c r="B145" s="189"/>
      <c r="C145" s="190"/>
      <c r="D145" s="191" t="s">
        <v>79</v>
      </c>
      <c r="E145" s="192" t="s">
        <v>175</v>
      </c>
      <c r="F145" s="192" t="s">
        <v>176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P146+P177+P252+P268+P274</f>
        <v>0</v>
      </c>
      <c r="Q145" s="197"/>
      <c r="R145" s="198">
        <f>R146+R177+R252+R268+R274</f>
        <v>8.2795578900000013</v>
      </c>
      <c r="S145" s="197"/>
      <c r="T145" s="199">
        <f>T146+T177+T252+T268+T274</f>
        <v>4.8475950000000001</v>
      </c>
      <c r="AR145" s="200" t="s">
        <v>88</v>
      </c>
      <c r="AT145" s="201" t="s">
        <v>79</v>
      </c>
      <c r="AU145" s="201" t="s">
        <v>80</v>
      </c>
      <c r="AY145" s="200" t="s">
        <v>177</v>
      </c>
      <c r="BK145" s="202">
        <f>BK146+BK177+BK252+BK268+BK274</f>
        <v>0</v>
      </c>
    </row>
    <row r="146" spans="1:65" s="12" customFormat="1" ht="22.8" customHeight="1">
      <c r="B146" s="189"/>
      <c r="C146" s="190"/>
      <c r="D146" s="191" t="s">
        <v>79</v>
      </c>
      <c r="E146" s="203" t="s">
        <v>178</v>
      </c>
      <c r="F146" s="203" t="s">
        <v>179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SUM(P147:P176)</f>
        <v>0</v>
      </c>
      <c r="Q146" s="197"/>
      <c r="R146" s="198">
        <f>SUM(R147:R176)</f>
        <v>3.8081492699999999</v>
      </c>
      <c r="S146" s="197"/>
      <c r="T146" s="199">
        <f>SUM(T147:T176)</f>
        <v>0</v>
      </c>
      <c r="AR146" s="200" t="s">
        <v>88</v>
      </c>
      <c r="AT146" s="201" t="s">
        <v>79</v>
      </c>
      <c r="AU146" s="201" t="s">
        <v>88</v>
      </c>
      <c r="AY146" s="200" t="s">
        <v>177</v>
      </c>
      <c r="BK146" s="202">
        <f>SUM(BK147:BK176)</f>
        <v>0</v>
      </c>
    </row>
    <row r="147" spans="1:65" s="2" customFormat="1" ht="21.75" customHeight="1">
      <c r="A147" s="35"/>
      <c r="B147" s="36"/>
      <c r="C147" s="205" t="s">
        <v>88</v>
      </c>
      <c r="D147" s="205" t="s">
        <v>180</v>
      </c>
      <c r="E147" s="206" t="s">
        <v>181</v>
      </c>
      <c r="F147" s="207" t="s">
        <v>182</v>
      </c>
      <c r="G147" s="208" t="s">
        <v>183</v>
      </c>
      <c r="H147" s="209">
        <v>0.371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46</v>
      </c>
      <c r="O147" s="72"/>
      <c r="P147" s="215">
        <f>O147*H147</f>
        <v>0</v>
      </c>
      <c r="Q147" s="215">
        <v>1.7863599999999999</v>
      </c>
      <c r="R147" s="215">
        <f>Q147*H147</f>
        <v>0.66273956000000001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184</v>
      </c>
      <c r="AT147" s="217" t="s">
        <v>180</v>
      </c>
      <c r="AU147" s="217" t="s">
        <v>185</v>
      </c>
      <c r="AY147" s="18" t="s">
        <v>177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185</v>
      </c>
      <c r="BK147" s="218">
        <f>ROUND(I147*H147,2)</f>
        <v>0</v>
      </c>
      <c r="BL147" s="18" t="s">
        <v>184</v>
      </c>
      <c r="BM147" s="217" t="s">
        <v>186</v>
      </c>
    </row>
    <row r="148" spans="1:65" s="13" customFormat="1" ht="10.199999999999999">
      <c r="B148" s="219"/>
      <c r="C148" s="220"/>
      <c r="D148" s="221" t="s">
        <v>187</v>
      </c>
      <c r="E148" s="222" t="s">
        <v>1</v>
      </c>
      <c r="F148" s="223" t="s">
        <v>188</v>
      </c>
      <c r="G148" s="220"/>
      <c r="H148" s="222" t="s">
        <v>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187</v>
      </c>
      <c r="AU148" s="229" t="s">
        <v>185</v>
      </c>
      <c r="AV148" s="13" t="s">
        <v>88</v>
      </c>
      <c r="AW148" s="13" t="s">
        <v>36</v>
      </c>
      <c r="AX148" s="13" t="s">
        <v>80</v>
      </c>
      <c r="AY148" s="229" t="s">
        <v>177</v>
      </c>
    </row>
    <row r="149" spans="1:65" s="14" customFormat="1" ht="10.199999999999999">
      <c r="B149" s="230"/>
      <c r="C149" s="231"/>
      <c r="D149" s="221" t="s">
        <v>187</v>
      </c>
      <c r="E149" s="232" t="s">
        <v>1</v>
      </c>
      <c r="F149" s="233" t="s">
        <v>189</v>
      </c>
      <c r="G149" s="231"/>
      <c r="H149" s="234">
        <v>0.371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187</v>
      </c>
      <c r="AU149" s="240" t="s">
        <v>185</v>
      </c>
      <c r="AV149" s="14" t="s">
        <v>185</v>
      </c>
      <c r="AW149" s="14" t="s">
        <v>36</v>
      </c>
      <c r="AX149" s="14" t="s">
        <v>88</v>
      </c>
      <c r="AY149" s="240" t="s">
        <v>177</v>
      </c>
    </row>
    <row r="150" spans="1:65" s="2" customFormat="1" ht="21.75" customHeight="1">
      <c r="A150" s="35"/>
      <c r="B150" s="36"/>
      <c r="C150" s="205" t="s">
        <v>185</v>
      </c>
      <c r="D150" s="205" t="s">
        <v>180</v>
      </c>
      <c r="E150" s="206" t="s">
        <v>190</v>
      </c>
      <c r="F150" s="207" t="s">
        <v>191</v>
      </c>
      <c r="G150" s="208" t="s">
        <v>192</v>
      </c>
      <c r="H150" s="209">
        <v>2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46</v>
      </c>
      <c r="O150" s="72"/>
      <c r="P150" s="215">
        <f>O150*H150</f>
        <v>0</v>
      </c>
      <c r="Q150" s="215">
        <v>2.019E-2</v>
      </c>
      <c r="R150" s="215">
        <f>Q150*H150</f>
        <v>4.0379999999999999E-2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184</v>
      </c>
      <c r="AT150" s="217" t="s">
        <v>180</v>
      </c>
      <c r="AU150" s="217" t="s">
        <v>185</v>
      </c>
      <c r="AY150" s="18" t="s">
        <v>177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185</v>
      </c>
      <c r="BK150" s="218">
        <f>ROUND(I150*H150,2)</f>
        <v>0</v>
      </c>
      <c r="BL150" s="18" t="s">
        <v>184</v>
      </c>
      <c r="BM150" s="217" t="s">
        <v>193</v>
      </c>
    </row>
    <row r="151" spans="1:65" s="2" customFormat="1" ht="21.75" customHeight="1">
      <c r="A151" s="35"/>
      <c r="B151" s="36"/>
      <c r="C151" s="205" t="s">
        <v>178</v>
      </c>
      <c r="D151" s="205" t="s">
        <v>180</v>
      </c>
      <c r="E151" s="206" t="s">
        <v>194</v>
      </c>
      <c r="F151" s="207" t="s">
        <v>195</v>
      </c>
      <c r="G151" s="208" t="s">
        <v>192</v>
      </c>
      <c r="H151" s="209">
        <v>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46</v>
      </c>
      <c r="O151" s="72"/>
      <c r="P151" s="215">
        <f>O151*H151</f>
        <v>0</v>
      </c>
      <c r="Q151" s="215">
        <v>4.2860000000000002E-2</v>
      </c>
      <c r="R151" s="215">
        <f>Q151*H151</f>
        <v>4.2860000000000002E-2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184</v>
      </c>
      <c r="AT151" s="217" t="s">
        <v>180</v>
      </c>
      <c r="AU151" s="217" t="s">
        <v>185</v>
      </c>
      <c r="AY151" s="18" t="s">
        <v>177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185</v>
      </c>
      <c r="BK151" s="218">
        <f>ROUND(I151*H151,2)</f>
        <v>0</v>
      </c>
      <c r="BL151" s="18" t="s">
        <v>184</v>
      </c>
      <c r="BM151" s="217" t="s">
        <v>196</v>
      </c>
    </row>
    <row r="152" spans="1:65" s="2" customFormat="1" ht="21.75" customHeight="1">
      <c r="A152" s="35"/>
      <c r="B152" s="36"/>
      <c r="C152" s="205" t="s">
        <v>184</v>
      </c>
      <c r="D152" s="205" t="s">
        <v>180</v>
      </c>
      <c r="E152" s="206" t="s">
        <v>197</v>
      </c>
      <c r="F152" s="207" t="s">
        <v>198</v>
      </c>
      <c r="G152" s="208" t="s">
        <v>192</v>
      </c>
      <c r="H152" s="209">
        <v>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46</v>
      </c>
      <c r="O152" s="72"/>
      <c r="P152" s="215">
        <f>O152*H152</f>
        <v>0</v>
      </c>
      <c r="Q152" s="215">
        <v>2.444E-2</v>
      </c>
      <c r="R152" s="215">
        <f>Q152*H152</f>
        <v>2.444E-2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184</v>
      </c>
      <c r="AT152" s="217" t="s">
        <v>180</v>
      </c>
      <c r="AU152" s="217" t="s">
        <v>185</v>
      </c>
      <c r="AY152" s="18" t="s">
        <v>177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185</v>
      </c>
      <c r="BK152" s="218">
        <f>ROUND(I152*H152,2)</f>
        <v>0</v>
      </c>
      <c r="BL152" s="18" t="s">
        <v>184</v>
      </c>
      <c r="BM152" s="217" t="s">
        <v>199</v>
      </c>
    </row>
    <row r="153" spans="1:65" s="2" customFormat="1" ht="16.5" customHeight="1">
      <c r="A153" s="35"/>
      <c r="B153" s="36"/>
      <c r="C153" s="205" t="s">
        <v>200</v>
      </c>
      <c r="D153" s="205" t="s">
        <v>180</v>
      </c>
      <c r="E153" s="206" t="s">
        <v>201</v>
      </c>
      <c r="F153" s="207" t="s">
        <v>202</v>
      </c>
      <c r="G153" s="208" t="s">
        <v>203</v>
      </c>
      <c r="H153" s="209">
        <v>5.35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46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184</v>
      </c>
      <c r="AT153" s="217" t="s">
        <v>180</v>
      </c>
      <c r="AU153" s="217" t="s">
        <v>185</v>
      </c>
      <c r="AY153" s="18" t="s">
        <v>177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185</v>
      </c>
      <c r="BK153" s="218">
        <f>ROUND(I153*H153,2)</f>
        <v>0</v>
      </c>
      <c r="BL153" s="18" t="s">
        <v>184</v>
      </c>
      <c r="BM153" s="217" t="s">
        <v>204</v>
      </c>
    </row>
    <row r="154" spans="1:65" s="13" customFormat="1" ht="10.199999999999999">
      <c r="B154" s="219"/>
      <c r="C154" s="220"/>
      <c r="D154" s="221" t="s">
        <v>187</v>
      </c>
      <c r="E154" s="222" t="s">
        <v>1</v>
      </c>
      <c r="F154" s="223" t="s">
        <v>205</v>
      </c>
      <c r="G154" s="220"/>
      <c r="H154" s="222" t="s">
        <v>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187</v>
      </c>
      <c r="AU154" s="229" t="s">
        <v>185</v>
      </c>
      <c r="AV154" s="13" t="s">
        <v>88</v>
      </c>
      <c r="AW154" s="13" t="s">
        <v>36</v>
      </c>
      <c r="AX154" s="13" t="s">
        <v>80</v>
      </c>
      <c r="AY154" s="229" t="s">
        <v>177</v>
      </c>
    </row>
    <row r="155" spans="1:65" s="14" customFormat="1" ht="10.199999999999999">
      <c r="B155" s="230"/>
      <c r="C155" s="231"/>
      <c r="D155" s="221" t="s">
        <v>187</v>
      </c>
      <c r="E155" s="232" t="s">
        <v>1</v>
      </c>
      <c r="F155" s="233" t="s">
        <v>206</v>
      </c>
      <c r="G155" s="231"/>
      <c r="H155" s="234">
        <v>5.35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187</v>
      </c>
      <c r="AU155" s="240" t="s">
        <v>185</v>
      </c>
      <c r="AV155" s="14" t="s">
        <v>185</v>
      </c>
      <c r="AW155" s="14" t="s">
        <v>36</v>
      </c>
      <c r="AX155" s="14" t="s">
        <v>88</v>
      </c>
      <c r="AY155" s="240" t="s">
        <v>177</v>
      </c>
    </row>
    <row r="156" spans="1:65" s="2" customFormat="1" ht="21.75" customHeight="1">
      <c r="A156" s="35"/>
      <c r="B156" s="36"/>
      <c r="C156" s="205" t="s">
        <v>207</v>
      </c>
      <c r="D156" s="205" t="s">
        <v>180</v>
      </c>
      <c r="E156" s="206" t="s">
        <v>208</v>
      </c>
      <c r="F156" s="207" t="s">
        <v>209</v>
      </c>
      <c r="G156" s="208" t="s">
        <v>210</v>
      </c>
      <c r="H156" s="209">
        <v>7.7549999999999999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46</v>
      </c>
      <c r="O156" s="72"/>
      <c r="P156" s="215">
        <f>O156*H156</f>
        <v>0</v>
      </c>
      <c r="Q156" s="215">
        <v>6.9819999999999993E-2</v>
      </c>
      <c r="R156" s="215">
        <f>Q156*H156</f>
        <v>0.54145409999999994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184</v>
      </c>
      <c r="AT156" s="217" t="s">
        <v>180</v>
      </c>
      <c r="AU156" s="217" t="s">
        <v>185</v>
      </c>
      <c r="AY156" s="18" t="s">
        <v>177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185</v>
      </c>
      <c r="BK156" s="218">
        <f>ROUND(I156*H156,2)</f>
        <v>0</v>
      </c>
      <c r="BL156" s="18" t="s">
        <v>184</v>
      </c>
      <c r="BM156" s="217" t="s">
        <v>211</v>
      </c>
    </row>
    <row r="157" spans="1:65" s="13" customFormat="1" ht="10.199999999999999">
      <c r="B157" s="219"/>
      <c r="C157" s="220"/>
      <c r="D157" s="221" t="s">
        <v>187</v>
      </c>
      <c r="E157" s="222" t="s">
        <v>1</v>
      </c>
      <c r="F157" s="223" t="s">
        <v>212</v>
      </c>
      <c r="G157" s="220"/>
      <c r="H157" s="222" t="s">
        <v>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187</v>
      </c>
      <c r="AU157" s="229" t="s">
        <v>185</v>
      </c>
      <c r="AV157" s="13" t="s">
        <v>88</v>
      </c>
      <c r="AW157" s="13" t="s">
        <v>36</v>
      </c>
      <c r="AX157" s="13" t="s">
        <v>80</v>
      </c>
      <c r="AY157" s="229" t="s">
        <v>177</v>
      </c>
    </row>
    <row r="158" spans="1:65" s="14" customFormat="1" ht="10.199999999999999">
      <c r="B158" s="230"/>
      <c r="C158" s="231"/>
      <c r="D158" s="221" t="s">
        <v>187</v>
      </c>
      <c r="E158" s="232" t="s">
        <v>1</v>
      </c>
      <c r="F158" s="233" t="s">
        <v>1024</v>
      </c>
      <c r="G158" s="231"/>
      <c r="H158" s="234">
        <v>3.3149999999999999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187</v>
      </c>
      <c r="AU158" s="240" t="s">
        <v>185</v>
      </c>
      <c r="AV158" s="14" t="s">
        <v>185</v>
      </c>
      <c r="AW158" s="14" t="s">
        <v>36</v>
      </c>
      <c r="AX158" s="14" t="s">
        <v>80</v>
      </c>
      <c r="AY158" s="240" t="s">
        <v>177</v>
      </c>
    </row>
    <row r="159" spans="1:65" s="14" customFormat="1" ht="10.199999999999999">
      <c r="B159" s="230"/>
      <c r="C159" s="231"/>
      <c r="D159" s="221" t="s">
        <v>187</v>
      </c>
      <c r="E159" s="232" t="s">
        <v>1</v>
      </c>
      <c r="F159" s="233" t="s">
        <v>214</v>
      </c>
      <c r="G159" s="231"/>
      <c r="H159" s="234">
        <v>1.1220000000000001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187</v>
      </c>
      <c r="AU159" s="240" t="s">
        <v>185</v>
      </c>
      <c r="AV159" s="14" t="s">
        <v>185</v>
      </c>
      <c r="AW159" s="14" t="s">
        <v>36</v>
      </c>
      <c r="AX159" s="14" t="s">
        <v>80</v>
      </c>
      <c r="AY159" s="240" t="s">
        <v>177</v>
      </c>
    </row>
    <row r="160" spans="1:65" s="13" customFormat="1" ht="10.199999999999999">
      <c r="B160" s="219"/>
      <c r="C160" s="220"/>
      <c r="D160" s="221" t="s">
        <v>187</v>
      </c>
      <c r="E160" s="222" t="s">
        <v>1</v>
      </c>
      <c r="F160" s="223" t="s">
        <v>215</v>
      </c>
      <c r="G160" s="220"/>
      <c r="H160" s="222" t="s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187</v>
      </c>
      <c r="AU160" s="229" t="s">
        <v>185</v>
      </c>
      <c r="AV160" s="13" t="s">
        <v>88</v>
      </c>
      <c r="AW160" s="13" t="s">
        <v>36</v>
      </c>
      <c r="AX160" s="13" t="s">
        <v>80</v>
      </c>
      <c r="AY160" s="229" t="s">
        <v>177</v>
      </c>
    </row>
    <row r="161" spans="1:65" s="14" customFormat="1" ht="10.199999999999999">
      <c r="B161" s="230"/>
      <c r="C161" s="231"/>
      <c r="D161" s="221" t="s">
        <v>187</v>
      </c>
      <c r="E161" s="232" t="s">
        <v>1</v>
      </c>
      <c r="F161" s="233" t="s">
        <v>216</v>
      </c>
      <c r="G161" s="231"/>
      <c r="H161" s="234">
        <v>3.3180000000000001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187</v>
      </c>
      <c r="AU161" s="240" t="s">
        <v>185</v>
      </c>
      <c r="AV161" s="14" t="s">
        <v>185</v>
      </c>
      <c r="AW161" s="14" t="s">
        <v>36</v>
      </c>
      <c r="AX161" s="14" t="s">
        <v>80</v>
      </c>
      <c r="AY161" s="240" t="s">
        <v>177</v>
      </c>
    </row>
    <row r="162" spans="1:65" s="15" customFormat="1" ht="10.199999999999999">
      <c r="B162" s="241"/>
      <c r="C162" s="242"/>
      <c r="D162" s="221" t="s">
        <v>187</v>
      </c>
      <c r="E162" s="243" t="s">
        <v>1</v>
      </c>
      <c r="F162" s="244" t="s">
        <v>217</v>
      </c>
      <c r="G162" s="242"/>
      <c r="H162" s="245">
        <v>7.7549999999999999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187</v>
      </c>
      <c r="AU162" s="251" t="s">
        <v>185</v>
      </c>
      <c r="AV162" s="15" t="s">
        <v>184</v>
      </c>
      <c r="AW162" s="15" t="s">
        <v>36</v>
      </c>
      <c r="AX162" s="15" t="s">
        <v>88</v>
      </c>
      <c r="AY162" s="251" t="s">
        <v>177</v>
      </c>
    </row>
    <row r="163" spans="1:65" s="2" customFormat="1" ht="21.75" customHeight="1">
      <c r="A163" s="35"/>
      <c r="B163" s="36"/>
      <c r="C163" s="205" t="s">
        <v>218</v>
      </c>
      <c r="D163" s="205" t="s">
        <v>180</v>
      </c>
      <c r="E163" s="206" t="s">
        <v>219</v>
      </c>
      <c r="F163" s="207" t="s">
        <v>220</v>
      </c>
      <c r="G163" s="208" t="s">
        <v>210</v>
      </c>
      <c r="H163" s="209">
        <v>10.307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46</v>
      </c>
      <c r="O163" s="72"/>
      <c r="P163" s="215">
        <f>O163*H163</f>
        <v>0</v>
      </c>
      <c r="Q163" s="215">
        <v>8.7069999999999995E-2</v>
      </c>
      <c r="R163" s="215">
        <f>Q163*H163</f>
        <v>0.89743048999999997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184</v>
      </c>
      <c r="AT163" s="217" t="s">
        <v>180</v>
      </c>
      <c r="AU163" s="217" t="s">
        <v>185</v>
      </c>
      <c r="AY163" s="18" t="s">
        <v>177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185</v>
      </c>
      <c r="BK163" s="218">
        <f>ROUND(I163*H163,2)</f>
        <v>0</v>
      </c>
      <c r="BL163" s="18" t="s">
        <v>184</v>
      </c>
      <c r="BM163" s="217" t="s">
        <v>221</v>
      </c>
    </row>
    <row r="164" spans="1:65" s="13" customFormat="1" ht="10.199999999999999">
      <c r="B164" s="219"/>
      <c r="C164" s="220"/>
      <c r="D164" s="221" t="s">
        <v>187</v>
      </c>
      <c r="E164" s="222" t="s">
        <v>1</v>
      </c>
      <c r="F164" s="223" t="s">
        <v>222</v>
      </c>
      <c r="G164" s="220"/>
      <c r="H164" s="222" t="s">
        <v>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187</v>
      </c>
      <c r="AU164" s="229" t="s">
        <v>185</v>
      </c>
      <c r="AV164" s="13" t="s">
        <v>88</v>
      </c>
      <c r="AW164" s="13" t="s">
        <v>36</v>
      </c>
      <c r="AX164" s="13" t="s">
        <v>80</v>
      </c>
      <c r="AY164" s="229" t="s">
        <v>177</v>
      </c>
    </row>
    <row r="165" spans="1:65" s="14" customFormat="1" ht="10.199999999999999">
      <c r="B165" s="230"/>
      <c r="C165" s="231"/>
      <c r="D165" s="221" t="s">
        <v>187</v>
      </c>
      <c r="E165" s="232" t="s">
        <v>1</v>
      </c>
      <c r="F165" s="233" t="s">
        <v>1025</v>
      </c>
      <c r="G165" s="231"/>
      <c r="H165" s="234">
        <v>16.524000000000001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187</v>
      </c>
      <c r="AU165" s="240" t="s">
        <v>185</v>
      </c>
      <c r="AV165" s="14" t="s">
        <v>185</v>
      </c>
      <c r="AW165" s="14" t="s">
        <v>36</v>
      </c>
      <c r="AX165" s="14" t="s">
        <v>80</v>
      </c>
      <c r="AY165" s="240" t="s">
        <v>177</v>
      </c>
    </row>
    <row r="166" spans="1:65" s="13" customFormat="1" ht="10.199999999999999">
      <c r="B166" s="219"/>
      <c r="C166" s="220"/>
      <c r="D166" s="221" t="s">
        <v>187</v>
      </c>
      <c r="E166" s="222" t="s">
        <v>1</v>
      </c>
      <c r="F166" s="223" t="s">
        <v>224</v>
      </c>
      <c r="G166" s="220"/>
      <c r="H166" s="222" t="s">
        <v>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187</v>
      </c>
      <c r="AU166" s="229" t="s">
        <v>185</v>
      </c>
      <c r="AV166" s="13" t="s">
        <v>88</v>
      </c>
      <c r="AW166" s="13" t="s">
        <v>36</v>
      </c>
      <c r="AX166" s="13" t="s">
        <v>80</v>
      </c>
      <c r="AY166" s="229" t="s">
        <v>177</v>
      </c>
    </row>
    <row r="167" spans="1:65" s="14" customFormat="1" ht="10.199999999999999">
      <c r="B167" s="230"/>
      <c r="C167" s="231"/>
      <c r="D167" s="221" t="s">
        <v>187</v>
      </c>
      <c r="E167" s="232" t="s">
        <v>1</v>
      </c>
      <c r="F167" s="233" t="s">
        <v>1026</v>
      </c>
      <c r="G167" s="231"/>
      <c r="H167" s="234">
        <v>-6.2169999999999996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187</v>
      </c>
      <c r="AU167" s="240" t="s">
        <v>185</v>
      </c>
      <c r="AV167" s="14" t="s">
        <v>185</v>
      </c>
      <c r="AW167" s="14" t="s">
        <v>36</v>
      </c>
      <c r="AX167" s="14" t="s">
        <v>80</v>
      </c>
      <c r="AY167" s="240" t="s">
        <v>177</v>
      </c>
    </row>
    <row r="168" spans="1:65" s="15" customFormat="1" ht="10.199999999999999">
      <c r="B168" s="241"/>
      <c r="C168" s="242"/>
      <c r="D168" s="221" t="s">
        <v>187</v>
      </c>
      <c r="E168" s="243" t="s">
        <v>1</v>
      </c>
      <c r="F168" s="244" t="s">
        <v>217</v>
      </c>
      <c r="G168" s="242"/>
      <c r="H168" s="245">
        <v>10.307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187</v>
      </c>
      <c r="AU168" s="251" t="s">
        <v>185</v>
      </c>
      <c r="AV168" s="15" t="s">
        <v>184</v>
      </c>
      <c r="AW168" s="15" t="s">
        <v>36</v>
      </c>
      <c r="AX168" s="15" t="s">
        <v>88</v>
      </c>
      <c r="AY168" s="251" t="s">
        <v>177</v>
      </c>
    </row>
    <row r="169" spans="1:65" s="2" customFormat="1" ht="21.75" customHeight="1">
      <c r="A169" s="35"/>
      <c r="B169" s="36"/>
      <c r="C169" s="205" t="s">
        <v>226</v>
      </c>
      <c r="D169" s="205" t="s">
        <v>180</v>
      </c>
      <c r="E169" s="206" t="s">
        <v>227</v>
      </c>
      <c r="F169" s="207" t="s">
        <v>228</v>
      </c>
      <c r="G169" s="208" t="s">
        <v>210</v>
      </c>
      <c r="H169" s="209">
        <v>15.295999999999999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46</v>
      </c>
      <c r="O169" s="72"/>
      <c r="P169" s="215">
        <f>O169*H169</f>
        <v>0</v>
      </c>
      <c r="Q169" s="215">
        <v>0.10421999999999999</v>
      </c>
      <c r="R169" s="215">
        <f>Q169*H169</f>
        <v>1.5941491199999998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184</v>
      </c>
      <c r="AT169" s="217" t="s">
        <v>180</v>
      </c>
      <c r="AU169" s="217" t="s">
        <v>185</v>
      </c>
      <c r="AY169" s="18" t="s">
        <v>177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185</v>
      </c>
      <c r="BK169" s="218">
        <f>ROUND(I169*H169,2)</f>
        <v>0</v>
      </c>
      <c r="BL169" s="18" t="s">
        <v>184</v>
      </c>
      <c r="BM169" s="217" t="s">
        <v>229</v>
      </c>
    </row>
    <row r="170" spans="1:65" s="13" customFormat="1" ht="10.199999999999999">
      <c r="B170" s="219"/>
      <c r="C170" s="220"/>
      <c r="D170" s="221" t="s">
        <v>187</v>
      </c>
      <c r="E170" s="222" t="s">
        <v>1</v>
      </c>
      <c r="F170" s="223" t="s">
        <v>230</v>
      </c>
      <c r="G170" s="220"/>
      <c r="H170" s="222" t="s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187</v>
      </c>
      <c r="AU170" s="229" t="s">
        <v>185</v>
      </c>
      <c r="AV170" s="13" t="s">
        <v>88</v>
      </c>
      <c r="AW170" s="13" t="s">
        <v>36</v>
      </c>
      <c r="AX170" s="13" t="s">
        <v>80</v>
      </c>
      <c r="AY170" s="229" t="s">
        <v>177</v>
      </c>
    </row>
    <row r="171" spans="1:65" s="14" customFormat="1" ht="10.199999999999999">
      <c r="B171" s="230"/>
      <c r="C171" s="231"/>
      <c r="D171" s="221" t="s">
        <v>187</v>
      </c>
      <c r="E171" s="232" t="s">
        <v>1</v>
      </c>
      <c r="F171" s="233" t="s">
        <v>1027</v>
      </c>
      <c r="G171" s="231"/>
      <c r="H171" s="234">
        <v>17.756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187</v>
      </c>
      <c r="AU171" s="240" t="s">
        <v>185</v>
      </c>
      <c r="AV171" s="14" t="s">
        <v>185</v>
      </c>
      <c r="AW171" s="14" t="s">
        <v>36</v>
      </c>
      <c r="AX171" s="14" t="s">
        <v>80</v>
      </c>
      <c r="AY171" s="240" t="s">
        <v>177</v>
      </c>
    </row>
    <row r="172" spans="1:65" s="14" customFormat="1" ht="10.199999999999999">
      <c r="B172" s="230"/>
      <c r="C172" s="231"/>
      <c r="D172" s="221" t="s">
        <v>187</v>
      </c>
      <c r="E172" s="232" t="s">
        <v>1</v>
      </c>
      <c r="F172" s="233" t="s">
        <v>232</v>
      </c>
      <c r="G172" s="231"/>
      <c r="H172" s="234">
        <v>-2.46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187</v>
      </c>
      <c r="AU172" s="240" t="s">
        <v>185</v>
      </c>
      <c r="AV172" s="14" t="s">
        <v>185</v>
      </c>
      <c r="AW172" s="14" t="s">
        <v>36</v>
      </c>
      <c r="AX172" s="14" t="s">
        <v>80</v>
      </c>
      <c r="AY172" s="240" t="s">
        <v>177</v>
      </c>
    </row>
    <row r="173" spans="1:65" s="15" customFormat="1" ht="10.199999999999999">
      <c r="B173" s="241"/>
      <c r="C173" s="242"/>
      <c r="D173" s="221" t="s">
        <v>187</v>
      </c>
      <c r="E173" s="243" t="s">
        <v>1</v>
      </c>
      <c r="F173" s="244" t="s">
        <v>217</v>
      </c>
      <c r="G173" s="242"/>
      <c r="H173" s="245">
        <v>15.295999999999999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187</v>
      </c>
      <c r="AU173" s="251" t="s">
        <v>185</v>
      </c>
      <c r="AV173" s="15" t="s">
        <v>184</v>
      </c>
      <c r="AW173" s="15" t="s">
        <v>36</v>
      </c>
      <c r="AX173" s="15" t="s">
        <v>88</v>
      </c>
      <c r="AY173" s="251" t="s">
        <v>177</v>
      </c>
    </row>
    <row r="174" spans="1:65" s="2" customFormat="1" ht="21.75" customHeight="1">
      <c r="A174" s="35"/>
      <c r="B174" s="36"/>
      <c r="C174" s="205" t="s">
        <v>233</v>
      </c>
      <c r="D174" s="205" t="s">
        <v>180</v>
      </c>
      <c r="E174" s="206" t="s">
        <v>234</v>
      </c>
      <c r="F174" s="207" t="s">
        <v>235</v>
      </c>
      <c r="G174" s="208" t="s">
        <v>203</v>
      </c>
      <c r="H174" s="209">
        <v>2.6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46</v>
      </c>
      <c r="O174" s="72"/>
      <c r="P174" s="215">
        <f>O174*H174</f>
        <v>0</v>
      </c>
      <c r="Q174" s="215">
        <v>8.0000000000000007E-5</v>
      </c>
      <c r="R174" s="215">
        <f>Q174*H174</f>
        <v>2.0800000000000001E-4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184</v>
      </c>
      <c r="AT174" s="217" t="s">
        <v>180</v>
      </c>
      <c r="AU174" s="217" t="s">
        <v>185</v>
      </c>
      <c r="AY174" s="18" t="s">
        <v>177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185</v>
      </c>
      <c r="BK174" s="218">
        <f>ROUND(I174*H174,2)</f>
        <v>0</v>
      </c>
      <c r="BL174" s="18" t="s">
        <v>184</v>
      </c>
      <c r="BM174" s="217" t="s">
        <v>236</v>
      </c>
    </row>
    <row r="175" spans="1:65" s="2" customFormat="1" ht="21.75" customHeight="1">
      <c r="A175" s="35"/>
      <c r="B175" s="36"/>
      <c r="C175" s="205" t="s">
        <v>114</v>
      </c>
      <c r="D175" s="205" t="s">
        <v>180</v>
      </c>
      <c r="E175" s="206" t="s">
        <v>237</v>
      </c>
      <c r="F175" s="207" t="s">
        <v>238</v>
      </c>
      <c r="G175" s="208" t="s">
        <v>203</v>
      </c>
      <c r="H175" s="209">
        <v>13.4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46</v>
      </c>
      <c r="O175" s="72"/>
      <c r="P175" s="215">
        <f>O175*H175</f>
        <v>0</v>
      </c>
      <c r="Q175" s="215">
        <v>1.2E-4</v>
      </c>
      <c r="R175" s="215">
        <f>Q175*H175</f>
        <v>1.6080000000000001E-3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184</v>
      </c>
      <c r="AT175" s="217" t="s">
        <v>180</v>
      </c>
      <c r="AU175" s="217" t="s">
        <v>185</v>
      </c>
      <c r="AY175" s="18" t="s">
        <v>177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185</v>
      </c>
      <c r="BK175" s="218">
        <f>ROUND(I175*H175,2)</f>
        <v>0</v>
      </c>
      <c r="BL175" s="18" t="s">
        <v>184</v>
      </c>
      <c r="BM175" s="217" t="s">
        <v>239</v>
      </c>
    </row>
    <row r="176" spans="1:65" s="2" customFormat="1" ht="21.75" customHeight="1">
      <c r="A176" s="35"/>
      <c r="B176" s="36"/>
      <c r="C176" s="205" t="s">
        <v>117</v>
      </c>
      <c r="D176" s="205" t="s">
        <v>180</v>
      </c>
      <c r="E176" s="206" t="s">
        <v>240</v>
      </c>
      <c r="F176" s="207" t="s">
        <v>241</v>
      </c>
      <c r="G176" s="208" t="s">
        <v>203</v>
      </c>
      <c r="H176" s="209">
        <v>14.4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46</v>
      </c>
      <c r="O176" s="72"/>
      <c r="P176" s="215">
        <f>O176*H176</f>
        <v>0</v>
      </c>
      <c r="Q176" s="215">
        <v>2.0000000000000001E-4</v>
      </c>
      <c r="R176" s="215">
        <f>Q176*H176</f>
        <v>2.8800000000000002E-3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184</v>
      </c>
      <c r="AT176" s="217" t="s">
        <v>180</v>
      </c>
      <c r="AU176" s="217" t="s">
        <v>185</v>
      </c>
      <c r="AY176" s="18" t="s">
        <v>177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185</v>
      </c>
      <c r="BK176" s="218">
        <f>ROUND(I176*H176,2)</f>
        <v>0</v>
      </c>
      <c r="BL176" s="18" t="s">
        <v>184</v>
      </c>
      <c r="BM176" s="217" t="s">
        <v>242</v>
      </c>
    </row>
    <row r="177" spans="1:65" s="12" customFormat="1" ht="22.8" customHeight="1">
      <c r="B177" s="189"/>
      <c r="C177" s="190"/>
      <c r="D177" s="191" t="s">
        <v>79</v>
      </c>
      <c r="E177" s="203" t="s">
        <v>207</v>
      </c>
      <c r="F177" s="203" t="s">
        <v>243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SUM(P178:P251)</f>
        <v>0</v>
      </c>
      <c r="Q177" s="197"/>
      <c r="R177" s="198">
        <f>SUM(R178:R251)</f>
        <v>4.469658120000001</v>
      </c>
      <c r="S177" s="197"/>
      <c r="T177" s="199">
        <f>SUM(T178:T251)</f>
        <v>0</v>
      </c>
      <c r="AR177" s="200" t="s">
        <v>88</v>
      </c>
      <c r="AT177" s="201" t="s">
        <v>79</v>
      </c>
      <c r="AU177" s="201" t="s">
        <v>88</v>
      </c>
      <c r="AY177" s="200" t="s">
        <v>177</v>
      </c>
      <c r="BK177" s="202">
        <f>SUM(BK178:BK251)</f>
        <v>0</v>
      </c>
    </row>
    <row r="178" spans="1:65" s="2" customFormat="1" ht="21.75" customHeight="1">
      <c r="A178" s="35"/>
      <c r="B178" s="36"/>
      <c r="C178" s="205" t="s">
        <v>120</v>
      </c>
      <c r="D178" s="205" t="s">
        <v>180</v>
      </c>
      <c r="E178" s="206" t="s">
        <v>244</v>
      </c>
      <c r="F178" s="207" t="s">
        <v>245</v>
      </c>
      <c r="G178" s="208" t="s">
        <v>210</v>
      </c>
      <c r="H178" s="209">
        <v>34.6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46</v>
      </c>
      <c r="O178" s="72"/>
      <c r="P178" s="215">
        <f>O178*H178</f>
        <v>0</v>
      </c>
      <c r="Q178" s="215">
        <v>2.5999999999999998E-4</v>
      </c>
      <c r="R178" s="215">
        <f>Q178*H178</f>
        <v>8.9959999999999988E-3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184</v>
      </c>
      <c r="AT178" s="217" t="s">
        <v>180</v>
      </c>
      <c r="AU178" s="217" t="s">
        <v>185</v>
      </c>
      <c r="AY178" s="18" t="s">
        <v>177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185</v>
      </c>
      <c r="BK178" s="218">
        <f>ROUND(I178*H178,2)</f>
        <v>0</v>
      </c>
      <c r="BL178" s="18" t="s">
        <v>184</v>
      </c>
      <c r="BM178" s="217" t="s">
        <v>246</v>
      </c>
    </row>
    <row r="179" spans="1:65" s="14" customFormat="1" ht="10.199999999999999">
      <c r="B179" s="230"/>
      <c r="C179" s="231"/>
      <c r="D179" s="221" t="s">
        <v>187</v>
      </c>
      <c r="E179" s="232" t="s">
        <v>1</v>
      </c>
      <c r="F179" s="233" t="s">
        <v>1028</v>
      </c>
      <c r="G179" s="231"/>
      <c r="H179" s="234">
        <v>34.6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187</v>
      </c>
      <c r="AU179" s="240" t="s">
        <v>185</v>
      </c>
      <c r="AV179" s="14" t="s">
        <v>185</v>
      </c>
      <c r="AW179" s="14" t="s">
        <v>36</v>
      </c>
      <c r="AX179" s="14" t="s">
        <v>88</v>
      </c>
      <c r="AY179" s="240" t="s">
        <v>177</v>
      </c>
    </row>
    <row r="180" spans="1:65" s="2" customFormat="1" ht="16.5" customHeight="1">
      <c r="A180" s="35"/>
      <c r="B180" s="36"/>
      <c r="C180" s="205" t="s">
        <v>123</v>
      </c>
      <c r="D180" s="205" t="s">
        <v>180</v>
      </c>
      <c r="E180" s="206" t="s">
        <v>248</v>
      </c>
      <c r="F180" s="207" t="s">
        <v>249</v>
      </c>
      <c r="G180" s="208" t="s">
        <v>210</v>
      </c>
      <c r="H180" s="209">
        <v>4.71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46</v>
      </c>
      <c r="O180" s="72"/>
      <c r="P180" s="215">
        <f>O180*H180</f>
        <v>0</v>
      </c>
      <c r="Q180" s="215">
        <v>0.04</v>
      </c>
      <c r="R180" s="215">
        <f>Q180*H180</f>
        <v>0.18840000000000001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184</v>
      </c>
      <c r="AT180" s="217" t="s">
        <v>180</v>
      </c>
      <c r="AU180" s="217" t="s">
        <v>185</v>
      </c>
      <c r="AY180" s="18" t="s">
        <v>177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185</v>
      </c>
      <c r="BK180" s="218">
        <f>ROUND(I180*H180,2)</f>
        <v>0</v>
      </c>
      <c r="BL180" s="18" t="s">
        <v>184</v>
      </c>
      <c r="BM180" s="217" t="s">
        <v>250</v>
      </c>
    </row>
    <row r="181" spans="1:65" s="13" customFormat="1" ht="10.199999999999999">
      <c r="B181" s="219"/>
      <c r="C181" s="220"/>
      <c r="D181" s="221" t="s">
        <v>187</v>
      </c>
      <c r="E181" s="222" t="s">
        <v>1</v>
      </c>
      <c r="F181" s="223" t="s">
        <v>251</v>
      </c>
      <c r="G181" s="220"/>
      <c r="H181" s="222" t="s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187</v>
      </c>
      <c r="AU181" s="229" t="s">
        <v>185</v>
      </c>
      <c r="AV181" s="13" t="s">
        <v>88</v>
      </c>
      <c r="AW181" s="13" t="s">
        <v>36</v>
      </c>
      <c r="AX181" s="13" t="s">
        <v>80</v>
      </c>
      <c r="AY181" s="229" t="s">
        <v>177</v>
      </c>
    </row>
    <row r="182" spans="1:65" s="14" customFormat="1" ht="10.199999999999999">
      <c r="B182" s="230"/>
      <c r="C182" s="231"/>
      <c r="D182" s="221" t="s">
        <v>187</v>
      </c>
      <c r="E182" s="232" t="s">
        <v>1</v>
      </c>
      <c r="F182" s="233" t="s">
        <v>252</v>
      </c>
      <c r="G182" s="231"/>
      <c r="H182" s="234">
        <v>2.71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187</v>
      </c>
      <c r="AU182" s="240" t="s">
        <v>185</v>
      </c>
      <c r="AV182" s="14" t="s">
        <v>185</v>
      </c>
      <c r="AW182" s="14" t="s">
        <v>36</v>
      </c>
      <c r="AX182" s="14" t="s">
        <v>80</v>
      </c>
      <c r="AY182" s="240" t="s">
        <v>177</v>
      </c>
    </row>
    <row r="183" spans="1:65" s="13" customFormat="1" ht="10.199999999999999">
      <c r="B183" s="219"/>
      <c r="C183" s="220"/>
      <c r="D183" s="221" t="s">
        <v>187</v>
      </c>
      <c r="E183" s="222" t="s">
        <v>1</v>
      </c>
      <c r="F183" s="223" t="s">
        <v>253</v>
      </c>
      <c r="G183" s="220"/>
      <c r="H183" s="222" t="s">
        <v>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187</v>
      </c>
      <c r="AU183" s="229" t="s">
        <v>185</v>
      </c>
      <c r="AV183" s="13" t="s">
        <v>88</v>
      </c>
      <c r="AW183" s="13" t="s">
        <v>36</v>
      </c>
      <c r="AX183" s="13" t="s">
        <v>80</v>
      </c>
      <c r="AY183" s="229" t="s">
        <v>177</v>
      </c>
    </row>
    <row r="184" spans="1:65" s="14" customFormat="1" ht="10.199999999999999">
      <c r="B184" s="230"/>
      <c r="C184" s="231"/>
      <c r="D184" s="221" t="s">
        <v>187</v>
      </c>
      <c r="E184" s="232" t="s">
        <v>1</v>
      </c>
      <c r="F184" s="233" t="s">
        <v>254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187</v>
      </c>
      <c r="AU184" s="240" t="s">
        <v>185</v>
      </c>
      <c r="AV184" s="14" t="s">
        <v>185</v>
      </c>
      <c r="AW184" s="14" t="s">
        <v>36</v>
      </c>
      <c r="AX184" s="14" t="s">
        <v>80</v>
      </c>
      <c r="AY184" s="240" t="s">
        <v>177</v>
      </c>
    </row>
    <row r="185" spans="1:65" s="15" customFormat="1" ht="10.199999999999999">
      <c r="B185" s="241"/>
      <c r="C185" s="242"/>
      <c r="D185" s="221" t="s">
        <v>187</v>
      </c>
      <c r="E185" s="243" t="s">
        <v>1</v>
      </c>
      <c r="F185" s="244" t="s">
        <v>217</v>
      </c>
      <c r="G185" s="242"/>
      <c r="H185" s="245">
        <v>4.71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187</v>
      </c>
      <c r="AU185" s="251" t="s">
        <v>185</v>
      </c>
      <c r="AV185" s="15" t="s">
        <v>184</v>
      </c>
      <c r="AW185" s="15" t="s">
        <v>36</v>
      </c>
      <c r="AX185" s="15" t="s">
        <v>88</v>
      </c>
      <c r="AY185" s="251" t="s">
        <v>177</v>
      </c>
    </row>
    <row r="186" spans="1:65" s="2" customFormat="1" ht="21.75" customHeight="1">
      <c r="A186" s="35"/>
      <c r="B186" s="36"/>
      <c r="C186" s="205" t="s">
        <v>255</v>
      </c>
      <c r="D186" s="205" t="s">
        <v>180</v>
      </c>
      <c r="E186" s="206" t="s">
        <v>256</v>
      </c>
      <c r="F186" s="207" t="s">
        <v>257</v>
      </c>
      <c r="G186" s="208" t="s">
        <v>210</v>
      </c>
      <c r="H186" s="209">
        <v>34.6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46</v>
      </c>
      <c r="O186" s="72"/>
      <c r="P186" s="215">
        <f>O186*H186</f>
        <v>0</v>
      </c>
      <c r="Q186" s="215">
        <v>4.8900000000000002E-3</v>
      </c>
      <c r="R186" s="215">
        <f>Q186*H186</f>
        <v>0.16919400000000001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184</v>
      </c>
      <c r="AT186" s="217" t="s">
        <v>180</v>
      </c>
      <c r="AU186" s="217" t="s">
        <v>185</v>
      </c>
      <c r="AY186" s="18" t="s">
        <v>177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185</v>
      </c>
      <c r="BK186" s="218">
        <f>ROUND(I186*H186,2)</f>
        <v>0</v>
      </c>
      <c r="BL186" s="18" t="s">
        <v>184</v>
      </c>
      <c r="BM186" s="217" t="s">
        <v>258</v>
      </c>
    </row>
    <row r="187" spans="1:65" s="14" customFormat="1" ht="10.199999999999999">
      <c r="B187" s="230"/>
      <c r="C187" s="231"/>
      <c r="D187" s="221" t="s">
        <v>187</v>
      </c>
      <c r="E187" s="232" t="s">
        <v>1</v>
      </c>
      <c r="F187" s="233" t="s">
        <v>1029</v>
      </c>
      <c r="G187" s="231"/>
      <c r="H187" s="234">
        <v>34.6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187</v>
      </c>
      <c r="AU187" s="240" t="s">
        <v>185</v>
      </c>
      <c r="AV187" s="14" t="s">
        <v>185</v>
      </c>
      <c r="AW187" s="14" t="s">
        <v>36</v>
      </c>
      <c r="AX187" s="14" t="s">
        <v>88</v>
      </c>
      <c r="AY187" s="240" t="s">
        <v>177</v>
      </c>
    </row>
    <row r="188" spans="1:65" s="2" customFormat="1" ht="21.75" customHeight="1">
      <c r="A188" s="35"/>
      <c r="B188" s="36"/>
      <c r="C188" s="205" t="s">
        <v>8</v>
      </c>
      <c r="D188" s="205" t="s">
        <v>180</v>
      </c>
      <c r="E188" s="206" t="s">
        <v>260</v>
      </c>
      <c r="F188" s="207" t="s">
        <v>261</v>
      </c>
      <c r="G188" s="208" t="s">
        <v>210</v>
      </c>
      <c r="H188" s="209">
        <v>34.6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46</v>
      </c>
      <c r="O188" s="72"/>
      <c r="P188" s="215">
        <f>O188*H188</f>
        <v>0</v>
      </c>
      <c r="Q188" s="215">
        <v>3.0000000000000001E-3</v>
      </c>
      <c r="R188" s="215">
        <f>Q188*H188</f>
        <v>0.1038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184</v>
      </c>
      <c r="AT188" s="217" t="s">
        <v>180</v>
      </c>
      <c r="AU188" s="217" t="s">
        <v>185</v>
      </c>
      <c r="AY188" s="18" t="s">
        <v>177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185</v>
      </c>
      <c r="BK188" s="218">
        <f>ROUND(I188*H188,2)</f>
        <v>0</v>
      </c>
      <c r="BL188" s="18" t="s">
        <v>184</v>
      </c>
      <c r="BM188" s="217" t="s">
        <v>262</v>
      </c>
    </row>
    <row r="189" spans="1:65" s="2" customFormat="1" ht="21.75" customHeight="1">
      <c r="A189" s="35"/>
      <c r="B189" s="36"/>
      <c r="C189" s="205" t="s">
        <v>263</v>
      </c>
      <c r="D189" s="205" t="s">
        <v>180</v>
      </c>
      <c r="E189" s="206" t="s">
        <v>264</v>
      </c>
      <c r="F189" s="207" t="s">
        <v>265</v>
      </c>
      <c r="G189" s="208" t="s">
        <v>210</v>
      </c>
      <c r="H189" s="209">
        <v>44.292999999999999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46</v>
      </c>
      <c r="O189" s="72"/>
      <c r="P189" s="215">
        <f>O189*H189</f>
        <v>0</v>
      </c>
      <c r="Q189" s="215">
        <v>2.5999999999999998E-4</v>
      </c>
      <c r="R189" s="215">
        <f>Q189*H189</f>
        <v>1.1516179999999999E-2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184</v>
      </c>
      <c r="AT189" s="217" t="s">
        <v>180</v>
      </c>
      <c r="AU189" s="217" t="s">
        <v>185</v>
      </c>
      <c r="AY189" s="18" t="s">
        <v>177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185</v>
      </c>
      <c r="BK189" s="218">
        <f>ROUND(I189*H189,2)</f>
        <v>0</v>
      </c>
      <c r="BL189" s="18" t="s">
        <v>184</v>
      </c>
      <c r="BM189" s="217" t="s">
        <v>266</v>
      </c>
    </row>
    <row r="190" spans="1:65" s="13" customFormat="1" ht="10.199999999999999">
      <c r="B190" s="219"/>
      <c r="C190" s="220"/>
      <c r="D190" s="221" t="s">
        <v>187</v>
      </c>
      <c r="E190" s="222" t="s">
        <v>1</v>
      </c>
      <c r="F190" s="223" t="s">
        <v>267</v>
      </c>
      <c r="G190" s="220"/>
      <c r="H190" s="222" t="s">
        <v>1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187</v>
      </c>
      <c r="AU190" s="229" t="s">
        <v>185</v>
      </c>
      <c r="AV190" s="13" t="s">
        <v>88</v>
      </c>
      <c r="AW190" s="13" t="s">
        <v>36</v>
      </c>
      <c r="AX190" s="13" t="s">
        <v>80</v>
      </c>
      <c r="AY190" s="229" t="s">
        <v>177</v>
      </c>
    </row>
    <row r="191" spans="1:65" s="14" customFormat="1" ht="10.199999999999999">
      <c r="B191" s="230"/>
      <c r="C191" s="231"/>
      <c r="D191" s="221" t="s">
        <v>187</v>
      </c>
      <c r="E191" s="232" t="s">
        <v>1</v>
      </c>
      <c r="F191" s="233" t="s">
        <v>1030</v>
      </c>
      <c r="G191" s="231"/>
      <c r="H191" s="234">
        <v>17.876000000000001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187</v>
      </c>
      <c r="AU191" s="240" t="s">
        <v>185</v>
      </c>
      <c r="AV191" s="14" t="s">
        <v>185</v>
      </c>
      <c r="AW191" s="14" t="s">
        <v>36</v>
      </c>
      <c r="AX191" s="14" t="s">
        <v>80</v>
      </c>
      <c r="AY191" s="240" t="s">
        <v>177</v>
      </c>
    </row>
    <row r="192" spans="1:65" s="14" customFormat="1" ht="10.199999999999999">
      <c r="B192" s="230"/>
      <c r="C192" s="231"/>
      <c r="D192" s="221" t="s">
        <v>187</v>
      </c>
      <c r="E192" s="232" t="s">
        <v>1</v>
      </c>
      <c r="F192" s="233" t="s">
        <v>269</v>
      </c>
      <c r="G192" s="231"/>
      <c r="H192" s="234">
        <v>-3.7120000000000002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187</v>
      </c>
      <c r="AU192" s="240" t="s">
        <v>185</v>
      </c>
      <c r="AV192" s="14" t="s">
        <v>185</v>
      </c>
      <c r="AW192" s="14" t="s">
        <v>36</v>
      </c>
      <c r="AX192" s="14" t="s">
        <v>80</v>
      </c>
      <c r="AY192" s="240" t="s">
        <v>177</v>
      </c>
    </row>
    <row r="193" spans="1:65" s="13" customFormat="1" ht="10.199999999999999">
      <c r="B193" s="219"/>
      <c r="C193" s="220"/>
      <c r="D193" s="221" t="s">
        <v>187</v>
      </c>
      <c r="E193" s="222" t="s">
        <v>1</v>
      </c>
      <c r="F193" s="223" t="s">
        <v>270</v>
      </c>
      <c r="G193" s="220"/>
      <c r="H193" s="222" t="s">
        <v>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187</v>
      </c>
      <c r="AU193" s="229" t="s">
        <v>185</v>
      </c>
      <c r="AV193" s="13" t="s">
        <v>88</v>
      </c>
      <c r="AW193" s="13" t="s">
        <v>36</v>
      </c>
      <c r="AX193" s="13" t="s">
        <v>80</v>
      </c>
      <c r="AY193" s="229" t="s">
        <v>177</v>
      </c>
    </row>
    <row r="194" spans="1:65" s="13" customFormat="1" ht="10.199999999999999">
      <c r="B194" s="219"/>
      <c r="C194" s="220"/>
      <c r="D194" s="221" t="s">
        <v>187</v>
      </c>
      <c r="E194" s="222" t="s">
        <v>1</v>
      </c>
      <c r="F194" s="223" t="s">
        <v>1031</v>
      </c>
      <c r="G194" s="220"/>
      <c r="H194" s="222" t="s">
        <v>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187</v>
      </c>
      <c r="AU194" s="229" t="s">
        <v>185</v>
      </c>
      <c r="AV194" s="13" t="s">
        <v>88</v>
      </c>
      <c r="AW194" s="13" t="s">
        <v>36</v>
      </c>
      <c r="AX194" s="13" t="s">
        <v>80</v>
      </c>
      <c r="AY194" s="229" t="s">
        <v>177</v>
      </c>
    </row>
    <row r="195" spans="1:65" s="13" customFormat="1" ht="10.199999999999999">
      <c r="B195" s="219"/>
      <c r="C195" s="220"/>
      <c r="D195" s="221" t="s">
        <v>187</v>
      </c>
      <c r="E195" s="222" t="s">
        <v>1</v>
      </c>
      <c r="F195" s="223" t="s">
        <v>272</v>
      </c>
      <c r="G195" s="220"/>
      <c r="H195" s="222" t="s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187</v>
      </c>
      <c r="AU195" s="229" t="s">
        <v>185</v>
      </c>
      <c r="AV195" s="13" t="s">
        <v>88</v>
      </c>
      <c r="AW195" s="13" t="s">
        <v>36</v>
      </c>
      <c r="AX195" s="13" t="s">
        <v>80</v>
      </c>
      <c r="AY195" s="229" t="s">
        <v>177</v>
      </c>
    </row>
    <row r="196" spans="1:65" s="14" customFormat="1" ht="20.399999999999999">
      <c r="B196" s="230"/>
      <c r="C196" s="231"/>
      <c r="D196" s="221" t="s">
        <v>187</v>
      </c>
      <c r="E196" s="232" t="s">
        <v>1</v>
      </c>
      <c r="F196" s="233" t="s">
        <v>273</v>
      </c>
      <c r="G196" s="231"/>
      <c r="H196" s="234">
        <v>35.649000000000001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187</v>
      </c>
      <c r="AU196" s="240" t="s">
        <v>185</v>
      </c>
      <c r="AV196" s="14" t="s">
        <v>185</v>
      </c>
      <c r="AW196" s="14" t="s">
        <v>36</v>
      </c>
      <c r="AX196" s="14" t="s">
        <v>80</v>
      </c>
      <c r="AY196" s="240" t="s">
        <v>177</v>
      </c>
    </row>
    <row r="197" spans="1:65" s="14" customFormat="1" ht="10.199999999999999">
      <c r="B197" s="230"/>
      <c r="C197" s="231"/>
      <c r="D197" s="221" t="s">
        <v>187</v>
      </c>
      <c r="E197" s="232" t="s">
        <v>1</v>
      </c>
      <c r="F197" s="233" t="s">
        <v>274</v>
      </c>
      <c r="G197" s="231"/>
      <c r="H197" s="234">
        <v>-5.52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187</v>
      </c>
      <c r="AU197" s="240" t="s">
        <v>185</v>
      </c>
      <c r="AV197" s="14" t="s">
        <v>185</v>
      </c>
      <c r="AW197" s="14" t="s">
        <v>36</v>
      </c>
      <c r="AX197" s="14" t="s">
        <v>80</v>
      </c>
      <c r="AY197" s="240" t="s">
        <v>177</v>
      </c>
    </row>
    <row r="198" spans="1:65" s="15" customFormat="1" ht="10.199999999999999">
      <c r="B198" s="241"/>
      <c r="C198" s="242"/>
      <c r="D198" s="221" t="s">
        <v>187</v>
      </c>
      <c r="E198" s="243" t="s">
        <v>1</v>
      </c>
      <c r="F198" s="244" t="s">
        <v>217</v>
      </c>
      <c r="G198" s="242"/>
      <c r="H198" s="245">
        <v>44.292999999999999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187</v>
      </c>
      <c r="AU198" s="251" t="s">
        <v>185</v>
      </c>
      <c r="AV198" s="15" t="s">
        <v>184</v>
      </c>
      <c r="AW198" s="15" t="s">
        <v>36</v>
      </c>
      <c r="AX198" s="15" t="s">
        <v>88</v>
      </c>
      <c r="AY198" s="251" t="s">
        <v>177</v>
      </c>
    </row>
    <row r="199" spans="1:65" s="2" customFormat="1" ht="16.5" customHeight="1">
      <c r="A199" s="35"/>
      <c r="B199" s="36"/>
      <c r="C199" s="205" t="s">
        <v>275</v>
      </c>
      <c r="D199" s="205" t="s">
        <v>180</v>
      </c>
      <c r="E199" s="206" t="s">
        <v>276</v>
      </c>
      <c r="F199" s="207" t="s">
        <v>277</v>
      </c>
      <c r="G199" s="208" t="s">
        <v>210</v>
      </c>
      <c r="H199" s="209">
        <v>7.1550000000000002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46</v>
      </c>
      <c r="O199" s="72"/>
      <c r="P199" s="215">
        <f>O199*H199</f>
        <v>0</v>
      </c>
      <c r="Q199" s="215">
        <v>0.04</v>
      </c>
      <c r="R199" s="215">
        <f>Q199*H199</f>
        <v>0.28620000000000001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184</v>
      </c>
      <c r="AT199" s="217" t="s">
        <v>180</v>
      </c>
      <c r="AU199" s="217" t="s">
        <v>185</v>
      </c>
      <c r="AY199" s="18" t="s">
        <v>177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185</v>
      </c>
      <c r="BK199" s="218">
        <f>ROUND(I199*H199,2)</f>
        <v>0</v>
      </c>
      <c r="BL199" s="18" t="s">
        <v>184</v>
      </c>
      <c r="BM199" s="217" t="s">
        <v>278</v>
      </c>
    </row>
    <row r="200" spans="1:65" s="14" customFormat="1" ht="10.199999999999999">
      <c r="B200" s="230"/>
      <c r="C200" s="231"/>
      <c r="D200" s="221" t="s">
        <v>187</v>
      </c>
      <c r="E200" s="232" t="s">
        <v>1</v>
      </c>
      <c r="F200" s="233" t="s">
        <v>279</v>
      </c>
      <c r="G200" s="231"/>
      <c r="H200" s="234">
        <v>5.04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187</v>
      </c>
      <c r="AU200" s="240" t="s">
        <v>185</v>
      </c>
      <c r="AV200" s="14" t="s">
        <v>185</v>
      </c>
      <c r="AW200" s="14" t="s">
        <v>36</v>
      </c>
      <c r="AX200" s="14" t="s">
        <v>80</v>
      </c>
      <c r="AY200" s="240" t="s">
        <v>177</v>
      </c>
    </row>
    <row r="201" spans="1:65" s="14" customFormat="1" ht="10.199999999999999">
      <c r="B201" s="230"/>
      <c r="C201" s="231"/>
      <c r="D201" s="221" t="s">
        <v>187</v>
      </c>
      <c r="E201" s="232" t="s">
        <v>1</v>
      </c>
      <c r="F201" s="233" t="s">
        <v>280</v>
      </c>
      <c r="G201" s="231"/>
      <c r="H201" s="234">
        <v>2.1150000000000002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187</v>
      </c>
      <c r="AU201" s="240" t="s">
        <v>185</v>
      </c>
      <c r="AV201" s="14" t="s">
        <v>185</v>
      </c>
      <c r="AW201" s="14" t="s">
        <v>36</v>
      </c>
      <c r="AX201" s="14" t="s">
        <v>80</v>
      </c>
      <c r="AY201" s="240" t="s">
        <v>177</v>
      </c>
    </row>
    <row r="202" spans="1:65" s="15" customFormat="1" ht="10.199999999999999">
      <c r="B202" s="241"/>
      <c r="C202" s="242"/>
      <c r="D202" s="221" t="s">
        <v>187</v>
      </c>
      <c r="E202" s="243" t="s">
        <v>1</v>
      </c>
      <c r="F202" s="244" t="s">
        <v>217</v>
      </c>
      <c r="G202" s="242"/>
      <c r="H202" s="245">
        <v>7.1550000000000002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187</v>
      </c>
      <c r="AU202" s="251" t="s">
        <v>185</v>
      </c>
      <c r="AV202" s="15" t="s">
        <v>184</v>
      </c>
      <c r="AW202" s="15" t="s">
        <v>36</v>
      </c>
      <c r="AX202" s="15" t="s">
        <v>88</v>
      </c>
      <c r="AY202" s="251" t="s">
        <v>177</v>
      </c>
    </row>
    <row r="203" spans="1:65" s="2" customFormat="1" ht="21.75" customHeight="1">
      <c r="A203" s="35"/>
      <c r="B203" s="36"/>
      <c r="C203" s="205" t="s">
        <v>281</v>
      </c>
      <c r="D203" s="205" t="s">
        <v>180</v>
      </c>
      <c r="E203" s="206" t="s">
        <v>282</v>
      </c>
      <c r="F203" s="207" t="s">
        <v>283</v>
      </c>
      <c r="G203" s="208" t="s">
        <v>210</v>
      </c>
      <c r="H203" s="209">
        <v>48.805999999999997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46</v>
      </c>
      <c r="O203" s="72"/>
      <c r="P203" s="215">
        <f>O203*H203</f>
        <v>0</v>
      </c>
      <c r="Q203" s="215">
        <v>4.8900000000000002E-3</v>
      </c>
      <c r="R203" s="215">
        <f>Q203*H203</f>
        <v>0.23866134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184</v>
      </c>
      <c r="AT203" s="217" t="s">
        <v>180</v>
      </c>
      <c r="AU203" s="217" t="s">
        <v>185</v>
      </c>
      <c r="AY203" s="18" t="s">
        <v>177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185</v>
      </c>
      <c r="BK203" s="218">
        <f>ROUND(I203*H203,2)</f>
        <v>0</v>
      </c>
      <c r="BL203" s="18" t="s">
        <v>184</v>
      </c>
      <c r="BM203" s="217" t="s">
        <v>284</v>
      </c>
    </row>
    <row r="204" spans="1:65" s="13" customFormat="1" ht="10.199999999999999">
      <c r="B204" s="219"/>
      <c r="C204" s="220"/>
      <c r="D204" s="221" t="s">
        <v>187</v>
      </c>
      <c r="E204" s="222" t="s">
        <v>1</v>
      </c>
      <c r="F204" s="223" t="s">
        <v>212</v>
      </c>
      <c r="G204" s="220"/>
      <c r="H204" s="222" t="s">
        <v>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187</v>
      </c>
      <c r="AU204" s="229" t="s">
        <v>185</v>
      </c>
      <c r="AV204" s="13" t="s">
        <v>88</v>
      </c>
      <c r="AW204" s="13" t="s">
        <v>36</v>
      </c>
      <c r="AX204" s="13" t="s">
        <v>80</v>
      </c>
      <c r="AY204" s="229" t="s">
        <v>177</v>
      </c>
    </row>
    <row r="205" spans="1:65" s="14" customFormat="1" ht="10.199999999999999">
      <c r="B205" s="230"/>
      <c r="C205" s="231"/>
      <c r="D205" s="221" t="s">
        <v>187</v>
      </c>
      <c r="E205" s="232" t="s">
        <v>1</v>
      </c>
      <c r="F205" s="233" t="s">
        <v>1024</v>
      </c>
      <c r="G205" s="231"/>
      <c r="H205" s="234">
        <v>3.3149999999999999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187</v>
      </c>
      <c r="AU205" s="240" t="s">
        <v>185</v>
      </c>
      <c r="AV205" s="14" t="s">
        <v>185</v>
      </c>
      <c r="AW205" s="14" t="s">
        <v>36</v>
      </c>
      <c r="AX205" s="14" t="s">
        <v>80</v>
      </c>
      <c r="AY205" s="240" t="s">
        <v>177</v>
      </c>
    </row>
    <row r="206" spans="1:65" s="14" customFormat="1" ht="10.199999999999999">
      <c r="B206" s="230"/>
      <c r="C206" s="231"/>
      <c r="D206" s="221" t="s">
        <v>187</v>
      </c>
      <c r="E206" s="232" t="s">
        <v>1</v>
      </c>
      <c r="F206" s="233" t="s">
        <v>285</v>
      </c>
      <c r="G206" s="231"/>
      <c r="H206" s="234">
        <v>1.3009999999999999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187</v>
      </c>
      <c r="AU206" s="240" t="s">
        <v>185</v>
      </c>
      <c r="AV206" s="14" t="s">
        <v>185</v>
      </c>
      <c r="AW206" s="14" t="s">
        <v>36</v>
      </c>
      <c r="AX206" s="14" t="s">
        <v>80</v>
      </c>
      <c r="AY206" s="240" t="s">
        <v>177</v>
      </c>
    </row>
    <row r="207" spans="1:65" s="13" customFormat="1" ht="10.199999999999999">
      <c r="B207" s="219"/>
      <c r="C207" s="220"/>
      <c r="D207" s="221" t="s">
        <v>187</v>
      </c>
      <c r="E207" s="222" t="s">
        <v>1</v>
      </c>
      <c r="F207" s="223" t="s">
        <v>215</v>
      </c>
      <c r="G207" s="220"/>
      <c r="H207" s="222" t="s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187</v>
      </c>
      <c r="AU207" s="229" t="s">
        <v>185</v>
      </c>
      <c r="AV207" s="13" t="s">
        <v>88</v>
      </c>
      <c r="AW207" s="13" t="s">
        <v>36</v>
      </c>
      <c r="AX207" s="13" t="s">
        <v>80</v>
      </c>
      <c r="AY207" s="229" t="s">
        <v>177</v>
      </c>
    </row>
    <row r="208" spans="1:65" s="14" customFormat="1" ht="10.199999999999999">
      <c r="B208" s="230"/>
      <c r="C208" s="231"/>
      <c r="D208" s="221" t="s">
        <v>187</v>
      </c>
      <c r="E208" s="232" t="s">
        <v>1</v>
      </c>
      <c r="F208" s="233" t="s">
        <v>286</v>
      </c>
      <c r="G208" s="231"/>
      <c r="H208" s="234">
        <v>3.448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187</v>
      </c>
      <c r="AU208" s="240" t="s">
        <v>185</v>
      </c>
      <c r="AV208" s="14" t="s">
        <v>185</v>
      </c>
      <c r="AW208" s="14" t="s">
        <v>36</v>
      </c>
      <c r="AX208" s="14" t="s">
        <v>80</v>
      </c>
      <c r="AY208" s="240" t="s">
        <v>177</v>
      </c>
    </row>
    <row r="209" spans="1:65" s="16" customFormat="1" ht="10.199999999999999">
      <c r="B209" s="252"/>
      <c r="C209" s="253"/>
      <c r="D209" s="221" t="s">
        <v>187</v>
      </c>
      <c r="E209" s="254" t="s">
        <v>1</v>
      </c>
      <c r="F209" s="255" t="s">
        <v>287</v>
      </c>
      <c r="G209" s="253"/>
      <c r="H209" s="256">
        <v>8.0640000000000001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187</v>
      </c>
      <c r="AU209" s="262" t="s">
        <v>185</v>
      </c>
      <c r="AV209" s="16" t="s">
        <v>178</v>
      </c>
      <c r="AW209" s="16" t="s">
        <v>36</v>
      </c>
      <c r="AX209" s="16" t="s">
        <v>80</v>
      </c>
      <c r="AY209" s="262" t="s">
        <v>177</v>
      </c>
    </row>
    <row r="210" spans="1:65" s="13" customFormat="1" ht="10.199999999999999">
      <c r="B210" s="219"/>
      <c r="C210" s="220"/>
      <c r="D210" s="221" t="s">
        <v>187</v>
      </c>
      <c r="E210" s="222" t="s">
        <v>1</v>
      </c>
      <c r="F210" s="223" t="s">
        <v>222</v>
      </c>
      <c r="G210" s="220"/>
      <c r="H210" s="222" t="s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187</v>
      </c>
      <c r="AU210" s="229" t="s">
        <v>185</v>
      </c>
      <c r="AV210" s="13" t="s">
        <v>88</v>
      </c>
      <c r="AW210" s="13" t="s">
        <v>36</v>
      </c>
      <c r="AX210" s="13" t="s">
        <v>80</v>
      </c>
      <c r="AY210" s="229" t="s">
        <v>177</v>
      </c>
    </row>
    <row r="211" spans="1:65" s="14" customFormat="1" ht="10.199999999999999">
      <c r="B211" s="230"/>
      <c r="C211" s="231"/>
      <c r="D211" s="221" t="s">
        <v>187</v>
      </c>
      <c r="E211" s="232" t="s">
        <v>1</v>
      </c>
      <c r="F211" s="233" t="s">
        <v>1032</v>
      </c>
      <c r="G211" s="231"/>
      <c r="H211" s="234">
        <v>33.048000000000002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187</v>
      </c>
      <c r="AU211" s="240" t="s">
        <v>185</v>
      </c>
      <c r="AV211" s="14" t="s">
        <v>185</v>
      </c>
      <c r="AW211" s="14" t="s">
        <v>36</v>
      </c>
      <c r="AX211" s="14" t="s">
        <v>80</v>
      </c>
      <c r="AY211" s="240" t="s">
        <v>177</v>
      </c>
    </row>
    <row r="212" spans="1:65" s="13" customFormat="1" ht="10.199999999999999">
      <c r="B212" s="219"/>
      <c r="C212" s="220"/>
      <c r="D212" s="221" t="s">
        <v>187</v>
      </c>
      <c r="E212" s="222" t="s">
        <v>1</v>
      </c>
      <c r="F212" s="223" t="s">
        <v>224</v>
      </c>
      <c r="G212" s="220"/>
      <c r="H212" s="222" t="s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187</v>
      </c>
      <c r="AU212" s="229" t="s">
        <v>185</v>
      </c>
      <c r="AV212" s="13" t="s">
        <v>88</v>
      </c>
      <c r="AW212" s="13" t="s">
        <v>36</v>
      </c>
      <c r="AX212" s="13" t="s">
        <v>80</v>
      </c>
      <c r="AY212" s="229" t="s">
        <v>177</v>
      </c>
    </row>
    <row r="213" spans="1:65" s="14" customFormat="1" ht="10.199999999999999">
      <c r="B213" s="230"/>
      <c r="C213" s="231"/>
      <c r="D213" s="221" t="s">
        <v>187</v>
      </c>
      <c r="E213" s="232" t="s">
        <v>1</v>
      </c>
      <c r="F213" s="233" t="s">
        <v>289</v>
      </c>
      <c r="G213" s="231"/>
      <c r="H213" s="234">
        <v>-14.074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187</v>
      </c>
      <c r="AU213" s="240" t="s">
        <v>185</v>
      </c>
      <c r="AV213" s="14" t="s">
        <v>185</v>
      </c>
      <c r="AW213" s="14" t="s">
        <v>36</v>
      </c>
      <c r="AX213" s="14" t="s">
        <v>80</v>
      </c>
      <c r="AY213" s="240" t="s">
        <v>177</v>
      </c>
    </row>
    <row r="214" spans="1:65" s="16" customFormat="1" ht="10.199999999999999">
      <c r="B214" s="252"/>
      <c r="C214" s="253"/>
      <c r="D214" s="221" t="s">
        <v>187</v>
      </c>
      <c r="E214" s="254" t="s">
        <v>1</v>
      </c>
      <c r="F214" s="255" t="s">
        <v>287</v>
      </c>
      <c r="G214" s="253"/>
      <c r="H214" s="256">
        <v>18.974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187</v>
      </c>
      <c r="AU214" s="262" t="s">
        <v>185</v>
      </c>
      <c r="AV214" s="16" t="s">
        <v>178</v>
      </c>
      <c r="AW214" s="16" t="s">
        <v>36</v>
      </c>
      <c r="AX214" s="16" t="s">
        <v>80</v>
      </c>
      <c r="AY214" s="262" t="s">
        <v>177</v>
      </c>
    </row>
    <row r="215" spans="1:65" s="13" customFormat="1" ht="10.199999999999999">
      <c r="B215" s="219"/>
      <c r="C215" s="220"/>
      <c r="D215" s="221" t="s">
        <v>187</v>
      </c>
      <c r="E215" s="222" t="s">
        <v>1</v>
      </c>
      <c r="F215" s="223" t="s">
        <v>230</v>
      </c>
      <c r="G215" s="220"/>
      <c r="H215" s="222" t="s">
        <v>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187</v>
      </c>
      <c r="AU215" s="229" t="s">
        <v>185</v>
      </c>
      <c r="AV215" s="13" t="s">
        <v>88</v>
      </c>
      <c r="AW215" s="13" t="s">
        <v>36</v>
      </c>
      <c r="AX215" s="13" t="s">
        <v>80</v>
      </c>
      <c r="AY215" s="229" t="s">
        <v>177</v>
      </c>
    </row>
    <row r="216" spans="1:65" s="14" customFormat="1" ht="10.199999999999999">
      <c r="B216" s="230"/>
      <c r="C216" s="231"/>
      <c r="D216" s="221" t="s">
        <v>187</v>
      </c>
      <c r="E216" s="232" t="s">
        <v>1</v>
      </c>
      <c r="F216" s="233" t="s">
        <v>290</v>
      </c>
      <c r="G216" s="231"/>
      <c r="H216" s="234">
        <v>31.608000000000001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187</v>
      </c>
      <c r="AU216" s="240" t="s">
        <v>185</v>
      </c>
      <c r="AV216" s="14" t="s">
        <v>185</v>
      </c>
      <c r="AW216" s="14" t="s">
        <v>36</v>
      </c>
      <c r="AX216" s="14" t="s">
        <v>80</v>
      </c>
      <c r="AY216" s="240" t="s">
        <v>177</v>
      </c>
    </row>
    <row r="217" spans="1:65" s="14" customFormat="1" ht="10.199999999999999">
      <c r="B217" s="230"/>
      <c r="C217" s="231"/>
      <c r="D217" s="221" t="s">
        <v>187</v>
      </c>
      <c r="E217" s="232" t="s">
        <v>1</v>
      </c>
      <c r="F217" s="233" t="s">
        <v>291</v>
      </c>
      <c r="G217" s="231"/>
      <c r="H217" s="234">
        <v>-9.84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187</v>
      </c>
      <c r="AU217" s="240" t="s">
        <v>185</v>
      </c>
      <c r="AV217" s="14" t="s">
        <v>185</v>
      </c>
      <c r="AW217" s="14" t="s">
        <v>36</v>
      </c>
      <c r="AX217" s="14" t="s">
        <v>80</v>
      </c>
      <c r="AY217" s="240" t="s">
        <v>177</v>
      </c>
    </row>
    <row r="218" spans="1:65" s="16" customFormat="1" ht="10.199999999999999">
      <c r="B218" s="252"/>
      <c r="C218" s="253"/>
      <c r="D218" s="221" t="s">
        <v>187</v>
      </c>
      <c r="E218" s="254" t="s">
        <v>1</v>
      </c>
      <c r="F218" s="255" t="s">
        <v>287</v>
      </c>
      <c r="G218" s="253"/>
      <c r="H218" s="256">
        <v>21.768000000000001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187</v>
      </c>
      <c r="AU218" s="262" t="s">
        <v>185</v>
      </c>
      <c r="AV218" s="16" t="s">
        <v>178</v>
      </c>
      <c r="AW218" s="16" t="s">
        <v>36</v>
      </c>
      <c r="AX218" s="16" t="s">
        <v>80</v>
      </c>
      <c r="AY218" s="262" t="s">
        <v>177</v>
      </c>
    </row>
    <row r="219" spans="1:65" s="15" customFormat="1" ht="10.199999999999999">
      <c r="B219" s="241"/>
      <c r="C219" s="242"/>
      <c r="D219" s="221" t="s">
        <v>187</v>
      </c>
      <c r="E219" s="243" t="s">
        <v>1</v>
      </c>
      <c r="F219" s="244" t="s">
        <v>217</v>
      </c>
      <c r="G219" s="242"/>
      <c r="H219" s="245">
        <v>48.805999999999997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187</v>
      </c>
      <c r="AU219" s="251" t="s">
        <v>185</v>
      </c>
      <c r="AV219" s="15" t="s">
        <v>184</v>
      </c>
      <c r="AW219" s="15" t="s">
        <v>36</v>
      </c>
      <c r="AX219" s="15" t="s">
        <v>88</v>
      </c>
      <c r="AY219" s="251" t="s">
        <v>177</v>
      </c>
    </row>
    <row r="220" spans="1:65" s="2" customFormat="1" ht="21.75" customHeight="1">
      <c r="A220" s="35"/>
      <c r="B220" s="36"/>
      <c r="C220" s="205" t="s">
        <v>292</v>
      </c>
      <c r="D220" s="205" t="s">
        <v>180</v>
      </c>
      <c r="E220" s="206" t="s">
        <v>293</v>
      </c>
      <c r="F220" s="207" t="s">
        <v>294</v>
      </c>
      <c r="G220" s="208" t="s">
        <v>210</v>
      </c>
      <c r="H220" s="209">
        <v>80.525000000000006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46</v>
      </c>
      <c r="O220" s="72"/>
      <c r="P220" s="215">
        <f>O220*H220</f>
        <v>0</v>
      </c>
      <c r="Q220" s="215">
        <v>3.0000000000000001E-3</v>
      </c>
      <c r="R220" s="215">
        <f>Q220*H220</f>
        <v>0.24157500000000001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184</v>
      </c>
      <c r="AT220" s="217" t="s">
        <v>180</v>
      </c>
      <c r="AU220" s="217" t="s">
        <v>185</v>
      </c>
      <c r="AY220" s="18" t="s">
        <v>177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185</v>
      </c>
      <c r="BK220" s="218">
        <f>ROUND(I220*H220,2)</f>
        <v>0</v>
      </c>
      <c r="BL220" s="18" t="s">
        <v>184</v>
      </c>
      <c r="BM220" s="217" t="s">
        <v>295</v>
      </c>
    </row>
    <row r="221" spans="1:65" s="13" customFormat="1" ht="10.199999999999999">
      <c r="B221" s="219"/>
      <c r="C221" s="220"/>
      <c r="D221" s="221" t="s">
        <v>187</v>
      </c>
      <c r="E221" s="222" t="s">
        <v>1</v>
      </c>
      <c r="F221" s="223" t="s">
        <v>296</v>
      </c>
      <c r="G221" s="220"/>
      <c r="H221" s="222" t="s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187</v>
      </c>
      <c r="AU221" s="229" t="s">
        <v>185</v>
      </c>
      <c r="AV221" s="13" t="s">
        <v>88</v>
      </c>
      <c r="AW221" s="13" t="s">
        <v>36</v>
      </c>
      <c r="AX221" s="13" t="s">
        <v>80</v>
      </c>
      <c r="AY221" s="229" t="s">
        <v>177</v>
      </c>
    </row>
    <row r="222" spans="1:65" s="14" customFormat="1" ht="10.199999999999999">
      <c r="B222" s="230"/>
      <c r="C222" s="231"/>
      <c r="D222" s="221" t="s">
        <v>187</v>
      </c>
      <c r="E222" s="232" t="s">
        <v>1</v>
      </c>
      <c r="F222" s="233" t="s">
        <v>297</v>
      </c>
      <c r="G222" s="231"/>
      <c r="H222" s="234">
        <v>48.143999999999998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187</v>
      </c>
      <c r="AU222" s="240" t="s">
        <v>185</v>
      </c>
      <c r="AV222" s="14" t="s">
        <v>185</v>
      </c>
      <c r="AW222" s="14" t="s">
        <v>36</v>
      </c>
      <c r="AX222" s="14" t="s">
        <v>80</v>
      </c>
      <c r="AY222" s="240" t="s">
        <v>177</v>
      </c>
    </row>
    <row r="223" spans="1:65" s="13" customFormat="1" ht="10.199999999999999">
      <c r="B223" s="219"/>
      <c r="C223" s="220"/>
      <c r="D223" s="221" t="s">
        <v>187</v>
      </c>
      <c r="E223" s="222" t="s">
        <v>1</v>
      </c>
      <c r="F223" s="223" t="s">
        <v>298</v>
      </c>
      <c r="G223" s="220"/>
      <c r="H223" s="222" t="s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187</v>
      </c>
      <c r="AU223" s="229" t="s">
        <v>185</v>
      </c>
      <c r="AV223" s="13" t="s">
        <v>88</v>
      </c>
      <c r="AW223" s="13" t="s">
        <v>36</v>
      </c>
      <c r="AX223" s="13" t="s">
        <v>80</v>
      </c>
      <c r="AY223" s="229" t="s">
        <v>177</v>
      </c>
    </row>
    <row r="224" spans="1:65" s="13" customFormat="1" ht="10.199999999999999">
      <c r="B224" s="219"/>
      <c r="C224" s="220"/>
      <c r="D224" s="221" t="s">
        <v>187</v>
      </c>
      <c r="E224" s="222" t="s">
        <v>1</v>
      </c>
      <c r="F224" s="223" t="s">
        <v>212</v>
      </c>
      <c r="G224" s="220"/>
      <c r="H224" s="222" t="s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187</v>
      </c>
      <c r="AU224" s="229" t="s">
        <v>185</v>
      </c>
      <c r="AV224" s="13" t="s">
        <v>88</v>
      </c>
      <c r="AW224" s="13" t="s">
        <v>36</v>
      </c>
      <c r="AX224" s="13" t="s">
        <v>80</v>
      </c>
      <c r="AY224" s="229" t="s">
        <v>177</v>
      </c>
    </row>
    <row r="225" spans="1:65" s="14" customFormat="1" ht="10.199999999999999">
      <c r="B225" s="230"/>
      <c r="C225" s="231"/>
      <c r="D225" s="221" t="s">
        <v>187</v>
      </c>
      <c r="E225" s="232" t="s">
        <v>1</v>
      </c>
      <c r="F225" s="233" t="s">
        <v>1033</v>
      </c>
      <c r="G225" s="231"/>
      <c r="H225" s="234">
        <v>0.78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187</v>
      </c>
      <c r="AU225" s="240" t="s">
        <v>185</v>
      </c>
      <c r="AV225" s="14" t="s">
        <v>185</v>
      </c>
      <c r="AW225" s="14" t="s">
        <v>36</v>
      </c>
      <c r="AX225" s="14" t="s">
        <v>80</v>
      </c>
      <c r="AY225" s="240" t="s">
        <v>177</v>
      </c>
    </row>
    <row r="226" spans="1:65" s="14" customFormat="1" ht="10.199999999999999">
      <c r="B226" s="230"/>
      <c r="C226" s="231"/>
      <c r="D226" s="221" t="s">
        <v>187</v>
      </c>
      <c r="E226" s="232" t="s">
        <v>1</v>
      </c>
      <c r="F226" s="233" t="s">
        <v>285</v>
      </c>
      <c r="G226" s="231"/>
      <c r="H226" s="234">
        <v>1.3009999999999999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187</v>
      </c>
      <c r="AU226" s="240" t="s">
        <v>185</v>
      </c>
      <c r="AV226" s="14" t="s">
        <v>185</v>
      </c>
      <c r="AW226" s="14" t="s">
        <v>36</v>
      </c>
      <c r="AX226" s="14" t="s">
        <v>80</v>
      </c>
      <c r="AY226" s="240" t="s">
        <v>177</v>
      </c>
    </row>
    <row r="227" spans="1:65" s="13" customFormat="1" ht="10.199999999999999">
      <c r="B227" s="219"/>
      <c r="C227" s="220"/>
      <c r="D227" s="221" t="s">
        <v>187</v>
      </c>
      <c r="E227" s="222" t="s">
        <v>1</v>
      </c>
      <c r="F227" s="223" t="s">
        <v>215</v>
      </c>
      <c r="G227" s="220"/>
      <c r="H227" s="222" t="s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187</v>
      </c>
      <c r="AU227" s="229" t="s">
        <v>185</v>
      </c>
      <c r="AV227" s="13" t="s">
        <v>88</v>
      </c>
      <c r="AW227" s="13" t="s">
        <v>36</v>
      </c>
      <c r="AX227" s="13" t="s">
        <v>80</v>
      </c>
      <c r="AY227" s="229" t="s">
        <v>177</v>
      </c>
    </row>
    <row r="228" spans="1:65" s="14" customFormat="1" ht="10.199999999999999">
      <c r="B228" s="230"/>
      <c r="C228" s="231"/>
      <c r="D228" s="221" t="s">
        <v>187</v>
      </c>
      <c r="E228" s="232" t="s">
        <v>1</v>
      </c>
      <c r="F228" s="233" t="s">
        <v>300</v>
      </c>
      <c r="G228" s="231"/>
      <c r="H228" s="234">
        <v>1.266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187</v>
      </c>
      <c r="AU228" s="240" t="s">
        <v>185</v>
      </c>
      <c r="AV228" s="14" t="s">
        <v>185</v>
      </c>
      <c r="AW228" s="14" t="s">
        <v>36</v>
      </c>
      <c r="AX228" s="14" t="s">
        <v>80</v>
      </c>
      <c r="AY228" s="240" t="s">
        <v>177</v>
      </c>
    </row>
    <row r="229" spans="1:65" s="16" customFormat="1" ht="10.199999999999999">
      <c r="B229" s="252"/>
      <c r="C229" s="253"/>
      <c r="D229" s="221" t="s">
        <v>187</v>
      </c>
      <c r="E229" s="254" t="s">
        <v>1</v>
      </c>
      <c r="F229" s="255" t="s">
        <v>287</v>
      </c>
      <c r="G229" s="253"/>
      <c r="H229" s="256">
        <v>51.491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187</v>
      </c>
      <c r="AU229" s="262" t="s">
        <v>185</v>
      </c>
      <c r="AV229" s="16" t="s">
        <v>178</v>
      </c>
      <c r="AW229" s="16" t="s">
        <v>36</v>
      </c>
      <c r="AX229" s="16" t="s">
        <v>80</v>
      </c>
      <c r="AY229" s="262" t="s">
        <v>177</v>
      </c>
    </row>
    <row r="230" spans="1:65" s="13" customFormat="1" ht="10.199999999999999">
      <c r="B230" s="219"/>
      <c r="C230" s="220"/>
      <c r="D230" s="221" t="s">
        <v>187</v>
      </c>
      <c r="E230" s="222" t="s">
        <v>1</v>
      </c>
      <c r="F230" s="223" t="s">
        <v>222</v>
      </c>
      <c r="G230" s="220"/>
      <c r="H230" s="222" t="s">
        <v>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187</v>
      </c>
      <c r="AU230" s="229" t="s">
        <v>185</v>
      </c>
      <c r="AV230" s="13" t="s">
        <v>88</v>
      </c>
      <c r="AW230" s="13" t="s">
        <v>36</v>
      </c>
      <c r="AX230" s="13" t="s">
        <v>80</v>
      </c>
      <c r="AY230" s="229" t="s">
        <v>177</v>
      </c>
    </row>
    <row r="231" spans="1:65" s="14" customFormat="1" ht="10.199999999999999">
      <c r="B231" s="230"/>
      <c r="C231" s="231"/>
      <c r="D231" s="221" t="s">
        <v>187</v>
      </c>
      <c r="E231" s="232" t="s">
        <v>1</v>
      </c>
      <c r="F231" s="233" t="s">
        <v>1034</v>
      </c>
      <c r="G231" s="231"/>
      <c r="H231" s="234">
        <v>22.445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187</v>
      </c>
      <c r="AU231" s="240" t="s">
        <v>185</v>
      </c>
      <c r="AV231" s="14" t="s">
        <v>185</v>
      </c>
      <c r="AW231" s="14" t="s">
        <v>36</v>
      </c>
      <c r="AX231" s="14" t="s">
        <v>80</v>
      </c>
      <c r="AY231" s="240" t="s">
        <v>177</v>
      </c>
    </row>
    <row r="232" spans="1:65" s="13" customFormat="1" ht="10.199999999999999">
      <c r="B232" s="219"/>
      <c r="C232" s="220"/>
      <c r="D232" s="221" t="s">
        <v>187</v>
      </c>
      <c r="E232" s="222" t="s">
        <v>1</v>
      </c>
      <c r="F232" s="223" t="s">
        <v>224</v>
      </c>
      <c r="G232" s="220"/>
      <c r="H232" s="222" t="s">
        <v>1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187</v>
      </c>
      <c r="AU232" s="229" t="s">
        <v>185</v>
      </c>
      <c r="AV232" s="13" t="s">
        <v>88</v>
      </c>
      <c r="AW232" s="13" t="s">
        <v>36</v>
      </c>
      <c r="AX232" s="13" t="s">
        <v>80</v>
      </c>
      <c r="AY232" s="229" t="s">
        <v>177</v>
      </c>
    </row>
    <row r="233" spans="1:65" s="14" customFormat="1" ht="10.199999999999999">
      <c r="B233" s="230"/>
      <c r="C233" s="231"/>
      <c r="D233" s="221" t="s">
        <v>187</v>
      </c>
      <c r="E233" s="232" t="s">
        <v>1</v>
      </c>
      <c r="F233" s="233" t="s">
        <v>302</v>
      </c>
      <c r="G233" s="231"/>
      <c r="H233" s="234">
        <v>-9.4969999999999999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187</v>
      </c>
      <c r="AU233" s="240" t="s">
        <v>185</v>
      </c>
      <c r="AV233" s="14" t="s">
        <v>185</v>
      </c>
      <c r="AW233" s="14" t="s">
        <v>36</v>
      </c>
      <c r="AX233" s="14" t="s">
        <v>80</v>
      </c>
      <c r="AY233" s="240" t="s">
        <v>177</v>
      </c>
    </row>
    <row r="234" spans="1:65" s="16" customFormat="1" ht="10.199999999999999">
      <c r="B234" s="252"/>
      <c r="C234" s="253"/>
      <c r="D234" s="221" t="s">
        <v>187</v>
      </c>
      <c r="E234" s="254" t="s">
        <v>1</v>
      </c>
      <c r="F234" s="255" t="s">
        <v>287</v>
      </c>
      <c r="G234" s="253"/>
      <c r="H234" s="256">
        <v>12.948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187</v>
      </c>
      <c r="AU234" s="262" t="s">
        <v>185</v>
      </c>
      <c r="AV234" s="16" t="s">
        <v>178</v>
      </c>
      <c r="AW234" s="16" t="s">
        <v>36</v>
      </c>
      <c r="AX234" s="16" t="s">
        <v>80</v>
      </c>
      <c r="AY234" s="262" t="s">
        <v>177</v>
      </c>
    </row>
    <row r="235" spans="1:65" s="13" customFormat="1" ht="10.199999999999999">
      <c r="B235" s="219"/>
      <c r="C235" s="220"/>
      <c r="D235" s="221" t="s">
        <v>187</v>
      </c>
      <c r="E235" s="222" t="s">
        <v>1</v>
      </c>
      <c r="F235" s="223" t="s">
        <v>230</v>
      </c>
      <c r="G235" s="220"/>
      <c r="H235" s="222" t="s">
        <v>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187</v>
      </c>
      <c r="AU235" s="229" t="s">
        <v>185</v>
      </c>
      <c r="AV235" s="13" t="s">
        <v>88</v>
      </c>
      <c r="AW235" s="13" t="s">
        <v>36</v>
      </c>
      <c r="AX235" s="13" t="s">
        <v>80</v>
      </c>
      <c r="AY235" s="229" t="s">
        <v>177</v>
      </c>
    </row>
    <row r="236" spans="1:65" s="14" customFormat="1" ht="10.199999999999999">
      <c r="B236" s="230"/>
      <c r="C236" s="231"/>
      <c r="D236" s="221" t="s">
        <v>187</v>
      </c>
      <c r="E236" s="232" t="s">
        <v>1</v>
      </c>
      <c r="F236" s="233" t="s">
        <v>303</v>
      </c>
      <c r="G236" s="231"/>
      <c r="H236" s="234">
        <v>25.925999999999998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187</v>
      </c>
      <c r="AU236" s="240" t="s">
        <v>185</v>
      </c>
      <c r="AV236" s="14" t="s">
        <v>185</v>
      </c>
      <c r="AW236" s="14" t="s">
        <v>36</v>
      </c>
      <c r="AX236" s="14" t="s">
        <v>80</v>
      </c>
      <c r="AY236" s="240" t="s">
        <v>177</v>
      </c>
    </row>
    <row r="237" spans="1:65" s="14" customFormat="1" ht="10.199999999999999">
      <c r="B237" s="230"/>
      <c r="C237" s="231"/>
      <c r="D237" s="221" t="s">
        <v>187</v>
      </c>
      <c r="E237" s="232" t="s">
        <v>1</v>
      </c>
      <c r="F237" s="233" t="s">
        <v>291</v>
      </c>
      <c r="G237" s="231"/>
      <c r="H237" s="234">
        <v>-9.84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187</v>
      </c>
      <c r="AU237" s="240" t="s">
        <v>185</v>
      </c>
      <c r="AV237" s="14" t="s">
        <v>185</v>
      </c>
      <c r="AW237" s="14" t="s">
        <v>36</v>
      </c>
      <c r="AX237" s="14" t="s">
        <v>80</v>
      </c>
      <c r="AY237" s="240" t="s">
        <v>177</v>
      </c>
    </row>
    <row r="238" spans="1:65" s="16" customFormat="1" ht="10.199999999999999">
      <c r="B238" s="252"/>
      <c r="C238" s="253"/>
      <c r="D238" s="221" t="s">
        <v>187</v>
      </c>
      <c r="E238" s="254" t="s">
        <v>1</v>
      </c>
      <c r="F238" s="255" t="s">
        <v>287</v>
      </c>
      <c r="G238" s="253"/>
      <c r="H238" s="256">
        <v>16.085999999999999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187</v>
      </c>
      <c r="AU238" s="262" t="s">
        <v>185</v>
      </c>
      <c r="AV238" s="16" t="s">
        <v>178</v>
      </c>
      <c r="AW238" s="16" t="s">
        <v>36</v>
      </c>
      <c r="AX238" s="16" t="s">
        <v>80</v>
      </c>
      <c r="AY238" s="262" t="s">
        <v>177</v>
      </c>
    </row>
    <row r="239" spans="1:65" s="15" customFormat="1" ht="10.199999999999999">
      <c r="B239" s="241"/>
      <c r="C239" s="242"/>
      <c r="D239" s="221" t="s">
        <v>187</v>
      </c>
      <c r="E239" s="243" t="s">
        <v>1</v>
      </c>
      <c r="F239" s="244" t="s">
        <v>217</v>
      </c>
      <c r="G239" s="242"/>
      <c r="H239" s="245">
        <v>80.525000000000006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187</v>
      </c>
      <c r="AU239" s="251" t="s">
        <v>185</v>
      </c>
      <c r="AV239" s="15" t="s">
        <v>184</v>
      </c>
      <c r="AW239" s="15" t="s">
        <v>36</v>
      </c>
      <c r="AX239" s="15" t="s">
        <v>88</v>
      </c>
      <c r="AY239" s="251" t="s">
        <v>177</v>
      </c>
    </row>
    <row r="240" spans="1:65" s="2" customFormat="1" ht="21.75" customHeight="1">
      <c r="A240" s="35"/>
      <c r="B240" s="36"/>
      <c r="C240" s="205" t="s">
        <v>304</v>
      </c>
      <c r="D240" s="205" t="s">
        <v>180</v>
      </c>
      <c r="E240" s="206" t="s">
        <v>305</v>
      </c>
      <c r="F240" s="207" t="s">
        <v>306</v>
      </c>
      <c r="G240" s="208" t="s">
        <v>192</v>
      </c>
      <c r="H240" s="209">
        <v>2</v>
      </c>
      <c r="I240" s="210"/>
      <c r="J240" s="211">
        <f>ROUND(I240*H240,2)</f>
        <v>0</v>
      </c>
      <c r="K240" s="212"/>
      <c r="L240" s="40"/>
      <c r="M240" s="213" t="s">
        <v>1</v>
      </c>
      <c r="N240" s="214" t="s">
        <v>46</v>
      </c>
      <c r="O240" s="72"/>
      <c r="P240" s="215">
        <f>O240*H240</f>
        <v>0</v>
      </c>
      <c r="Q240" s="215">
        <v>0.14699999999999999</v>
      </c>
      <c r="R240" s="215">
        <f>Q240*H240</f>
        <v>0.29399999999999998</v>
      </c>
      <c r="S240" s="215">
        <v>0</v>
      </c>
      <c r="T240" s="21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184</v>
      </c>
      <c r="AT240" s="217" t="s">
        <v>180</v>
      </c>
      <c r="AU240" s="217" t="s">
        <v>185</v>
      </c>
      <c r="AY240" s="18" t="s">
        <v>177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185</v>
      </c>
      <c r="BK240" s="218">
        <f>ROUND(I240*H240,2)</f>
        <v>0</v>
      </c>
      <c r="BL240" s="18" t="s">
        <v>184</v>
      </c>
      <c r="BM240" s="217" t="s">
        <v>307</v>
      </c>
    </row>
    <row r="241" spans="1:65" s="13" customFormat="1" ht="10.199999999999999">
      <c r="B241" s="219"/>
      <c r="C241" s="220"/>
      <c r="D241" s="221" t="s">
        <v>187</v>
      </c>
      <c r="E241" s="222" t="s">
        <v>1</v>
      </c>
      <c r="F241" s="223" t="s">
        <v>308</v>
      </c>
      <c r="G241" s="220"/>
      <c r="H241" s="222" t="s">
        <v>1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187</v>
      </c>
      <c r="AU241" s="229" t="s">
        <v>185</v>
      </c>
      <c r="AV241" s="13" t="s">
        <v>88</v>
      </c>
      <c r="AW241" s="13" t="s">
        <v>36</v>
      </c>
      <c r="AX241" s="13" t="s">
        <v>80</v>
      </c>
      <c r="AY241" s="229" t="s">
        <v>177</v>
      </c>
    </row>
    <row r="242" spans="1:65" s="14" customFormat="1" ht="10.199999999999999">
      <c r="B242" s="230"/>
      <c r="C242" s="231"/>
      <c r="D242" s="221" t="s">
        <v>187</v>
      </c>
      <c r="E242" s="232" t="s">
        <v>1</v>
      </c>
      <c r="F242" s="233" t="s">
        <v>309</v>
      </c>
      <c r="G242" s="231"/>
      <c r="H242" s="234">
        <v>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187</v>
      </c>
      <c r="AU242" s="240" t="s">
        <v>185</v>
      </c>
      <c r="AV242" s="14" t="s">
        <v>185</v>
      </c>
      <c r="AW242" s="14" t="s">
        <v>36</v>
      </c>
      <c r="AX242" s="14" t="s">
        <v>88</v>
      </c>
      <c r="AY242" s="240" t="s">
        <v>177</v>
      </c>
    </row>
    <row r="243" spans="1:65" s="2" customFormat="1" ht="21.75" customHeight="1">
      <c r="A243" s="35"/>
      <c r="B243" s="36"/>
      <c r="C243" s="205" t="s">
        <v>7</v>
      </c>
      <c r="D243" s="205" t="s">
        <v>180</v>
      </c>
      <c r="E243" s="206" t="s">
        <v>310</v>
      </c>
      <c r="F243" s="207" t="s">
        <v>311</v>
      </c>
      <c r="G243" s="208" t="s">
        <v>210</v>
      </c>
      <c r="H243" s="209">
        <v>44.292999999999999</v>
      </c>
      <c r="I243" s="210"/>
      <c r="J243" s="211">
        <f>ROUND(I243*H243,2)</f>
        <v>0</v>
      </c>
      <c r="K243" s="212"/>
      <c r="L243" s="40"/>
      <c r="M243" s="213" t="s">
        <v>1</v>
      </c>
      <c r="N243" s="214" t="s">
        <v>46</v>
      </c>
      <c r="O243" s="72"/>
      <c r="P243" s="215">
        <f>O243*H243</f>
        <v>0</v>
      </c>
      <c r="Q243" s="215">
        <v>5.1999999999999998E-3</v>
      </c>
      <c r="R243" s="215">
        <f>Q243*H243</f>
        <v>0.23032359999999999</v>
      </c>
      <c r="S243" s="215">
        <v>0</v>
      </c>
      <c r="T243" s="21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184</v>
      </c>
      <c r="AT243" s="217" t="s">
        <v>180</v>
      </c>
      <c r="AU243" s="217" t="s">
        <v>185</v>
      </c>
      <c r="AY243" s="18" t="s">
        <v>177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185</v>
      </c>
      <c r="BK243" s="218">
        <f>ROUND(I243*H243,2)</f>
        <v>0</v>
      </c>
      <c r="BL243" s="18" t="s">
        <v>184</v>
      </c>
      <c r="BM243" s="217" t="s">
        <v>312</v>
      </c>
    </row>
    <row r="244" spans="1:65" s="2" customFormat="1" ht="21.75" customHeight="1">
      <c r="A244" s="35"/>
      <c r="B244" s="36"/>
      <c r="C244" s="205" t="s">
        <v>313</v>
      </c>
      <c r="D244" s="205" t="s">
        <v>180</v>
      </c>
      <c r="E244" s="206" t="s">
        <v>314</v>
      </c>
      <c r="F244" s="207" t="s">
        <v>315</v>
      </c>
      <c r="G244" s="208" t="s">
        <v>203</v>
      </c>
      <c r="H244" s="209">
        <v>53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46</v>
      </c>
      <c r="O244" s="72"/>
      <c r="P244" s="215">
        <f>O244*H244</f>
        <v>0</v>
      </c>
      <c r="Q244" s="215">
        <v>1.5E-3</v>
      </c>
      <c r="R244" s="215">
        <f>Q244*H244</f>
        <v>7.9500000000000001E-2</v>
      </c>
      <c r="S244" s="215">
        <v>0</v>
      </c>
      <c r="T244" s="21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184</v>
      </c>
      <c r="AT244" s="217" t="s">
        <v>180</v>
      </c>
      <c r="AU244" s="217" t="s">
        <v>185</v>
      </c>
      <c r="AY244" s="18" t="s">
        <v>177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185</v>
      </c>
      <c r="BK244" s="218">
        <f>ROUND(I244*H244,2)</f>
        <v>0</v>
      </c>
      <c r="BL244" s="18" t="s">
        <v>184</v>
      </c>
      <c r="BM244" s="217" t="s">
        <v>316</v>
      </c>
    </row>
    <row r="245" spans="1:65" s="2" customFormat="1" ht="21.75" customHeight="1">
      <c r="A245" s="35"/>
      <c r="B245" s="36"/>
      <c r="C245" s="205" t="s">
        <v>317</v>
      </c>
      <c r="D245" s="205" t="s">
        <v>180</v>
      </c>
      <c r="E245" s="206" t="s">
        <v>318</v>
      </c>
      <c r="F245" s="207" t="s">
        <v>319</v>
      </c>
      <c r="G245" s="208" t="s">
        <v>210</v>
      </c>
      <c r="H245" s="209">
        <v>19.600000000000001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46</v>
      </c>
      <c r="O245" s="72"/>
      <c r="P245" s="215">
        <f>O245*H245</f>
        <v>0</v>
      </c>
      <c r="Q245" s="215">
        <v>0.105</v>
      </c>
      <c r="R245" s="215">
        <f>Q245*H245</f>
        <v>2.0580000000000003</v>
      </c>
      <c r="S245" s="215">
        <v>0</v>
      </c>
      <c r="T245" s="21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184</v>
      </c>
      <c r="AT245" s="217" t="s">
        <v>180</v>
      </c>
      <c r="AU245" s="217" t="s">
        <v>185</v>
      </c>
      <c r="AY245" s="18" t="s">
        <v>177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185</v>
      </c>
      <c r="BK245" s="218">
        <f>ROUND(I245*H245,2)</f>
        <v>0</v>
      </c>
      <c r="BL245" s="18" t="s">
        <v>184</v>
      </c>
      <c r="BM245" s="217" t="s">
        <v>320</v>
      </c>
    </row>
    <row r="246" spans="1:65" s="14" customFormat="1" ht="10.199999999999999">
      <c r="B246" s="230"/>
      <c r="C246" s="231"/>
      <c r="D246" s="221" t="s">
        <v>187</v>
      </c>
      <c r="E246" s="232" t="s">
        <v>1</v>
      </c>
      <c r="F246" s="233" t="s">
        <v>1035</v>
      </c>
      <c r="G246" s="231"/>
      <c r="H246" s="234">
        <v>19.600000000000001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187</v>
      </c>
      <c r="AU246" s="240" t="s">
        <v>185</v>
      </c>
      <c r="AV246" s="14" t="s">
        <v>185</v>
      </c>
      <c r="AW246" s="14" t="s">
        <v>36</v>
      </c>
      <c r="AX246" s="14" t="s">
        <v>88</v>
      </c>
      <c r="AY246" s="240" t="s">
        <v>177</v>
      </c>
    </row>
    <row r="247" spans="1:65" s="2" customFormat="1" ht="16.5" customHeight="1">
      <c r="A247" s="35"/>
      <c r="B247" s="36"/>
      <c r="C247" s="205" t="s">
        <v>322</v>
      </c>
      <c r="D247" s="205" t="s">
        <v>180</v>
      </c>
      <c r="E247" s="206" t="s">
        <v>323</v>
      </c>
      <c r="F247" s="207" t="s">
        <v>324</v>
      </c>
      <c r="G247" s="208" t="s">
        <v>210</v>
      </c>
      <c r="H247" s="209">
        <v>19.600000000000001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46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184</v>
      </c>
      <c r="AT247" s="217" t="s">
        <v>180</v>
      </c>
      <c r="AU247" s="217" t="s">
        <v>185</v>
      </c>
      <c r="AY247" s="18" t="s">
        <v>177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185</v>
      </c>
      <c r="BK247" s="218">
        <f>ROUND(I247*H247,2)</f>
        <v>0</v>
      </c>
      <c r="BL247" s="18" t="s">
        <v>184</v>
      </c>
      <c r="BM247" s="217" t="s">
        <v>325</v>
      </c>
    </row>
    <row r="248" spans="1:65" s="2" customFormat="1" ht="16.5" customHeight="1">
      <c r="A248" s="35"/>
      <c r="B248" s="36"/>
      <c r="C248" s="205" t="s">
        <v>326</v>
      </c>
      <c r="D248" s="205" t="s">
        <v>180</v>
      </c>
      <c r="E248" s="206" t="s">
        <v>327</v>
      </c>
      <c r="F248" s="207" t="s">
        <v>328</v>
      </c>
      <c r="G248" s="208" t="s">
        <v>210</v>
      </c>
      <c r="H248" s="209">
        <v>19.600000000000001</v>
      </c>
      <c r="I248" s="210"/>
      <c r="J248" s="211">
        <f>ROUND(I248*H248,2)</f>
        <v>0</v>
      </c>
      <c r="K248" s="212"/>
      <c r="L248" s="40"/>
      <c r="M248" s="213" t="s">
        <v>1</v>
      </c>
      <c r="N248" s="214" t="s">
        <v>46</v>
      </c>
      <c r="O248" s="72"/>
      <c r="P248" s="215">
        <f>O248*H248</f>
        <v>0</v>
      </c>
      <c r="Q248" s="215">
        <v>5.6999999999999998E-4</v>
      </c>
      <c r="R248" s="215">
        <f>Q248*H248</f>
        <v>1.1172E-2</v>
      </c>
      <c r="S248" s="215">
        <v>0</v>
      </c>
      <c r="T248" s="21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184</v>
      </c>
      <c r="AT248" s="217" t="s">
        <v>180</v>
      </c>
      <c r="AU248" s="217" t="s">
        <v>185</v>
      </c>
      <c r="AY248" s="18" t="s">
        <v>177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185</v>
      </c>
      <c r="BK248" s="218">
        <f>ROUND(I248*H248,2)</f>
        <v>0</v>
      </c>
      <c r="BL248" s="18" t="s">
        <v>184</v>
      </c>
      <c r="BM248" s="217" t="s">
        <v>329</v>
      </c>
    </row>
    <row r="249" spans="1:65" s="2" customFormat="1" ht="33" customHeight="1">
      <c r="A249" s="35"/>
      <c r="B249" s="36"/>
      <c r="C249" s="205" t="s">
        <v>330</v>
      </c>
      <c r="D249" s="205" t="s">
        <v>180</v>
      </c>
      <c r="E249" s="206" t="s">
        <v>331</v>
      </c>
      <c r="F249" s="207" t="s">
        <v>332</v>
      </c>
      <c r="G249" s="208" t="s">
        <v>192</v>
      </c>
      <c r="H249" s="209">
        <v>1</v>
      </c>
      <c r="I249" s="210"/>
      <c r="J249" s="211">
        <f>ROUND(I249*H249,2)</f>
        <v>0</v>
      </c>
      <c r="K249" s="212"/>
      <c r="L249" s="40"/>
      <c r="M249" s="213" t="s">
        <v>1</v>
      </c>
      <c r="N249" s="214" t="s">
        <v>46</v>
      </c>
      <c r="O249" s="72"/>
      <c r="P249" s="215">
        <f>O249*H249</f>
        <v>0</v>
      </c>
      <c r="Q249" s="215">
        <v>0.44169999999999998</v>
      </c>
      <c r="R249" s="215">
        <f>Q249*H249</f>
        <v>0.44169999999999998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184</v>
      </c>
      <c r="AT249" s="217" t="s">
        <v>180</v>
      </c>
      <c r="AU249" s="217" t="s">
        <v>185</v>
      </c>
      <c r="AY249" s="18" t="s">
        <v>177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185</v>
      </c>
      <c r="BK249" s="218">
        <f>ROUND(I249*H249,2)</f>
        <v>0</v>
      </c>
      <c r="BL249" s="18" t="s">
        <v>184</v>
      </c>
      <c r="BM249" s="217" t="s">
        <v>333</v>
      </c>
    </row>
    <row r="250" spans="1:65" s="2" customFormat="1" ht="21.75" customHeight="1">
      <c r="A250" s="35"/>
      <c r="B250" s="36"/>
      <c r="C250" s="205" t="s">
        <v>334</v>
      </c>
      <c r="D250" s="205" t="s">
        <v>180</v>
      </c>
      <c r="E250" s="206" t="s">
        <v>335</v>
      </c>
      <c r="F250" s="207" t="s">
        <v>336</v>
      </c>
      <c r="G250" s="208" t="s">
        <v>192</v>
      </c>
      <c r="H250" s="209">
        <v>1</v>
      </c>
      <c r="I250" s="210"/>
      <c r="J250" s="211">
        <f>ROUND(I250*H250,2)</f>
        <v>0</v>
      </c>
      <c r="K250" s="212"/>
      <c r="L250" s="40"/>
      <c r="M250" s="213" t="s">
        <v>1</v>
      </c>
      <c r="N250" s="214" t="s">
        <v>46</v>
      </c>
      <c r="O250" s="72"/>
      <c r="P250" s="215">
        <f>O250*H250</f>
        <v>0</v>
      </c>
      <c r="Q250" s="215">
        <v>5.3620000000000001E-2</v>
      </c>
      <c r="R250" s="215">
        <f>Q250*H250</f>
        <v>5.3620000000000001E-2</v>
      </c>
      <c r="S250" s="215">
        <v>0</v>
      </c>
      <c r="T250" s="21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184</v>
      </c>
      <c r="AT250" s="217" t="s">
        <v>180</v>
      </c>
      <c r="AU250" s="217" t="s">
        <v>185</v>
      </c>
      <c r="AY250" s="18" t="s">
        <v>177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185</v>
      </c>
      <c r="BK250" s="218">
        <f>ROUND(I250*H250,2)</f>
        <v>0</v>
      </c>
      <c r="BL250" s="18" t="s">
        <v>184</v>
      </c>
      <c r="BM250" s="217" t="s">
        <v>337</v>
      </c>
    </row>
    <row r="251" spans="1:65" s="2" customFormat="1" ht="16.5" customHeight="1">
      <c r="A251" s="35"/>
      <c r="B251" s="36"/>
      <c r="C251" s="263" t="s">
        <v>338</v>
      </c>
      <c r="D251" s="263" t="s">
        <v>339</v>
      </c>
      <c r="E251" s="264" t="s">
        <v>340</v>
      </c>
      <c r="F251" s="265" t="s">
        <v>341</v>
      </c>
      <c r="G251" s="266" t="s">
        <v>192</v>
      </c>
      <c r="H251" s="267">
        <v>1</v>
      </c>
      <c r="I251" s="268"/>
      <c r="J251" s="269">
        <f>ROUND(I251*H251,2)</f>
        <v>0</v>
      </c>
      <c r="K251" s="270"/>
      <c r="L251" s="271"/>
      <c r="M251" s="272" t="s">
        <v>1</v>
      </c>
      <c r="N251" s="273" t="s">
        <v>46</v>
      </c>
      <c r="O251" s="72"/>
      <c r="P251" s="215">
        <f>O251*H251</f>
        <v>0</v>
      </c>
      <c r="Q251" s="215">
        <v>5.2999999999999999E-2</v>
      </c>
      <c r="R251" s="215">
        <f>Q251*H251</f>
        <v>5.2999999999999999E-2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226</v>
      </c>
      <c r="AT251" s="217" t="s">
        <v>339</v>
      </c>
      <c r="AU251" s="217" t="s">
        <v>185</v>
      </c>
      <c r="AY251" s="18" t="s">
        <v>177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185</v>
      </c>
      <c r="BK251" s="218">
        <f>ROUND(I251*H251,2)</f>
        <v>0</v>
      </c>
      <c r="BL251" s="18" t="s">
        <v>184</v>
      </c>
      <c r="BM251" s="217" t="s">
        <v>342</v>
      </c>
    </row>
    <row r="252" spans="1:65" s="12" customFormat="1" ht="22.8" customHeight="1">
      <c r="B252" s="189"/>
      <c r="C252" s="190"/>
      <c r="D252" s="191" t="s">
        <v>79</v>
      </c>
      <c r="E252" s="203" t="s">
        <v>233</v>
      </c>
      <c r="F252" s="203" t="s">
        <v>343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SUM(P253:P267)</f>
        <v>0</v>
      </c>
      <c r="Q252" s="197"/>
      <c r="R252" s="198">
        <f>SUM(R253:R267)</f>
        <v>1.7505000000000003E-3</v>
      </c>
      <c r="S252" s="197"/>
      <c r="T252" s="199">
        <f>SUM(T253:T267)</f>
        <v>4.8475950000000001</v>
      </c>
      <c r="AR252" s="200" t="s">
        <v>88</v>
      </c>
      <c r="AT252" s="201" t="s">
        <v>79</v>
      </c>
      <c r="AU252" s="201" t="s">
        <v>88</v>
      </c>
      <c r="AY252" s="200" t="s">
        <v>177</v>
      </c>
      <c r="BK252" s="202">
        <f>SUM(BK253:BK267)</f>
        <v>0</v>
      </c>
    </row>
    <row r="253" spans="1:65" s="2" customFormat="1" ht="21.75" customHeight="1">
      <c r="A253" s="35"/>
      <c r="B253" s="36"/>
      <c r="C253" s="205" t="s">
        <v>344</v>
      </c>
      <c r="D253" s="205" t="s">
        <v>180</v>
      </c>
      <c r="E253" s="206" t="s">
        <v>345</v>
      </c>
      <c r="F253" s="207" t="s">
        <v>346</v>
      </c>
      <c r="G253" s="208" t="s">
        <v>210</v>
      </c>
      <c r="H253" s="209">
        <v>39.700000000000003</v>
      </c>
      <c r="I253" s="210"/>
      <c r="J253" s="211">
        <f>ROUND(I253*H253,2)</f>
        <v>0</v>
      </c>
      <c r="K253" s="212"/>
      <c r="L253" s="40"/>
      <c r="M253" s="213" t="s">
        <v>1</v>
      </c>
      <c r="N253" s="214" t="s">
        <v>46</v>
      </c>
      <c r="O253" s="72"/>
      <c r="P253" s="215">
        <f>O253*H253</f>
        <v>0</v>
      </c>
      <c r="Q253" s="215">
        <v>4.0000000000000003E-5</v>
      </c>
      <c r="R253" s="215">
        <f>Q253*H253</f>
        <v>1.5880000000000002E-3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184</v>
      </c>
      <c r="AT253" s="217" t="s">
        <v>180</v>
      </c>
      <c r="AU253" s="217" t="s">
        <v>185</v>
      </c>
      <c r="AY253" s="18" t="s">
        <v>177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185</v>
      </c>
      <c r="BK253" s="218">
        <f>ROUND(I253*H253,2)</f>
        <v>0</v>
      </c>
      <c r="BL253" s="18" t="s">
        <v>184</v>
      </c>
      <c r="BM253" s="217" t="s">
        <v>347</v>
      </c>
    </row>
    <row r="254" spans="1:65" s="14" customFormat="1" ht="10.199999999999999">
      <c r="B254" s="230"/>
      <c r="C254" s="231"/>
      <c r="D254" s="221" t="s">
        <v>187</v>
      </c>
      <c r="E254" s="232" t="s">
        <v>1</v>
      </c>
      <c r="F254" s="233" t="s">
        <v>1036</v>
      </c>
      <c r="G254" s="231"/>
      <c r="H254" s="234">
        <v>39.700000000000003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187</v>
      </c>
      <c r="AU254" s="240" t="s">
        <v>185</v>
      </c>
      <c r="AV254" s="14" t="s">
        <v>185</v>
      </c>
      <c r="AW254" s="14" t="s">
        <v>36</v>
      </c>
      <c r="AX254" s="14" t="s">
        <v>88</v>
      </c>
      <c r="AY254" s="240" t="s">
        <v>177</v>
      </c>
    </row>
    <row r="255" spans="1:65" s="2" customFormat="1" ht="21.75" customHeight="1">
      <c r="A255" s="35"/>
      <c r="B255" s="36"/>
      <c r="C255" s="205" t="s">
        <v>349</v>
      </c>
      <c r="D255" s="205" t="s">
        <v>180</v>
      </c>
      <c r="E255" s="206" t="s">
        <v>350</v>
      </c>
      <c r="F255" s="207" t="s">
        <v>351</v>
      </c>
      <c r="G255" s="208" t="s">
        <v>210</v>
      </c>
      <c r="H255" s="209">
        <v>14.345000000000001</v>
      </c>
      <c r="I255" s="210"/>
      <c r="J255" s="211">
        <f>ROUND(I255*H255,2)</f>
        <v>0</v>
      </c>
      <c r="K255" s="212"/>
      <c r="L255" s="40"/>
      <c r="M255" s="213" t="s">
        <v>1</v>
      </c>
      <c r="N255" s="214" t="s">
        <v>46</v>
      </c>
      <c r="O255" s="72"/>
      <c r="P255" s="215">
        <f>O255*H255</f>
        <v>0</v>
      </c>
      <c r="Q255" s="215">
        <v>0</v>
      </c>
      <c r="R255" s="215">
        <f>Q255*H255</f>
        <v>0</v>
      </c>
      <c r="S255" s="215">
        <v>0.13100000000000001</v>
      </c>
      <c r="T255" s="216">
        <f>S255*H255</f>
        <v>1.8791950000000002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184</v>
      </c>
      <c r="AT255" s="217" t="s">
        <v>180</v>
      </c>
      <c r="AU255" s="217" t="s">
        <v>185</v>
      </c>
      <c r="AY255" s="18" t="s">
        <v>177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185</v>
      </c>
      <c r="BK255" s="218">
        <f>ROUND(I255*H255,2)</f>
        <v>0</v>
      </c>
      <c r="BL255" s="18" t="s">
        <v>184</v>
      </c>
      <c r="BM255" s="217" t="s">
        <v>352</v>
      </c>
    </row>
    <row r="256" spans="1:65" s="13" customFormat="1" ht="10.199999999999999">
      <c r="B256" s="219"/>
      <c r="C256" s="220"/>
      <c r="D256" s="221" t="s">
        <v>187</v>
      </c>
      <c r="E256" s="222" t="s">
        <v>1</v>
      </c>
      <c r="F256" s="223" t="s">
        <v>353</v>
      </c>
      <c r="G256" s="220"/>
      <c r="H256" s="222" t="s">
        <v>1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187</v>
      </c>
      <c r="AU256" s="229" t="s">
        <v>185</v>
      </c>
      <c r="AV256" s="13" t="s">
        <v>88</v>
      </c>
      <c r="AW256" s="13" t="s">
        <v>36</v>
      </c>
      <c r="AX256" s="13" t="s">
        <v>80</v>
      </c>
      <c r="AY256" s="229" t="s">
        <v>177</v>
      </c>
    </row>
    <row r="257" spans="1:65" s="14" customFormat="1" ht="10.199999999999999">
      <c r="B257" s="230"/>
      <c r="C257" s="231"/>
      <c r="D257" s="221" t="s">
        <v>187</v>
      </c>
      <c r="E257" s="232" t="s">
        <v>1</v>
      </c>
      <c r="F257" s="233" t="s">
        <v>1037</v>
      </c>
      <c r="G257" s="231"/>
      <c r="H257" s="234">
        <v>14.345000000000001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187</v>
      </c>
      <c r="AU257" s="240" t="s">
        <v>185</v>
      </c>
      <c r="AV257" s="14" t="s">
        <v>185</v>
      </c>
      <c r="AW257" s="14" t="s">
        <v>36</v>
      </c>
      <c r="AX257" s="14" t="s">
        <v>80</v>
      </c>
      <c r="AY257" s="240" t="s">
        <v>177</v>
      </c>
    </row>
    <row r="258" spans="1:65" s="15" customFormat="1" ht="10.199999999999999">
      <c r="B258" s="241"/>
      <c r="C258" s="242"/>
      <c r="D258" s="221" t="s">
        <v>187</v>
      </c>
      <c r="E258" s="243" t="s">
        <v>1</v>
      </c>
      <c r="F258" s="244" t="s">
        <v>217</v>
      </c>
      <c r="G258" s="242"/>
      <c r="H258" s="245">
        <v>14.345000000000001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187</v>
      </c>
      <c r="AU258" s="251" t="s">
        <v>185</v>
      </c>
      <c r="AV258" s="15" t="s">
        <v>184</v>
      </c>
      <c r="AW258" s="15" t="s">
        <v>36</v>
      </c>
      <c r="AX258" s="15" t="s">
        <v>88</v>
      </c>
      <c r="AY258" s="251" t="s">
        <v>177</v>
      </c>
    </row>
    <row r="259" spans="1:65" s="2" customFormat="1" ht="21.75" customHeight="1">
      <c r="A259" s="35"/>
      <c r="B259" s="36"/>
      <c r="C259" s="205" t="s">
        <v>355</v>
      </c>
      <c r="D259" s="205" t="s">
        <v>180</v>
      </c>
      <c r="E259" s="206" t="s">
        <v>356</v>
      </c>
      <c r="F259" s="207" t="s">
        <v>357</v>
      </c>
      <c r="G259" s="208" t="s">
        <v>210</v>
      </c>
      <c r="H259" s="209">
        <v>6.0720000000000001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46</v>
      </c>
      <c r="O259" s="72"/>
      <c r="P259" s="215">
        <f>O259*H259</f>
        <v>0</v>
      </c>
      <c r="Q259" s="215">
        <v>0</v>
      </c>
      <c r="R259" s="215">
        <f>Q259*H259</f>
        <v>0</v>
      </c>
      <c r="S259" s="215">
        <v>0.1</v>
      </c>
      <c r="T259" s="216">
        <f>S259*H259</f>
        <v>0.60720000000000007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184</v>
      </c>
      <c r="AT259" s="217" t="s">
        <v>180</v>
      </c>
      <c r="AU259" s="217" t="s">
        <v>185</v>
      </c>
      <c r="AY259" s="18" t="s">
        <v>177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185</v>
      </c>
      <c r="BK259" s="218">
        <f>ROUND(I259*H259,2)</f>
        <v>0</v>
      </c>
      <c r="BL259" s="18" t="s">
        <v>184</v>
      </c>
      <c r="BM259" s="217" t="s">
        <v>358</v>
      </c>
    </row>
    <row r="260" spans="1:65" s="14" customFormat="1" ht="10.199999999999999">
      <c r="B260" s="230"/>
      <c r="C260" s="231"/>
      <c r="D260" s="221" t="s">
        <v>187</v>
      </c>
      <c r="E260" s="232" t="s">
        <v>1</v>
      </c>
      <c r="F260" s="233" t="s">
        <v>1038</v>
      </c>
      <c r="G260" s="231"/>
      <c r="H260" s="234">
        <v>6.0720000000000001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187</v>
      </c>
      <c r="AU260" s="240" t="s">
        <v>185</v>
      </c>
      <c r="AV260" s="14" t="s">
        <v>185</v>
      </c>
      <c r="AW260" s="14" t="s">
        <v>36</v>
      </c>
      <c r="AX260" s="14" t="s">
        <v>88</v>
      </c>
      <c r="AY260" s="240" t="s">
        <v>177</v>
      </c>
    </row>
    <row r="261" spans="1:65" s="2" customFormat="1" ht="21.75" customHeight="1">
      <c r="A261" s="35"/>
      <c r="B261" s="36"/>
      <c r="C261" s="205" t="s">
        <v>360</v>
      </c>
      <c r="D261" s="205" t="s">
        <v>180</v>
      </c>
      <c r="E261" s="206" t="s">
        <v>361</v>
      </c>
      <c r="F261" s="207" t="s">
        <v>362</v>
      </c>
      <c r="G261" s="208" t="s">
        <v>210</v>
      </c>
      <c r="H261" s="209">
        <v>19.600000000000001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46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0.09</v>
      </c>
      <c r="T261" s="216">
        <f>S261*H261</f>
        <v>1.764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184</v>
      </c>
      <c r="AT261" s="217" t="s">
        <v>180</v>
      </c>
      <c r="AU261" s="217" t="s">
        <v>185</v>
      </c>
      <c r="AY261" s="18" t="s">
        <v>177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185</v>
      </c>
      <c r="BK261" s="218">
        <f>ROUND(I261*H261,2)</f>
        <v>0</v>
      </c>
      <c r="BL261" s="18" t="s">
        <v>184</v>
      </c>
      <c r="BM261" s="217" t="s">
        <v>363</v>
      </c>
    </row>
    <row r="262" spans="1:65" s="2" customFormat="1" ht="16.5" customHeight="1">
      <c r="A262" s="35"/>
      <c r="B262" s="36"/>
      <c r="C262" s="205" t="s">
        <v>364</v>
      </c>
      <c r="D262" s="205" t="s">
        <v>180</v>
      </c>
      <c r="E262" s="206" t="s">
        <v>365</v>
      </c>
      <c r="F262" s="207" t="s">
        <v>366</v>
      </c>
      <c r="G262" s="208" t="s">
        <v>210</v>
      </c>
      <c r="H262" s="209">
        <v>7.2</v>
      </c>
      <c r="I262" s="210"/>
      <c r="J262" s="211">
        <f>ROUND(I262*H262,2)</f>
        <v>0</v>
      </c>
      <c r="K262" s="212"/>
      <c r="L262" s="40"/>
      <c r="M262" s="213" t="s">
        <v>1</v>
      </c>
      <c r="N262" s="214" t="s">
        <v>46</v>
      </c>
      <c r="O262" s="72"/>
      <c r="P262" s="215">
        <f>O262*H262</f>
        <v>0</v>
      </c>
      <c r="Q262" s="215">
        <v>0</v>
      </c>
      <c r="R262" s="215">
        <f>Q262*H262</f>
        <v>0</v>
      </c>
      <c r="S262" s="215">
        <v>7.5999999999999998E-2</v>
      </c>
      <c r="T262" s="216">
        <f>S262*H262</f>
        <v>0.54720000000000002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184</v>
      </c>
      <c r="AT262" s="217" t="s">
        <v>180</v>
      </c>
      <c r="AU262" s="217" t="s">
        <v>185</v>
      </c>
      <c r="AY262" s="18" t="s">
        <v>177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185</v>
      </c>
      <c r="BK262" s="218">
        <f>ROUND(I262*H262,2)</f>
        <v>0</v>
      </c>
      <c r="BL262" s="18" t="s">
        <v>184</v>
      </c>
      <c r="BM262" s="217" t="s">
        <v>367</v>
      </c>
    </row>
    <row r="263" spans="1:65" s="2" customFormat="1" ht="21.75" customHeight="1">
      <c r="A263" s="35"/>
      <c r="B263" s="36"/>
      <c r="C263" s="205" t="s">
        <v>368</v>
      </c>
      <c r="D263" s="205" t="s">
        <v>180</v>
      </c>
      <c r="E263" s="206" t="s">
        <v>369</v>
      </c>
      <c r="F263" s="207" t="s">
        <v>370</v>
      </c>
      <c r="G263" s="208" t="s">
        <v>371</v>
      </c>
      <c r="H263" s="209">
        <v>1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46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1.2999999999999999E-2</v>
      </c>
      <c r="T263" s="216">
        <f>S263*H263</f>
        <v>1.2999999999999999E-2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184</v>
      </c>
      <c r="AT263" s="217" t="s">
        <v>180</v>
      </c>
      <c r="AU263" s="217" t="s">
        <v>185</v>
      </c>
      <c r="AY263" s="18" t="s">
        <v>177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185</v>
      </c>
      <c r="BK263" s="218">
        <f>ROUND(I263*H263,2)</f>
        <v>0</v>
      </c>
      <c r="BL263" s="18" t="s">
        <v>184</v>
      </c>
      <c r="BM263" s="217" t="s">
        <v>372</v>
      </c>
    </row>
    <row r="264" spans="1:65" s="2" customFormat="1" ht="21.75" customHeight="1">
      <c r="A264" s="35"/>
      <c r="B264" s="36"/>
      <c r="C264" s="205" t="s">
        <v>373</v>
      </c>
      <c r="D264" s="205" t="s">
        <v>180</v>
      </c>
      <c r="E264" s="206" t="s">
        <v>374</v>
      </c>
      <c r="F264" s="207" t="s">
        <v>375</v>
      </c>
      <c r="G264" s="208" t="s">
        <v>371</v>
      </c>
      <c r="H264" s="209">
        <v>1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46</v>
      </c>
      <c r="O264" s="72"/>
      <c r="P264" s="215">
        <f>O264*H264</f>
        <v>0</v>
      </c>
      <c r="Q264" s="215">
        <v>0</v>
      </c>
      <c r="R264" s="215">
        <f>Q264*H264</f>
        <v>0</v>
      </c>
      <c r="S264" s="215">
        <v>3.6999999999999998E-2</v>
      </c>
      <c r="T264" s="216">
        <f>S264*H264</f>
        <v>3.6999999999999998E-2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184</v>
      </c>
      <c r="AT264" s="217" t="s">
        <v>180</v>
      </c>
      <c r="AU264" s="217" t="s">
        <v>185</v>
      </c>
      <c r="AY264" s="18" t="s">
        <v>177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185</v>
      </c>
      <c r="BK264" s="218">
        <f>ROUND(I264*H264,2)</f>
        <v>0</v>
      </c>
      <c r="BL264" s="18" t="s">
        <v>184</v>
      </c>
      <c r="BM264" s="217" t="s">
        <v>376</v>
      </c>
    </row>
    <row r="265" spans="1:65" s="2" customFormat="1" ht="21.75" customHeight="1">
      <c r="A265" s="35"/>
      <c r="B265" s="36"/>
      <c r="C265" s="205" t="s">
        <v>377</v>
      </c>
      <c r="D265" s="205" t="s">
        <v>180</v>
      </c>
      <c r="E265" s="206" t="s">
        <v>378</v>
      </c>
      <c r="F265" s="207" t="s">
        <v>379</v>
      </c>
      <c r="G265" s="208" t="s">
        <v>203</v>
      </c>
      <c r="H265" s="209">
        <v>0.25</v>
      </c>
      <c r="I265" s="210"/>
      <c r="J265" s="211">
        <f>ROUND(I265*H265,2)</f>
        <v>0</v>
      </c>
      <c r="K265" s="212"/>
      <c r="L265" s="40"/>
      <c r="M265" s="213" t="s">
        <v>1</v>
      </c>
      <c r="N265" s="214" t="s">
        <v>46</v>
      </c>
      <c r="O265" s="72"/>
      <c r="P265" s="215">
        <f>O265*H265</f>
        <v>0</v>
      </c>
      <c r="Q265" s="215">
        <v>6.4999999999999997E-4</v>
      </c>
      <c r="R265" s="215">
        <f>Q265*H265</f>
        <v>1.6249999999999999E-4</v>
      </c>
      <c r="S265" s="215">
        <v>0</v>
      </c>
      <c r="T265" s="21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184</v>
      </c>
      <c r="AT265" s="217" t="s">
        <v>180</v>
      </c>
      <c r="AU265" s="217" t="s">
        <v>185</v>
      </c>
      <c r="AY265" s="18" t="s">
        <v>177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185</v>
      </c>
      <c r="BK265" s="218">
        <f>ROUND(I265*H265,2)</f>
        <v>0</v>
      </c>
      <c r="BL265" s="18" t="s">
        <v>184</v>
      </c>
      <c r="BM265" s="217" t="s">
        <v>380</v>
      </c>
    </row>
    <row r="266" spans="1:65" s="13" customFormat="1" ht="10.199999999999999">
      <c r="B266" s="219"/>
      <c r="C266" s="220"/>
      <c r="D266" s="221" t="s">
        <v>187</v>
      </c>
      <c r="E266" s="222" t="s">
        <v>1</v>
      </c>
      <c r="F266" s="223" t="s">
        <v>381</v>
      </c>
      <c r="G266" s="220"/>
      <c r="H266" s="222" t="s">
        <v>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187</v>
      </c>
      <c r="AU266" s="229" t="s">
        <v>185</v>
      </c>
      <c r="AV266" s="13" t="s">
        <v>88</v>
      </c>
      <c r="AW266" s="13" t="s">
        <v>36</v>
      </c>
      <c r="AX266" s="13" t="s">
        <v>80</v>
      </c>
      <c r="AY266" s="229" t="s">
        <v>177</v>
      </c>
    </row>
    <row r="267" spans="1:65" s="14" customFormat="1" ht="10.199999999999999">
      <c r="B267" s="230"/>
      <c r="C267" s="231"/>
      <c r="D267" s="221" t="s">
        <v>187</v>
      </c>
      <c r="E267" s="232" t="s">
        <v>1</v>
      </c>
      <c r="F267" s="233" t="s">
        <v>382</v>
      </c>
      <c r="G267" s="231"/>
      <c r="H267" s="234">
        <v>0.25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187</v>
      </c>
      <c r="AU267" s="240" t="s">
        <v>185</v>
      </c>
      <c r="AV267" s="14" t="s">
        <v>185</v>
      </c>
      <c r="AW267" s="14" t="s">
        <v>36</v>
      </c>
      <c r="AX267" s="14" t="s">
        <v>88</v>
      </c>
      <c r="AY267" s="240" t="s">
        <v>177</v>
      </c>
    </row>
    <row r="268" spans="1:65" s="12" customFormat="1" ht="22.8" customHeight="1">
      <c r="B268" s="189"/>
      <c r="C268" s="190"/>
      <c r="D268" s="191" t="s">
        <v>79</v>
      </c>
      <c r="E268" s="203" t="s">
        <v>383</v>
      </c>
      <c r="F268" s="203" t="s">
        <v>384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SUM(P269:P273)</f>
        <v>0</v>
      </c>
      <c r="Q268" s="197"/>
      <c r="R268" s="198">
        <f>SUM(R269:R273)</f>
        <v>0</v>
      </c>
      <c r="S268" s="197"/>
      <c r="T268" s="199">
        <f>SUM(T269:T273)</f>
        <v>0</v>
      </c>
      <c r="AR268" s="200" t="s">
        <v>88</v>
      </c>
      <c r="AT268" s="201" t="s">
        <v>79</v>
      </c>
      <c r="AU268" s="201" t="s">
        <v>88</v>
      </c>
      <c r="AY268" s="200" t="s">
        <v>177</v>
      </c>
      <c r="BK268" s="202">
        <f>SUM(BK269:BK273)</f>
        <v>0</v>
      </c>
    </row>
    <row r="269" spans="1:65" s="2" customFormat="1" ht="21.75" customHeight="1">
      <c r="A269" s="35"/>
      <c r="B269" s="36"/>
      <c r="C269" s="205" t="s">
        <v>385</v>
      </c>
      <c r="D269" s="205" t="s">
        <v>180</v>
      </c>
      <c r="E269" s="206" t="s">
        <v>386</v>
      </c>
      <c r="F269" s="207" t="s">
        <v>387</v>
      </c>
      <c r="G269" s="208" t="s">
        <v>388</v>
      </c>
      <c r="H269" s="209">
        <v>5.7430000000000003</v>
      </c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46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184</v>
      </c>
      <c r="AT269" s="217" t="s">
        <v>180</v>
      </c>
      <c r="AU269" s="217" t="s">
        <v>185</v>
      </c>
      <c r="AY269" s="18" t="s">
        <v>177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185</v>
      </c>
      <c r="BK269" s="218">
        <f>ROUND(I269*H269,2)</f>
        <v>0</v>
      </c>
      <c r="BL269" s="18" t="s">
        <v>184</v>
      </c>
      <c r="BM269" s="217" t="s">
        <v>389</v>
      </c>
    </row>
    <row r="270" spans="1:65" s="2" customFormat="1" ht="21.75" customHeight="1">
      <c r="A270" s="35"/>
      <c r="B270" s="36"/>
      <c r="C270" s="205" t="s">
        <v>390</v>
      </c>
      <c r="D270" s="205" t="s">
        <v>180</v>
      </c>
      <c r="E270" s="206" t="s">
        <v>391</v>
      </c>
      <c r="F270" s="207" t="s">
        <v>392</v>
      </c>
      <c r="G270" s="208" t="s">
        <v>388</v>
      </c>
      <c r="H270" s="209">
        <v>5.7430000000000003</v>
      </c>
      <c r="I270" s="210"/>
      <c r="J270" s="211">
        <f>ROUND(I270*H270,2)</f>
        <v>0</v>
      </c>
      <c r="K270" s="212"/>
      <c r="L270" s="40"/>
      <c r="M270" s="213" t="s">
        <v>1</v>
      </c>
      <c r="N270" s="214" t="s">
        <v>46</v>
      </c>
      <c r="O270" s="72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184</v>
      </c>
      <c r="AT270" s="217" t="s">
        <v>180</v>
      </c>
      <c r="AU270" s="217" t="s">
        <v>185</v>
      </c>
      <c r="AY270" s="18" t="s">
        <v>177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185</v>
      </c>
      <c r="BK270" s="218">
        <f>ROUND(I270*H270,2)</f>
        <v>0</v>
      </c>
      <c r="BL270" s="18" t="s">
        <v>184</v>
      </c>
      <c r="BM270" s="217" t="s">
        <v>393</v>
      </c>
    </row>
    <row r="271" spans="1:65" s="2" customFormat="1" ht="21.75" customHeight="1">
      <c r="A271" s="35"/>
      <c r="B271" s="36"/>
      <c r="C271" s="205" t="s">
        <v>394</v>
      </c>
      <c r="D271" s="205" t="s">
        <v>180</v>
      </c>
      <c r="E271" s="206" t="s">
        <v>395</v>
      </c>
      <c r="F271" s="207" t="s">
        <v>396</v>
      </c>
      <c r="G271" s="208" t="s">
        <v>388</v>
      </c>
      <c r="H271" s="209">
        <v>166.905</v>
      </c>
      <c r="I271" s="210"/>
      <c r="J271" s="211">
        <f>ROUND(I271*H271,2)</f>
        <v>0</v>
      </c>
      <c r="K271" s="212"/>
      <c r="L271" s="40"/>
      <c r="M271" s="213" t="s">
        <v>1</v>
      </c>
      <c r="N271" s="214" t="s">
        <v>46</v>
      </c>
      <c r="O271" s="72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184</v>
      </c>
      <c r="AT271" s="217" t="s">
        <v>180</v>
      </c>
      <c r="AU271" s="217" t="s">
        <v>185</v>
      </c>
      <c r="AY271" s="18" t="s">
        <v>177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185</v>
      </c>
      <c r="BK271" s="218">
        <f>ROUND(I271*H271,2)</f>
        <v>0</v>
      </c>
      <c r="BL271" s="18" t="s">
        <v>184</v>
      </c>
      <c r="BM271" s="217" t="s">
        <v>397</v>
      </c>
    </row>
    <row r="272" spans="1:65" s="14" customFormat="1" ht="10.199999999999999">
      <c r="B272" s="230"/>
      <c r="C272" s="231"/>
      <c r="D272" s="221" t="s">
        <v>187</v>
      </c>
      <c r="E272" s="232" t="s">
        <v>1</v>
      </c>
      <c r="F272" s="233" t="s">
        <v>398</v>
      </c>
      <c r="G272" s="231"/>
      <c r="H272" s="234">
        <v>166.905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187</v>
      </c>
      <c r="AU272" s="240" t="s">
        <v>185</v>
      </c>
      <c r="AV272" s="14" t="s">
        <v>185</v>
      </c>
      <c r="AW272" s="14" t="s">
        <v>36</v>
      </c>
      <c r="AX272" s="14" t="s">
        <v>88</v>
      </c>
      <c r="AY272" s="240" t="s">
        <v>177</v>
      </c>
    </row>
    <row r="273" spans="1:65" s="2" customFormat="1" ht="21.75" customHeight="1">
      <c r="A273" s="35"/>
      <c r="B273" s="36"/>
      <c r="C273" s="205" t="s">
        <v>399</v>
      </c>
      <c r="D273" s="205" t="s">
        <v>180</v>
      </c>
      <c r="E273" s="206" t="s">
        <v>400</v>
      </c>
      <c r="F273" s="207" t="s">
        <v>401</v>
      </c>
      <c r="G273" s="208" t="s">
        <v>388</v>
      </c>
      <c r="H273" s="209">
        <v>5.7430000000000003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46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184</v>
      </c>
      <c r="AT273" s="217" t="s">
        <v>180</v>
      </c>
      <c r="AU273" s="217" t="s">
        <v>185</v>
      </c>
      <c r="AY273" s="18" t="s">
        <v>177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185</v>
      </c>
      <c r="BK273" s="218">
        <f>ROUND(I273*H273,2)</f>
        <v>0</v>
      </c>
      <c r="BL273" s="18" t="s">
        <v>184</v>
      </c>
      <c r="BM273" s="217" t="s">
        <v>402</v>
      </c>
    </row>
    <row r="274" spans="1:65" s="12" customFormat="1" ht="22.8" customHeight="1">
      <c r="B274" s="189"/>
      <c r="C274" s="190"/>
      <c r="D274" s="191" t="s">
        <v>79</v>
      </c>
      <c r="E274" s="203" t="s">
        <v>403</v>
      </c>
      <c r="F274" s="203" t="s">
        <v>404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P275</f>
        <v>0</v>
      </c>
      <c r="Q274" s="197"/>
      <c r="R274" s="198">
        <f>R275</f>
        <v>0</v>
      </c>
      <c r="S274" s="197"/>
      <c r="T274" s="199">
        <f>T275</f>
        <v>0</v>
      </c>
      <c r="AR274" s="200" t="s">
        <v>88</v>
      </c>
      <c r="AT274" s="201" t="s">
        <v>79</v>
      </c>
      <c r="AU274" s="201" t="s">
        <v>88</v>
      </c>
      <c r="AY274" s="200" t="s">
        <v>177</v>
      </c>
      <c r="BK274" s="202">
        <f>BK275</f>
        <v>0</v>
      </c>
    </row>
    <row r="275" spans="1:65" s="2" customFormat="1" ht="16.5" customHeight="1">
      <c r="A275" s="35"/>
      <c r="B275" s="36"/>
      <c r="C275" s="205" t="s">
        <v>405</v>
      </c>
      <c r="D275" s="205" t="s">
        <v>180</v>
      </c>
      <c r="E275" s="206" t="s">
        <v>406</v>
      </c>
      <c r="F275" s="207" t="s">
        <v>407</v>
      </c>
      <c r="G275" s="208" t="s">
        <v>388</v>
      </c>
      <c r="H275" s="209">
        <v>8.2799999999999994</v>
      </c>
      <c r="I275" s="210"/>
      <c r="J275" s="211">
        <f>ROUND(I275*H275,2)</f>
        <v>0</v>
      </c>
      <c r="K275" s="212"/>
      <c r="L275" s="40"/>
      <c r="M275" s="213" t="s">
        <v>1</v>
      </c>
      <c r="N275" s="214" t="s">
        <v>46</v>
      </c>
      <c r="O275" s="72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184</v>
      </c>
      <c r="AT275" s="217" t="s">
        <v>180</v>
      </c>
      <c r="AU275" s="217" t="s">
        <v>185</v>
      </c>
      <c r="AY275" s="18" t="s">
        <v>177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185</v>
      </c>
      <c r="BK275" s="218">
        <f>ROUND(I275*H275,2)</f>
        <v>0</v>
      </c>
      <c r="BL275" s="18" t="s">
        <v>184</v>
      </c>
      <c r="BM275" s="217" t="s">
        <v>408</v>
      </c>
    </row>
    <row r="276" spans="1:65" s="12" customFormat="1" ht="25.95" customHeight="1">
      <c r="B276" s="189"/>
      <c r="C276" s="190"/>
      <c r="D276" s="191" t="s">
        <v>79</v>
      </c>
      <c r="E276" s="192" t="s">
        <v>409</v>
      </c>
      <c r="F276" s="192" t="s">
        <v>410</v>
      </c>
      <c r="G276" s="190"/>
      <c r="H276" s="190"/>
      <c r="I276" s="193"/>
      <c r="J276" s="194">
        <f>BK276</f>
        <v>0</v>
      </c>
      <c r="K276" s="190"/>
      <c r="L276" s="195"/>
      <c r="M276" s="196"/>
      <c r="N276" s="197"/>
      <c r="O276" s="197"/>
      <c r="P276" s="198">
        <f>P277+P285+P296+P304+P314+P332+P334+P343+P375+P383+P386+P394+P412+P425+P439+P450+P453</f>
        <v>0</v>
      </c>
      <c r="Q276" s="197"/>
      <c r="R276" s="198">
        <f>R277+R285+R296+R304+R314+R332+R334+R343+R375+R383+R386+R394+R412+R425+R439+R450+R453</f>
        <v>1.2589185299999999</v>
      </c>
      <c r="S276" s="197"/>
      <c r="T276" s="199">
        <f>T277+T285+T296+T304+T314+T332+T334+T343+T375+T383+T386+T394+T412+T425+T439+T450+T453</f>
        <v>0.89524707999999997</v>
      </c>
      <c r="AR276" s="200" t="s">
        <v>185</v>
      </c>
      <c r="AT276" s="201" t="s">
        <v>79</v>
      </c>
      <c r="AU276" s="201" t="s">
        <v>80</v>
      </c>
      <c r="AY276" s="200" t="s">
        <v>177</v>
      </c>
      <c r="BK276" s="202">
        <f>BK277+BK285+BK296+BK304+BK314+BK332+BK334+BK343+BK375+BK383+BK386+BK394+BK412+BK425+BK439+BK450+BK453</f>
        <v>0</v>
      </c>
    </row>
    <row r="277" spans="1:65" s="12" customFormat="1" ht="22.8" customHeight="1">
      <c r="B277" s="189"/>
      <c r="C277" s="190"/>
      <c r="D277" s="191" t="s">
        <v>79</v>
      </c>
      <c r="E277" s="203" t="s">
        <v>411</v>
      </c>
      <c r="F277" s="203" t="s">
        <v>412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SUM(P278:P284)</f>
        <v>0</v>
      </c>
      <c r="Q277" s="197"/>
      <c r="R277" s="198">
        <f>SUM(R278:R284)</f>
        <v>9.2482079999999994E-2</v>
      </c>
      <c r="S277" s="197"/>
      <c r="T277" s="199">
        <f>SUM(T278:T284)</f>
        <v>0</v>
      </c>
      <c r="AR277" s="200" t="s">
        <v>185</v>
      </c>
      <c r="AT277" s="201" t="s">
        <v>79</v>
      </c>
      <c r="AU277" s="201" t="s">
        <v>88</v>
      </c>
      <c r="AY277" s="200" t="s">
        <v>177</v>
      </c>
      <c r="BK277" s="202">
        <f>SUM(BK278:BK284)</f>
        <v>0</v>
      </c>
    </row>
    <row r="278" spans="1:65" s="2" customFormat="1" ht="21.75" customHeight="1">
      <c r="A278" s="35"/>
      <c r="B278" s="36"/>
      <c r="C278" s="205" t="s">
        <v>413</v>
      </c>
      <c r="D278" s="205" t="s">
        <v>180</v>
      </c>
      <c r="E278" s="206" t="s">
        <v>414</v>
      </c>
      <c r="F278" s="207" t="s">
        <v>415</v>
      </c>
      <c r="G278" s="208" t="s">
        <v>210</v>
      </c>
      <c r="H278" s="209">
        <v>5.0999999999999996</v>
      </c>
      <c r="I278" s="210"/>
      <c r="J278" s="211">
        <f>ROUND(I278*H278,2)</f>
        <v>0</v>
      </c>
      <c r="K278" s="212"/>
      <c r="L278" s="40"/>
      <c r="M278" s="213" t="s">
        <v>1</v>
      </c>
      <c r="N278" s="214" t="s">
        <v>46</v>
      </c>
      <c r="O278" s="72"/>
      <c r="P278" s="215">
        <f>O278*H278</f>
        <v>0</v>
      </c>
      <c r="Q278" s="215">
        <v>6.0000000000000001E-3</v>
      </c>
      <c r="R278" s="215">
        <f>Q278*H278</f>
        <v>3.0599999999999999E-2</v>
      </c>
      <c r="S278" s="215">
        <v>0</v>
      </c>
      <c r="T278" s="21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263</v>
      </c>
      <c r="AT278" s="217" t="s">
        <v>180</v>
      </c>
      <c r="AU278" s="217" t="s">
        <v>185</v>
      </c>
      <c r="AY278" s="18" t="s">
        <v>177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185</v>
      </c>
      <c r="BK278" s="218">
        <f>ROUND(I278*H278,2)</f>
        <v>0</v>
      </c>
      <c r="BL278" s="18" t="s">
        <v>263</v>
      </c>
      <c r="BM278" s="217" t="s">
        <v>416</v>
      </c>
    </row>
    <row r="279" spans="1:65" s="14" customFormat="1" ht="10.199999999999999">
      <c r="B279" s="230"/>
      <c r="C279" s="231"/>
      <c r="D279" s="221" t="s">
        <v>187</v>
      </c>
      <c r="E279" s="232" t="s">
        <v>1</v>
      </c>
      <c r="F279" s="233" t="s">
        <v>417</v>
      </c>
      <c r="G279" s="231"/>
      <c r="H279" s="234">
        <v>5.0999999999999996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187</v>
      </c>
      <c r="AU279" s="240" t="s">
        <v>185</v>
      </c>
      <c r="AV279" s="14" t="s">
        <v>185</v>
      </c>
      <c r="AW279" s="14" t="s">
        <v>36</v>
      </c>
      <c r="AX279" s="14" t="s">
        <v>80</v>
      </c>
      <c r="AY279" s="240" t="s">
        <v>177</v>
      </c>
    </row>
    <row r="280" spans="1:65" s="15" customFormat="1" ht="10.199999999999999">
      <c r="B280" s="241"/>
      <c r="C280" s="242"/>
      <c r="D280" s="221" t="s">
        <v>187</v>
      </c>
      <c r="E280" s="243" t="s">
        <v>1</v>
      </c>
      <c r="F280" s="244" t="s">
        <v>217</v>
      </c>
      <c r="G280" s="242"/>
      <c r="H280" s="245">
        <v>5.0999999999999996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187</v>
      </c>
      <c r="AU280" s="251" t="s">
        <v>185</v>
      </c>
      <c r="AV280" s="15" t="s">
        <v>184</v>
      </c>
      <c r="AW280" s="15" t="s">
        <v>36</v>
      </c>
      <c r="AX280" s="15" t="s">
        <v>88</v>
      </c>
      <c r="AY280" s="251" t="s">
        <v>177</v>
      </c>
    </row>
    <row r="281" spans="1:65" s="2" customFormat="1" ht="21.75" customHeight="1">
      <c r="A281" s="35"/>
      <c r="B281" s="36"/>
      <c r="C281" s="205" t="s">
        <v>418</v>
      </c>
      <c r="D281" s="205" t="s">
        <v>180</v>
      </c>
      <c r="E281" s="206" t="s">
        <v>419</v>
      </c>
      <c r="F281" s="207" t="s">
        <v>420</v>
      </c>
      <c r="G281" s="208" t="s">
        <v>210</v>
      </c>
      <c r="H281" s="209">
        <v>10.128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46</v>
      </c>
      <c r="O281" s="72"/>
      <c r="P281" s="215">
        <f>O281*H281</f>
        <v>0</v>
      </c>
      <c r="Q281" s="215">
        <v>6.11E-3</v>
      </c>
      <c r="R281" s="215">
        <f>Q281*H281</f>
        <v>6.1882079999999999E-2</v>
      </c>
      <c r="S281" s="215">
        <v>0</v>
      </c>
      <c r="T281" s="21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263</v>
      </c>
      <c r="AT281" s="217" t="s">
        <v>180</v>
      </c>
      <c r="AU281" s="217" t="s">
        <v>185</v>
      </c>
      <c r="AY281" s="18" t="s">
        <v>177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185</v>
      </c>
      <c r="BK281" s="218">
        <f>ROUND(I281*H281,2)</f>
        <v>0</v>
      </c>
      <c r="BL281" s="18" t="s">
        <v>263</v>
      </c>
      <c r="BM281" s="217" t="s">
        <v>421</v>
      </c>
    </row>
    <row r="282" spans="1:65" s="14" customFormat="1" ht="10.199999999999999">
      <c r="B282" s="230"/>
      <c r="C282" s="231"/>
      <c r="D282" s="221" t="s">
        <v>187</v>
      </c>
      <c r="E282" s="232" t="s">
        <v>1</v>
      </c>
      <c r="F282" s="233" t="s">
        <v>422</v>
      </c>
      <c r="G282" s="231"/>
      <c r="H282" s="234">
        <v>10.128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187</v>
      </c>
      <c r="AU282" s="240" t="s">
        <v>185</v>
      </c>
      <c r="AV282" s="14" t="s">
        <v>185</v>
      </c>
      <c r="AW282" s="14" t="s">
        <v>36</v>
      </c>
      <c r="AX282" s="14" t="s">
        <v>80</v>
      </c>
      <c r="AY282" s="240" t="s">
        <v>177</v>
      </c>
    </row>
    <row r="283" spans="1:65" s="15" customFormat="1" ht="10.199999999999999">
      <c r="B283" s="241"/>
      <c r="C283" s="242"/>
      <c r="D283" s="221" t="s">
        <v>187</v>
      </c>
      <c r="E283" s="243" t="s">
        <v>1</v>
      </c>
      <c r="F283" s="244" t="s">
        <v>217</v>
      </c>
      <c r="G283" s="242"/>
      <c r="H283" s="245">
        <v>10.128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187</v>
      </c>
      <c r="AU283" s="251" t="s">
        <v>185</v>
      </c>
      <c r="AV283" s="15" t="s">
        <v>184</v>
      </c>
      <c r="AW283" s="15" t="s">
        <v>36</v>
      </c>
      <c r="AX283" s="15" t="s">
        <v>88</v>
      </c>
      <c r="AY283" s="251" t="s">
        <v>177</v>
      </c>
    </row>
    <row r="284" spans="1:65" s="2" customFormat="1" ht="21.75" customHeight="1">
      <c r="A284" s="35"/>
      <c r="B284" s="36"/>
      <c r="C284" s="205" t="s">
        <v>423</v>
      </c>
      <c r="D284" s="205" t="s">
        <v>180</v>
      </c>
      <c r="E284" s="206" t="s">
        <v>424</v>
      </c>
      <c r="F284" s="207" t="s">
        <v>425</v>
      </c>
      <c r="G284" s="208" t="s">
        <v>426</v>
      </c>
      <c r="H284" s="274"/>
      <c r="I284" s="210"/>
      <c r="J284" s="211">
        <f>ROUND(I284*H284,2)</f>
        <v>0</v>
      </c>
      <c r="K284" s="212"/>
      <c r="L284" s="40"/>
      <c r="M284" s="213" t="s">
        <v>1</v>
      </c>
      <c r="N284" s="214" t="s">
        <v>46</v>
      </c>
      <c r="O284" s="72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263</v>
      </c>
      <c r="AT284" s="217" t="s">
        <v>180</v>
      </c>
      <c r="AU284" s="217" t="s">
        <v>185</v>
      </c>
      <c r="AY284" s="18" t="s">
        <v>177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185</v>
      </c>
      <c r="BK284" s="218">
        <f>ROUND(I284*H284,2)</f>
        <v>0</v>
      </c>
      <c r="BL284" s="18" t="s">
        <v>263</v>
      </c>
      <c r="BM284" s="217" t="s">
        <v>427</v>
      </c>
    </row>
    <row r="285" spans="1:65" s="12" customFormat="1" ht="22.8" customHeight="1">
      <c r="B285" s="189"/>
      <c r="C285" s="190"/>
      <c r="D285" s="191" t="s">
        <v>79</v>
      </c>
      <c r="E285" s="203" t="s">
        <v>428</v>
      </c>
      <c r="F285" s="203" t="s">
        <v>429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SUM(P286:P295)</f>
        <v>0</v>
      </c>
      <c r="Q285" s="197"/>
      <c r="R285" s="198">
        <f>SUM(R286:R295)</f>
        <v>1.3594E-2</v>
      </c>
      <c r="S285" s="197"/>
      <c r="T285" s="199">
        <f>SUM(T286:T295)</f>
        <v>0</v>
      </c>
      <c r="AR285" s="200" t="s">
        <v>185</v>
      </c>
      <c r="AT285" s="201" t="s">
        <v>79</v>
      </c>
      <c r="AU285" s="201" t="s">
        <v>88</v>
      </c>
      <c r="AY285" s="200" t="s">
        <v>177</v>
      </c>
      <c r="BK285" s="202">
        <f>SUM(BK286:BK295)</f>
        <v>0</v>
      </c>
    </row>
    <row r="286" spans="1:65" s="2" customFormat="1" ht="21.75" customHeight="1">
      <c r="A286" s="35"/>
      <c r="B286" s="36"/>
      <c r="C286" s="205" t="s">
        <v>430</v>
      </c>
      <c r="D286" s="205" t="s">
        <v>180</v>
      </c>
      <c r="E286" s="206" t="s">
        <v>431</v>
      </c>
      <c r="F286" s="207" t="s">
        <v>432</v>
      </c>
      <c r="G286" s="208" t="s">
        <v>210</v>
      </c>
      <c r="H286" s="209">
        <v>5.0999999999999996</v>
      </c>
      <c r="I286" s="210"/>
      <c r="J286" s="211">
        <f>ROUND(I286*H286,2)</f>
        <v>0</v>
      </c>
      <c r="K286" s="212"/>
      <c r="L286" s="40"/>
      <c r="M286" s="213" t="s">
        <v>1</v>
      </c>
      <c r="N286" s="214" t="s">
        <v>46</v>
      </c>
      <c r="O286" s="72"/>
      <c r="P286" s="215">
        <f>O286*H286</f>
        <v>0</v>
      </c>
      <c r="Q286" s="215">
        <v>2.9999999999999997E-4</v>
      </c>
      <c r="R286" s="215">
        <f>Q286*H286</f>
        <v>1.5299999999999997E-3</v>
      </c>
      <c r="S286" s="215">
        <v>0</v>
      </c>
      <c r="T286" s="21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263</v>
      </c>
      <c r="AT286" s="217" t="s">
        <v>180</v>
      </c>
      <c r="AU286" s="217" t="s">
        <v>185</v>
      </c>
      <c r="AY286" s="18" t="s">
        <v>177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185</v>
      </c>
      <c r="BK286" s="218">
        <f>ROUND(I286*H286,2)</f>
        <v>0</v>
      </c>
      <c r="BL286" s="18" t="s">
        <v>263</v>
      </c>
      <c r="BM286" s="217" t="s">
        <v>433</v>
      </c>
    </row>
    <row r="287" spans="1:65" s="2" customFormat="1" ht="21.75" customHeight="1">
      <c r="A287" s="35"/>
      <c r="B287" s="36"/>
      <c r="C287" s="263" t="s">
        <v>434</v>
      </c>
      <c r="D287" s="263" t="s">
        <v>339</v>
      </c>
      <c r="E287" s="264" t="s">
        <v>435</v>
      </c>
      <c r="F287" s="265" t="s">
        <v>436</v>
      </c>
      <c r="G287" s="266" t="s">
        <v>210</v>
      </c>
      <c r="H287" s="267">
        <v>6</v>
      </c>
      <c r="I287" s="268"/>
      <c r="J287" s="269">
        <f>ROUND(I287*H287,2)</f>
        <v>0</v>
      </c>
      <c r="K287" s="270"/>
      <c r="L287" s="271"/>
      <c r="M287" s="272" t="s">
        <v>1</v>
      </c>
      <c r="N287" s="273" t="s">
        <v>46</v>
      </c>
      <c r="O287" s="72"/>
      <c r="P287" s="215">
        <f>O287*H287</f>
        <v>0</v>
      </c>
      <c r="Q287" s="215">
        <v>1.6800000000000001E-3</v>
      </c>
      <c r="R287" s="215">
        <f>Q287*H287</f>
        <v>1.008E-2</v>
      </c>
      <c r="S287" s="215">
        <v>0</v>
      </c>
      <c r="T287" s="21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360</v>
      </c>
      <c r="AT287" s="217" t="s">
        <v>339</v>
      </c>
      <c r="AU287" s="217" t="s">
        <v>185</v>
      </c>
      <c r="AY287" s="18" t="s">
        <v>177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185</v>
      </c>
      <c r="BK287" s="218">
        <f>ROUND(I287*H287,2)</f>
        <v>0</v>
      </c>
      <c r="BL287" s="18" t="s">
        <v>263</v>
      </c>
      <c r="BM287" s="217" t="s">
        <v>437</v>
      </c>
    </row>
    <row r="288" spans="1:65" s="14" customFormat="1" ht="20.399999999999999">
      <c r="B288" s="230"/>
      <c r="C288" s="231"/>
      <c r="D288" s="221" t="s">
        <v>187</v>
      </c>
      <c r="E288" s="231"/>
      <c r="F288" s="233" t="s">
        <v>438</v>
      </c>
      <c r="G288" s="231"/>
      <c r="H288" s="234">
        <v>6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187</v>
      </c>
      <c r="AU288" s="240" t="s">
        <v>185</v>
      </c>
      <c r="AV288" s="14" t="s">
        <v>185</v>
      </c>
      <c r="AW288" s="14" t="s">
        <v>4</v>
      </c>
      <c r="AX288" s="14" t="s">
        <v>88</v>
      </c>
      <c r="AY288" s="240" t="s">
        <v>177</v>
      </c>
    </row>
    <row r="289" spans="1:65" s="2" customFormat="1" ht="21.75" customHeight="1">
      <c r="A289" s="35"/>
      <c r="B289" s="36"/>
      <c r="C289" s="205" t="s">
        <v>439</v>
      </c>
      <c r="D289" s="205" t="s">
        <v>180</v>
      </c>
      <c r="E289" s="206" t="s">
        <v>440</v>
      </c>
      <c r="F289" s="207" t="s">
        <v>441</v>
      </c>
      <c r="G289" s="208" t="s">
        <v>203</v>
      </c>
      <c r="H289" s="209">
        <v>38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46</v>
      </c>
      <c r="O289" s="72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263</v>
      </c>
      <c r="AT289" s="217" t="s">
        <v>180</v>
      </c>
      <c r="AU289" s="217" t="s">
        <v>185</v>
      </c>
      <c r="AY289" s="18" t="s">
        <v>177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185</v>
      </c>
      <c r="BK289" s="218">
        <f>ROUND(I289*H289,2)</f>
        <v>0</v>
      </c>
      <c r="BL289" s="18" t="s">
        <v>263</v>
      </c>
      <c r="BM289" s="217" t="s">
        <v>442</v>
      </c>
    </row>
    <row r="290" spans="1:65" s="2" customFormat="1" ht="16.5" customHeight="1">
      <c r="A290" s="35"/>
      <c r="B290" s="36"/>
      <c r="C290" s="263" t="s">
        <v>443</v>
      </c>
      <c r="D290" s="263" t="s">
        <v>339</v>
      </c>
      <c r="E290" s="264" t="s">
        <v>444</v>
      </c>
      <c r="F290" s="265" t="s">
        <v>445</v>
      </c>
      <c r="G290" s="266" t="s">
        <v>203</v>
      </c>
      <c r="H290" s="267">
        <v>38</v>
      </c>
      <c r="I290" s="268"/>
      <c r="J290" s="269">
        <f>ROUND(I290*H290,2)</f>
        <v>0</v>
      </c>
      <c r="K290" s="270"/>
      <c r="L290" s="271"/>
      <c r="M290" s="272" t="s">
        <v>1</v>
      </c>
      <c r="N290" s="273" t="s">
        <v>46</v>
      </c>
      <c r="O290" s="72"/>
      <c r="P290" s="215">
        <f>O290*H290</f>
        <v>0</v>
      </c>
      <c r="Q290" s="215">
        <v>2.0000000000000002E-5</v>
      </c>
      <c r="R290" s="215">
        <f>Q290*H290</f>
        <v>7.6000000000000004E-4</v>
      </c>
      <c r="S290" s="215">
        <v>0</v>
      </c>
      <c r="T290" s="21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360</v>
      </c>
      <c r="AT290" s="217" t="s">
        <v>339</v>
      </c>
      <c r="AU290" s="217" t="s">
        <v>185</v>
      </c>
      <c r="AY290" s="18" t="s">
        <v>177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185</v>
      </c>
      <c r="BK290" s="218">
        <f>ROUND(I290*H290,2)</f>
        <v>0</v>
      </c>
      <c r="BL290" s="18" t="s">
        <v>263</v>
      </c>
      <c r="BM290" s="217" t="s">
        <v>446</v>
      </c>
    </row>
    <row r="291" spans="1:65" s="2" customFormat="1" ht="21.75" customHeight="1">
      <c r="A291" s="35"/>
      <c r="B291" s="36"/>
      <c r="C291" s="205" t="s">
        <v>447</v>
      </c>
      <c r="D291" s="205" t="s">
        <v>180</v>
      </c>
      <c r="E291" s="206" t="s">
        <v>448</v>
      </c>
      <c r="F291" s="207" t="s">
        <v>449</v>
      </c>
      <c r="G291" s="208" t="s">
        <v>203</v>
      </c>
      <c r="H291" s="209">
        <v>4</v>
      </c>
      <c r="I291" s="210"/>
      <c r="J291" s="211">
        <f>ROUND(I291*H291,2)</f>
        <v>0</v>
      </c>
      <c r="K291" s="212"/>
      <c r="L291" s="40"/>
      <c r="M291" s="213" t="s">
        <v>1</v>
      </c>
      <c r="N291" s="214" t="s">
        <v>46</v>
      </c>
      <c r="O291" s="72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263</v>
      </c>
      <c r="AT291" s="217" t="s">
        <v>180</v>
      </c>
      <c r="AU291" s="217" t="s">
        <v>185</v>
      </c>
      <c r="AY291" s="18" t="s">
        <v>177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185</v>
      </c>
      <c r="BK291" s="218">
        <f>ROUND(I291*H291,2)</f>
        <v>0</v>
      </c>
      <c r="BL291" s="18" t="s">
        <v>263</v>
      </c>
      <c r="BM291" s="217" t="s">
        <v>450</v>
      </c>
    </row>
    <row r="292" spans="1:65" s="2" customFormat="1" ht="21.75" customHeight="1">
      <c r="A292" s="35"/>
      <c r="B292" s="36"/>
      <c r="C292" s="205" t="s">
        <v>451</v>
      </c>
      <c r="D292" s="205" t="s">
        <v>180</v>
      </c>
      <c r="E292" s="206" t="s">
        <v>452</v>
      </c>
      <c r="F292" s="207" t="s">
        <v>453</v>
      </c>
      <c r="G292" s="208" t="s">
        <v>210</v>
      </c>
      <c r="H292" s="209">
        <v>5.0999999999999996</v>
      </c>
      <c r="I292" s="210"/>
      <c r="J292" s="211">
        <f>ROUND(I292*H292,2)</f>
        <v>0</v>
      </c>
      <c r="K292" s="212"/>
      <c r="L292" s="40"/>
      <c r="M292" s="213" t="s">
        <v>1</v>
      </c>
      <c r="N292" s="214" t="s">
        <v>46</v>
      </c>
      <c r="O292" s="72"/>
      <c r="P292" s="215">
        <f>O292*H292</f>
        <v>0</v>
      </c>
      <c r="Q292" s="215">
        <v>4.0000000000000003E-5</v>
      </c>
      <c r="R292" s="215">
        <f>Q292*H292</f>
        <v>2.04E-4</v>
      </c>
      <c r="S292" s="215">
        <v>0</v>
      </c>
      <c r="T292" s="21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263</v>
      </c>
      <c r="AT292" s="217" t="s">
        <v>180</v>
      </c>
      <c r="AU292" s="217" t="s">
        <v>185</v>
      </c>
      <c r="AY292" s="18" t="s">
        <v>177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185</v>
      </c>
      <c r="BK292" s="218">
        <f>ROUND(I292*H292,2)</f>
        <v>0</v>
      </c>
      <c r="BL292" s="18" t="s">
        <v>263</v>
      </c>
      <c r="BM292" s="217" t="s">
        <v>454</v>
      </c>
    </row>
    <row r="293" spans="1:65" s="2" customFormat="1" ht="16.5" customHeight="1">
      <c r="A293" s="35"/>
      <c r="B293" s="36"/>
      <c r="C293" s="263" t="s">
        <v>455</v>
      </c>
      <c r="D293" s="263" t="s">
        <v>339</v>
      </c>
      <c r="E293" s="264" t="s">
        <v>456</v>
      </c>
      <c r="F293" s="265" t="s">
        <v>457</v>
      </c>
      <c r="G293" s="266" t="s">
        <v>210</v>
      </c>
      <c r="H293" s="267">
        <v>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46</v>
      </c>
      <c r="O293" s="72"/>
      <c r="P293" s="215">
        <f>O293*H293</f>
        <v>0</v>
      </c>
      <c r="Q293" s="215">
        <v>1.7000000000000001E-4</v>
      </c>
      <c r="R293" s="215">
        <f>Q293*H293</f>
        <v>1.0200000000000001E-3</v>
      </c>
      <c r="S293" s="215">
        <v>0</v>
      </c>
      <c r="T293" s="21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360</v>
      </c>
      <c r="AT293" s="217" t="s">
        <v>339</v>
      </c>
      <c r="AU293" s="217" t="s">
        <v>185</v>
      </c>
      <c r="AY293" s="18" t="s">
        <v>177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185</v>
      </c>
      <c r="BK293" s="218">
        <f>ROUND(I293*H293,2)</f>
        <v>0</v>
      </c>
      <c r="BL293" s="18" t="s">
        <v>263</v>
      </c>
      <c r="BM293" s="217" t="s">
        <v>458</v>
      </c>
    </row>
    <row r="294" spans="1:65" s="14" customFormat="1" ht="10.199999999999999">
      <c r="B294" s="230"/>
      <c r="C294" s="231"/>
      <c r="D294" s="221" t="s">
        <v>187</v>
      </c>
      <c r="E294" s="231"/>
      <c r="F294" s="233" t="s">
        <v>459</v>
      </c>
      <c r="G294" s="231"/>
      <c r="H294" s="234">
        <v>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187</v>
      </c>
      <c r="AU294" s="240" t="s">
        <v>185</v>
      </c>
      <c r="AV294" s="14" t="s">
        <v>185</v>
      </c>
      <c r="AW294" s="14" t="s">
        <v>4</v>
      </c>
      <c r="AX294" s="14" t="s">
        <v>88</v>
      </c>
      <c r="AY294" s="240" t="s">
        <v>177</v>
      </c>
    </row>
    <row r="295" spans="1:65" s="2" customFormat="1" ht="21.75" customHeight="1">
      <c r="A295" s="35"/>
      <c r="B295" s="36"/>
      <c r="C295" s="205" t="s">
        <v>460</v>
      </c>
      <c r="D295" s="205" t="s">
        <v>180</v>
      </c>
      <c r="E295" s="206" t="s">
        <v>461</v>
      </c>
      <c r="F295" s="207" t="s">
        <v>462</v>
      </c>
      <c r="G295" s="208" t="s">
        <v>426</v>
      </c>
      <c r="H295" s="274"/>
      <c r="I295" s="210"/>
      <c r="J295" s="211">
        <f>ROUND(I295*H295,2)</f>
        <v>0</v>
      </c>
      <c r="K295" s="212"/>
      <c r="L295" s="40"/>
      <c r="M295" s="213" t="s">
        <v>1</v>
      </c>
      <c r="N295" s="214" t="s">
        <v>46</v>
      </c>
      <c r="O295" s="72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263</v>
      </c>
      <c r="AT295" s="217" t="s">
        <v>180</v>
      </c>
      <c r="AU295" s="217" t="s">
        <v>185</v>
      </c>
      <c r="AY295" s="18" t="s">
        <v>177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185</v>
      </c>
      <c r="BK295" s="218">
        <f>ROUND(I295*H295,2)</f>
        <v>0</v>
      </c>
      <c r="BL295" s="18" t="s">
        <v>263</v>
      </c>
      <c r="BM295" s="217" t="s">
        <v>463</v>
      </c>
    </row>
    <row r="296" spans="1:65" s="12" customFormat="1" ht="22.8" customHeight="1">
      <c r="B296" s="189"/>
      <c r="C296" s="190"/>
      <c r="D296" s="191" t="s">
        <v>79</v>
      </c>
      <c r="E296" s="203" t="s">
        <v>464</v>
      </c>
      <c r="F296" s="203" t="s">
        <v>465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SUM(P297:P303)</f>
        <v>0</v>
      </c>
      <c r="Q296" s="197"/>
      <c r="R296" s="198">
        <f>SUM(R297:R303)</f>
        <v>1.1384999999999999E-2</v>
      </c>
      <c r="S296" s="197"/>
      <c r="T296" s="199">
        <f>SUM(T297:T303)</f>
        <v>0</v>
      </c>
      <c r="AR296" s="200" t="s">
        <v>185</v>
      </c>
      <c r="AT296" s="201" t="s">
        <v>79</v>
      </c>
      <c r="AU296" s="201" t="s">
        <v>88</v>
      </c>
      <c r="AY296" s="200" t="s">
        <v>177</v>
      </c>
      <c r="BK296" s="202">
        <f>SUM(BK297:BK303)</f>
        <v>0</v>
      </c>
    </row>
    <row r="297" spans="1:65" s="2" customFormat="1" ht="21.75" customHeight="1">
      <c r="A297" s="35"/>
      <c r="B297" s="36"/>
      <c r="C297" s="205" t="s">
        <v>466</v>
      </c>
      <c r="D297" s="205" t="s">
        <v>180</v>
      </c>
      <c r="E297" s="206" t="s">
        <v>467</v>
      </c>
      <c r="F297" s="207" t="s">
        <v>468</v>
      </c>
      <c r="G297" s="208" t="s">
        <v>203</v>
      </c>
      <c r="H297" s="209">
        <v>2.5</v>
      </c>
      <c r="I297" s="210"/>
      <c r="J297" s="211">
        <f t="shared" ref="J297:J303" si="0">ROUND(I297*H297,2)</f>
        <v>0</v>
      </c>
      <c r="K297" s="212"/>
      <c r="L297" s="40"/>
      <c r="M297" s="213" t="s">
        <v>1</v>
      </c>
      <c r="N297" s="214" t="s">
        <v>46</v>
      </c>
      <c r="O297" s="72"/>
      <c r="P297" s="215">
        <f t="shared" ref="P297:P303" si="1">O297*H297</f>
        <v>0</v>
      </c>
      <c r="Q297" s="215">
        <v>1.2600000000000001E-3</v>
      </c>
      <c r="R297" s="215">
        <f t="shared" ref="R297:R303" si="2">Q297*H297</f>
        <v>3.15E-3</v>
      </c>
      <c r="S297" s="215">
        <v>0</v>
      </c>
      <c r="T297" s="216">
        <f t="shared" ref="T297:T303" si="3"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263</v>
      </c>
      <c r="AT297" s="217" t="s">
        <v>180</v>
      </c>
      <c r="AU297" s="217" t="s">
        <v>185</v>
      </c>
      <c r="AY297" s="18" t="s">
        <v>177</v>
      </c>
      <c r="BE297" s="218">
        <f t="shared" ref="BE297:BE303" si="4">IF(N297="základní",J297,0)</f>
        <v>0</v>
      </c>
      <c r="BF297" s="218">
        <f t="shared" ref="BF297:BF303" si="5">IF(N297="snížená",J297,0)</f>
        <v>0</v>
      </c>
      <c r="BG297" s="218">
        <f t="shared" ref="BG297:BG303" si="6">IF(N297="zákl. přenesená",J297,0)</f>
        <v>0</v>
      </c>
      <c r="BH297" s="218">
        <f t="shared" ref="BH297:BH303" si="7">IF(N297="sníž. přenesená",J297,0)</f>
        <v>0</v>
      </c>
      <c r="BI297" s="218">
        <f t="shared" ref="BI297:BI303" si="8">IF(N297="nulová",J297,0)</f>
        <v>0</v>
      </c>
      <c r="BJ297" s="18" t="s">
        <v>185</v>
      </c>
      <c r="BK297" s="218">
        <f t="shared" ref="BK297:BK303" si="9">ROUND(I297*H297,2)</f>
        <v>0</v>
      </c>
      <c r="BL297" s="18" t="s">
        <v>263</v>
      </c>
      <c r="BM297" s="217" t="s">
        <v>469</v>
      </c>
    </row>
    <row r="298" spans="1:65" s="2" customFormat="1" ht="16.5" customHeight="1">
      <c r="A298" s="35"/>
      <c r="B298" s="36"/>
      <c r="C298" s="205" t="s">
        <v>470</v>
      </c>
      <c r="D298" s="205" t="s">
        <v>180</v>
      </c>
      <c r="E298" s="206" t="s">
        <v>471</v>
      </c>
      <c r="F298" s="207" t="s">
        <v>472</v>
      </c>
      <c r="G298" s="208" t="s">
        <v>203</v>
      </c>
      <c r="H298" s="209">
        <v>2</v>
      </c>
      <c r="I298" s="210"/>
      <c r="J298" s="211">
        <f t="shared" si="0"/>
        <v>0</v>
      </c>
      <c r="K298" s="212"/>
      <c r="L298" s="40"/>
      <c r="M298" s="213" t="s">
        <v>1</v>
      </c>
      <c r="N298" s="214" t="s">
        <v>46</v>
      </c>
      <c r="O298" s="72"/>
      <c r="P298" s="215">
        <f t="shared" si="1"/>
        <v>0</v>
      </c>
      <c r="Q298" s="215">
        <v>5.1999999999999995E-4</v>
      </c>
      <c r="R298" s="215">
        <f t="shared" si="2"/>
        <v>1.0399999999999999E-3</v>
      </c>
      <c r="S298" s="215">
        <v>0</v>
      </c>
      <c r="T298" s="216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263</v>
      </c>
      <c r="AT298" s="217" t="s">
        <v>180</v>
      </c>
      <c r="AU298" s="217" t="s">
        <v>185</v>
      </c>
      <c r="AY298" s="18" t="s">
        <v>177</v>
      </c>
      <c r="BE298" s="218">
        <f t="shared" si="4"/>
        <v>0</v>
      </c>
      <c r="BF298" s="218">
        <f t="shared" si="5"/>
        <v>0</v>
      </c>
      <c r="BG298" s="218">
        <f t="shared" si="6"/>
        <v>0</v>
      </c>
      <c r="BH298" s="218">
        <f t="shared" si="7"/>
        <v>0</v>
      </c>
      <c r="BI298" s="218">
        <f t="shared" si="8"/>
        <v>0</v>
      </c>
      <c r="BJ298" s="18" t="s">
        <v>185</v>
      </c>
      <c r="BK298" s="218">
        <f t="shared" si="9"/>
        <v>0</v>
      </c>
      <c r="BL298" s="18" t="s">
        <v>263</v>
      </c>
      <c r="BM298" s="217" t="s">
        <v>473</v>
      </c>
    </row>
    <row r="299" spans="1:65" s="2" customFormat="1" ht="21.75" customHeight="1">
      <c r="A299" s="35"/>
      <c r="B299" s="36"/>
      <c r="C299" s="205" t="s">
        <v>474</v>
      </c>
      <c r="D299" s="205" t="s">
        <v>180</v>
      </c>
      <c r="E299" s="206" t="s">
        <v>475</v>
      </c>
      <c r="F299" s="207" t="s">
        <v>476</v>
      </c>
      <c r="G299" s="208" t="s">
        <v>203</v>
      </c>
      <c r="H299" s="209">
        <v>2.5</v>
      </c>
      <c r="I299" s="210"/>
      <c r="J299" s="211">
        <f t="shared" si="0"/>
        <v>0</v>
      </c>
      <c r="K299" s="212"/>
      <c r="L299" s="40"/>
      <c r="M299" s="213" t="s">
        <v>1</v>
      </c>
      <c r="N299" s="214" t="s">
        <v>46</v>
      </c>
      <c r="O299" s="72"/>
      <c r="P299" s="215">
        <f t="shared" si="1"/>
        <v>0</v>
      </c>
      <c r="Q299" s="215">
        <v>8.7000000000000001E-4</v>
      </c>
      <c r="R299" s="215">
        <f t="shared" si="2"/>
        <v>2.1749999999999999E-3</v>
      </c>
      <c r="S299" s="215">
        <v>0</v>
      </c>
      <c r="T299" s="216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263</v>
      </c>
      <c r="AT299" s="217" t="s">
        <v>180</v>
      </c>
      <c r="AU299" s="217" t="s">
        <v>185</v>
      </c>
      <c r="AY299" s="18" t="s">
        <v>177</v>
      </c>
      <c r="BE299" s="218">
        <f t="shared" si="4"/>
        <v>0</v>
      </c>
      <c r="BF299" s="218">
        <f t="shared" si="5"/>
        <v>0</v>
      </c>
      <c r="BG299" s="218">
        <f t="shared" si="6"/>
        <v>0</v>
      </c>
      <c r="BH299" s="218">
        <f t="shared" si="7"/>
        <v>0</v>
      </c>
      <c r="BI299" s="218">
        <f t="shared" si="8"/>
        <v>0</v>
      </c>
      <c r="BJ299" s="18" t="s">
        <v>185</v>
      </c>
      <c r="BK299" s="218">
        <f t="shared" si="9"/>
        <v>0</v>
      </c>
      <c r="BL299" s="18" t="s">
        <v>263</v>
      </c>
      <c r="BM299" s="217" t="s">
        <v>477</v>
      </c>
    </row>
    <row r="300" spans="1:65" s="2" customFormat="1" ht="21.75" customHeight="1">
      <c r="A300" s="35"/>
      <c r="B300" s="36"/>
      <c r="C300" s="205" t="s">
        <v>478</v>
      </c>
      <c r="D300" s="205" t="s">
        <v>180</v>
      </c>
      <c r="E300" s="206" t="s">
        <v>479</v>
      </c>
      <c r="F300" s="207" t="s">
        <v>480</v>
      </c>
      <c r="G300" s="208" t="s">
        <v>371</v>
      </c>
      <c r="H300" s="209">
        <v>1</v>
      </c>
      <c r="I300" s="210"/>
      <c r="J300" s="211">
        <f t="shared" si="0"/>
        <v>0</v>
      </c>
      <c r="K300" s="212"/>
      <c r="L300" s="40"/>
      <c r="M300" s="213" t="s">
        <v>1</v>
      </c>
      <c r="N300" s="214" t="s">
        <v>46</v>
      </c>
      <c r="O300" s="72"/>
      <c r="P300" s="215">
        <f t="shared" si="1"/>
        <v>0</v>
      </c>
      <c r="Q300" s="215">
        <v>0</v>
      </c>
      <c r="R300" s="215">
        <f t="shared" si="2"/>
        <v>0</v>
      </c>
      <c r="S300" s="215">
        <v>0</v>
      </c>
      <c r="T300" s="216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263</v>
      </c>
      <c r="AT300" s="217" t="s">
        <v>180</v>
      </c>
      <c r="AU300" s="217" t="s">
        <v>185</v>
      </c>
      <c r="AY300" s="18" t="s">
        <v>177</v>
      </c>
      <c r="BE300" s="218">
        <f t="shared" si="4"/>
        <v>0</v>
      </c>
      <c r="BF300" s="218">
        <f t="shared" si="5"/>
        <v>0</v>
      </c>
      <c r="BG300" s="218">
        <f t="shared" si="6"/>
        <v>0</v>
      </c>
      <c r="BH300" s="218">
        <f t="shared" si="7"/>
        <v>0</v>
      </c>
      <c r="BI300" s="218">
        <f t="shared" si="8"/>
        <v>0</v>
      </c>
      <c r="BJ300" s="18" t="s">
        <v>185</v>
      </c>
      <c r="BK300" s="218">
        <f t="shared" si="9"/>
        <v>0</v>
      </c>
      <c r="BL300" s="18" t="s">
        <v>263</v>
      </c>
      <c r="BM300" s="217" t="s">
        <v>481</v>
      </c>
    </row>
    <row r="301" spans="1:65" s="2" customFormat="1" ht="21.75" customHeight="1">
      <c r="A301" s="35"/>
      <c r="B301" s="36"/>
      <c r="C301" s="205" t="s">
        <v>482</v>
      </c>
      <c r="D301" s="205" t="s">
        <v>180</v>
      </c>
      <c r="E301" s="206" t="s">
        <v>483</v>
      </c>
      <c r="F301" s="207" t="s">
        <v>484</v>
      </c>
      <c r="G301" s="208" t="s">
        <v>192</v>
      </c>
      <c r="H301" s="209">
        <v>1</v>
      </c>
      <c r="I301" s="210"/>
      <c r="J301" s="211">
        <f t="shared" si="0"/>
        <v>0</v>
      </c>
      <c r="K301" s="212"/>
      <c r="L301" s="40"/>
      <c r="M301" s="213" t="s">
        <v>1</v>
      </c>
      <c r="N301" s="214" t="s">
        <v>46</v>
      </c>
      <c r="O301" s="72"/>
      <c r="P301" s="215">
        <f t="shared" si="1"/>
        <v>0</v>
      </c>
      <c r="Q301" s="215">
        <v>6.2E-4</v>
      </c>
      <c r="R301" s="215">
        <f t="shared" si="2"/>
        <v>6.2E-4</v>
      </c>
      <c r="S301" s="215">
        <v>0</v>
      </c>
      <c r="T301" s="216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263</v>
      </c>
      <c r="AT301" s="217" t="s">
        <v>180</v>
      </c>
      <c r="AU301" s="217" t="s">
        <v>185</v>
      </c>
      <c r="AY301" s="18" t="s">
        <v>177</v>
      </c>
      <c r="BE301" s="218">
        <f t="shared" si="4"/>
        <v>0</v>
      </c>
      <c r="BF301" s="218">
        <f t="shared" si="5"/>
        <v>0</v>
      </c>
      <c r="BG301" s="218">
        <f t="shared" si="6"/>
        <v>0</v>
      </c>
      <c r="BH301" s="218">
        <f t="shared" si="7"/>
        <v>0</v>
      </c>
      <c r="BI301" s="218">
        <f t="shared" si="8"/>
        <v>0</v>
      </c>
      <c r="BJ301" s="18" t="s">
        <v>185</v>
      </c>
      <c r="BK301" s="218">
        <f t="shared" si="9"/>
        <v>0</v>
      </c>
      <c r="BL301" s="18" t="s">
        <v>263</v>
      </c>
      <c r="BM301" s="217" t="s">
        <v>485</v>
      </c>
    </row>
    <row r="302" spans="1:65" s="2" customFormat="1" ht="21.75" customHeight="1">
      <c r="A302" s="35"/>
      <c r="B302" s="36"/>
      <c r="C302" s="263" t="s">
        <v>486</v>
      </c>
      <c r="D302" s="263" t="s">
        <v>339</v>
      </c>
      <c r="E302" s="264" t="s">
        <v>487</v>
      </c>
      <c r="F302" s="265" t="s">
        <v>488</v>
      </c>
      <c r="G302" s="266" t="s">
        <v>192</v>
      </c>
      <c r="H302" s="267">
        <v>1</v>
      </c>
      <c r="I302" s="268"/>
      <c r="J302" s="269">
        <f t="shared" si="0"/>
        <v>0</v>
      </c>
      <c r="K302" s="270"/>
      <c r="L302" s="271"/>
      <c r="M302" s="272" t="s">
        <v>1</v>
      </c>
      <c r="N302" s="273" t="s">
        <v>46</v>
      </c>
      <c r="O302" s="72"/>
      <c r="P302" s="215">
        <f t="shared" si="1"/>
        <v>0</v>
      </c>
      <c r="Q302" s="215">
        <v>4.4000000000000003E-3</v>
      </c>
      <c r="R302" s="215">
        <f t="shared" si="2"/>
        <v>4.4000000000000003E-3</v>
      </c>
      <c r="S302" s="215">
        <v>0</v>
      </c>
      <c r="T302" s="216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360</v>
      </c>
      <c r="AT302" s="217" t="s">
        <v>339</v>
      </c>
      <c r="AU302" s="217" t="s">
        <v>185</v>
      </c>
      <c r="AY302" s="18" t="s">
        <v>177</v>
      </c>
      <c r="BE302" s="218">
        <f t="shared" si="4"/>
        <v>0</v>
      </c>
      <c r="BF302" s="218">
        <f t="shared" si="5"/>
        <v>0</v>
      </c>
      <c r="BG302" s="218">
        <f t="shared" si="6"/>
        <v>0</v>
      </c>
      <c r="BH302" s="218">
        <f t="shared" si="7"/>
        <v>0</v>
      </c>
      <c r="BI302" s="218">
        <f t="shared" si="8"/>
        <v>0</v>
      </c>
      <c r="BJ302" s="18" t="s">
        <v>185</v>
      </c>
      <c r="BK302" s="218">
        <f t="shared" si="9"/>
        <v>0</v>
      </c>
      <c r="BL302" s="18" t="s">
        <v>263</v>
      </c>
      <c r="BM302" s="217" t="s">
        <v>489</v>
      </c>
    </row>
    <row r="303" spans="1:65" s="2" customFormat="1" ht="21.75" customHeight="1">
      <c r="A303" s="35"/>
      <c r="B303" s="36"/>
      <c r="C303" s="205" t="s">
        <v>490</v>
      </c>
      <c r="D303" s="205" t="s">
        <v>180</v>
      </c>
      <c r="E303" s="206" t="s">
        <v>491</v>
      </c>
      <c r="F303" s="207" t="s">
        <v>492</v>
      </c>
      <c r="G303" s="208" t="s">
        <v>426</v>
      </c>
      <c r="H303" s="274"/>
      <c r="I303" s="210"/>
      <c r="J303" s="211">
        <f t="shared" si="0"/>
        <v>0</v>
      </c>
      <c r="K303" s="212"/>
      <c r="L303" s="40"/>
      <c r="M303" s="213" t="s">
        <v>1</v>
      </c>
      <c r="N303" s="214" t="s">
        <v>46</v>
      </c>
      <c r="O303" s="72"/>
      <c r="P303" s="215">
        <f t="shared" si="1"/>
        <v>0</v>
      </c>
      <c r="Q303" s="215">
        <v>0</v>
      </c>
      <c r="R303" s="215">
        <f t="shared" si="2"/>
        <v>0</v>
      </c>
      <c r="S303" s="215">
        <v>0</v>
      </c>
      <c r="T303" s="216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263</v>
      </c>
      <c r="AT303" s="217" t="s">
        <v>180</v>
      </c>
      <c r="AU303" s="217" t="s">
        <v>185</v>
      </c>
      <c r="AY303" s="18" t="s">
        <v>177</v>
      </c>
      <c r="BE303" s="218">
        <f t="shared" si="4"/>
        <v>0</v>
      </c>
      <c r="BF303" s="218">
        <f t="shared" si="5"/>
        <v>0</v>
      </c>
      <c r="BG303" s="218">
        <f t="shared" si="6"/>
        <v>0</v>
      </c>
      <c r="BH303" s="218">
        <f t="shared" si="7"/>
        <v>0</v>
      </c>
      <c r="BI303" s="218">
        <f t="shared" si="8"/>
        <v>0</v>
      </c>
      <c r="BJ303" s="18" t="s">
        <v>185</v>
      </c>
      <c r="BK303" s="218">
        <f t="shared" si="9"/>
        <v>0</v>
      </c>
      <c r="BL303" s="18" t="s">
        <v>263</v>
      </c>
      <c r="BM303" s="217" t="s">
        <v>493</v>
      </c>
    </row>
    <row r="304" spans="1:65" s="12" customFormat="1" ht="22.8" customHeight="1">
      <c r="B304" s="189"/>
      <c r="C304" s="190"/>
      <c r="D304" s="191" t="s">
        <v>79</v>
      </c>
      <c r="E304" s="203" t="s">
        <v>494</v>
      </c>
      <c r="F304" s="203" t="s">
        <v>495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SUM(P305:P313)</f>
        <v>0</v>
      </c>
      <c r="Q304" s="197"/>
      <c r="R304" s="198">
        <f>SUM(R305:R313)</f>
        <v>9.6000000000000009E-3</v>
      </c>
      <c r="S304" s="197"/>
      <c r="T304" s="199">
        <f>SUM(T305:T313)</f>
        <v>0</v>
      </c>
      <c r="AR304" s="200" t="s">
        <v>185</v>
      </c>
      <c r="AT304" s="201" t="s">
        <v>79</v>
      </c>
      <c r="AU304" s="201" t="s">
        <v>88</v>
      </c>
      <c r="AY304" s="200" t="s">
        <v>177</v>
      </c>
      <c r="BK304" s="202">
        <f>SUM(BK305:BK313)</f>
        <v>0</v>
      </c>
    </row>
    <row r="305" spans="1:65" s="2" customFormat="1" ht="33" customHeight="1">
      <c r="A305" s="35"/>
      <c r="B305" s="36"/>
      <c r="C305" s="205" t="s">
        <v>496</v>
      </c>
      <c r="D305" s="205" t="s">
        <v>180</v>
      </c>
      <c r="E305" s="206" t="s">
        <v>497</v>
      </c>
      <c r="F305" s="207" t="s">
        <v>498</v>
      </c>
      <c r="G305" s="208" t="s">
        <v>203</v>
      </c>
      <c r="H305" s="209">
        <v>12</v>
      </c>
      <c r="I305" s="210"/>
      <c r="J305" s="211">
        <f>ROUND(I305*H305,2)</f>
        <v>0</v>
      </c>
      <c r="K305" s="212"/>
      <c r="L305" s="40"/>
      <c r="M305" s="213" t="s">
        <v>1</v>
      </c>
      <c r="N305" s="214" t="s">
        <v>46</v>
      </c>
      <c r="O305" s="72"/>
      <c r="P305" s="215">
        <f>O305*H305</f>
        <v>0</v>
      </c>
      <c r="Q305" s="215">
        <v>2.7E-4</v>
      </c>
      <c r="R305" s="215">
        <f>Q305*H305</f>
        <v>3.2399999999999998E-3</v>
      </c>
      <c r="S305" s="215">
        <v>0</v>
      </c>
      <c r="T305" s="21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263</v>
      </c>
      <c r="AT305" s="217" t="s">
        <v>180</v>
      </c>
      <c r="AU305" s="217" t="s">
        <v>185</v>
      </c>
      <c r="AY305" s="18" t="s">
        <v>177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185</v>
      </c>
      <c r="BK305" s="218">
        <f>ROUND(I305*H305,2)</f>
        <v>0</v>
      </c>
      <c r="BL305" s="18" t="s">
        <v>263</v>
      </c>
      <c r="BM305" s="217" t="s">
        <v>499</v>
      </c>
    </row>
    <row r="306" spans="1:65" s="14" customFormat="1" ht="10.199999999999999">
      <c r="B306" s="230"/>
      <c r="C306" s="231"/>
      <c r="D306" s="221" t="s">
        <v>187</v>
      </c>
      <c r="E306" s="232" t="s">
        <v>1</v>
      </c>
      <c r="F306" s="233" t="s">
        <v>120</v>
      </c>
      <c r="G306" s="231"/>
      <c r="H306" s="234">
        <v>12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187</v>
      </c>
      <c r="AU306" s="240" t="s">
        <v>185</v>
      </c>
      <c r="AV306" s="14" t="s">
        <v>185</v>
      </c>
      <c r="AW306" s="14" t="s">
        <v>36</v>
      </c>
      <c r="AX306" s="14" t="s">
        <v>88</v>
      </c>
      <c r="AY306" s="240" t="s">
        <v>177</v>
      </c>
    </row>
    <row r="307" spans="1:65" s="2" customFormat="1" ht="16.5" customHeight="1">
      <c r="A307" s="35"/>
      <c r="B307" s="36"/>
      <c r="C307" s="263" t="s">
        <v>500</v>
      </c>
      <c r="D307" s="263" t="s">
        <v>339</v>
      </c>
      <c r="E307" s="264" t="s">
        <v>501</v>
      </c>
      <c r="F307" s="265" t="s">
        <v>502</v>
      </c>
      <c r="G307" s="266" t="s">
        <v>203</v>
      </c>
      <c r="H307" s="267">
        <v>12</v>
      </c>
      <c r="I307" s="268"/>
      <c r="J307" s="269">
        <f>ROUND(I307*H307,2)</f>
        <v>0</v>
      </c>
      <c r="K307" s="270"/>
      <c r="L307" s="271"/>
      <c r="M307" s="272" t="s">
        <v>1</v>
      </c>
      <c r="N307" s="273" t="s">
        <v>46</v>
      </c>
      <c r="O307" s="72"/>
      <c r="P307" s="215">
        <f>O307*H307</f>
        <v>0</v>
      </c>
      <c r="Q307" s="215">
        <v>1.2999999999999999E-4</v>
      </c>
      <c r="R307" s="215">
        <f>Q307*H307</f>
        <v>1.5599999999999998E-3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360</v>
      </c>
      <c r="AT307" s="217" t="s">
        <v>339</v>
      </c>
      <c r="AU307" s="217" t="s">
        <v>185</v>
      </c>
      <c r="AY307" s="18" t="s">
        <v>177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185</v>
      </c>
      <c r="BK307" s="218">
        <f>ROUND(I307*H307,2)</f>
        <v>0</v>
      </c>
      <c r="BL307" s="18" t="s">
        <v>263</v>
      </c>
      <c r="BM307" s="217" t="s">
        <v>503</v>
      </c>
    </row>
    <row r="308" spans="1:65" s="2" customFormat="1" ht="16.5" customHeight="1">
      <c r="A308" s="35"/>
      <c r="B308" s="36"/>
      <c r="C308" s="205" t="s">
        <v>504</v>
      </c>
      <c r="D308" s="205" t="s">
        <v>180</v>
      </c>
      <c r="E308" s="206" t="s">
        <v>505</v>
      </c>
      <c r="F308" s="207" t="s">
        <v>506</v>
      </c>
      <c r="G308" s="208" t="s">
        <v>192</v>
      </c>
      <c r="H308" s="209">
        <v>4</v>
      </c>
      <c r="I308" s="210"/>
      <c r="J308" s="211">
        <f>ROUND(I308*H308,2)</f>
        <v>0</v>
      </c>
      <c r="K308" s="212"/>
      <c r="L308" s="40"/>
      <c r="M308" s="213" t="s">
        <v>1</v>
      </c>
      <c r="N308" s="214" t="s">
        <v>46</v>
      </c>
      <c r="O308" s="72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263</v>
      </c>
      <c r="AT308" s="217" t="s">
        <v>180</v>
      </c>
      <c r="AU308" s="217" t="s">
        <v>185</v>
      </c>
      <c r="AY308" s="18" t="s">
        <v>177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185</v>
      </c>
      <c r="BK308" s="218">
        <f>ROUND(I308*H308,2)</f>
        <v>0</v>
      </c>
      <c r="BL308" s="18" t="s">
        <v>263</v>
      </c>
      <c r="BM308" s="217" t="s">
        <v>507</v>
      </c>
    </row>
    <row r="309" spans="1:65" s="14" customFormat="1" ht="10.199999999999999">
      <c r="B309" s="230"/>
      <c r="C309" s="231"/>
      <c r="D309" s="221" t="s">
        <v>187</v>
      </c>
      <c r="E309" s="232" t="s">
        <v>1</v>
      </c>
      <c r="F309" s="233" t="s">
        <v>184</v>
      </c>
      <c r="G309" s="231"/>
      <c r="H309" s="234">
        <v>4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187</v>
      </c>
      <c r="AU309" s="240" t="s">
        <v>185</v>
      </c>
      <c r="AV309" s="14" t="s">
        <v>185</v>
      </c>
      <c r="AW309" s="14" t="s">
        <v>36</v>
      </c>
      <c r="AX309" s="14" t="s">
        <v>88</v>
      </c>
      <c r="AY309" s="240" t="s">
        <v>177</v>
      </c>
    </row>
    <row r="310" spans="1:65" s="2" customFormat="1" ht="21.75" customHeight="1">
      <c r="A310" s="35"/>
      <c r="B310" s="36"/>
      <c r="C310" s="205" t="s">
        <v>508</v>
      </c>
      <c r="D310" s="205" t="s">
        <v>180</v>
      </c>
      <c r="E310" s="206" t="s">
        <v>509</v>
      </c>
      <c r="F310" s="207" t="s">
        <v>510</v>
      </c>
      <c r="G310" s="208" t="s">
        <v>203</v>
      </c>
      <c r="H310" s="209">
        <v>12</v>
      </c>
      <c r="I310" s="210"/>
      <c r="J310" s="211">
        <f>ROUND(I310*H310,2)</f>
        <v>0</v>
      </c>
      <c r="K310" s="212"/>
      <c r="L310" s="40"/>
      <c r="M310" s="213" t="s">
        <v>1</v>
      </c>
      <c r="N310" s="214" t="s">
        <v>46</v>
      </c>
      <c r="O310" s="72"/>
      <c r="P310" s="215">
        <f>O310*H310</f>
        <v>0</v>
      </c>
      <c r="Q310" s="215">
        <v>4.0000000000000002E-4</v>
      </c>
      <c r="R310" s="215">
        <f>Q310*H310</f>
        <v>4.8000000000000004E-3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263</v>
      </c>
      <c r="AT310" s="217" t="s">
        <v>180</v>
      </c>
      <c r="AU310" s="217" t="s">
        <v>185</v>
      </c>
      <c r="AY310" s="18" t="s">
        <v>177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185</v>
      </c>
      <c r="BK310" s="218">
        <f>ROUND(I310*H310,2)</f>
        <v>0</v>
      </c>
      <c r="BL310" s="18" t="s">
        <v>263</v>
      </c>
      <c r="BM310" s="217" t="s">
        <v>511</v>
      </c>
    </row>
    <row r="311" spans="1:65" s="14" customFormat="1" ht="10.199999999999999">
      <c r="B311" s="230"/>
      <c r="C311" s="231"/>
      <c r="D311" s="221" t="s">
        <v>187</v>
      </c>
      <c r="E311" s="232" t="s">
        <v>1</v>
      </c>
      <c r="F311" s="233" t="s">
        <v>120</v>
      </c>
      <c r="G311" s="231"/>
      <c r="H311" s="234">
        <v>12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187</v>
      </c>
      <c r="AU311" s="240" t="s">
        <v>185</v>
      </c>
      <c r="AV311" s="14" t="s">
        <v>185</v>
      </c>
      <c r="AW311" s="14" t="s">
        <v>36</v>
      </c>
      <c r="AX311" s="14" t="s">
        <v>88</v>
      </c>
      <c r="AY311" s="240" t="s">
        <v>177</v>
      </c>
    </row>
    <row r="312" spans="1:65" s="2" customFormat="1" ht="21.75" customHeight="1">
      <c r="A312" s="35"/>
      <c r="B312" s="36"/>
      <c r="C312" s="205" t="s">
        <v>512</v>
      </c>
      <c r="D312" s="205" t="s">
        <v>180</v>
      </c>
      <c r="E312" s="206" t="s">
        <v>513</v>
      </c>
      <c r="F312" s="207" t="s">
        <v>514</v>
      </c>
      <c r="G312" s="208" t="s">
        <v>371</v>
      </c>
      <c r="H312" s="209">
        <v>1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46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263</v>
      </c>
      <c r="AT312" s="217" t="s">
        <v>180</v>
      </c>
      <c r="AU312" s="217" t="s">
        <v>185</v>
      </c>
      <c r="AY312" s="18" t="s">
        <v>177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185</v>
      </c>
      <c r="BK312" s="218">
        <f>ROUND(I312*H312,2)</f>
        <v>0</v>
      </c>
      <c r="BL312" s="18" t="s">
        <v>263</v>
      </c>
      <c r="BM312" s="217" t="s">
        <v>515</v>
      </c>
    </row>
    <row r="313" spans="1:65" s="2" customFormat="1" ht="21.75" customHeight="1">
      <c r="A313" s="35"/>
      <c r="B313" s="36"/>
      <c r="C313" s="205" t="s">
        <v>516</v>
      </c>
      <c r="D313" s="205" t="s">
        <v>180</v>
      </c>
      <c r="E313" s="206" t="s">
        <v>517</v>
      </c>
      <c r="F313" s="207" t="s">
        <v>518</v>
      </c>
      <c r="G313" s="208" t="s">
        <v>426</v>
      </c>
      <c r="H313" s="274"/>
      <c r="I313" s="210"/>
      <c r="J313" s="211">
        <f>ROUND(I313*H313,2)</f>
        <v>0</v>
      </c>
      <c r="K313" s="212"/>
      <c r="L313" s="40"/>
      <c r="M313" s="213" t="s">
        <v>1</v>
      </c>
      <c r="N313" s="214" t="s">
        <v>46</v>
      </c>
      <c r="O313" s="72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263</v>
      </c>
      <c r="AT313" s="217" t="s">
        <v>180</v>
      </c>
      <c r="AU313" s="217" t="s">
        <v>185</v>
      </c>
      <c r="AY313" s="18" t="s">
        <v>177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185</v>
      </c>
      <c r="BK313" s="218">
        <f>ROUND(I313*H313,2)</f>
        <v>0</v>
      </c>
      <c r="BL313" s="18" t="s">
        <v>263</v>
      </c>
      <c r="BM313" s="217" t="s">
        <v>519</v>
      </c>
    </row>
    <row r="314" spans="1:65" s="12" customFormat="1" ht="22.8" customHeight="1">
      <c r="B314" s="189"/>
      <c r="C314" s="190"/>
      <c r="D314" s="191" t="s">
        <v>79</v>
      </c>
      <c r="E314" s="203" t="s">
        <v>520</v>
      </c>
      <c r="F314" s="203" t="s">
        <v>521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SUM(P315:P331)</f>
        <v>0</v>
      </c>
      <c r="Q314" s="197"/>
      <c r="R314" s="198">
        <f>SUM(R315:R331)</f>
        <v>7.0089999999999986E-2</v>
      </c>
      <c r="S314" s="197"/>
      <c r="T314" s="199">
        <f>SUM(T315:T331)</f>
        <v>7.1690000000000004E-2</v>
      </c>
      <c r="AR314" s="200" t="s">
        <v>185</v>
      </c>
      <c r="AT314" s="201" t="s">
        <v>79</v>
      </c>
      <c r="AU314" s="201" t="s">
        <v>88</v>
      </c>
      <c r="AY314" s="200" t="s">
        <v>177</v>
      </c>
      <c r="BK314" s="202">
        <f>SUM(BK315:BK331)</f>
        <v>0</v>
      </c>
    </row>
    <row r="315" spans="1:65" s="2" customFormat="1" ht="16.5" customHeight="1">
      <c r="A315" s="35"/>
      <c r="B315" s="36"/>
      <c r="C315" s="205" t="s">
        <v>522</v>
      </c>
      <c r="D315" s="205" t="s">
        <v>180</v>
      </c>
      <c r="E315" s="206" t="s">
        <v>523</v>
      </c>
      <c r="F315" s="207" t="s">
        <v>524</v>
      </c>
      <c r="G315" s="208" t="s">
        <v>525</v>
      </c>
      <c r="H315" s="209">
        <v>1</v>
      </c>
      <c r="I315" s="210"/>
      <c r="J315" s="211">
        <f t="shared" ref="J315:J331" si="10">ROUND(I315*H315,2)</f>
        <v>0</v>
      </c>
      <c r="K315" s="212"/>
      <c r="L315" s="40"/>
      <c r="M315" s="213" t="s">
        <v>1</v>
      </c>
      <c r="N315" s="214" t="s">
        <v>46</v>
      </c>
      <c r="O315" s="72"/>
      <c r="P315" s="215">
        <f t="shared" ref="P315:P331" si="11">O315*H315</f>
        <v>0</v>
      </c>
      <c r="Q315" s="215">
        <v>0</v>
      </c>
      <c r="R315" s="215">
        <f t="shared" ref="R315:R331" si="12">Q315*H315</f>
        <v>0</v>
      </c>
      <c r="S315" s="215">
        <v>1.933E-2</v>
      </c>
      <c r="T315" s="216">
        <f t="shared" ref="T315:T331" si="13">S315*H315</f>
        <v>1.933E-2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263</v>
      </c>
      <c r="AT315" s="217" t="s">
        <v>180</v>
      </c>
      <c r="AU315" s="217" t="s">
        <v>185</v>
      </c>
      <c r="AY315" s="18" t="s">
        <v>177</v>
      </c>
      <c r="BE315" s="218">
        <f t="shared" ref="BE315:BE331" si="14">IF(N315="základní",J315,0)</f>
        <v>0</v>
      </c>
      <c r="BF315" s="218">
        <f t="shared" ref="BF315:BF331" si="15">IF(N315="snížená",J315,0)</f>
        <v>0</v>
      </c>
      <c r="BG315" s="218">
        <f t="shared" ref="BG315:BG331" si="16">IF(N315="zákl. přenesená",J315,0)</f>
        <v>0</v>
      </c>
      <c r="BH315" s="218">
        <f t="shared" ref="BH315:BH331" si="17">IF(N315="sníž. přenesená",J315,0)</f>
        <v>0</v>
      </c>
      <c r="BI315" s="218">
        <f t="shared" ref="BI315:BI331" si="18">IF(N315="nulová",J315,0)</f>
        <v>0</v>
      </c>
      <c r="BJ315" s="18" t="s">
        <v>185</v>
      </c>
      <c r="BK315" s="218">
        <f t="shared" ref="BK315:BK331" si="19">ROUND(I315*H315,2)</f>
        <v>0</v>
      </c>
      <c r="BL315" s="18" t="s">
        <v>263</v>
      </c>
      <c r="BM315" s="217" t="s">
        <v>526</v>
      </c>
    </row>
    <row r="316" spans="1:65" s="2" customFormat="1" ht="16.5" customHeight="1">
      <c r="A316" s="35"/>
      <c r="B316" s="36"/>
      <c r="C316" s="205" t="s">
        <v>527</v>
      </c>
      <c r="D316" s="205" t="s">
        <v>180</v>
      </c>
      <c r="E316" s="206" t="s">
        <v>528</v>
      </c>
      <c r="F316" s="207" t="s">
        <v>529</v>
      </c>
      <c r="G316" s="208" t="s">
        <v>192</v>
      </c>
      <c r="H316" s="209">
        <v>1</v>
      </c>
      <c r="I316" s="210"/>
      <c r="J316" s="211">
        <f t="shared" si="10"/>
        <v>0</v>
      </c>
      <c r="K316" s="212"/>
      <c r="L316" s="40"/>
      <c r="M316" s="213" t="s">
        <v>1</v>
      </c>
      <c r="N316" s="214" t="s">
        <v>46</v>
      </c>
      <c r="O316" s="72"/>
      <c r="P316" s="215">
        <f t="shared" si="11"/>
        <v>0</v>
      </c>
      <c r="Q316" s="215">
        <v>2.4199999999999998E-3</v>
      </c>
      <c r="R316" s="215">
        <f t="shared" si="12"/>
        <v>2.4199999999999998E-3</v>
      </c>
      <c r="S316" s="215">
        <v>0</v>
      </c>
      <c r="T316" s="216">
        <f t="shared" si="1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263</v>
      </c>
      <c r="AT316" s="217" t="s">
        <v>180</v>
      </c>
      <c r="AU316" s="217" t="s">
        <v>185</v>
      </c>
      <c r="AY316" s="18" t="s">
        <v>177</v>
      </c>
      <c r="BE316" s="218">
        <f t="shared" si="14"/>
        <v>0</v>
      </c>
      <c r="BF316" s="218">
        <f t="shared" si="15"/>
        <v>0</v>
      </c>
      <c r="BG316" s="218">
        <f t="shared" si="16"/>
        <v>0</v>
      </c>
      <c r="BH316" s="218">
        <f t="shared" si="17"/>
        <v>0</v>
      </c>
      <c r="BI316" s="218">
        <f t="shared" si="18"/>
        <v>0</v>
      </c>
      <c r="BJ316" s="18" t="s">
        <v>185</v>
      </c>
      <c r="BK316" s="218">
        <f t="shared" si="19"/>
        <v>0</v>
      </c>
      <c r="BL316" s="18" t="s">
        <v>263</v>
      </c>
      <c r="BM316" s="217" t="s">
        <v>530</v>
      </c>
    </row>
    <row r="317" spans="1:65" s="2" customFormat="1" ht="21.75" customHeight="1">
      <c r="A317" s="35"/>
      <c r="B317" s="36"/>
      <c r="C317" s="263" t="s">
        <v>531</v>
      </c>
      <c r="D317" s="263" t="s">
        <v>339</v>
      </c>
      <c r="E317" s="264" t="s">
        <v>532</v>
      </c>
      <c r="F317" s="265" t="s">
        <v>533</v>
      </c>
      <c r="G317" s="266" t="s">
        <v>192</v>
      </c>
      <c r="H317" s="267">
        <v>1</v>
      </c>
      <c r="I317" s="268"/>
      <c r="J317" s="269">
        <f t="shared" si="10"/>
        <v>0</v>
      </c>
      <c r="K317" s="270"/>
      <c r="L317" s="271"/>
      <c r="M317" s="272" t="s">
        <v>1</v>
      </c>
      <c r="N317" s="273" t="s">
        <v>46</v>
      </c>
      <c r="O317" s="72"/>
      <c r="P317" s="215">
        <f t="shared" si="11"/>
        <v>0</v>
      </c>
      <c r="Q317" s="215">
        <v>1.4500000000000001E-2</v>
      </c>
      <c r="R317" s="215">
        <f t="shared" si="12"/>
        <v>1.4500000000000001E-2</v>
      </c>
      <c r="S317" s="215">
        <v>0</v>
      </c>
      <c r="T317" s="216">
        <f t="shared" si="1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360</v>
      </c>
      <c r="AT317" s="217" t="s">
        <v>339</v>
      </c>
      <c r="AU317" s="217" t="s">
        <v>185</v>
      </c>
      <c r="AY317" s="18" t="s">
        <v>177</v>
      </c>
      <c r="BE317" s="218">
        <f t="shared" si="14"/>
        <v>0</v>
      </c>
      <c r="BF317" s="218">
        <f t="shared" si="15"/>
        <v>0</v>
      </c>
      <c r="BG317" s="218">
        <f t="shared" si="16"/>
        <v>0</v>
      </c>
      <c r="BH317" s="218">
        <f t="shared" si="17"/>
        <v>0</v>
      </c>
      <c r="BI317" s="218">
        <f t="shared" si="18"/>
        <v>0</v>
      </c>
      <c r="BJ317" s="18" t="s">
        <v>185</v>
      </c>
      <c r="BK317" s="218">
        <f t="shared" si="19"/>
        <v>0</v>
      </c>
      <c r="BL317" s="18" t="s">
        <v>263</v>
      </c>
      <c r="BM317" s="217" t="s">
        <v>534</v>
      </c>
    </row>
    <row r="318" spans="1:65" s="2" customFormat="1" ht="21.75" customHeight="1">
      <c r="A318" s="35"/>
      <c r="B318" s="36"/>
      <c r="C318" s="263" t="s">
        <v>535</v>
      </c>
      <c r="D318" s="263" t="s">
        <v>339</v>
      </c>
      <c r="E318" s="264" t="s">
        <v>536</v>
      </c>
      <c r="F318" s="265" t="s">
        <v>1039</v>
      </c>
      <c r="G318" s="266" t="s">
        <v>192</v>
      </c>
      <c r="H318" s="267">
        <v>1</v>
      </c>
      <c r="I318" s="268"/>
      <c r="J318" s="269">
        <f t="shared" si="10"/>
        <v>0</v>
      </c>
      <c r="K318" s="270"/>
      <c r="L318" s="271"/>
      <c r="M318" s="272" t="s">
        <v>1</v>
      </c>
      <c r="N318" s="273" t="s">
        <v>46</v>
      </c>
      <c r="O318" s="72"/>
      <c r="P318" s="215">
        <f t="shared" si="11"/>
        <v>0</v>
      </c>
      <c r="Q318" s="215">
        <v>1.2999999999999999E-3</v>
      </c>
      <c r="R318" s="215">
        <f t="shared" si="12"/>
        <v>1.2999999999999999E-3</v>
      </c>
      <c r="S318" s="215">
        <v>0</v>
      </c>
      <c r="T318" s="216">
        <f t="shared" si="1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360</v>
      </c>
      <c r="AT318" s="217" t="s">
        <v>339</v>
      </c>
      <c r="AU318" s="217" t="s">
        <v>185</v>
      </c>
      <c r="AY318" s="18" t="s">
        <v>177</v>
      </c>
      <c r="BE318" s="218">
        <f t="shared" si="14"/>
        <v>0</v>
      </c>
      <c r="BF318" s="218">
        <f t="shared" si="15"/>
        <v>0</v>
      </c>
      <c r="BG318" s="218">
        <f t="shared" si="16"/>
        <v>0</v>
      </c>
      <c r="BH318" s="218">
        <f t="shared" si="17"/>
        <v>0</v>
      </c>
      <c r="BI318" s="218">
        <f t="shared" si="18"/>
        <v>0</v>
      </c>
      <c r="BJ318" s="18" t="s">
        <v>185</v>
      </c>
      <c r="BK318" s="218">
        <f t="shared" si="19"/>
        <v>0</v>
      </c>
      <c r="BL318" s="18" t="s">
        <v>263</v>
      </c>
      <c r="BM318" s="217" t="s">
        <v>538</v>
      </c>
    </row>
    <row r="319" spans="1:65" s="2" customFormat="1" ht="16.5" customHeight="1">
      <c r="A319" s="35"/>
      <c r="B319" s="36"/>
      <c r="C319" s="263" t="s">
        <v>539</v>
      </c>
      <c r="D319" s="263" t="s">
        <v>339</v>
      </c>
      <c r="E319" s="264" t="s">
        <v>540</v>
      </c>
      <c r="F319" s="265" t="s">
        <v>541</v>
      </c>
      <c r="G319" s="266" t="s">
        <v>192</v>
      </c>
      <c r="H319" s="267">
        <v>1</v>
      </c>
      <c r="I319" s="268"/>
      <c r="J319" s="269">
        <f t="shared" si="10"/>
        <v>0</v>
      </c>
      <c r="K319" s="270"/>
      <c r="L319" s="271"/>
      <c r="M319" s="272" t="s">
        <v>1</v>
      </c>
      <c r="N319" s="273" t="s">
        <v>46</v>
      </c>
      <c r="O319" s="72"/>
      <c r="P319" s="215">
        <f t="shared" si="11"/>
        <v>0</v>
      </c>
      <c r="Q319" s="215">
        <v>1.2999999999999999E-3</v>
      </c>
      <c r="R319" s="215">
        <f t="shared" si="12"/>
        <v>1.2999999999999999E-3</v>
      </c>
      <c r="S319" s="215">
        <v>0</v>
      </c>
      <c r="T319" s="216">
        <f t="shared" si="1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360</v>
      </c>
      <c r="AT319" s="217" t="s">
        <v>339</v>
      </c>
      <c r="AU319" s="217" t="s">
        <v>185</v>
      </c>
      <c r="AY319" s="18" t="s">
        <v>177</v>
      </c>
      <c r="BE319" s="218">
        <f t="shared" si="14"/>
        <v>0</v>
      </c>
      <c r="BF319" s="218">
        <f t="shared" si="15"/>
        <v>0</v>
      </c>
      <c r="BG319" s="218">
        <f t="shared" si="16"/>
        <v>0</v>
      </c>
      <c r="BH319" s="218">
        <f t="shared" si="17"/>
        <v>0</v>
      </c>
      <c r="BI319" s="218">
        <f t="shared" si="18"/>
        <v>0</v>
      </c>
      <c r="BJ319" s="18" t="s">
        <v>185</v>
      </c>
      <c r="BK319" s="218">
        <f t="shared" si="19"/>
        <v>0</v>
      </c>
      <c r="BL319" s="18" t="s">
        <v>263</v>
      </c>
      <c r="BM319" s="217" t="s">
        <v>542</v>
      </c>
    </row>
    <row r="320" spans="1:65" s="2" customFormat="1" ht="16.5" customHeight="1">
      <c r="A320" s="35"/>
      <c r="B320" s="36"/>
      <c r="C320" s="205" t="s">
        <v>543</v>
      </c>
      <c r="D320" s="205" t="s">
        <v>180</v>
      </c>
      <c r="E320" s="206" t="s">
        <v>544</v>
      </c>
      <c r="F320" s="207" t="s">
        <v>545</v>
      </c>
      <c r="G320" s="208" t="s">
        <v>525</v>
      </c>
      <c r="H320" s="209">
        <v>1</v>
      </c>
      <c r="I320" s="210"/>
      <c r="J320" s="211">
        <f t="shared" si="10"/>
        <v>0</v>
      </c>
      <c r="K320" s="212"/>
      <c r="L320" s="40"/>
      <c r="M320" s="213" t="s">
        <v>1</v>
      </c>
      <c r="N320" s="214" t="s">
        <v>46</v>
      </c>
      <c r="O320" s="72"/>
      <c r="P320" s="215">
        <f t="shared" si="11"/>
        <v>0</v>
      </c>
      <c r="Q320" s="215">
        <v>0</v>
      </c>
      <c r="R320" s="215">
        <f t="shared" si="12"/>
        <v>0</v>
      </c>
      <c r="S320" s="215">
        <v>1.9460000000000002E-2</v>
      </c>
      <c r="T320" s="216">
        <f t="shared" si="13"/>
        <v>1.9460000000000002E-2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263</v>
      </c>
      <c r="AT320" s="217" t="s">
        <v>180</v>
      </c>
      <c r="AU320" s="217" t="s">
        <v>185</v>
      </c>
      <c r="AY320" s="18" t="s">
        <v>177</v>
      </c>
      <c r="BE320" s="218">
        <f t="shared" si="14"/>
        <v>0</v>
      </c>
      <c r="BF320" s="218">
        <f t="shared" si="15"/>
        <v>0</v>
      </c>
      <c r="BG320" s="218">
        <f t="shared" si="16"/>
        <v>0</v>
      </c>
      <c r="BH320" s="218">
        <f t="shared" si="17"/>
        <v>0</v>
      </c>
      <c r="BI320" s="218">
        <f t="shared" si="18"/>
        <v>0</v>
      </c>
      <c r="BJ320" s="18" t="s">
        <v>185</v>
      </c>
      <c r="BK320" s="218">
        <f t="shared" si="19"/>
        <v>0</v>
      </c>
      <c r="BL320" s="18" t="s">
        <v>263</v>
      </c>
      <c r="BM320" s="217" t="s">
        <v>546</v>
      </c>
    </row>
    <row r="321" spans="1:65" s="2" customFormat="1" ht="21.75" customHeight="1">
      <c r="A321" s="35"/>
      <c r="B321" s="36"/>
      <c r="C321" s="205" t="s">
        <v>547</v>
      </c>
      <c r="D321" s="205" t="s">
        <v>180</v>
      </c>
      <c r="E321" s="206" t="s">
        <v>548</v>
      </c>
      <c r="F321" s="207" t="s">
        <v>549</v>
      </c>
      <c r="G321" s="208" t="s">
        <v>525</v>
      </c>
      <c r="H321" s="209">
        <v>1</v>
      </c>
      <c r="I321" s="210"/>
      <c r="J321" s="211">
        <f t="shared" si="10"/>
        <v>0</v>
      </c>
      <c r="K321" s="212"/>
      <c r="L321" s="40"/>
      <c r="M321" s="213" t="s">
        <v>1</v>
      </c>
      <c r="N321" s="214" t="s">
        <v>46</v>
      </c>
      <c r="O321" s="72"/>
      <c r="P321" s="215">
        <f t="shared" si="11"/>
        <v>0</v>
      </c>
      <c r="Q321" s="215">
        <v>1.0749999999999999E-2</v>
      </c>
      <c r="R321" s="215">
        <f t="shared" si="12"/>
        <v>1.0749999999999999E-2</v>
      </c>
      <c r="S321" s="215">
        <v>0</v>
      </c>
      <c r="T321" s="216">
        <f t="shared" si="1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263</v>
      </c>
      <c r="AT321" s="217" t="s">
        <v>180</v>
      </c>
      <c r="AU321" s="217" t="s">
        <v>185</v>
      </c>
      <c r="AY321" s="18" t="s">
        <v>177</v>
      </c>
      <c r="BE321" s="218">
        <f t="shared" si="14"/>
        <v>0</v>
      </c>
      <c r="BF321" s="218">
        <f t="shared" si="15"/>
        <v>0</v>
      </c>
      <c r="BG321" s="218">
        <f t="shared" si="16"/>
        <v>0</v>
      </c>
      <c r="BH321" s="218">
        <f t="shared" si="17"/>
        <v>0</v>
      </c>
      <c r="BI321" s="218">
        <f t="shared" si="18"/>
        <v>0</v>
      </c>
      <c r="BJ321" s="18" t="s">
        <v>185</v>
      </c>
      <c r="BK321" s="218">
        <f t="shared" si="19"/>
        <v>0</v>
      </c>
      <c r="BL321" s="18" t="s">
        <v>263</v>
      </c>
      <c r="BM321" s="217" t="s">
        <v>550</v>
      </c>
    </row>
    <row r="322" spans="1:65" s="2" customFormat="1" ht="21.75" customHeight="1">
      <c r="A322" s="35"/>
      <c r="B322" s="36"/>
      <c r="C322" s="205" t="s">
        <v>551</v>
      </c>
      <c r="D322" s="205" t="s">
        <v>180</v>
      </c>
      <c r="E322" s="206" t="s">
        <v>552</v>
      </c>
      <c r="F322" s="207" t="s">
        <v>553</v>
      </c>
      <c r="G322" s="208" t="s">
        <v>525</v>
      </c>
      <c r="H322" s="209">
        <v>1</v>
      </c>
      <c r="I322" s="210"/>
      <c r="J322" s="211">
        <f t="shared" si="10"/>
        <v>0</v>
      </c>
      <c r="K322" s="212"/>
      <c r="L322" s="40"/>
      <c r="M322" s="213" t="s">
        <v>1</v>
      </c>
      <c r="N322" s="214" t="s">
        <v>46</v>
      </c>
      <c r="O322" s="72"/>
      <c r="P322" s="215">
        <f t="shared" si="11"/>
        <v>0</v>
      </c>
      <c r="Q322" s="215">
        <v>1.8790000000000001E-2</v>
      </c>
      <c r="R322" s="215">
        <f t="shared" si="12"/>
        <v>1.8790000000000001E-2</v>
      </c>
      <c r="S322" s="215">
        <v>0</v>
      </c>
      <c r="T322" s="216">
        <f t="shared" si="1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263</v>
      </c>
      <c r="AT322" s="217" t="s">
        <v>180</v>
      </c>
      <c r="AU322" s="217" t="s">
        <v>185</v>
      </c>
      <c r="AY322" s="18" t="s">
        <v>177</v>
      </c>
      <c r="BE322" s="218">
        <f t="shared" si="14"/>
        <v>0</v>
      </c>
      <c r="BF322" s="218">
        <f t="shared" si="15"/>
        <v>0</v>
      </c>
      <c r="BG322" s="218">
        <f t="shared" si="16"/>
        <v>0</v>
      </c>
      <c r="BH322" s="218">
        <f t="shared" si="17"/>
        <v>0</v>
      </c>
      <c r="BI322" s="218">
        <f t="shared" si="18"/>
        <v>0</v>
      </c>
      <c r="BJ322" s="18" t="s">
        <v>185</v>
      </c>
      <c r="BK322" s="218">
        <f t="shared" si="19"/>
        <v>0</v>
      </c>
      <c r="BL322" s="18" t="s">
        <v>263</v>
      </c>
      <c r="BM322" s="217" t="s">
        <v>554</v>
      </c>
    </row>
    <row r="323" spans="1:65" s="2" customFormat="1" ht="21.75" customHeight="1">
      <c r="A323" s="35"/>
      <c r="B323" s="36"/>
      <c r="C323" s="263" t="s">
        <v>555</v>
      </c>
      <c r="D323" s="263" t="s">
        <v>339</v>
      </c>
      <c r="E323" s="264" t="s">
        <v>556</v>
      </c>
      <c r="F323" s="265" t="s">
        <v>557</v>
      </c>
      <c r="G323" s="266" t="s">
        <v>192</v>
      </c>
      <c r="H323" s="267">
        <v>1</v>
      </c>
      <c r="I323" s="268"/>
      <c r="J323" s="269">
        <f t="shared" si="10"/>
        <v>0</v>
      </c>
      <c r="K323" s="270"/>
      <c r="L323" s="271"/>
      <c r="M323" s="272" t="s">
        <v>1</v>
      </c>
      <c r="N323" s="273" t="s">
        <v>46</v>
      </c>
      <c r="O323" s="72"/>
      <c r="P323" s="215">
        <f t="shared" si="11"/>
        <v>0</v>
      </c>
      <c r="Q323" s="215">
        <v>1.2999999999999999E-2</v>
      </c>
      <c r="R323" s="215">
        <f t="shared" si="12"/>
        <v>1.2999999999999999E-2</v>
      </c>
      <c r="S323" s="215">
        <v>0</v>
      </c>
      <c r="T323" s="216">
        <f t="shared" si="1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360</v>
      </c>
      <c r="AT323" s="217" t="s">
        <v>339</v>
      </c>
      <c r="AU323" s="217" t="s">
        <v>185</v>
      </c>
      <c r="AY323" s="18" t="s">
        <v>177</v>
      </c>
      <c r="BE323" s="218">
        <f t="shared" si="14"/>
        <v>0</v>
      </c>
      <c r="BF323" s="218">
        <f t="shared" si="15"/>
        <v>0</v>
      </c>
      <c r="BG323" s="218">
        <f t="shared" si="16"/>
        <v>0</v>
      </c>
      <c r="BH323" s="218">
        <f t="shared" si="17"/>
        <v>0</v>
      </c>
      <c r="BI323" s="218">
        <f t="shared" si="18"/>
        <v>0</v>
      </c>
      <c r="BJ323" s="18" t="s">
        <v>185</v>
      </c>
      <c r="BK323" s="218">
        <f t="shared" si="19"/>
        <v>0</v>
      </c>
      <c r="BL323" s="18" t="s">
        <v>263</v>
      </c>
      <c r="BM323" s="217" t="s">
        <v>558</v>
      </c>
    </row>
    <row r="324" spans="1:65" s="2" customFormat="1" ht="16.5" customHeight="1">
      <c r="A324" s="35"/>
      <c r="B324" s="36"/>
      <c r="C324" s="205" t="s">
        <v>559</v>
      </c>
      <c r="D324" s="205" t="s">
        <v>180</v>
      </c>
      <c r="E324" s="206" t="s">
        <v>560</v>
      </c>
      <c r="F324" s="207" t="s">
        <v>561</v>
      </c>
      <c r="G324" s="208" t="s">
        <v>525</v>
      </c>
      <c r="H324" s="209">
        <v>1</v>
      </c>
      <c r="I324" s="210"/>
      <c r="J324" s="211">
        <f t="shared" si="10"/>
        <v>0</v>
      </c>
      <c r="K324" s="212"/>
      <c r="L324" s="40"/>
      <c r="M324" s="213" t="s">
        <v>1</v>
      </c>
      <c r="N324" s="214" t="s">
        <v>46</v>
      </c>
      <c r="O324" s="72"/>
      <c r="P324" s="215">
        <f t="shared" si="11"/>
        <v>0</v>
      </c>
      <c r="Q324" s="215">
        <v>0</v>
      </c>
      <c r="R324" s="215">
        <f t="shared" si="12"/>
        <v>0</v>
      </c>
      <c r="S324" s="215">
        <v>3.2899999999999999E-2</v>
      </c>
      <c r="T324" s="216">
        <f t="shared" si="13"/>
        <v>3.2899999999999999E-2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263</v>
      </c>
      <c r="AT324" s="217" t="s">
        <v>180</v>
      </c>
      <c r="AU324" s="217" t="s">
        <v>185</v>
      </c>
      <c r="AY324" s="18" t="s">
        <v>177</v>
      </c>
      <c r="BE324" s="218">
        <f t="shared" si="14"/>
        <v>0</v>
      </c>
      <c r="BF324" s="218">
        <f t="shared" si="15"/>
        <v>0</v>
      </c>
      <c r="BG324" s="218">
        <f t="shared" si="16"/>
        <v>0</v>
      </c>
      <c r="BH324" s="218">
        <f t="shared" si="17"/>
        <v>0</v>
      </c>
      <c r="BI324" s="218">
        <f t="shared" si="18"/>
        <v>0</v>
      </c>
      <c r="BJ324" s="18" t="s">
        <v>185</v>
      </c>
      <c r="BK324" s="218">
        <f t="shared" si="19"/>
        <v>0</v>
      </c>
      <c r="BL324" s="18" t="s">
        <v>263</v>
      </c>
      <c r="BM324" s="217" t="s">
        <v>562</v>
      </c>
    </row>
    <row r="325" spans="1:65" s="2" customFormat="1" ht="21.75" customHeight="1">
      <c r="A325" s="35"/>
      <c r="B325" s="36"/>
      <c r="C325" s="205" t="s">
        <v>563</v>
      </c>
      <c r="D325" s="205" t="s">
        <v>180</v>
      </c>
      <c r="E325" s="206" t="s">
        <v>564</v>
      </c>
      <c r="F325" s="207" t="s">
        <v>565</v>
      </c>
      <c r="G325" s="208" t="s">
        <v>525</v>
      </c>
      <c r="H325" s="209">
        <v>1</v>
      </c>
      <c r="I325" s="210"/>
      <c r="J325" s="211">
        <f t="shared" si="10"/>
        <v>0</v>
      </c>
      <c r="K325" s="212"/>
      <c r="L325" s="40"/>
      <c r="M325" s="213" t="s">
        <v>1</v>
      </c>
      <c r="N325" s="214" t="s">
        <v>46</v>
      </c>
      <c r="O325" s="72"/>
      <c r="P325" s="215">
        <f t="shared" si="11"/>
        <v>0</v>
      </c>
      <c r="Q325" s="215">
        <v>1.1000000000000001E-3</v>
      </c>
      <c r="R325" s="215">
        <f t="shared" si="12"/>
        <v>1.1000000000000001E-3</v>
      </c>
      <c r="S325" s="215">
        <v>0</v>
      </c>
      <c r="T325" s="216">
        <f t="shared" si="1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263</v>
      </c>
      <c r="AT325" s="217" t="s">
        <v>180</v>
      </c>
      <c r="AU325" s="217" t="s">
        <v>185</v>
      </c>
      <c r="AY325" s="18" t="s">
        <v>177</v>
      </c>
      <c r="BE325" s="218">
        <f t="shared" si="14"/>
        <v>0</v>
      </c>
      <c r="BF325" s="218">
        <f t="shared" si="15"/>
        <v>0</v>
      </c>
      <c r="BG325" s="218">
        <f t="shared" si="16"/>
        <v>0</v>
      </c>
      <c r="BH325" s="218">
        <f t="shared" si="17"/>
        <v>0</v>
      </c>
      <c r="BI325" s="218">
        <f t="shared" si="18"/>
        <v>0</v>
      </c>
      <c r="BJ325" s="18" t="s">
        <v>185</v>
      </c>
      <c r="BK325" s="218">
        <f t="shared" si="19"/>
        <v>0</v>
      </c>
      <c r="BL325" s="18" t="s">
        <v>263</v>
      </c>
      <c r="BM325" s="217" t="s">
        <v>566</v>
      </c>
    </row>
    <row r="326" spans="1:65" s="2" customFormat="1" ht="21.75" customHeight="1">
      <c r="A326" s="35"/>
      <c r="B326" s="36"/>
      <c r="C326" s="205" t="s">
        <v>567</v>
      </c>
      <c r="D326" s="205" t="s">
        <v>180</v>
      </c>
      <c r="E326" s="206" t="s">
        <v>568</v>
      </c>
      <c r="F326" s="207" t="s">
        <v>569</v>
      </c>
      <c r="G326" s="208" t="s">
        <v>525</v>
      </c>
      <c r="H326" s="209">
        <v>3</v>
      </c>
      <c r="I326" s="210"/>
      <c r="J326" s="211">
        <f t="shared" si="10"/>
        <v>0</v>
      </c>
      <c r="K326" s="212"/>
      <c r="L326" s="40"/>
      <c r="M326" s="213" t="s">
        <v>1</v>
      </c>
      <c r="N326" s="214" t="s">
        <v>46</v>
      </c>
      <c r="O326" s="72"/>
      <c r="P326" s="215">
        <f t="shared" si="11"/>
        <v>0</v>
      </c>
      <c r="Q326" s="215">
        <v>8.0000000000000004E-4</v>
      </c>
      <c r="R326" s="215">
        <f t="shared" si="12"/>
        <v>2.4000000000000002E-3</v>
      </c>
      <c r="S326" s="215">
        <v>0</v>
      </c>
      <c r="T326" s="216">
        <f t="shared" si="1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263</v>
      </c>
      <c r="AT326" s="217" t="s">
        <v>180</v>
      </c>
      <c r="AU326" s="217" t="s">
        <v>185</v>
      </c>
      <c r="AY326" s="18" t="s">
        <v>177</v>
      </c>
      <c r="BE326" s="218">
        <f t="shared" si="14"/>
        <v>0</v>
      </c>
      <c r="BF326" s="218">
        <f t="shared" si="15"/>
        <v>0</v>
      </c>
      <c r="BG326" s="218">
        <f t="shared" si="16"/>
        <v>0</v>
      </c>
      <c r="BH326" s="218">
        <f t="shared" si="17"/>
        <v>0</v>
      </c>
      <c r="BI326" s="218">
        <f t="shared" si="18"/>
        <v>0</v>
      </c>
      <c r="BJ326" s="18" t="s">
        <v>185</v>
      </c>
      <c r="BK326" s="218">
        <f t="shared" si="19"/>
        <v>0</v>
      </c>
      <c r="BL326" s="18" t="s">
        <v>263</v>
      </c>
      <c r="BM326" s="217" t="s">
        <v>570</v>
      </c>
    </row>
    <row r="327" spans="1:65" s="2" customFormat="1" ht="21.75" customHeight="1">
      <c r="A327" s="35"/>
      <c r="B327" s="36"/>
      <c r="C327" s="205" t="s">
        <v>571</v>
      </c>
      <c r="D327" s="205" t="s">
        <v>180</v>
      </c>
      <c r="E327" s="206" t="s">
        <v>572</v>
      </c>
      <c r="F327" s="207" t="s">
        <v>573</v>
      </c>
      <c r="G327" s="208" t="s">
        <v>525</v>
      </c>
      <c r="H327" s="209">
        <v>1</v>
      </c>
      <c r="I327" s="210"/>
      <c r="J327" s="211">
        <f t="shared" si="10"/>
        <v>0</v>
      </c>
      <c r="K327" s="212"/>
      <c r="L327" s="40"/>
      <c r="M327" s="213" t="s">
        <v>1</v>
      </c>
      <c r="N327" s="214" t="s">
        <v>46</v>
      </c>
      <c r="O327" s="72"/>
      <c r="P327" s="215">
        <f t="shared" si="11"/>
        <v>0</v>
      </c>
      <c r="Q327" s="215">
        <v>8.4999999999999995E-4</v>
      </c>
      <c r="R327" s="215">
        <f t="shared" si="12"/>
        <v>8.4999999999999995E-4</v>
      </c>
      <c r="S327" s="215">
        <v>0</v>
      </c>
      <c r="T327" s="216">
        <f t="shared" si="1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263</v>
      </c>
      <c r="AT327" s="217" t="s">
        <v>180</v>
      </c>
      <c r="AU327" s="217" t="s">
        <v>185</v>
      </c>
      <c r="AY327" s="18" t="s">
        <v>177</v>
      </c>
      <c r="BE327" s="218">
        <f t="shared" si="14"/>
        <v>0</v>
      </c>
      <c r="BF327" s="218">
        <f t="shared" si="15"/>
        <v>0</v>
      </c>
      <c r="BG327" s="218">
        <f t="shared" si="16"/>
        <v>0</v>
      </c>
      <c r="BH327" s="218">
        <f t="shared" si="17"/>
        <v>0</v>
      </c>
      <c r="BI327" s="218">
        <f t="shared" si="18"/>
        <v>0</v>
      </c>
      <c r="BJ327" s="18" t="s">
        <v>185</v>
      </c>
      <c r="BK327" s="218">
        <f t="shared" si="19"/>
        <v>0</v>
      </c>
      <c r="BL327" s="18" t="s">
        <v>263</v>
      </c>
      <c r="BM327" s="217" t="s">
        <v>574</v>
      </c>
    </row>
    <row r="328" spans="1:65" s="2" customFormat="1" ht="16.5" customHeight="1">
      <c r="A328" s="35"/>
      <c r="B328" s="36"/>
      <c r="C328" s="205" t="s">
        <v>575</v>
      </c>
      <c r="D328" s="205" t="s">
        <v>180</v>
      </c>
      <c r="E328" s="206" t="s">
        <v>576</v>
      </c>
      <c r="F328" s="207" t="s">
        <v>577</v>
      </c>
      <c r="G328" s="208" t="s">
        <v>192</v>
      </c>
      <c r="H328" s="209">
        <v>1</v>
      </c>
      <c r="I328" s="210"/>
      <c r="J328" s="211">
        <f t="shared" si="10"/>
        <v>0</v>
      </c>
      <c r="K328" s="212"/>
      <c r="L328" s="40"/>
      <c r="M328" s="213" t="s">
        <v>1</v>
      </c>
      <c r="N328" s="214" t="s">
        <v>46</v>
      </c>
      <c r="O328" s="72"/>
      <c r="P328" s="215">
        <f t="shared" si="11"/>
        <v>0</v>
      </c>
      <c r="Q328" s="215">
        <v>0</v>
      </c>
      <c r="R328" s="215">
        <f t="shared" si="12"/>
        <v>0</v>
      </c>
      <c r="S328" s="215">
        <v>0</v>
      </c>
      <c r="T328" s="216">
        <f t="shared" si="1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263</v>
      </c>
      <c r="AT328" s="217" t="s">
        <v>180</v>
      </c>
      <c r="AU328" s="217" t="s">
        <v>185</v>
      </c>
      <c r="AY328" s="18" t="s">
        <v>177</v>
      </c>
      <c r="BE328" s="218">
        <f t="shared" si="14"/>
        <v>0</v>
      </c>
      <c r="BF328" s="218">
        <f t="shared" si="15"/>
        <v>0</v>
      </c>
      <c r="BG328" s="218">
        <f t="shared" si="16"/>
        <v>0</v>
      </c>
      <c r="BH328" s="218">
        <f t="shared" si="17"/>
        <v>0</v>
      </c>
      <c r="BI328" s="218">
        <f t="shared" si="18"/>
        <v>0</v>
      </c>
      <c r="BJ328" s="18" t="s">
        <v>185</v>
      </c>
      <c r="BK328" s="218">
        <f t="shared" si="19"/>
        <v>0</v>
      </c>
      <c r="BL328" s="18" t="s">
        <v>263</v>
      </c>
      <c r="BM328" s="217" t="s">
        <v>578</v>
      </c>
    </row>
    <row r="329" spans="1:65" s="2" customFormat="1" ht="16.5" customHeight="1">
      <c r="A329" s="35"/>
      <c r="B329" s="36"/>
      <c r="C329" s="205" t="s">
        <v>579</v>
      </c>
      <c r="D329" s="205" t="s">
        <v>180</v>
      </c>
      <c r="E329" s="206" t="s">
        <v>580</v>
      </c>
      <c r="F329" s="207" t="s">
        <v>581</v>
      </c>
      <c r="G329" s="208" t="s">
        <v>525</v>
      </c>
      <c r="H329" s="209">
        <v>1</v>
      </c>
      <c r="I329" s="210"/>
      <c r="J329" s="211">
        <f t="shared" si="10"/>
        <v>0</v>
      </c>
      <c r="K329" s="212"/>
      <c r="L329" s="40"/>
      <c r="M329" s="213" t="s">
        <v>1</v>
      </c>
      <c r="N329" s="214" t="s">
        <v>46</v>
      </c>
      <c r="O329" s="72"/>
      <c r="P329" s="215">
        <f t="shared" si="11"/>
        <v>0</v>
      </c>
      <c r="Q329" s="215">
        <v>1.8400000000000001E-3</v>
      </c>
      <c r="R329" s="215">
        <f t="shared" si="12"/>
        <v>1.8400000000000001E-3</v>
      </c>
      <c r="S329" s="215">
        <v>0</v>
      </c>
      <c r="T329" s="216">
        <f t="shared" si="1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263</v>
      </c>
      <c r="AT329" s="217" t="s">
        <v>180</v>
      </c>
      <c r="AU329" s="217" t="s">
        <v>185</v>
      </c>
      <c r="AY329" s="18" t="s">
        <v>177</v>
      </c>
      <c r="BE329" s="218">
        <f t="shared" si="14"/>
        <v>0</v>
      </c>
      <c r="BF329" s="218">
        <f t="shared" si="15"/>
        <v>0</v>
      </c>
      <c r="BG329" s="218">
        <f t="shared" si="16"/>
        <v>0</v>
      </c>
      <c r="BH329" s="218">
        <f t="shared" si="17"/>
        <v>0</v>
      </c>
      <c r="BI329" s="218">
        <f t="shared" si="18"/>
        <v>0</v>
      </c>
      <c r="BJ329" s="18" t="s">
        <v>185</v>
      </c>
      <c r="BK329" s="218">
        <f t="shared" si="19"/>
        <v>0</v>
      </c>
      <c r="BL329" s="18" t="s">
        <v>263</v>
      </c>
      <c r="BM329" s="217" t="s">
        <v>582</v>
      </c>
    </row>
    <row r="330" spans="1:65" s="2" customFormat="1" ht="21.75" customHeight="1">
      <c r="A330" s="35"/>
      <c r="B330" s="36"/>
      <c r="C330" s="205" t="s">
        <v>583</v>
      </c>
      <c r="D330" s="205" t="s">
        <v>180</v>
      </c>
      <c r="E330" s="206" t="s">
        <v>584</v>
      </c>
      <c r="F330" s="207" t="s">
        <v>585</v>
      </c>
      <c r="G330" s="208" t="s">
        <v>525</v>
      </c>
      <c r="H330" s="209">
        <v>1</v>
      </c>
      <c r="I330" s="210"/>
      <c r="J330" s="211">
        <f t="shared" si="10"/>
        <v>0</v>
      </c>
      <c r="K330" s="212"/>
      <c r="L330" s="40"/>
      <c r="M330" s="213" t="s">
        <v>1</v>
      </c>
      <c r="N330" s="214" t="s">
        <v>46</v>
      </c>
      <c r="O330" s="72"/>
      <c r="P330" s="215">
        <f t="shared" si="11"/>
        <v>0</v>
      </c>
      <c r="Q330" s="215">
        <v>1.8400000000000001E-3</v>
      </c>
      <c r="R330" s="215">
        <f t="shared" si="12"/>
        <v>1.8400000000000001E-3</v>
      </c>
      <c r="S330" s="215">
        <v>0</v>
      </c>
      <c r="T330" s="216">
        <f t="shared" si="1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263</v>
      </c>
      <c r="AT330" s="217" t="s">
        <v>180</v>
      </c>
      <c r="AU330" s="217" t="s">
        <v>185</v>
      </c>
      <c r="AY330" s="18" t="s">
        <v>177</v>
      </c>
      <c r="BE330" s="218">
        <f t="shared" si="14"/>
        <v>0</v>
      </c>
      <c r="BF330" s="218">
        <f t="shared" si="15"/>
        <v>0</v>
      </c>
      <c r="BG330" s="218">
        <f t="shared" si="16"/>
        <v>0</v>
      </c>
      <c r="BH330" s="218">
        <f t="shared" si="17"/>
        <v>0</v>
      </c>
      <c r="BI330" s="218">
        <f t="shared" si="18"/>
        <v>0</v>
      </c>
      <c r="BJ330" s="18" t="s">
        <v>185</v>
      </c>
      <c r="BK330" s="218">
        <f t="shared" si="19"/>
        <v>0</v>
      </c>
      <c r="BL330" s="18" t="s">
        <v>263</v>
      </c>
      <c r="BM330" s="217" t="s">
        <v>586</v>
      </c>
    </row>
    <row r="331" spans="1:65" s="2" customFormat="1" ht="21.75" customHeight="1">
      <c r="A331" s="35"/>
      <c r="B331" s="36"/>
      <c r="C331" s="205" t="s">
        <v>587</v>
      </c>
      <c r="D331" s="205" t="s">
        <v>180</v>
      </c>
      <c r="E331" s="206" t="s">
        <v>588</v>
      </c>
      <c r="F331" s="207" t="s">
        <v>589</v>
      </c>
      <c r="G331" s="208" t="s">
        <v>426</v>
      </c>
      <c r="H331" s="274"/>
      <c r="I331" s="210"/>
      <c r="J331" s="211">
        <f t="shared" si="10"/>
        <v>0</v>
      </c>
      <c r="K331" s="212"/>
      <c r="L331" s="40"/>
      <c r="M331" s="213" t="s">
        <v>1</v>
      </c>
      <c r="N331" s="214" t="s">
        <v>46</v>
      </c>
      <c r="O331" s="72"/>
      <c r="P331" s="215">
        <f t="shared" si="11"/>
        <v>0</v>
      </c>
      <c r="Q331" s="215">
        <v>0</v>
      </c>
      <c r="R331" s="215">
        <f t="shared" si="12"/>
        <v>0</v>
      </c>
      <c r="S331" s="215">
        <v>0</v>
      </c>
      <c r="T331" s="216">
        <f t="shared" si="1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263</v>
      </c>
      <c r="AT331" s="217" t="s">
        <v>180</v>
      </c>
      <c r="AU331" s="217" t="s">
        <v>185</v>
      </c>
      <c r="AY331" s="18" t="s">
        <v>177</v>
      </c>
      <c r="BE331" s="218">
        <f t="shared" si="14"/>
        <v>0</v>
      </c>
      <c r="BF331" s="218">
        <f t="shared" si="15"/>
        <v>0</v>
      </c>
      <c r="BG331" s="218">
        <f t="shared" si="16"/>
        <v>0</v>
      </c>
      <c r="BH331" s="218">
        <f t="shared" si="17"/>
        <v>0</v>
      </c>
      <c r="BI331" s="218">
        <f t="shared" si="18"/>
        <v>0</v>
      </c>
      <c r="BJ331" s="18" t="s">
        <v>185</v>
      </c>
      <c r="BK331" s="218">
        <f t="shared" si="19"/>
        <v>0</v>
      </c>
      <c r="BL331" s="18" t="s">
        <v>263</v>
      </c>
      <c r="BM331" s="217" t="s">
        <v>590</v>
      </c>
    </row>
    <row r="332" spans="1:65" s="12" customFormat="1" ht="22.8" customHeight="1">
      <c r="B332" s="189"/>
      <c r="C332" s="190"/>
      <c r="D332" s="191" t="s">
        <v>79</v>
      </c>
      <c r="E332" s="203" t="s">
        <v>591</v>
      </c>
      <c r="F332" s="203" t="s">
        <v>592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P333</f>
        <v>0</v>
      </c>
      <c r="Q332" s="197"/>
      <c r="R332" s="198">
        <f>R333</f>
        <v>1.0399999999999999E-3</v>
      </c>
      <c r="S332" s="197"/>
      <c r="T332" s="199">
        <f>T333</f>
        <v>0</v>
      </c>
      <c r="AR332" s="200" t="s">
        <v>185</v>
      </c>
      <c r="AT332" s="201" t="s">
        <v>79</v>
      </c>
      <c r="AU332" s="201" t="s">
        <v>88</v>
      </c>
      <c r="AY332" s="200" t="s">
        <v>177</v>
      </c>
      <c r="BK332" s="202">
        <f>BK333</f>
        <v>0</v>
      </c>
    </row>
    <row r="333" spans="1:65" s="2" customFormat="1" ht="21.75" customHeight="1">
      <c r="A333" s="35"/>
      <c r="B333" s="36"/>
      <c r="C333" s="205" t="s">
        <v>593</v>
      </c>
      <c r="D333" s="205" t="s">
        <v>180</v>
      </c>
      <c r="E333" s="206" t="s">
        <v>594</v>
      </c>
      <c r="F333" s="207" t="s">
        <v>595</v>
      </c>
      <c r="G333" s="208" t="s">
        <v>192</v>
      </c>
      <c r="H333" s="209">
        <v>1</v>
      </c>
      <c r="I333" s="210"/>
      <c r="J333" s="211">
        <f>ROUND(I333*H333,2)</f>
        <v>0</v>
      </c>
      <c r="K333" s="212"/>
      <c r="L333" s="40"/>
      <c r="M333" s="213" t="s">
        <v>1</v>
      </c>
      <c r="N333" s="214" t="s">
        <v>46</v>
      </c>
      <c r="O333" s="72"/>
      <c r="P333" s="215">
        <f>O333*H333</f>
        <v>0</v>
      </c>
      <c r="Q333" s="215">
        <v>1.0399999999999999E-3</v>
      </c>
      <c r="R333" s="215">
        <f>Q333*H333</f>
        <v>1.0399999999999999E-3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263</v>
      </c>
      <c r="AT333" s="217" t="s">
        <v>180</v>
      </c>
      <c r="AU333" s="217" t="s">
        <v>185</v>
      </c>
      <c r="AY333" s="18" t="s">
        <v>177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185</v>
      </c>
      <c r="BK333" s="218">
        <f>ROUND(I333*H333,2)</f>
        <v>0</v>
      </c>
      <c r="BL333" s="18" t="s">
        <v>263</v>
      </c>
      <c r="BM333" s="217" t="s">
        <v>596</v>
      </c>
    </row>
    <row r="334" spans="1:65" s="12" customFormat="1" ht="22.8" customHeight="1">
      <c r="B334" s="189"/>
      <c r="C334" s="190"/>
      <c r="D334" s="191" t="s">
        <v>79</v>
      </c>
      <c r="E334" s="203" t="s">
        <v>597</v>
      </c>
      <c r="F334" s="203" t="s">
        <v>598</v>
      </c>
      <c r="G334" s="190"/>
      <c r="H334" s="190"/>
      <c r="I334" s="193"/>
      <c r="J334" s="204">
        <f>BK334</f>
        <v>0</v>
      </c>
      <c r="K334" s="190"/>
      <c r="L334" s="195"/>
      <c r="M334" s="196"/>
      <c r="N334" s="197"/>
      <c r="O334" s="197"/>
      <c r="P334" s="198">
        <f>SUM(P335:P342)</f>
        <v>0</v>
      </c>
      <c r="Q334" s="197"/>
      <c r="R334" s="198">
        <f>SUM(R335:R342)</f>
        <v>7.5060000000000005E-3</v>
      </c>
      <c r="S334" s="197"/>
      <c r="T334" s="199">
        <f>SUM(T335:T342)</f>
        <v>0.12852000000000002</v>
      </c>
      <c r="AR334" s="200" t="s">
        <v>185</v>
      </c>
      <c r="AT334" s="201" t="s">
        <v>79</v>
      </c>
      <c r="AU334" s="201" t="s">
        <v>88</v>
      </c>
      <c r="AY334" s="200" t="s">
        <v>177</v>
      </c>
      <c r="BK334" s="202">
        <f>SUM(BK335:BK342)</f>
        <v>0</v>
      </c>
    </row>
    <row r="335" spans="1:65" s="2" customFormat="1" ht="16.5" customHeight="1">
      <c r="A335" s="35"/>
      <c r="B335" s="36"/>
      <c r="C335" s="205" t="s">
        <v>599</v>
      </c>
      <c r="D335" s="205" t="s">
        <v>180</v>
      </c>
      <c r="E335" s="206" t="s">
        <v>600</v>
      </c>
      <c r="F335" s="207" t="s">
        <v>601</v>
      </c>
      <c r="G335" s="208" t="s">
        <v>210</v>
      </c>
      <c r="H335" s="209">
        <v>5.4</v>
      </c>
      <c r="I335" s="210"/>
      <c r="J335" s="211">
        <f>ROUND(I335*H335,2)</f>
        <v>0</v>
      </c>
      <c r="K335" s="212"/>
      <c r="L335" s="40"/>
      <c r="M335" s="213" t="s">
        <v>1</v>
      </c>
      <c r="N335" s="214" t="s">
        <v>46</v>
      </c>
      <c r="O335" s="72"/>
      <c r="P335" s="215">
        <f>O335*H335</f>
        <v>0</v>
      </c>
      <c r="Q335" s="215">
        <v>0</v>
      </c>
      <c r="R335" s="215">
        <f>Q335*H335</f>
        <v>0</v>
      </c>
      <c r="S335" s="215">
        <v>2.3800000000000002E-2</v>
      </c>
      <c r="T335" s="216">
        <f>S335*H335</f>
        <v>0.12852000000000002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263</v>
      </c>
      <c r="AT335" s="217" t="s">
        <v>180</v>
      </c>
      <c r="AU335" s="217" t="s">
        <v>185</v>
      </c>
      <c r="AY335" s="18" t="s">
        <v>177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185</v>
      </c>
      <c r="BK335" s="218">
        <f>ROUND(I335*H335,2)</f>
        <v>0</v>
      </c>
      <c r="BL335" s="18" t="s">
        <v>263</v>
      </c>
      <c r="BM335" s="217" t="s">
        <v>602</v>
      </c>
    </row>
    <row r="336" spans="1:65" s="14" customFormat="1" ht="10.199999999999999">
      <c r="B336" s="230"/>
      <c r="C336" s="231"/>
      <c r="D336" s="221" t="s">
        <v>187</v>
      </c>
      <c r="E336" s="232" t="s">
        <v>1</v>
      </c>
      <c r="F336" s="233" t="s">
        <v>603</v>
      </c>
      <c r="G336" s="231"/>
      <c r="H336" s="234">
        <v>5.4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187</v>
      </c>
      <c r="AU336" s="240" t="s">
        <v>185</v>
      </c>
      <c r="AV336" s="14" t="s">
        <v>185</v>
      </c>
      <c r="AW336" s="14" t="s">
        <v>36</v>
      </c>
      <c r="AX336" s="14" t="s">
        <v>88</v>
      </c>
      <c r="AY336" s="240" t="s">
        <v>177</v>
      </c>
    </row>
    <row r="337" spans="1:65" s="2" customFormat="1" ht="16.5" customHeight="1">
      <c r="A337" s="35"/>
      <c r="B337" s="36"/>
      <c r="C337" s="205" t="s">
        <v>604</v>
      </c>
      <c r="D337" s="205" t="s">
        <v>180</v>
      </c>
      <c r="E337" s="206" t="s">
        <v>605</v>
      </c>
      <c r="F337" s="207" t="s">
        <v>606</v>
      </c>
      <c r="G337" s="208" t="s">
        <v>210</v>
      </c>
      <c r="H337" s="209">
        <v>5.4</v>
      </c>
      <c r="I337" s="210"/>
      <c r="J337" s="211">
        <f>ROUND(I337*H337,2)</f>
        <v>0</v>
      </c>
      <c r="K337" s="212"/>
      <c r="L337" s="40"/>
      <c r="M337" s="213" t="s">
        <v>1</v>
      </c>
      <c r="N337" s="214" t="s">
        <v>46</v>
      </c>
      <c r="O337" s="72"/>
      <c r="P337" s="215">
        <f>O337*H337</f>
        <v>0</v>
      </c>
      <c r="Q337" s="215">
        <v>1.39E-3</v>
      </c>
      <c r="R337" s="215">
        <f>Q337*H337</f>
        <v>7.5060000000000005E-3</v>
      </c>
      <c r="S337" s="215">
        <v>0</v>
      </c>
      <c r="T337" s="21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263</v>
      </c>
      <c r="AT337" s="217" t="s">
        <v>180</v>
      </c>
      <c r="AU337" s="217" t="s">
        <v>185</v>
      </c>
      <c r="AY337" s="18" t="s">
        <v>177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185</v>
      </c>
      <c r="BK337" s="218">
        <f>ROUND(I337*H337,2)</f>
        <v>0</v>
      </c>
      <c r="BL337" s="18" t="s">
        <v>263</v>
      </c>
      <c r="BM337" s="217" t="s">
        <v>607</v>
      </c>
    </row>
    <row r="338" spans="1:65" s="14" customFormat="1" ht="10.199999999999999">
      <c r="B338" s="230"/>
      <c r="C338" s="231"/>
      <c r="D338" s="221" t="s">
        <v>187</v>
      </c>
      <c r="E338" s="232" t="s">
        <v>1</v>
      </c>
      <c r="F338" s="233" t="s">
        <v>608</v>
      </c>
      <c r="G338" s="231"/>
      <c r="H338" s="234">
        <v>5.4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187</v>
      </c>
      <c r="AU338" s="240" t="s">
        <v>185</v>
      </c>
      <c r="AV338" s="14" t="s">
        <v>185</v>
      </c>
      <c r="AW338" s="14" t="s">
        <v>36</v>
      </c>
      <c r="AX338" s="14" t="s">
        <v>88</v>
      </c>
      <c r="AY338" s="240" t="s">
        <v>177</v>
      </c>
    </row>
    <row r="339" spans="1:65" s="2" customFormat="1" ht="16.5" customHeight="1">
      <c r="A339" s="35"/>
      <c r="B339" s="36"/>
      <c r="C339" s="205" t="s">
        <v>609</v>
      </c>
      <c r="D339" s="205" t="s">
        <v>180</v>
      </c>
      <c r="E339" s="206" t="s">
        <v>610</v>
      </c>
      <c r="F339" s="207" t="s">
        <v>611</v>
      </c>
      <c r="G339" s="208" t="s">
        <v>210</v>
      </c>
      <c r="H339" s="209">
        <v>5.4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46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263</v>
      </c>
      <c r="AT339" s="217" t="s">
        <v>180</v>
      </c>
      <c r="AU339" s="217" t="s">
        <v>185</v>
      </c>
      <c r="AY339" s="18" t="s">
        <v>177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185</v>
      </c>
      <c r="BK339" s="218">
        <f>ROUND(I339*H339,2)</f>
        <v>0</v>
      </c>
      <c r="BL339" s="18" t="s">
        <v>263</v>
      </c>
      <c r="BM339" s="217" t="s">
        <v>612</v>
      </c>
    </row>
    <row r="340" spans="1:65" s="14" customFormat="1" ht="10.199999999999999">
      <c r="B340" s="230"/>
      <c r="C340" s="231"/>
      <c r="D340" s="221" t="s">
        <v>187</v>
      </c>
      <c r="E340" s="232" t="s">
        <v>1</v>
      </c>
      <c r="F340" s="233" t="s">
        <v>608</v>
      </c>
      <c r="G340" s="231"/>
      <c r="H340" s="234">
        <v>5.4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187</v>
      </c>
      <c r="AU340" s="240" t="s">
        <v>185</v>
      </c>
      <c r="AV340" s="14" t="s">
        <v>185</v>
      </c>
      <c r="AW340" s="14" t="s">
        <v>36</v>
      </c>
      <c r="AX340" s="14" t="s">
        <v>88</v>
      </c>
      <c r="AY340" s="240" t="s">
        <v>177</v>
      </c>
    </row>
    <row r="341" spans="1:65" s="2" customFormat="1" ht="21.75" customHeight="1">
      <c r="A341" s="35"/>
      <c r="B341" s="36"/>
      <c r="C341" s="205" t="s">
        <v>613</v>
      </c>
      <c r="D341" s="205" t="s">
        <v>180</v>
      </c>
      <c r="E341" s="206" t="s">
        <v>614</v>
      </c>
      <c r="F341" s="207" t="s">
        <v>615</v>
      </c>
      <c r="G341" s="208" t="s">
        <v>371</v>
      </c>
      <c r="H341" s="209">
        <v>1</v>
      </c>
      <c r="I341" s="210"/>
      <c r="J341" s="211">
        <f>ROUND(I341*H341,2)</f>
        <v>0</v>
      </c>
      <c r="K341" s="212"/>
      <c r="L341" s="40"/>
      <c r="M341" s="213" t="s">
        <v>1</v>
      </c>
      <c r="N341" s="214" t="s">
        <v>46</v>
      </c>
      <c r="O341" s="72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263</v>
      </c>
      <c r="AT341" s="217" t="s">
        <v>180</v>
      </c>
      <c r="AU341" s="217" t="s">
        <v>185</v>
      </c>
      <c r="AY341" s="18" t="s">
        <v>177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185</v>
      </c>
      <c r="BK341" s="218">
        <f>ROUND(I341*H341,2)</f>
        <v>0</v>
      </c>
      <c r="BL341" s="18" t="s">
        <v>263</v>
      </c>
      <c r="BM341" s="217" t="s">
        <v>616</v>
      </c>
    </row>
    <row r="342" spans="1:65" s="2" customFormat="1" ht="21.75" customHeight="1">
      <c r="A342" s="35"/>
      <c r="B342" s="36"/>
      <c r="C342" s="205" t="s">
        <v>617</v>
      </c>
      <c r="D342" s="205" t="s">
        <v>180</v>
      </c>
      <c r="E342" s="206" t="s">
        <v>618</v>
      </c>
      <c r="F342" s="207" t="s">
        <v>619</v>
      </c>
      <c r="G342" s="208" t="s">
        <v>426</v>
      </c>
      <c r="H342" s="274"/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46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263</v>
      </c>
      <c r="AT342" s="217" t="s">
        <v>180</v>
      </c>
      <c r="AU342" s="217" t="s">
        <v>185</v>
      </c>
      <c r="AY342" s="18" t="s">
        <v>177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185</v>
      </c>
      <c r="BK342" s="218">
        <f>ROUND(I342*H342,2)</f>
        <v>0</v>
      </c>
      <c r="BL342" s="18" t="s">
        <v>263</v>
      </c>
      <c r="BM342" s="217" t="s">
        <v>620</v>
      </c>
    </row>
    <row r="343" spans="1:65" s="12" customFormat="1" ht="22.8" customHeight="1">
      <c r="B343" s="189"/>
      <c r="C343" s="190"/>
      <c r="D343" s="191" t="s">
        <v>79</v>
      </c>
      <c r="E343" s="203" t="s">
        <v>621</v>
      </c>
      <c r="F343" s="203" t="s">
        <v>622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SUM(P344:P374)</f>
        <v>0</v>
      </c>
      <c r="Q343" s="197"/>
      <c r="R343" s="198">
        <f>SUM(R344:R374)</f>
        <v>2.4039999999999999E-2</v>
      </c>
      <c r="S343" s="197"/>
      <c r="T343" s="199">
        <f>SUM(T344:T374)</f>
        <v>0</v>
      </c>
      <c r="AR343" s="200" t="s">
        <v>185</v>
      </c>
      <c r="AT343" s="201" t="s">
        <v>79</v>
      </c>
      <c r="AU343" s="201" t="s">
        <v>88</v>
      </c>
      <c r="AY343" s="200" t="s">
        <v>177</v>
      </c>
      <c r="BK343" s="202">
        <f>SUM(BK344:BK374)</f>
        <v>0</v>
      </c>
    </row>
    <row r="344" spans="1:65" s="2" customFormat="1" ht="21.75" customHeight="1">
      <c r="A344" s="35"/>
      <c r="B344" s="36"/>
      <c r="C344" s="205" t="s">
        <v>627</v>
      </c>
      <c r="D344" s="205" t="s">
        <v>180</v>
      </c>
      <c r="E344" s="206" t="s">
        <v>624</v>
      </c>
      <c r="F344" s="207" t="s">
        <v>625</v>
      </c>
      <c r="G344" s="208" t="s">
        <v>203</v>
      </c>
      <c r="H344" s="209">
        <v>24</v>
      </c>
      <c r="I344" s="210"/>
      <c r="J344" s="211">
        <f t="shared" ref="J344:J374" si="20">ROUND(I344*H344,2)</f>
        <v>0</v>
      </c>
      <c r="K344" s="212"/>
      <c r="L344" s="40"/>
      <c r="M344" s="213" t="s">
        <v>1</v>
      </c>
      <c r="N344" s="214" t="s">
        <v>46</v>
      </c>
      <c r="O344" s="72"/>
      <c r="P344" s="215">
        <f t="shared" ref="P344:P374" si="21">O344*H344</f>
        <v>0</v>
      </c>
      <c r="Q344" s="215">
        <v>0</v>
      </c>
      <c r="R344" s="215">
        <f t="shared" ref="R344:R374" si="22">Q344*H344</f>
        <v>0</v>
      </c>
      <c r="S344" s="215">
        <v>0</v>
      </c>
      <c r="T344" s="216">
        <f t="shared" ref="T344:T374" si="23"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263</v>
      </c>
      <c r="AT344" s="217" t="s">
        <v>180</v>
      </c>
      <c r="AU344" s="217" t="s">
        <v>185</v>
      </c>
      <c r="AY344" s="18" t="s">
        <v>177</v>
      </c>
      <c r="BE344" s="218">
        <f t="shared" ref="BE344:BE374" si="24">IF(N344="základní",J344,0)</f>
        <v>0</v>
      </c>
      <c r="BF344" s="218">
        <f t="shared" ref="BF344:BF374" si="25">IF(N344="snížená",J344,0)</f>
        <v>0</v>
      </c>
      <c r="BG344" s="218">
        <f t="shared" ref="BG344:BG374" si="26">IF(N344="zákl. přenesená",J344,0)</f>
        <v>0</v>
      </c>
      <c r="BH344" s="218">
        <f t="shared" ref="BH344:BH374" si="27">IF(N344="sníž. přenesená",J344,0)</f>
        <v>0</v>
      </c>
      <c r="BI344" s="218">
        <f t="shared" ref="BI344:BI374" si="28">IF(N344="nulová",J344,0)</f>
        <v>0</v>
      </c>
      <c r="BJ344" s="18" t="s">
        <v>185</v>
      </c>
      <c r="BK344" s="218">
        <f t="shared" ref="BK344:BK374" si="29">ROUND(I344*H344,2)</f>
        <v>0</v>
      </c>
      <c r="BL344" s="18" t="s">
        <v>263</v>
      </c>
      <c r="BM344" s="217" t="s">
        <v>1185</v>
      </c>
    </row>
    <row r="345" spans="1:65" s="2" customFormat="1" ht="16.5" customHeight="1">
      <c r="A345" s="35"/>
      <c r="B345" s="36"/>
      <c r="C345" s="263" t="s">
        <v>631</v>
      </c>
      <c r="D345" s="263" t="s">
        <v>339</v>
      </c>
      <c r="E345" s="264" t="s">
        <v>628</v>
      </c>
      <c r="F345" s="265" t="s">
        <v>629</v>
      </c>
      <c r="G345" s="266" t="s">
        <v>203</v>
      </c>
      <c r="H345" s="267">
        <v>24</v>
      </c>
      <c r="I345" s="268"/>
      <c r="J345" s="269">
        <f t="shared" si="20"/>
        <v>0</v>
      </c>
      <c r="K345" s="270"/>
      <c r="L345" s="271"/>
      <c r="M345" s="272" t="s">
        <v>1</v>
      </c>
      <c r="N345" s="273" t="s">
        <v>46</v>
      </c>
      <c r="O345" s="72"/>
      <c r="P345" s="215">
        <f t="shared" si="21"/>
        <v>0</v>
      </c>
      <c r="Q345" s="215">
        <v>6.9999999999999994E-5</v>
      </c>
      <c r="R345" s="215">
        <f t="shared" si="22"/>
        <v>1.6799999999999999E-3</v>
      </c>
      <c r="S345" s="215">
        <v>0</v>
      </c>
      <c r="T345" s="216">
        <f t="shared" si="2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360</v>
      </c>
      <c r="AT345" s="217" t="s">
        <v>339</v>
      </c>
      <c r="AU345" s="217" t="s">
        <v>185</v>
      </c>
      <c r="AY345" s="18" t="s">
        <v>177</v>
      </c>
      <c r="BE345" s="218">
        <f t="shared" si="24"/>
        <v>0</v>
      </c>
      <c r="BF345" s="218">
        <f t="shared" si="25"/>
        <v>0</v>
      </c>
      <c r="BG345" s="218">
        <f t="shared" si="26"/>
        <v>0</v>
      </c>
      <c r="BH345" s="218">
        <f t="shared" si="27"/>
        <v>0</v>
      </c>
      <c r="BI345" s="218">
        <f t="shared" si="28"/>
        <v>0</v>
      </c>
      <c r="BJ345" s="18" t="s">
        <v>185</v>
      </c>
      <c r="BK345" s="218">
        <f t="shared" si="29"/>
        <v>0</v>
      </c>
      <c r="BL345" s="18" t="s">
        <v>263</v>
      </c>
      <c r="BM345" s="217" t="s">
        <v>1186</v>
      </c>
    </row>
    <row r="346" spans="1:65" s="2" customFormat="1" ht="16.5" customHeight="1">
      <c r="A346" s="35"/>
      <c r="B346" s="36"/>
      <c r="C346" s="205" t="s">
        <v>635</v>
      </c>
      <c r="D346" s="205" t="s">
        <v>180</v>
      </c>
      <c r="E346" s="206" t="s">
        <v>632</v>
      </c>
      <c r="F346" s="207" t="s">
        <v>633</v>
      </c>
      <c r="G346" s="208" t="s">
        <v>192</v>
      </c>
      <c r="H346" s="209">
        <v>28</v>
      </c>
      <c r="I346" s="210"/>
      <c r="J346" s="211">
        <f t="shared" si="20"/>
        <v>0</v>
      </c>
      <c r="K346" s="212"/>
      <c r="L346" s="40"/>
      <c r="M346" s="213" t="s">
        <v>1</v>
      </c>
      <c r="N346" s="214" t="s">
        <v>46</v>
      </c>
      <c r="O346" s="72"/>
      <c r="P346" s="215">
        <f t="shared" si="21"/>
        <v>0</v>
      </c>
      <c r="Q346" s="215">
        <v>0</v>
      </c>
      <c r="R346" s="215">
        <f t="shared" si="22"/>
        <v>0</v>
      </c>
      <c r="S346" s="215">
        <v>0</v>
      </c>
      <c r="T346" s="216">
        <f t="shared" si="2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263</v>
      </c>
      <c r="AT346" s="217" t="s">
        <v>180</v>
      </c>
      <c r="AU346" s="217" t="s">
        <v>185</v>
      </c>
      <c r="AY346" s="18" t="s">
        <v>177</v>
      </c>
      <c r="BE346" s="218">
        <f t="shared" si="24"/>
        <v>0</v>
      </c>
      <c r="BF346" s="218">
        <f t="shared" si="25"/>
        <v>0</v>
      </c>
      <c r="BG346" s="218">
        <f t="shared" si="26"/>
        <v>0</v>
      </c>
      <c r="BH346" s="218">
        <f t="shared" si="27"/>
        <v>0</v>
      </c>
      <c r="BI346" s="218">
        <f t="shared" si="28"/>
        <v>0</v>
      </c>
      <c r="BJ346" s="18" t="s">
        <v>185</v>
      </c>
      <c r="BK346" s="218">
        <f t="shared" si="29"/>
        <v>0</v>
      </c>
      <c r="BL346" s="18" t="s">
        <v>263</v>
      </c>
      <c r="BM346" s="217" t="s">
        <v>1187</v>
      </c>
    </row>
    <row r="347" spans="1:65" s="2" customFormat="1" ht="16.5" customHeight="1">
      <c r="A347" s="35"/>
      <c r="B347" s="36"/>
      <c r="C347" s="263" t="s">
        <v>639</v>
      </c>
      <c r="D347" s="263" t="s">
        <v>339</v>
      </c>
      <c r="E347" s="264" t="s">
        <v>636</v>
      </c>
      <c r="F347" s="265" t="s">
        <v>637</v>
      </c>
      <c r="G347" s="266" t="s">
        <v>192</v>
      </c>
      <c r="H347" s="267">
        <v>28</v>
      </c>
      <c r="I347" s="268"/>
      <c r="J347" s="269">
        <f t="shared" si="20"/>
        <v>0</v>
      </c>
      <c r="K347" s="270"/>
      <c r="L347" s="271"/>
      <c r="M347" s="272" t="s">
        <v>1</v>
      </c>
      <c r="N347" s="273" t="s">
        <v>46</v>
      </c>
      <c r="O347" s="72"/>
      <c r="P347" s="215">
        <f t="shared" si="21"/>
        <v>0</v>
      </c>
      <c r="Q347" s="215">
        <v>5.0000000000000002E-5</v>
      </c>
      <c r="R347" s="215">
        <f t="shared" si="22"/>
        <v>1.4E-3</v>
      </c>
      <c r="S347" s="215">
        <v>0</v>
      </c>
      <c r="T347" s="216">
        <f t="shared" si="2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360</v>
      </c>
      <c r="AT347" s="217" t="s">
        <v>339</v>
      </c>
      <c r="AU347" s="217" t="s">
        <v>185</v>
      </c>
      <c r="AY347" s="18" t="s">
        <v>177</v>
      </c>
      <c r="BE347" s="218">
        <f t="shared" si="24"/>
        <v>0</v>
      </c>
      <c r="BF347" s="218">
        <f t="shared" si="25"/>
        <v>0</v>
      </c>
      <c r="BG347" s="218">
        <f t="shared" si="26"/>
        <v>0</v>
      </c>
      <c r="BH347" s="218">
        <f t="shared" si="27"/>
        <v>0</v>
      </c>
      <c r="BI347" s="218">
        <f t="shared" si="28"/>
        <v>0</v>
      </c>
      <c r="BJ347" s="18" t="s">
        <v>185</v>
      </c>
      <c r="BK347" s="218">
        <f t="shared" si="29"/>
        <v>0</v>
      </c>
      <c r="BL347" s="18" t="s">
        <v>263</v>
      </c>
      <c r="BM347" s="217" t="s">
        <v>1188</v>
      </c>
    </row>
    <row r="348" spans="1:65" s="2" customFormat="1" ht="21.75" customHeight="1">
      <c r="A348" s="35"/>
      <c r="B348" s="36"/>
      <c r="C348" s="205" t="s">
        <v>643</v>
      </c>
      <c r="D348" s="205" t="s">
        <v>180</v>
      </c>
      <c r="E348" s="206" t="s">
        <v>640</v>
      </c>
      <c r="F348" s="207" t="s">
        <v>641</v>
      </c>
      <c r="G348" s="208" t="s">
        <v>203</v>
      </c>
      <c r="H348" s="209">
        <v>70</v>
      </c>
      <c r="I348" s="210"/>
      <c r="J348" s="211">
        <f t="shared" si="20"/>
        <v>0</v>
      </c>
      <c r="K348" s="212"/>
      <c r="L348" s="40"/>
      <c r="M348" s="213" t="s">
        <v>1</v>
      </c>
      <c r="N348" s="214" t="s">
        <v>46</v>
      </c>
      <c r="O348" s="72"/>
      <c r="P348" s="215">
        <f t="shared" si="21"/>
        <v>0</v>
      </c>
      <c r="Q348" s="215">
        <v>0</v>
      </c>
      <c r="R348" s="215">
        <f t="shared" si="22"/>
        <v>0</v>
      </c>
      <c r="S348" s="215">
        <v>0</v>
      </c>
      <c r="T348" s="216">
        <f t="shared" si="2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263</v>
      </c>
      <c r="AT348" s="217" t="s">
        <v>180</v>
      </c>
      <c r="AU348" s="217" t="s">
        <v>185</v>
      </c>
      <c r="AY348" s="18" t="s">
        <v>177</v>
      </c>
      <c r="BE348" s="218">
        <f t="shared" si="24"/>
        <v>0</v>
      </c>
      <c r="BF348" s="218">
        <f t="shared" si="25"/>
        <v>0</v>
      </c>
      <c r="BG348" s="218">
        <f t="shared" si="26"/>
        <v>0</v>
      </c>
      <c r="BH348" s="218">
        <f t="shared" si="27"/>
        <v>0</v>
      </c>
      <c r="BI348" s="218">
        <f t="shared" si="28"/>
        <v>0</v>
      </c>
      <c r="BJ348" s="18" t="s">
        <v>185</v>
      </c>
      <c r="BK348" s="218">
        <f t="shared" si="29"/>
        <v>0</v>
      </c>
      <c r="BL348" s="18" t="s">
        <v>263</v>
      </c>
      <c r="BM348" s="217" t="s">
        <v>1189</v>
      </c>
    </row>
    <row r="349" spans="1:65" s="2" customFormat="1" ht="16.5" customHeight="1">
      <c r="A349" s="35"/>
      <c r="B349" s="36"/>
      <c r="C349" s="263" t="s">
        <v>647</v>
      </c>
      <c r="D349" s="263" t="s">
        <v>339</v>
      </c>
      <c r="E349" s="264" t="s">
        <v>644</v>
      </c>
      <c r="F349" s="265" t="s">
        <v>645</v>
      </c>
      <c r="G349" s="266" t="s">
        <v>203</v>
      </c>
      <c r="H349" s="267">
        <v>70</v>
      </c>
      <c r="I349" s="268"/>
      <c r="J349" s="269">
        <f t="shared" si="20"/>
        <v>0</v>
      </c>
      <c r="K349" s="270"/>
      <c r="L349" s="271"/>
      <c r="M349" s="272" t="s">
        <v>1</v>
      </c>
      <c r="N349" s="273" t="s">
        <v>46</v>
      </c>
      <c r="O349" s="72"/>
      <c r="P349" s="215">
        <f t="shared" si="21"/>
        <v>0</v>
      </c>
      <c r="Q349" s="215">
        <v>1.2E-4</v>
      </c>
      <c r="R349" s="215">
        <f t="shared" si="22"/>
        <v>8.3999999999999995E-3</v>
      </c>
      <c r="S349" s="215">
        <v>0</v>
      </c>
      <c r="T349" s="216">
        <f t="shared" si="2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360</v>
      </c>
      <c r="AT349" s="217" t="s">
        <v>339</v>
      </c>
      <c r="AU349" s="217" t="s">
        <v>185</v>
      </c>
      <c r="AY349" s="18" t="s">
        <v>177</v>
      </c>
      <c r="BE349" s="218">
        <f t="shared" si="24"/>
        <v>0</v>
      </c>
      <c r="BF349" s="218">
        <f t="shared" si="25"/>
        <v>0</v>
      </c>
      <c r="BG349" s="218">
        <f t="shared" si="26"/>
        <v>0</v>
      </c>
      <c r="BH349" s="218">
        <f t="shared" si="27"/>
        <v>0</v>
      </c>
      <c r="BI349" s="218">
        <f t="shared" si="28"/>
        <v>0</v>
      </c>
      <c r="BJ349" s="18" t="s">
        <v>185</v>
      </c>
      <c r="BK349" s="218">
        <f t="shared" si="29"/>
        <v>0</v>
      </c>
      <c r="BL349" s="18" t="s">
        <v>263</v>
      </c>
      <c r="BM349" s="217" t="s">
        <v>1190</v>
      </c>
    </row>
    <row r="350" spans="1:65" s="2" customFormat="1" ht="21.75" customHeight="1">
      <c r="A350" s="35"/>
      <c r="B350" s="36"/>
      <c r="C350" s="205" t="s">
        <v>651</v>
      </c>
      <c r="D350" s="205" t="s">
        <v>180</v>
      </c>
      <c r="E350" s="206" t="s">
        <v>648</v>
      </c>
      <c r="F350" s="207" t="s">
        <v>649</v>
      </c>
      <c r="G350" s="208" t="s">
        <v>203</v>
      </c>
      <c r="H350" s="209">
        <v>45</v>
      </c>
      <c r="I350" s="210"/>
      <c r="J350" s="211">
        <f t="shared" si="20"/>
        <v>0</v>
      </c>
      <c r="K350" s="212"/>
      <c r="L350" s="40"/>
      <c r="M350" s="213" t="s">
        <v>1</v>
      </c>
      <c r="N350" s="214" t="s">
        <v>46</v>
      </c>
      <c r="O350" s="72"/>
      <c r="P350" s="215">
        <f t="shared" si="21"/>
        <v>0</v>
      </c>
      <c r="Q350" s="215">
        <v>0</v>
      </c>
      <c r="R350" s="215">
        <f t="shared" si="22"/>
        <v>0</v>
      </c>
      <c r="S350" s="215">
        <v>0</v>
      </c>
      <c r="T350" s="216">
        <f t="shared" si="2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263</v>
      </c>
      <c r="AT350" s="217" t="s">
        <v>180</v>
      </c>
      <c r="AU350" s="217" t="s">
        <v>185</v>
      </c>
      <c r="AY350" s="18" t="s">
        <v>177</v>
      </c>
      <c r="BE350" s="218">
        <f t="shared" si="24"/>
        <v>0</v>
      </c>
      <c r="BF350" s="218">
        <f t="shared" si="25"/>
        <v>0</v>
      </c>
      <c r="BG350" s="218">
        <f t="shared" si="26"/>
        <v>0</v>
      </c>
      <c r="BH350" s="218">
        <f t="shared" si="27"/>
        <v>0</v>
      </c>
      <c r="BI350" s="218">
        <f t="shared" si="28"/>
        <v>0</v>
      </c>
      <c r="BJ350" s="18" t="s">
        <v>185</v>
      </c>
      <c r="BK350" s="218">
        <f t="shared" si="29"/>
        <v>0</v>
      </c>
      <c r="BL350" s="18" t="s">
        <v>263</v>
      </c>
      <c r="BM350" s="217" t="s">
        <v>1191</v>
      </c>
    </row>
    <row r="351" spans="1:65" s="2" customFormat="1" ht="16.5" customHeight="1">
      <c r="A351" s="35"/>
      <c r="B351" s="36"/>
      <c r="C351" s="263" t="s">
        <v>655</v>
      </c>
      <c r="D351" s="263" t="s">
        <v>339</v>
      </c>
      <c r="E351" s="264" t="s">
        <v>652</v>
      </c>
      <c r="F351" s="265" t="s">
        <v>653</v>
      </c>
      <c r="G351" s="266" t="s">
        <v>203</v>
      </c>
      <c r="H351" s="267">
        <v>45</v>
      </c>
      <c r="I351" s="268"/>
      <c r="J351" s="269">
        <f t="shared" si="20"/>
        <v>0</v>
      </c>
      <c r="K351" s="270"/>
      <c r="L351" s="271"/>
      <c r="M351" s="272" t="s">
        <v>1</v>
      </c>
      <c r="N351" s="273" t="s">
        <v>46</v>
      </c>
      <c r="O351" s="72"/>
      <c r="P351" s="215">
        <f t="shared" si="21"/>
        <v>0</v>
      </c>
      <c r="Q351" s="215">
        <v>1.7000000000000001E-4</v>
      </c>
      <c r="R351" s="215">
        <f t="shared" si="22"/>
        <v>7.6500000000000005E-3</v>
      </c>
      <c r="S351" s="215">
        <v>0</v>
      </c>
      <c r="T351" s="216">
        <f t="shared" si="2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360</v>
      </c>
      <c r="AT351" s="217" t="s">
        <v>339</v>
      </c>
      <c r="AU351" s="217" t="s">
        <v>185</v>
      </c>
      <c r="AY351" s="18" t="s">
        <v>177</v>
      </c>
      <c r="BE351" s="218">
        <f t="shared" si="24"/>
        <v>0</v>
      </c>
      <c r="BF351" s="218">
        <f t="shared" si="25"/>
        <v>0</v>
      </c>
      <c r="BG351" s="218">
        <f t="shared" si="26"/>
        <v>0</v>
      </c>
      <c r="BH351" s="218">
        <f t="shared" si="27"/>
        <v>0</v>
      </c>
      <c r="BI351" s="218">
        <f t="shared" si="28"/>
        <v>0</v>
      </c>
      <c r="BJ351" s="18" t="s">
        <v>185</v>
      </c>
      <c r="BK351" s="218">
        <f t="shared" si="29"/>
        <v>0</v>
      </c>
      <c r="BL351" s="18" t="s">
        <v>263</v>
      </c>
      <c r="BM351" s="217" t="s">
        <v>1192</v>
      </c>
    </row>
    <row r="352" spans="1:65" s="2" customFormat="1" ht="21.75" customHeight="1">
      <c r="A352" s="35"/>
      <c r="B352" s="36"/>
      <c r="C352" s="205" t="s">
        <v>659</v>
      </c>
      <c r="D352" s="205" t="s">
        <v>180</v>
      </c>
      <c r="E352" s="206" t="s">
        <v>656</v>
      </c>
      <c r="F352" s="207" t="s">
        <v>657</v>
      </c>
      <c r="G352" s="208" t="s">
        <v>203</v>
      </c>
      <c r="H352" s="209">
        <v>1</v>
      </c>
      <c r="I352" s="210"/>
      <c r="J352" s="211">
        <f t="shared" si="20"/>
        <v>0</v>
      </c>
      <c r="K352" s="212"/>
      <c r="L352" s="40"/>
      <c r="M352" s="213" t="s">
        <v>1</v>
      </c>
      <c r="N352" s="214" t="s">
        <v>46</v>
      </c>
      <c r="O352" s="72"/>
      <c r="P352" s="215">
        <f t="shared" si="21"/>
        <v>0</v>
      </c>
      <c r="Q352" s="215">
        <v>0</v>
      </c>
      <c r="R352" s="215">
        <f t="shared" si="22"/>
        <v>0</v>
      </c>
      <c r="S352" s="215">
        <v>0</v>
      </c>
      <c r="T352" s="216">
        <f t="shared" si="2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263</v>
      </c>
      <c r="AT352" s="217" t="s">
        <v>180</v>
      </c>
      <c r="AU352" s="217" t="s">
        <v>185</v>
      </c>
      <c r="AY352" s="18" t="s">
        <v>177</v>
      </c>
      <c r="BE352" s="218">
        <f t="shared" si="24"/>
        <v>0</v>
      </c>
      <c r="BF352" s="218">
        <f t="shared" si="25"/>
        <v>0</v>
      </c>
      <c r="BG352" s="218">
        <f t="shared" si="26"/>
        <v>0</v>
      </c>
      <c r="BH352" s="218">
        <f t="shared" si="27"/>
        <v>0</v>
      </c>
      <c r="BI352" s="218">
        <f t="shared" si="28"/>
        <v>0</v>
      </c>
      <c r="BJ352" s="18" t="s">
        <v>185</v>
      </c>
      <c r="BK352" s="218">
        <f t="shared" si="29"/>
        <v>0</v>
      </c>
      <c r="BL352" s="18" t="s">
        <v>263</v>
      </c>
      <c r="BM352" s="217" t="s">
        <v>1193</v>
      </c>
    </row>
    <row r="353" spans="1:65" s="2" customFormat="1" ht="16.5" customHeight="1">
      <c r="A353" s="35"/>
      <c r="B353" s="36"/>
      <c r="C353" s="263" t="s">
        <v>663</v>
      </c>
      <c r="D353" s="263" t="s">
        <v>339</v>
      </c>
      <c r="E353" s="264" t="s">
        <v>660</v>
      </c>
      <c r="F353" s="265" t="s">
        <v>661</v>
      </c>
      <c r="G353" s="266" t="s">
        <v>203</v>
      </c>
      <c r="H353" s="267">
        <v>1</v>
      </c>
      <c r="I353" s="268"/>
      <c r="J353" s="269">
        <f t="shared" si="20"/>
        <v>0</v>
      </c>
      <c r="K353" s="270"/>
      <c r="L353" s="271"/>
      <c r="M353" s="272" t="s">
        <v>1</v>
      </c>
      <c r="N353" s="273" t="s">
        <v>46</v>
      </c>
      <c r="O353" s="72"/>
      <c r="P353" s="215">
        <f t="shared" si="21"/>
        <v>0</v>
      </c>
      <c r="Q353" s="215">
        <v>3.4000000000000002E-4</v>
      </c>
      <c r="R353" s="215">
        <f t="shared" si="22"/>
        <v>3.4000000000000002E-4</v>
      </c>
      <c r="S353" s="215">
        <v>0</v>
      </c>
      <c r="T353" s="216">
        <f t="shared" si="2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360</v>
      </c>
      <c r="AT353" s="217" t="s">
        <v>339</v>
      </c>
      <c r="AU353" s="217" t="s">
        <v>185</v>
      </c>
      <c r="AY353" s="18" t="s">
        <v>177</v>
      </c>
      <c r="BE353" s="218">
        <f t="shared" si="24"/>
        <v>0</v>
      </c>
      <c r="BF353" s="218">
        <f t="shared" si="25"/>
        <v>0</v>
      </c>
      <c r="BG353" s="218">
        <f t="shared" si="26"/>
        <v>0</v>
      </c>
      <c r="BH353" s="218">
        <f t="shared" si="27"/>
        <v>0</v>
      </c>
      <c r="BI353" s="218">
        <f t="shared" si="28"/>
        <v>0</v>
      </c>
      <c r="BJ353" s="18" t="s">
        <v>185</v>
      </c>
      <c r="BK353" s="218">
        <f t="shared" si="29"/>
        <v>0</v>
      </c>
      <c r="BL353" s="18" t="s">
        <v>263</v>
      </c>
      <c r="BM353" s="217" t="s">
        <v>1194</v>
      </c>
    </row>
    <row r="354" spans="1:65" s="2" customFormat="1" ht="21.75" customHeight="1">
      <c r="A354" s="35"/>
      <c r="B354" s="36"/>
      <c r="C354" s="205" t="s">
        <v>667</v>
      </c>
      <c r="D354" s="205" t="s">
        <v>180</v>
      </c>
      <c r="E354" s="206" t="s">
        <v>664</v>
      </c>
      <c r="F354" s="207" t="s">
        <v>665</v>
      </c>
      <c r="G354" s="208" t="s">
        <v>203</v>
      </c>
      <c r="H354" s="209">
        <v>30</v>
      </c>
      <c r="I354" s="210"/>
      <c r="J354" s="211">
        <f t="shared" si="20"/>
        <v>0</v>
      </c>
      <c r="K354" s="212"/>
      <c r="L354" s="40"/>
      <c r="M354" s="213" t="s">
        <v>1</v>
      </c>
      <c r="N354" s="214" t="s">
        <v>46</v>
      </c>
      <c r="O354" s="72"/>
      <c r="P354" s="215">
        <f t="shared" si="21"/>
        <v>0</v>
      </c>
      <c r="Q354" s="215">
        <v>0</v>
      </c>
      <c r="R354" s="215">
        <f t="shared" si="22"/>
        <v>0</v>
      </c>
      <c r="S354" s="215">
        <v>0</v>
      </c>
      <c r="T354" s="216">
        <f t="shared" si="2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263</v>
      </c>
      <c r="AT354" s="217" t="s">
        <v>180</v>
      </c>
      <c r="AU354" s="217" t="s">
        <v>185</v>
      </c>
      <c r="AY354" s="18" t="s">
        <v>177</v>
      </c>
      <c r="BE354" s="218">
        <f t="shared" si="24"/>
        <v>0</v>
      </c>
      <c r="BF354" s="218">
        <f t="shared" si="25"/>
        <v>0</v>
      </c>
      <c r="BG354" s="218">
        <f t="shared" si="26"/>
        <v>0</v>
      </c>
      <c r="BH354" s="218">
        <f t="shared" si="27"/>
        <v>0</v>
      </c>
      <c r="BI354" s="218">
        <f t="shared" si="28"/>
        <v>0</v>
      </c>
      <c r="BJ354" s="18" t="s">
        <v>185</v>
      </c>
      <c r="BK354" s="218">
        <f t="shared" si="29"/>
        <v>0</v>
      </c>
      <c r="BL354" s="18" t="s">
        <v>263</v>
      </c>
      <c r="BM354" s="217" t="s">
        <v>1195</v>
      </c>
    </row>
    <row r="355" spans="1:65" s="2" customFormat="1" ht="21.75" customHeight="1">
      <c r="A355" s="35"/>
      <c r="B355" s="36"/>
      <c r="C355" s="205" t="s">
        <v>671</v>
      </c>
      <c r="D355" s="205" t="s">
        <v>180</v>
      </c>
      <c r="E355" s="206" t="s">
        <v>668</v>
      </c>
      <c r="F355" s="207" t="s">
        <v>669</v>
      </c>
      <c r="G355" s="208" t="s">
        <v>192</v>
      </c>
      <c r="H355" s="209">
        <v>30</v>
      </c>
      <c r="I355" s="210"/>
      <c r="J355" s="211">
        <f t="shared" si="20"/>
        <v>0</v>
      </c>
      <c r="K355" s="212"/>
      <c r="L355" s="40"/>
      <c r="M355" s="213" t="s">
        <v>1</v>
      </c>
      <c r="N355" s="214" t="s">
        <v>46</v>
      </c>
      <c r="O355" s="72"/>
      <c r="P355" s="215">
        <f t="shared" si="21"/>
        <v>0</v>
      </c>
      <c r="Q355" s="215">
        <v>0</v>
      </c>
      <c r="R355" s="215">
        <f t="shared" si="22"/>
        <v>0</v>
      </c>
      <c r="S355" s="215">
        <v>0</v>
      </c>
      <c r="T355" s="216">
        <f t="shared" si="2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263</v>
      </c>
      <c r="AT355" s="217" t="s">
        <v>180</v>
      </c>
      <c r="AU355" s="217" t="s">
        <v>185</v>
      </c>
      <c r="AY355" s="18" t="s">
        <v>177</v>
      </c>
      <c r="BE355" s="218">
        <f t="shared" si="24"/>
        <v>0</v>
      </c>
      <c r="BF355" s="218">
        <f t="shared" si="25"/>
        <v>0</v>
      </c>
      <c r="BG355" s="218">
        <f t="shared" si="26"/>
        <v>0</v>
      </c>
      <c r="BH355" s="218">
        <f t="shared" si="27"/>
        <v>0</v>
      </c>
      <c r="BI355" s="218">
        <f t="shared" si="28"/>
        <v>0</v>
      </c>
      <c r="BJ355" s="18" t="s">
        <v>185</v>
      </c>
      <c r="BK355" s="218">
        <f t="shared" si="29"/>
        <v>0</v>
      </c>
      <c r="BL355" s="18" t="s">
        <v>263</v>
      </c>
      <c r="BM355" s="217" t="s">
        <v>1196</v>
      </c>
    </row>
    <row r="356" spans="1:65" s="2" customFormat="1" ht="21.75" customHeight="1">
      <c r="A356" s="35"/>
      <c r="B356" s="36"/>
      <c r="C356" s="205" t="s">
        <v>675</v>
      </c>
      <c r="D356" s="205" t="s">
        <v>180</v>
      </c>
      <c r="E356" s="206" t="s">
        <v>672</v>
      </c>
      <c r="F356" s="207" t="s">
        <v>673</v>
      </c>
      <c r="G356" s="208" t="s">
        <v>192</v>
      </c>
      <c r="H356" s="209">
        <v>5</v>
      </c>
      <c r="I356" s="210"/>
      <c r="J356" s="211">
        <f t="shared" si="20"/>
        <v>0</v>
      </c>
      <c r="K356" s="212"/>
      <c r="L356" s="40"/>
      <c r="M356" s="213" t="s">
        <v>1</v>
      </c>
      <c r="N356" s="214" t="s">
        <v>46</v>
      </c>
      <c r="O356" s="72"/>
      <c r="P356" s="215">
        <f t="shared" si="21"/>
        <v>0</v>
      </c>
      <c r="Q356" s="215">
        <v>0</v>
      </c>
      <c r="R356" s="215">
        <f t="shared" si="22"/>
        <v>0</v>
      </c>
      <c r="S356" s="215">
        <v>0</v>
      </c>
      <c r="T356" s="216">
        <f t="shared" si="2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263</v>
      </c>
      <c r="AT356" s="217" t="s">
        <v>180</v>
      </c>
      <c r="AU356" s="217" t="s">
        <v>185</v>
      </c>
      <c r="AY356" s="18" t="s">
        <v>177</v>
      </c>
      <c r="BE356" s="218">
        <f t="shared" si="24"/>
        <v>0</v>
      </c>
      <c r="BF356" s="218">
        <f t="shared" si="25"/>
        <v>0</v>
      </c>
      <c r="BG356" s="218">
        <f t="shared" si="26"/>
        <v>0</v>
      </c>
      <c r="BH356" s="218">
        <f t="shared" si="27"/>
        <v>0</v>
      </c>
      <c r="BI356" s="218">
        <f t="shared" si="28"/>
        <v>0</v>
      </c>
      <c r="BJ356" s="18" t="s">
        <v>185</v>
      </c>
      <c r="BK356" s="218">
        <f t="shared" si="29"/>
        <v>0</v>
      </c>
      <c r="BL356" s="18" t="s">
        <v>263</v>
      </c>
      <c r="BM356" s="217" t="s">
        <v>1197</v>
      </c>
    </row>
    <row r="357" spans="1:65" s="2" customFormat="1" ht="21.75" customHeight="1">
      <c r="A357" s="35"/>
      <c r="B357" s="36"/>
      <c r="C357" s="205" t="s">
        <v>679</v>
      </c>
      <c r="D357" s="205" t="s">
        <v>180</v>
      </c>
      <c r="E357" s="206" t="s">
        <v>676</v>
      </c>
      <c r="F357" s="207" t="s">
        <v>677</v>
      </c>
      <c r="G357" s="208" t="s">
        <v>192</v>
      </c>
      <c r="H357" s="209">
        <v>5</v>
      </c>
      <c r="I357" s="210"/>
      <c r="J357" s="211">
        <f t="shared" si="20"/>
        <v>0</v>
      </c>
      <c r="K357" s="212"/>
      <c r="L357" s="40"/>
      <c r="M357" s="213" t="s">
        <v>1</v>
      </c>
      <c r="N357" s="214" t="s">
        <v>46</v>
      </c>
      <c r="O357" s="72"/>
      <c r="P357" s="215">
        <f t="shared" si="21"/>
        <v>0</v>
      </c>
      <c r="Q357" s="215">
        <v>0</v>
      </c>
      <c r="R357" s="215">
        <f t="shared" si="22"/>
        <v>0</v>
      </c>
      <c r="S357" s="215">
        <v>0</v>
      </c>
      <c r="T357" s="216">
        <f t="shared" si="2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263</v>
      </c>
      <c r="AT357" s="217" t="s">
        <v>180</v>
      </c>
      <c r="AU357" s="217" t="s">
        <v>185</v>
      </c>
      <c r="AY357" s="18" t="s">
        <v>177</v>
      </c>
      <c r="BE357" s="218">
        <f t="shared" si="24"/>
        <v>0</v>
      </c>
      <c r="BF357" s="218">
        <f t="shared" si="25"/>
        <v>0</v>
      </c>
      <c r="BG357" s="218">
        <f t="shared" si="26"/>
        <v>0</v>
      </c>
      <c r="BH357" s="218">
        <f t="shared" si="27"/>
        <v>0</v>
      </c>
      <c r="BI357" s="218">
        <f t="shared" si="28"/>
        <v>0</v>
      </c>
      <c r="BJ357" s="18" t="s">
        <v>185</v>
      </c>
      <c r="BK357" s="218">
        <f t="shared" si="29"/>
        <v>0</v>
      </c>
      <c r="BL357" s="18" t="s">
        <v>263</v>
      </c>
      <c r="BM357" s="217" t="s">
        <v>1198</v>
      </c>
    </row>
    <row r="358" spans="1:65" s="2" customFormat="1" ht="16.5" customHeight="1">
      <c r="A358" s="35"/>
      <c r="B358" s="36"/>
      <c r="C358" s="263" t="s">
        <v>683</v>
      </c>
      <c r="D358" s="263" t="s">
        <v>339</v>
      </c>
      <c r="E358" s="264" t="s">
        <v>680</v>
      </c>
      <c r="F358" s="265" t="s">
        <v>681</v>
      </c>
      <c r="G358" s="266" t="s">
        <v>192</v>
      </c>
      <c r="H358" s="267">
        <v>5</v>
      </c>
      <c r="I358" s="268"/>
      <c r="J358" s="269">
        <f t="shared" si="20"/>
        <v>0</v>
      </c>
      <c r="K358" s="270"/>
      <c r="L358" s="271"/>
      <c r="M358" s="272" t="s">
        <v>1</v>
      </c>
      <c r="N358" s="273" t="s">
        <v>46</v>
      </c>
      <c r="O358" s="72"/>
      <c r="P358" s="215">
        <f t="shared" si="21"/>
        <v>0</v>
      </c>
      <c r="Q358" s="215">
        <v>5.0000000000000002E-5</v>
      </c>
      <c r="R358" s="215">
        <f t="shared" si="22"/>
        <v>2.5000000000000001E-4</v>
      </c>
      <c r="S358" s="215">
        <v>0</v>
      </c>
      <c r="T358" s="216">
        <f t="shared" si="2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360</v>
      </c>
      <c r="AT358" s="217" t="s">
        <v>339</v>
      </c>
      <c r="AU358" s="217" t="s">
        <v>185</v>
      </c>
      <c r="AY358" s="18" t="s">
        <v>177</v>
      </c>
      <c r="BE358" s="218">
        <f t="shared" si="24"/>
        <v>0</v>
      </c>
      <c r="BF358" s="218">
        <f t="shared" si="25"/>
        <v>0</v>
      </c>
      <c r="BG358" s="218">
        <f t="shared" si="26"/>
        <v>0</v>
      </c>
      <c r="BH358" s="218">
        <f t="shared" si="27"/>
        <v>0</v>
      </c>
      <c r="BI358" s="218">
        <f t="shared" si="28"/>
        <v>0</v>
      </c>
      <c r="BJ358" s="18" t="s">
        <v>185</v>
      </c>
      <c r="BK358" s="218">
        <f t="shared" si="29"/>
        <v>0</v>
      </c>
      <c r="BL358" s="18" t="s">
        <v>263</v>
      </c>
      <c r="BM358" s="217" t="s">
        <v>1199</v>
      </c>
    </row>
    <row r="359" spans="1:65" s="2" customFormat="1" ht="16.5" customHeight="1">
      <c r="A359" s="35"/>
      <c r="B359" s="36"/>
      <c r="C359" s="205" t="s">
        <v>687</v>
      </c>
      <c r="D359" s="205" t="s">
        <v>180</v>
      </c>
      <c r="E359" s="206" t="s">
        <v>684</v>
      </c>
      <c r="F359" s="207" t="s">
        <v>685</v>
      </c>
      <c r="G359" s="208" t="s">
        <v>192</v>
      </c>
      <c r="H359" s="209">
        <v>2</v>
      </c>
      <c r="I359" s="210"/>
      <c r="J359" s="211">
        <f t="shared" si="20"/>
        <v>0</v>
      </c>
      <c r="K359" s="212"/>
      <c r="L359" s="40"/>
      <c r="M359" s="213" t="s">
        <v>1</v>
      </c>
      <c r="N359" s="214" t="s">
        <v>46</v>
      </c>
      <c r="O359" s="72"/>
      <c r="P359" s="215">
        <f t="shared" si="21"/>
        <v>0</v>
      </c>
      <c r="Q359" s="215">
        <v>0</v>
      </c>
      <c r="R359" s="215">
        <f t="shared" si="22"/>
        <v>0</v>
      </c>
      <c r="S359" s="215">
        <v>0</v>
      </c>
      <c r="T359" s="216">
        <f t="shared" si="2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263</v>
      </c>
      <c r="AT359" s="217" t="s">
        <v>180</v>
      </c>
      <c r="AU359" s="217" t="s">
        <v>185</v>
      </c>
      <c r="AY359" s="18" t="s">
        <v>177</v>
      </c>
      <c r="BE359" s="218">
        <f t="shared" si="24"/>
        <v>0</v>
      </c>
      <c r="BF359" s="218">
        <f t="shared" si="25"/>
        <v>0</v>
      </c>
      <c r="BG359" s="218">
        <f t="shared" si="26"/>
        <v>0</v>
      </c>
      <c r="BH359" s="218">
        <f t="shared" si="27"/>
        <v>0</v>
      </c>
      <c r="BI359" s="218">
        <f t="shared" si="28"/>
        <v>0</v>
      </c>
      <c r="BJ359" s="18" t="s">
        <v>185</v>
      </c>
      <c r="BK359" s="218">
        <f t="shared" si="29"/>
        <v>0</v>
      </c>
      <c r="BL359" s="18" t="s">
        <v>263</v>
      </c>
      <c r="BM359" s="217" t="s">
        <v>1200</v>
      </c>
    </row>
    <row r="360" spans="1:65" s="2" customFormat="1" ht="16.5" customHeight="1">
      <c r="A360" s="35"/>
      <c r="B360" s="36"/>
      <c r="C360" s="263" t="s">
        <v>691</v>
      </c>
      <c r="D360" s="263" t="s">
        <v>339</v>
      </c>
      <c r="E360" s="264" t="s">
        <v>688</v>
      </c>
      <c r="F360" s="265" t="s">
        <v>689</v>
      </c>
      <c r="G360" s="266" t="s">
        <v>192</v>
      </c>
      <c r="H360" s="267">
        <v>2</v>
      </c>
      <c r="I360" s="268"/>
      <c r="J360" s="269">
        <f t="shared" si="20"/>
        <v>0</v>
      </c>
      <c r="K360" s="270"/>
      <c r="L360" s="271"/>
      <c r="M360" s="272" t="s">
        <v>1</v>
      </c>
      <c r="N360" s="273" t="s">
        <v>46</v>
      </c>
      <c r="O360" s="72"/>
      <c r="P360" s="215">
        <f t="shared" si="21"/>
        <v>0</v>
      </c>
      <c r="Q360" s="215">
        <v>5.0000000000000002E-5</v>
      </c>
      <c r="R360" s="215">
        <f t="shared" si="22"/>
        <v>1E-4</v>
      </c>
      <c r="S360" s="215">
        <v>0</v>
      </c>
      <c r="T360" s="216">
        <f t="shared" si="2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7" t="s">
        <v>360</v>
      </c>
      <c r="AT360" s="217" t="s">
        <v>339</v>
      </c>
      <c r="AU360" s="217" t="s">
        <v>185</v>
      </c>
      <c r="AY360" s="18" t="s">
        <v>177</v>
      </c>
      <c r="BE360" s="218">
        <f t="shared" si="24"/>
        <v>0</v>
      </c>
      <c r="BF360" s="218">
        <f t="shared" si="25"/>
        <v>0</v>
      </c>
      <c r="BG360" s="218">
        <f t="shared" si="26"/>
        <v>0</v>
      </c>
      <c r="BH360" s="218">
        <f t="shared" si="27"/>
        <v>0</v>
      </c>
      <c r="BI360" s="218">
        <f t="shared" si="28"/>
        <v>0</v>
      </c>
      <c r="BJ360" s="18" t="s">
        <v>185</v>
      </c>
      <c r="BK360" s="218">
        <f t="shared" si="29"/>
        <v>0</v>
      </c>
      <c r="BL360" s="18" t="s">
        <v>263</v>
      </c>
      <c r="BM360" s="217" t="s">
        <v>1201</v>
      </c>
    </row>
    <row r="361" spans="1:65" s="2" customFormat="1" ht="21.75" customHeight="1">
      <c r="A361" s="35"/>
      <c r="B361" s="36"/>
      <c r="C361" s="205" t="s">
        <v>695</v>
      </c>
      <c r="D361" s="205" t="s">
        <v>180</v>
      </c>
      <c r="E361" s="206" t="s">
        <v>692</v>
      </c>
      <c r="F361" s="207" t="s">
        <v>693</v>
      </c>
      <c r="G361" s="208" t="s">
        <v>192</v>
      </c>
      <c r="H361" s="209">
        <v>3</v>
      </c>
      <c r="I361" s="210"/>
      <c r="J361" s="211">
        <f t="shared" si="20"/>
        <v>0</v>
      </c>
      <c r="K361" s="212"/>
      <c r="L361" s="40"/>
      <c r="M361" s="213" t="s">
        <v>1</v>
      </c>
      <c r="N361" s="214" t="s">
        <v>46</v>
      </c>
      <c r="O361" s="72"/>
      <c r="P361" s="215">
        <f t="shared" si="21"/>
        <v>0</v>
      </c>
      <c r="Q361" s="215">
        <v>0</v>
      </c>
      <c r="R361" s="215">
        <f t="shared" si="22"/>
        <v>0</v>
      </c>
      <c r="S361" s="215">
        <v>0</v>
      </c>
      <c r="T361" s="216">
        <f t="shared" si="2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263</v>
      </c>
      <c r="AT361" s="217" t="s">
        <v>180</v>
      </c>
      <c r="AU361" s="217" t="s">
        <v>185</v>
      </c>
      <c r="AY361" s="18" t="s">
        <v>177</v>
      </c>
      <c r="BE361" s="218">
        <f t="shared" si="24"/>
        <v>0</v>
      </c>
      <c r="BF361" s="218">
        <f t="shared" si="25"/>
        <v>0</v>
      </c>
      <c r="BG361" s="218">
        <f t="shared" si="26"/>
        <v>0</v>
      </c>
      <c r="BH361" s="218">
        <f t="shared" si="27"/>
        <v>0</v>
      </c>
      <c r="BI361" s="218">
        <f t="shared" si="28"/>
        <v>0</v>
      </c>
      <c r="BJ361" s="18" t="s">
        <v>185</v>
      </c>
      <c r="BK361" s="218">
        <f t="shared" si="29"/>
        <v>0</v>
      </c>
      <c r="BL361" s="18" t="s">
        <v>263</v>
      </c>
      <c r="BM361" s="217" t="s">
        <v>1202</v>
      </c>
    </row>
    <row r="362" spans="1:65" s="2" customFormat="1" ht="16.5" customHeight="1">
      <c r="A362" s="35"/>
      <c r="B362" s="36"/>
      <c r="C362" s="263" t="s">
        <v>699</v>
      </c>
      <c r="D362" s="263" t="s">
        <v>339</v>
      </c>
      <c r="E362" s="264" t="s">
        <v>696</v>
      </c>
      <c r="F362" s="265" t="s">
        <v>697</v>
      </c>
      <c r="G362" s="266" t="s">
        <v>192</v>
      </c>
      <c r="H362" s="267">
        <v>3</v>
      </c>
      <c r="I362" s="268"/>
      <c r="J362" s="269">
        <f t="shared" si="20"/>
        <v>0</v>
      </c>
      <c r="K362" s="270"/>
      <c r="L362" s="271"/>
      <c r="M362" s="272" t="s">
        <v>1</v>
      </c>
      <c r="N362" s="273" t="s">
        <v>46</v>
      </c>
      <c r="O362" s="72"/>
      <c r="P362" s="215">
        <f t="shared" si="21"/>
        <v>0</v>
      </c>
      <c r="Q362" s="215">
        <v>6.0000000000000002E-5</v>
      </c>
      <c r="R362" s="215">
        <f t="shared" si="22"/>
        <v>1.8000000000000001E-4</v>
      </c>
      <c r="S362" s="215">
        <v>0</v>
      </c>
      <c r="T362" s="216">
        <f t="shared" si="2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360</v>
      </c>
      <c r="AT362" s="217" t="s">
        <v>339</v>
      </c>
      <c r="AU362" s="217" t="s">
        <v>185</v>
      </c>
      <c r="AY362" s="18" t="s">
        <v>177</v>
      </c>
      <c r="BE362" s="218">
        <f t="shared" si="24"/>
        <v>0</v>
      </c>
      <c r="BF362" s="218">
        <f t="shared" si="25"/>
        <v>0</v>
      </c>
      <c r="BG362" s="218">
        <f t="shared" si="26"/>
        <v>0</v>
      </c>
      <c r="BH362" s="218">
        <f t="shared" si="27"/>
        <v>0</v>
      </c>
      <c r="BI362" s="218">
        <f t="shared" si="28"/>
        <v>0</v>
      </c>
      <c r="BJ362" s="18" t="s">
        <v>185</v>
      </c>
      <c r="BK362" s="218">
        <f t="shared" si="29"/>
        <v>0</v>
      </c>
      <c r="BL362" s="18" t="s">
        <v>263</v>
      </c>
      <c r="BM362" s="217" t="s">
        <v>1203</v>
      </c>
    </row>
    <row r="363" spans="1:65" s="2" customFormat="1" ht="21.75" customHeight="1">
      <c r="A363" s="35"/>
      <c r="B363" s="36"/>
      <c r="C363" s="205" t="s">
        <v>703</v>
      </c>
      <c r="D363" s="205" t="s">
        <v>180</v>
      </c>
      <c r="E363" s="206" t="s">
        <v>700</v>
      </c>
      <c r="F363" s="207" t="s">
        <v>701</v>
      </c>
      <c r="G363" s="208" t="s">
        <v>192</v>
      </c>
      <c r="H363" s="209">
        <v>11</v>
      </c>
      <c r="I363" s="210"/>
      <c r="J363" s="211">
        <f t="shared" si="20"/>
        <v>0</v>
      </c>
      <c r="K363" s="212"/>
      <c r="L363" s="40"/>
      <c r="M363" s="213" t="s">
        <v>1</v>
      </c>
      <c r="N363" s="214" t="s">
        <v>46</v>
      </c>
      <c r="O363" s="72"/>
      <c r="P363" s="215">
        <f t="shared" si="21"/>
        <v>0</v>
      </c>
      <c r="Q363" s="215">
        <v>0</v>
      </c>
      <c r="R363" s="215">
        <f t="shared" si="22"/>
        <v>0</v>
      </c>
      <c r="S363" s="215">
        <v>0</v>
      </c>
      <c r="T363" s="216">
        <f t="shared" si="2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263</v>
      </c>
      <c r="AT363" s="217" t="s">
        <v>180</v>
      </c>
      <c r="AU363" s="217" t="s">
        <v>185</v>
      </c>
      <c r="AY363" s="18" t="s">
        <v>177</v>
      </c>
      <c r="BE363" s="218">
        <f t="shared" si="24"/>
        <v>0</v>
      </c>
      <c r="BF363" s="218">
        <f t="shared" si="25"/>
        <v>0</v>
      </c>
      <c r="BG363" s="218">
        <f t="shared" si="26"/>
        <v>0</v>
      </c>
      <c r="BH363" s="218">
        <f t="shared" si="27"/>
        <v>0</v>
      </c>
      <c r="BI363" s="218">
        <f t="shared" si="28"/>
        <v>0</v>
      </c>
      <c r="BJ363" s="18" t="s">
        <v>185</v>
      </c>
      <c r="BK363" s="218">
        <f t="shared" si="29"/>
        <v>0</v>
      </c>
      <c r="BL363" s="18" t="s">
        <v>263</v>
      </c>
      <c r="BM363" s="217" t="s">
        <v>1204</v>
      </c>
    </row>
    <row r="364" spans="1:65" s="2" customFormat="1" ht="16.5" customHeight="1">
      <c r="A364" s="35"/>
      <c r="B364" s="36"/>
      <c r="C364" s="263" t="s">
        <v>707</v>
      </c>
      <c r="D364" s="263" t="s">
        <v>339</v>
      </c>
      <c r="E364" s="264" t="s">
        <v>704</v>
      </c>
      <c r="F364" s="265" t="s">
        <v>705</v>
      </c>
      <c r="G364" s="266" t="s">
        <v>192</v>
      </c>
      <c r="H364" s="267">
        <v>11</v>
      </c>
      <c r="I364" s="268"/>
      <c r="J364" s="269">
        <f t="shared" si="20"/>
        <v>0</v>
      </c>
      <c r="K364" s="270"/>
      <c r="L364" s="271"/>
      <c r="M364" s="272" t="s">
        <v>1</v>
      </c>
      <c r="N364" s="273" t="s">
        <v>46</v>
      </c>
      <c r="O364" s="72"/>
      <c r="P364" s="215">
        <f t="shared" si="21"/>
        <v>0</v>
      </c>
      <c r="Q364" s="215">
        <v>6.0000000000000002E-5</v>
      </c>
      <c r="R364" s="215">
        <f t="shared" si="22"/>
        <v>6.6E-4</v>
      </c>
      <c r="S364" s="215">
        <v>0</v>
      </c>
      <c r="T364" s="216">
        <f t="shared" si="2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360</v>
      </c>
      <c r="AT364" s="217" t="s">
        <v>339</v>
      </c>
      <c r="AU364" s="217" t="s">
        <v>185</v>
      </c>
      <c r="AY364" s="18" t="s">
        <v>177</v>
      </c>
      <c r="BE364" s="218">
        <f t="shared" si="24"/>
        <v>0</v>
      </c>
      <c r="BF364" s="218">
        <f t="shared" si="25"/>
        <v>0</v>
      </c>
      <c r="BG364" s="218">
        <f t="shared" si="26"/>
        <v>0</v>
      </c>
      <c r="BH364" s="218">
        <f t="shared" si="27"/>
        <v>0</v>
      </c>
      <c r="BI364" s="218">
        <f t="shared" si="28"/>
        <v>0</v>
      </c>
      <c r="BJ364" s="18" t="s">
        <v>185</v>
      </c>
      <c r="BK364" s="218">
        <f t="shared" si="29"/>
        <v>0</v>
      </c>
      <c r="BL364" s="18" t="s">
        <v>263</v>
      </c>
      <c r="BM364" s="217" t="s">
        <v>1205</v>
      </c>
    </row>
    <row r="365" spans="1:65" s="2" customFormat="1" ht="16.5" customHeight="1">
      <c r="A365" s="35"/>
      <c r="B365" s="36"/>
      <c r="C365" s="205" t="s">
        <v>711</v>
      </c>
      <c r="D365" s="205" t="s">
        <v>180</v>
      </c>
      <c r="E365" s="206" t="s">
        <v>708</v>
      </c>
      <c r="F365" s="207" t="s">
        <v>709</v>
      </c>
      <c r="G365" s="208" t="s">
        <v>203</v>
      </c>
      <c r="H365" s="209">
        <v>4</v>
      </c>
      <c r="I365" s="210"/>
      <c r="J365" s="211">
        <f t="shared" si="20"/>
        <v>0</v>
      </c>
      <c r="K365" s="212"/>
      <c r="L365" s="40"/>
      <c r="M365" s="213" t="s">
        <v>1</v>
      </c>
      <c r="N365" s="214" t="s">
        <v>46</v>
      </c>
      <c r="O365" s="72"/>
      <c r="P365" s="215">
        <f t="shared" si="21"/>
        <v>0</v>
      </c>
      <c r="Q365" s="215">
        <v>0</v>
      </c>
      <c r="R365" s="215">
        <f t="shared" si="22"/>
        <v>0</v>
      </c>
      <c r="S365" s="215">
        <v>0</v>
      </c>
      <c r="T365" s="216">
        <f t="shared" si="2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263</v>
      </c>
      <c r="AT365" s="217" t="s">
        <v>180</v>
      </c>
      <c r="AU365" s="217" t="s">
        <v>185</v>
      </c>
      <c r="AY365" s="18" t="s">
        <v>177</v>
      </c>
      <c r="BE365" s="218">
        <f t="shared" si="24"/>
        <v>0</v>
      </c>
      <c r="BF365" s="218">
        <f t="shared" si="25"/>
        <v>0</v>
      </c>
      <c r="BG365" s="218">
        <f t="shared" si="26"/>
        <v>0</v>
      </c>
      <c r="BH365" s="218">
        <f t="shared" si="27"/>
        <v>0</v>
      </c>
      <c r="BI365" s="218">
        <f t="shared" si="28"/>
        <v>0</v>
      </c>
      <c r="BJ365" s="18" t="s">
        <v>185</v>
      </c>
      <c r="BK365" s="218">
        <f t="shared" si="29"/>
        <v>0</v>
      </c>
      <c r="BL365" s="18" t="s">
        <v>263</v>
      </c>
      <c r="BM365" s="217" t="s">
        <v>710</v>
      </c>
    </row>
    <row r="366" spans="1:65" s="2" customFormat="1" ht="21.75" customHeight="1">
      <c r="A366" s="35"/>
      <c r="B366" s="36"/>
      <c r="C366" s="205" t="s">
        <v>715</v>
      </c>
      <c r="D366" s="205" t="s">
        <v>180</v>
      </c>
      <c r="E366" s="206" t="s">
        <v>712</v>
      </c>
      <c r="F366" s="207" t="s">
        <v>713</v>
      </c>
      <c r="G366" s="208" t="s">
        <v>203</v>
      </c>
      <c r="H366" s="209">
        <v>1</v>
      </c>
      <c r="I366" s="210"/>
      <c r="J366" s="211">
        <f t="shared" si="20"/>
        <v>0</v>
      </c>
      <c r="K366" s="212"/>
      <c r="L366" s="40"/>
      <c r="M366" s="213" t="s">
        <v>1</v>
      </c>
      <c r="N366" s="214" t="s">
        <v>46</v>
      </c>
      <c r="O366" s="72"/>
      <c r="P366" s="215">
        <f t="shared" si="21"/>
        <v>0</v>
      </c>
      <c r="Q366" s="215">
        <v>0</v>
      </c>
      <c r="R366" s="215">
        <f t="shared" si="22"/>
        <v>0</v>
      </c>
      <c r="S366" s="215">
        <v>0</v>
      </c>
      <c r="T366" s="216">
        <f t="shared" si="2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263</v>
      </c>
      <c r="AT366" s="217" t="s">
        <v>180</v>
      </c>
      <c r="AU366" s="217" t="s">
        <v>185</v>
      </c>
      <c r="AY366" s="18" t="s">
        <v>177</v>
      </c>
      <c r="BE366" s="218">
        <f t="shared" si="24"/>
        <v>0</v>
      </c>
      <c r="BF366" s="218">
        <f t="shared" si="25"/>
        <v>0</v>
      </c>
      <c r="BG366" s="218">
        <f t="shared" si="26"/>
        <v>0</v>
      </c>
      <c r="BH366" s="218">
        <f t="shared" si="27"/>
        <v>0</v>
      </c>
      <c r="BI366" s="218">
        <f t="shared" si="28"/>
        <v>0</v>
      </c>
      <c r="BJ366" s="18" t="s">
        <v>185</v>
      </c>
      <c r="BK366" s="218">
        <f t="shared" si="29"/>
        <v>0</v>
      </c>
      <c r="BL366" s="18" t="s">
        <v>263</v>
      </c>
      <c r="BM366" s="217" t="s">
        <v>714</v>
      </c>
    </row>
    <row r="367" spans="1:65" s="2" customFormat="1" ht="16.5" customHeight="1">
      <c r="A367" s="35"/>
      <c r="B367" s="36"/>
      <c r="C367" s="205" t="s">
        <v>719</v>
      </c>
      <c r="D367" s="205" t="s">
        <v>180</v>
      </c>
      <c r="E367" s="206" t="s">
        <v>716</v>
      </c>
      <c r="F367" s="207" t="s">
        <v>717</v>
      </c>
      <c r="G367" s="208" t="s">
        <v>203</v>
      </c>
      <c r="H367" s="209">
        <v>4</v>
      </c>
      <c r="I367" s="210"/>
      <c r="J367" s="211">
        <f t="shared" si="20"/>
        <v>0</v>
      </c>
      <c r="K367" s="212"/>
      <c r="L367" s="40"/>
      <c r="M367" s="213" t="s">
        <v>1</v>
      </c>
      <c r="N367" s="214" t="s">
        <v>46</v>
      </c>
      <c r="O367" s="72"/>
      <c r="P367" s="215">
        <f t="shared" si="21"/>
        <v>0</v>
      </c>
      <c r="Q367" s="215">
        <v>0</v>
      </c>
      <c r="R367" s="215">
        <f t="shared" si="22"/>
        <v>0</v>
      </c>
      <c r="S367" s="215">
        <v>0</v>
      </c>
      <c r="T367" s="216">
        <f t="shared" si="2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263</v>
      </c>
      <c r="AT367" s="217" t="s">
        <v>180</v>
      </c>
      <c r="AU367" s="217" t="s">
        <v>185</v>
      </c>
      <c r="AY367" s="18" t="s">
        <v>177</v>
      </c>
      <c r="BE367" s="218">
        <f t="shared" si="24"/>
        <v>0</v>
      </c>
      <c r="BF367" s="218">
        <f t="shared" si="25"/>
        <v>0</v>
      </c>
      <c r="BG367" s="218">
        <f t="shared" si="26"/>
        <v>0</v>
      </c>
      <c r="BH367" s="218">
        <f t="shared" si="27"/>
        <v>0</v>
      </c>
      <c r="BI367" s="218">
        <f t="shared" si="28"/>
        <v>0</v>
      </c>
      <c r="BJ367" s="18" t="s">
        <v>185</v>
      </c>
      <c r="BK367" s="218">
        <f t="shared" si="29"/>
        <v>0</v>
      </c>
      <c r="BL367" s="18" t="s">
        <v>263</v>
      </c>
      <c r="BM367" s="217" t="s">
        <v>718</v>
      </c>
    </row>
    <row r="368" spans="1:65" s="2" customFormat="1" ht="16.5" customHeight="1">
      <c r="A368" s="35"/>
      <c r="B368" s="36"/>
      <c r="C368" s="205" t="s">
        <v>723</v>
      </c>
      <c r="D368" s="205" t="s">
        <v>180</v>
      </c>
      <c r="E368" s="206" t="s">
        <v>720</v>
      </c>
      <c r="F368" s="207" t="s">
        <v>721</v>
      </c>
      <c r="G368" s="208" t="s">
        <v>371</v>
      </c>
      <c r="H368" s="209">
        <v>1</v>
      </c>
      <c r="I368" s="210"/>
      <c r="J368" s="211">
        <f t="shared" si="20"/>
        <v>0</v>
      </c>
      <c r="K368" s="212"/>
      <c r="L368" s="40"/>
      <c r="M368" s="213" t="s">
        <v>1</v>
      </c>
      <c r="N368" s="214" t="s">
        <v>46</v>
      </c>
      <c r="O368" s="72"/>
      <c r="P368" s="215">
        <f t="shared" si="21"/>
        <v>0</v>
      </c>
      <c r="Q368" s="215">
        <v>0</v>
      </c>
      <c r="R368" s="215">
        <f t="shared" si="22"/>
        <v>0</v>
      </c>
      <c r="S368" s="215">
        <v>0</v>
      </c>
      <c r="T368" s="216">
        <f t="shared" si="2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263</v>
      </c>
      <c r="AT368" s="217" t="s">
        <v>180</v>
      </c>
      <c r="AU368" s="217" t="s">
        <v>185</v>
      </c>
      <c r="AY368" s="18" t="s">
        <v>177</v>
      </c>
      <c r="BE368" s="218">
        <f t="shared" si="24"/>
        <v>0</v>
      </c>
      <c r="BF368" s="218">
        <f t="shared" si="25"/>
        <v>0</v>
      </c>
      <c r="BG368" s="218">
        <f t="shared" si="26"/>
        <v>0</v>
      </c>
      <c r="BH368" s="218">
        <f t="shared" si="27"/>
        <v>0</v>
      </c>
      <c r="BI368" s="218">
        <f t="shared" si="28"/>
        <v>0</v>
      </c>
      <c r="BJ368" s="18" t="s">
        <v>185</v>
      </c>
      <c r="BK368" s="218">
        <f t="shared" si="29"/>
        <v>0</v>
      </c>
      <c r="BL368" s="18" t="s">
        <v>263</v>
      </c>
      <c r="BM368" s="217" t="s">
        <v>722</v>
      </c>
    </row>
    <row r="369" spans="1:65" s="2" customFormat="1" ht="21.75" customHeight="1">
      <c r="A369" s="35"/>
      <c r="B369" s="36"/>
      <c r="C369" s="205" t="s">
        <v>727</v>
      </c>
      <c r="D369" s="205" t="s">
        <v>180</v>
      </c>
      <c r="E369" s="206" t="s">
        <v>724</v>
      </c>
      <c r="F369" s="207" t="s">
        <v>725</v>
      </c>
      <c r="G369" s="208" t="s">
        <v>192</v>
      </c>
      <c r="H369" s="209">
        <v>1</v>
      </c>
      <c r="I369" s="210"/>
      <c r="J369" s="211">
        <f t="shared" si="20"/>
        <v>0</v>
      </c>
      <c r="K369" s="212"/>
      <c r="L369" s="40"/>
      <c r="M369" s="213" t="s">
        <v>1</v>
      </c>
      <c r="N369" s="214" t="s">
        <v>46</v>
      </c>
      <c r="O369" s="72"/>
      <c r="P369" s="215">
        <f t="shared" si="21"/>
        <v>0</v>
      </c>
      <c r="Q369" s="215">
        <v>0</v>
      </c>
      <c r="R369" s="215">
        <f t="shared" si="22"/>
        <v>0</v>
      </c>
      <c r="S369" s="215">
        <v>0</v>
      </c>
      <c r="T369" s="216">
        <f t="shared" si="2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263</v>
      </c>
      <c r="AT369" s="217" t="s">
        <v>180</v>
      </c>
      <c r="AU369" s="217" t="s">
        <v>185</v>
      </c>
      <c r="AY369" s="18" t="s">
        <v>177</v>
      </c>
      <c r="BE369" s="218">
        <f t="shared" si="24"/>
        <v>0</v>
      </c>
      <c r="BF369" s="218">
        <f t="shared" si="25"/>
        <v>0</v>
      </c>
      <c r="BG369" s="218">
        <f t="shared" si="26"/>
        <v>0</v>
      </c>
      <c r="BH369" s="218">
        <f t="shared" si="27"/>
        <v>0</v>
      </c>
      <c r="BI369" s="218">
        <f t="shared" si="28"/>
        <v>0</v>
      </c>
      <c r="BJ369" s="18" t="s">
        <v>185</v>
      </c>
      <c r="BK369" s="218">
        <f t="shared" si="29"/>
        <v>0</v>
      </c>
      <c r="BL369" s="18" t="s">
        <v>263</v>
      </c>
      <c r="BM369" s="217" t="s">
        <v>726</v>
      </c>
    </row>
    <row r="370" spans="1:65" s="2" customFormat="1" ht="21.75" customHeight="1">
      <c r="A370" s="35"/>
      <c r="B370" s="36"/>
      <c r="C370" s="263" t="s">
        <v>731</v>
      </c>
      <c r="D370" s="263" t="s">
        <v>339</v>
      </c>
      <c r="E370" s="264" t="s">
        <v>728</v>
      </c>
      <c r="F370" s="265" t="s">
        <v>729</v>
      </c>
      <c r="G370" s="266" t="s">
        <v>192</v>
      </c>
      <c r="H370" s="267">
        <v>1</v>
      </c>
      <c r="I370" s="268"/>
      <c r="J370" s="269">
        <f t="shared" si="20"/>
        <v>0</v>
      </c>
      <c r="K370" s="270"/>
      <c r="L370" s="271"/>
      <c r="M370" s="272" t="s">
        <v>1</v>
      </c>
      <c r="N370" s="273" t="s">
        <v>46</v>
      </c>
      <c r="O370" s="72"/>
      <c r="P370" s="215">
        <f t="shared" si="21"/>
        <v>0</v>
      </c>
      <c r="Q370" s="215">
        <v>1.3799999999999999E-3</v>
      </c>
      <c r="R370" s="215">
        <f t="shared" si="22"/>
        <v>1.3799999999999999E-3</v>
      </c>
      <c r="S370" s="215">
        <v>0</v>
      </c>
      <c r="T370" s="216">
        <f t="shared" si="2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360</v>
      </c>
      <c r="AT370" s="217" t="s">
        <v>339</v>
      </c>
      <c r="AU370" s="217" t="s">
        <v>185</v>
      </c>
      <c r="AY370" s="18" t="s">
        <v>177</v>
      </c>
      <c r="BE370" s="218">
        <f t="shared" si="24"/>
        <v>0</v>
      </c>
      <c r="BF370" s="218">
        <f t="shared" si="25"/>
        <v>0</v>
      </c>
      <c r="BG370" s="218">
        <f t="shared" si="26"/>
        <v>0</v>
      </c>
      <c r="BH370" s="218">
        <f t="shared" si="27"/>
        <v>0</v>
      </c>
      <c r="BI370" s="218">
        <f t="shared" si="28"/>
        <v>0</v>
      </c>
      <c r="BJ370" s="18" t="s">
        <v>185</v>
      </c>
      <c r="BK370" s="218">
        <f t="shared" si="29"/>
        <v>0</v>
      </c>
      <c r="BL370" s="18" t="s">
        <v>263</v>
      </c>
      <c r="BM370" s="217" t="s">
        <v>730</v>
      </c>
    </row>
    <row r="371" spans="1:65" s="2" customFormat="1" ht="16.5" customHeight="1">
      <c r="A371" s="35"/>
      <c r="B371" s="36"/>
      <c r="C371" s="263" t="s">
        <v>735</v>
      </c>
      <c r="D371" s="263" t="s">
        <v>339</v>
      </c>
      <c r="E371" s="264" t="s">
        <v>732</v>
      </c>
      <c r="F371" s="265" t="s">
        <v>733</v>
      </c>
      <c r="G371" s="266" t="s">
        <v>192</v>
      </c>
      <c r="H371" s="267">
        <v>6</v>
      </c>
      <c r="I371" s="268"/>
      <c r="J371" s="269">
        <f t="shared" si="20"/>
        <v>0</v>
      </c>
      <c r="K371" s="270"/>
      <c r="L371" s="271"/>
      <c r="M371" s="272" t="s">
        <v>1</v>
      </c>
      <c r="N371" s="273" t="s">
        <v>46</v>
      </c>
      <c r="O371" s="72"/>
      <c r="P371" s="215">
        <f t="shared" si="21"/>
        <v>0</v>
      </c>
      <c r="Q371" s="215">
        <v>2.0000000000000001E-4</v>
      </c>
      <c r="R371" s="215">
        <f t="shared" si="22"/>
        <v>1.2000000000000001E-3</v>
      </c>
      <c r="S371" s="215">
        <v>0</v>
      </c>
      <c r="T371" s="216">
        <f t="shared" si="2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360</v>
      </c>
      <c r="AT371" s="217" t="s">
        <v>339</v>
      </c>
      <c r="AU371" s="217" t="s">
        <v>185</v>
      </c>
      <c r="AY371" s="18" t="s">
        <v>177</v>
      </c>
      <c r="BE371" s="218">
        <f t="shared" si="24"/>
        <v>0</v>
      </c>
      <c r="BF371" s="218">
        <f t="shared" si="25"/>
        <v>0</v>
      </c>
      <c r="BG371" s="218">
        <f t="shared" si="26"/>
        <v>0</v>
      </c>
      <c r="BH371" s="218">
        <f t="shared" si="27"/>
        <v>0</v>
      </c>
      <c r="BI371" s="218">
        <f t="shared" si="28"/>
        <v>0</v>
      </c>
      <c r="BJ371" s="18" t="s">
        <v>185</v>
      </c>
      <c r="BK371" s="218">
        <f t="shared" si="29"/>
        <v>0</v>
      </c>
      <c r="BL371" s="18" t="s">
        <v>263</v>
      </c>
      <c r="BM371" s="217" t="s">
        <v>734</v>
      </c>
    </row>
    <row r="372" spans="1:65" s="2" customFormat="1" ht="16.5" customHeight="1">
      <c r="A372" s="35"/>
      <c r="B372" s="36"/>
      <c r="C372" s="263" t="s">
        <v>739</v>
      </c>
      <c r="D372" s="263" t="s">
        <v>339</v>
      </c>
      <c r="E372" s="264" t="s">
        <v>736</v>
      </c>
      <c r="F372" s="265" t="s">
        <v>737</v>
      </c>
      <c r="G372" s="266" t="s">
        <v>192</v>
      </c>
      <c r="H372" s="267">
        <v>4</v>
      </c>
      <c r="I372" s="268"/>
      <c r="J372" s="269">
        <f t="shared" si="20"/>
        <v>0</v>
      </c>
      <c r="K372" s="270"/>
      <c r="L372" s="271"/>
      <c r="M372" s="272" t="s">
        <v>1</v>
      </c>
      <c r="N372" s="273" t="s">
        <v>46</v>
      </c>
      <c r="O372" s="72"/>
      <c r="P372" s="215">
        <f t="shared" si="21"/>
        <v>0</v>
      </c>
      <c r="Q372" s="215">
        <v>2.0000000000000001E-4</v>
      </c>
      <c r="R372" s="215">
        <f t="shared" si="22"/>
        <v>8.0000000000000004E-4</v>
      </c>
      <c r="S372" s="215">
        <v>0</v>
      </c>
      <c r="T372" s="216">
        <f t="shared" si="2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360</v>
      </c>
      <c r="AT372" s="217" t="s">
        <v>339</v>
      </c>
      <c r="AU372" s="217" t="s">
        <v>185</v>
      </c>
      <c r="AY372" s="18" t="s">
        <v>177</v>
      </c>
      <c r="BE372" s="218">
        <f t="shared" si="24"/>
        <v>0</v>
      </c>
      <c r="BF372" s="218">
        <f t="shared" si="25"/>
        <v>0</v>
      </c>
      <c r="BG372" s="218">
        <f t="shared" si="26"/>
        <v>0</v>
      </c>
      <c r="BH372" s="218">
        <f t="shared" si="27"/>
        <v>0</v>
      </c>
      <c r="BI372" s="218">
        <f t="shared" si="28"/>
        <v>0</v>
      </c>
      <c r="BJ372" s="18" t="s">
        <v>185</v>
      </c>
      <c r="BK372" s="218">
        <f t="shared" si="29"/>
        <v>0</v>
      </c>
      <c r="BL372" s="18" t="s">
        <v>263</v>
      </c>
      <c r="BM372" s="217" t="s">
        <v>738</v>
      </c>
    </row>
    <row r="373" spans="1:65" s="2" customFormat="1" ht="21.75" customHeight="1">
      <c r="A373" s="35"/>
      <c r="B373" s="36"/>
      <c r="C373" s="205" t="s">
        <v>750</v>
      </c>
      <c r="D373" s="205" t="s">
        <v>180</v>
      </c>
      <c r="E373" s="206" t="s">
        <v>1061</v>
      </c>
      <c r="F373" s="207" t="s">
        <v>741</v>
      </c>
      <c r="G373" s="208" t="s">
        <v>742</v>
      </c>
      <c r="H373" s="209">
        <v>8</v>
      </c>
      <c r="I373" s="210"/>
      <c r="J373" s="211">
        <f t="shared" si="20"/>
        <v>0</v>
      </c>
      <c r="K373" s="212"/>
      <c r="L373" s="40"/>
      <c r="M373" s="213" t="s">
        <v>1</v>
      </c>
      <c r="N373" s="214" t="s">
        <v>46</v>
      </c>
      <c r="O373" s="72"/>
      <c r="P373" s="215">
        <f t="shared" si="21"/>
        <v>0</v>
      </c>
      <c r="Q373" s="215">
        <v>0</v>
      </c>
      <c r="R373" s="215">
        <f t="shared" si="22"/>
        <v>0</v>
      </c>
      <c r="S373" s="215">
        <v>0</v>
      </c>
      <c r="T373" s="216">
        <f t="shared" si="2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263</v>
      </c>
      <c r="AT373" s="217" t="s">
        <v>180</v>
      </c>
      <c r="AU373" s="217" t="s">
        <v>185</v>
      </c>
      <c r="AY373" s="18" t="s">
        <v>177</v>
      </c>
      <c r="BE373" s="218">
        <f t="shared" si="24"/>
        <v>0</v>
      </c>
      <c r="BF373" s="218">
        <f t="shared" si="25"/>
        <v>0</v>
      </c>
      <c r="BG373" s="218">
        <f t="shared" si="26"/>
        <v>0</v>
      </c>
      <c r="BH373" s="218">
        <f t="shared" si="27"/>
        <v>0</v>
      </c>
      <c r="BI373" s="218">
        <f t="shared" si="28"/>
        <v>0</v>
      </c>
      <c r="BJ373" s="18" t="s">
        <v>185</v>
      </c>
      <c r="BK373" s="218">
        <f t="shared" si="29"/>
        <v>0</v>
      </c>
      <c r="BL373" s="18" t="s">
        <v>263</v>
      </c>
      <c r="BM373" s="217" t="s">
        <v>1206</v>
      </c>
    </row>
    <row r="374" spans="1:65" s="2" customFormat="1" ht="21.75" customHeight="1">
      <c r="A374" s="35"/>
      <c r="B374" s="36"/>
      <c r="C374" s="205" t="s">
        <v>754</v>
      </c>
      <c r="D374" s="205" t="s">
        <v>180</v>
      </c>
      <c r="E374" s="206" t="s">
        <v>745</v>
      </c>
      <c r="F374" s="207" t="s">
        <v>746</v>
      </c>
      <c r="G374" s="208" t="s">
        <v>426</v>
      </c>
      <c r="H374" s="274"/>
      <c r="I374" s="210"/>
      <c r="J374" s="211">
        <f t="shared" si="20"/>
        <v>0</v>
      </c>
      <c r="K374" s="212"/>
      <c r="L374" s="40"/>
      <c r="M374" s="213" t="s">
        <v>1</v>
      </c>
      <c r="N374" s="214" t="s">
        <v>46</v>
      </c>
      <c r="O374" s="72"/>
      <c r="P374" s="215">
        <f t="shared" si="21"/>
        <v>0</v>
      </c>
      <c r="Q374" s="215">
        <v>0</v>
      </c>
      <c r="R374" s="215">
        <f t="shared" si="22"/>
        <v>0</v>
      </c>
      <c r="S374" s="215">
        <v>0</v>
      </c>
      <c r="T374" s="216">
        <f t="shared" si="2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263</v>
      </c>
      <c r="AT374" s="217" t="s">
        <v>180</v>
      </c>
      <c r="AU374" s="217" t="s">
        <v>185</v>
      </c>
      <c r="AY374" s="18" t="s">
        <v>177</v>
      </c>
      <c r="BE374" s="218">
        <f t="shared" si="24"/>
        <v>0</v>
      </c>
      <c r="BF374" s="218">
        <f t="shared" si="25"/>
        <v>0</v>
      </c>
      <c r="BG374" s="218">
        <f t="shared" si="26"/>
        <v>0</v>
      </c>
      <c r="BH374" s="218">
        <f t="shared" si="27"/>
        <v>0</v>
      </c>
      <c r="BI374" s="218">
        <f t="shared" si="28"/>
        <v>0</v>
      </c>
      <c r="BJ374" s="18" t="s">
        <v>185</v>
      </c>
      <c r="BK374" s="218">
        <f t="shared" si="29"/>
        <v>0</v>
      </c>
      <c r="BL374" s="18" t="s">
        <v>263</v>
      </c>
      <c r="BM374" s="217" t="s">
        <v>747</v>
      </c>
    </row>
    <row r="375" spans="1:65" s="12" customFormat="1" ht="22.8" customHeight="1">
      <c r="B375" s="189"/>
      <c r="C375" s="190"/>
      <c r="D375" s="191" t="s">
        <v>79</v>
      </c>
      <c r="E375" s="203" t="s">
        <v>748</v>
      </c>
      <c r="F375" s="203" t="s">
        <v>749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SUM(P376:P382)</f>
        <v>0</v>
      </c>
      <c r="Q375" s="197"/>
      <c r="R375" s="198">
        <f>SUM(R376:R382)</f>
        <v>3.8764999999999997E-3</v>
      </c>
      <c r="S375" s="197"/>
      <c r="T375" s="199">
        <f>SUM(T376:T382)</f>
        <v>0</v>
      </c>
      <c r="AR375" s="200" t="s">
        <v>185</v>
      </c>
      <c r="AT375" s="201" t="s">
        <v>79</v>
      </c>
      <c r="AU375" s="201" t="s">
        <v>88</v>
      </c>
      <c r="AY375" s="200" t="s">
        <v>177</v>
      </c>
      <c r="BK375" s="202">
        <f>SUM(BK376:BK382)</f>
        <v>0</v>
      </c>
    </row>
    <row r="376" spans="1:65" s="2" customFormat="1" ht="21.75" customHeight="1">
      <c r="A376" s="35"/>
      <c r="B376" s="36"/>
      <c r="C376" s="205" t="s">
        <v>763</v>
      </c>
      <c r="D376" s="205" t="s">
        <v>180</v>
      </c>
      <c r="E376" s="206" t="s">
        <v>751</v>
      </c>
      <c r="F376" s="207" t="s">
        <v>752</v>
      </c>
      <c r="G376" s="208" t="s">
        <v>203</v>
      </c>
      <c r="H376" s="209">
        <v>19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46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263</v>
      </c>
      <c r="AT376" s="217" t="s">
        <v>180</v>
      </c>
      <c r="AU376" s="217" t="s">
        <v>185</v>
      </c>
      <c r="AY376" s="18" t="s">
        <v>177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185</v>
      </c>
      <c r="BK376" s="218">
        <f>ROUND(I376*H376,2)</f>
        <v>0</v>
      </c>
      <c r="BL376" s="18" t="s">
        <v>263</v>
      </c>
      <c r="BM376" s="217" t="s">
        <v>1207</v>
      </c>
    </row>
    <row r="377" spans="1:65" s="2" customFormat="1" ht="21.75" customHeight="1">
      <c r="A377" s="35"/>
      <c r="B377" s="36"/>
      <c r="C377" s="263" t="s">
        <v>767</v>
      </c>
      <c r="D377" s="263" t="s">
        <v>339</v>
      </c>
      <c r="E377" s="264" t="s">
        <v>755</v>
      </c>
      <c r="F377" s="265" t="s">
        <v>756</v>
      </c>
      <c r="G377" s="266" t="s">
        <v>203</v>
      </c>
      <c r="H377" s="267">
        <v>19.95</v>
      </c>
      <c r="I377" s="268"/>
      <c r="J377" s="269">
        <f>ROUND(I377*H377,2)</f>
        <v>0</v>
      </c>
      <c r="K377" s="270"/>
      <c r="L377" s="271"/>
      <c r="M377" s="272" t="s">
        <v>1</v>
      </c>
      <c r="N377" s="273" t="s">
        <v>46</v>
      </c>
      <c r="O377" s="72"/>
      <c r="P377" s="215">
        <f>O377*H377</f>
        <v>0</v>
      </c>
      <c r="Q377" s="215">
        <v>6.9999999999999994E-5</v>
      </c>
      <c r="R377" s="215">
        <f>Q377*H377</f>
        <v>1.3964999999999997E-3</v>
      </c>
      <c r="S377" s="215">
        <v>0</v>
      </c>
      <c r="T377" s="21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360</v>
      </c>
      <c r="AT377" s="217" t="s">
        <v>339</v>
      </c>
      <c r="AU377" s="217" t="s">
        <v>185</v>
      </c>
      <c r="AY377" s="18" t="s">
        <v>177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185</v>
      </c>
      <c r="BK377" s="218">
        <f>ROUND(I377*H377,2)</f>
        <v>0</v>
      </c>
      <c r="BL377" s="18" t="s">
        <v>263</v>
      </c>
      <c r="BM377" s="217" t="s">
        <v>1208</v>
      </c>
    </row>
    <row r="378" spans="1:65" s="14" customFormat="1" ht="10.199999999999999">
      <c r="B378" s="230"/>
      <c r="C378" s="231"/>
      <c r="D378" s="221" t="s">
        <v>187</v>
      </c>
      <c r="E378" s="231"/>
      <c r="F378" s="233" t="s">
        <v>1065</v>
      </c>
      <c r="G378" s="231"/>
      <c r="H378" s="234">
        <v>19.95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187</v>
      </c>
      <c r="AU378" s="240" t="s">
        <v>185</v>
      </c>
      <c r="AV378" s="14" t="s">
        <v>185</v>
      </c>
      <c r="AW378" s="14" t="s">
        <v>4</v>
      </c>
      <c r="AX378" s="14" t="s">
        <v>88</v>
      </c>
      <c r="AY378" s="240" t="s">
        <v>177</v>
      </c>
    </row>
    <row r="379" spans="1:65" s="2" customFormat="1" ht="16.5" customHeight="1">
      <c r="A379" s="35"/>
      <c r="B379" s="36"/>
      <c r="C379" s="205" t="s">
        <v>771</v>
      </c>
      <c r="D379" s="205" t="s">
        <v>180</v>
      </c>
      <c r="E379" s="206" t="s">
        <v>760</v>
      </c>
      <c r="F379" s="207" t="s">
        <v>761</v>
      </c>
      <c r="G379" s="208" t="s">
        <v>203</v>
      </c>
      <c r="H379" s="209">
        <v>31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46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263</v>
      </c>
      <c r="AT379" s="217" t="s">
        <v>180</v>
      </c>
      <c r="AU379" s="217" t="s">
        <v>185</v>
      </c>
      <c r="AY379" s="18" t="s">
        <v>177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185</v>
      </c>
      <c r="BK379" s="218">
        <f>ROUND(I379*H379,2)</f>
        <v>0</v>
      </c>
      <c r="BL379" s="18" t="s">
        <v>263</v>
      </c>
      <c r="BM379" s="217" t="s">
        <v>1209</v>
      </c>
    </row>
    <row r="380" spans="1:65" s="2" customFormat="1" ht="16.5" customHeight="1">
      <c r="A380" s="35"/>
      <c r="B380" s="36"/>
      <c r="C380" s="263" t="s">
        <v>777</v>
      </c>
      <c r="D380" s="263" t="s">
        <v>339</v>
      </c>
      <c r="E380" s="264" t="s">
        <v>764</v>
      </c>
      <c r="F380" s="265" t="s">
        <v>765</v>
      </c>
      <c r="G380" s="266" t="s">
        <v>203</v>
      </c>
      <c r="H380" s="267">
        <v>31</v>
      </c>
      <c r="I380" s="268"/>
      <c r="J380" s="269">
        <f>ROUND(I380*H380,2)</f>
        <v>0</v>
      </c>
      <c r="K380" s="270"/>
      <c r="L380" s="271"/>
      <c r="M380" s="272" t="s">
        <v>1</v>
      </c>
      <c r="N380" s="273" t="s">
        <v>46</v>
      </c>
      <c r="O380" s="72"/>
      <c r="P380" s="215">
        <f>O380*H380</f>
        <v>0</v>
      </c>
      <c r="Q380" s="215">
        <v>8.0000000000000007E-5</v>
      </c>
      <c r="R380" s="215">
        <f>Q380*H380</f>
        <v>2.48E-3</v>
      </c>
      <c r="S380" s="215">
        <v>0</v>
      </c>
      <c r="T380" s="21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360</v>
      </c>
      <c r="AT380" s="217" t="s">
        <v>339</v>
      </c>
      <c r="AU380" s="217" t="s">
        <v>185</v>
      </c>
      <c r="AY380" s="18" t="s">
        <v>177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185</v>
      </c>
      <c r="BK380" s="218">
        <f>ROUND(I380*H380,2)</f>
        <v>0</v>
      </c>
      <c r="BL380" s="18" t="s">
        <v>263</v>
      </c>
      <c r="BM380" s="217" t="s">
        <v>1210</v>
      </c>
    </row>
    <row r="381" spans="1:65" s="2" customFormat="1" ht="16.5" customHeight="1">
      <c r="A381" s="35"/>
      <c r="B381" s="36"/>
      <c r="C381" s="205" t="s">
        <v>781</v>
      </c>
      <c r="D381" s="205" t="s">
        <v>180</v>
      </c>
      <c r="E381" s="206" t="s">
        <v>768</v>
      </c>
      <c r="F381" s="207" t="s">
        <v>769</v>
      </c>
      <c r="G381" s="208" t="s">
        <v>192</v>
      </c>
      <c r="H381" s="209">
        <v>4</v>
      </c>
      <c r="I381" s="210"/>
      <c r="J381" s="211">
        <f>ROUND(I381*H381,2)</f>
        <v>0</v>
      </c>
      <c r="K381" s="212"/>
      <c r="L381" s="40"/>
      <c r="M381" s="213" t="s">
        <v>1</v>
      </c>
      <c r="N381" s="214" t="s">
        <v>46</v>
      </c>
      <c r="O381" s="72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263</v>
      </c>
      <c r="AT381" s="217" t="s">
        <v>180</v>
      </c>
      <c r="AU381" s="217" t="s">
        <v>185</v>
      </c>
      <c r="AY381" s="18" t="s">
        <v>177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185</v>
      </c>
      <c r="BK381" s="218">
        <f>ROUND(I381*H381,2)</f>
        <v>0</v>
      </c>
      <c r="BL381" s="18" t="s">
        <v>263</v>
      </c>
      <c r="BM381" s="217" t="s">
        <v>1211</v>
      </c>
    </row>
    <row r="382" spans="1:65" s="2" customFormat="1" ht="21.75" customHeight="1">
      <c r="A382" s="35"/>
      <c r="B382" s="36"/>
      <c r="C382" s="205" t="s">
        <v>787</v>
      </c>
      <c r="D382" s="205" t="s">
        <v>180</v>
      </c>
      <c r="E382" s="206" t="s">
        <v>772</v>
      </c>
      <c r="F382" s="207" t="s">
        <v>773</v>
      </c>
      <c r="G382" s="208" t="s">
        <v>426</v>
      </c>
      <c r="H382" s="274"/>
      <c r="I382" s="210"/>
      <c r="J382" s="211">
        <f>ROUND(I382*H382,2)</f>
        <v>0</v>
      </c>
      <c r="K382" s="212"/>
      <c r="L382" s="40"/>
      <c r="M382" s="213" t="s">
        <v>1</v>
      </c>
      <c r="N382" s="214" t="s">
        <v>46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263</v>
      </c>
      <c r="AT382" s="217" t="s">
        <v>180</v>
      </c>
      <c r="AU382" s="217" t="s">
        <v>185</v>
      </c>
      <c r="AY382" s="18" t="s">
        <v>177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185</v>
      </c>
      <c r="BK382" s="218">
        <f>ROUND(I382*H382,2)</f>
        <v>0</v>
      </c>
      <c r="BL382" s="18" t="s">
        <v>263</v>
      </c>
      <c r="BM382" s="217" t="s">
        <v>1212</v>
      </c>
    </row>
    <row r="383" spans="1:65" s="12" customFormat="1" ht="22.8" customHeight="1">
      <c r="B383" s="189"/>
      <c r="C383" s="190"/>
      <c r="D383" s="191" t="s">
        <v>79</v>
      </c>
      <c r="E383" s="203" t="s">
        <v>775</v>
      </c>
      <c r="F383" s="203" t="s">
        <v>776</v>
      </c>
      <c r="G383" s="190"/>
      <c r="H383" s="190"/>
      <c r="I383" s="193"/>
      <c r="J383" s="204">
        <f>BK383</f>
        <v>0</v>
      </c>
      <c r="K383" s="190"/>
      <c r="L383" s="195"/>
      <c r="M383" s="196"/>
      <c r="N383" s="197"/>
      <c r="O383" s="197"/>
      <c r="P383" s="198">
        <f>SUM(P384:P385)</f>
        <v>0</v>
      </c>
      <c r="Q383" s="197"/>
      <c r="R383" s="198">
        <f>SUM(R384:R385)</f>
        <v>0</v>
      </c>
      <c r="S383" s="197"/>
      <c r="T383" s="199">
        <f>SUM(T384:T385)</f>
        <v>0</v>
      </c>
      <c r="AR383" s="200" t="s">
        <v>185</v>
      </c>
      <c r="AT383" s="201" t="s">
        <v>79</v>
      </c>
      <c r="AU383" s="201" t="s">
        <v>88</v>
      </c>
      <c r="AY383" s="200" t="s">
        <v>177</v>
      </c>
      <c r="BK383" s="202">
        <f>SUM(BK384:BK385)</f>
        <v>0</v>
      </c>
    </row>
    <row r="384" spans="1:65" s="2" customFormat="1" ht="21.75" customHeight="1">
      <c r="A384" s="35"/>
      <c r="B384" s="36"/>
      <c r="C384" s="205" t="s">
        <v>792</v>
      </c>
      <c r="D384" s="205" t="s">
        <v>180</v>
      </c>
      <c r="E384" s="206" t="s">
        <v>778</v>
      </c>
      <c r="F384" s="207" t="s">
        <v>779</v>
      </c>
      <c r="G384" s="208" t="s">
        <v>192</v>
      </c>
      <c r="H384" s="209">
        <v>1</v>
      </c>
      <c r="I384" s="210"/>
      <c r="J384" s="211">
        <f>ROUND(I384*H384,2)</f>
        <v>0</v>
      </c>
      <c r="K384" s="212"/>
      <c r="L384" s="40"/>
      <c r="M384" s="213" t="s">
        <v>1</v>
      </c>
      <c r="N384" s="214" t="s">
        <v>46</v>
      </c>
      <c r="O384" s="72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263</v>
      </c>
      <c r="AT384" s="217" t="s">
        <v>180</v>
      </c>
      <c r="AU384" s="217" t="s">
        <v>185</v>
      </c>
      <c r="AY384" s="18" t="s">
        <v>177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185</v>
      </c>
      <c r="BK384" s="218">
        <f>ROUND(I384*H384,2)</f>
        <v>0</v>
      </c>
      <c r="BL384" s="18" t="s">
        <v>263</v>
      </c>
      <c r="BM384" s="217" t="s">
        <v>780</v>
      </c>
    </row>
    <row r="385" spans="1:65" s="2" customFormat="1" ht="21.75" customHeight="1">
      <c r="A385" s="35"/>
      <c r="B385" s="36"/>
      <c r="C385" s="205" t="s">
        <v>796</v>
      </c>
      <c r="D385" s="205" t="s">
        <v>180</v>
      </c>
      <c r="E385" s="206" t="s">
        <v>782</v>
      </c>
      <c r="F385" s="207" t="s">
        <v>783</v>
      </c>
      <c r="G385" s="208" t="s">
        <v>371</v>
      </c>
      <c r="H385" s="209">
        <v>1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46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263</v>
      </c>
      <c r="AT385" s="217" t="s">
        <v>180</v>
      </c>
      <c r="AU385" s="217" t="s">
        <v>185</v>
      </c>
      <c r="AY385" s="18" t="s">
        <v>177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185</v>
      </c>
      <c r="BK385" s="218">
        <f>ROUND(I385*H385,2)</f>
        <v>0</v>
      </c>
      <c r="BL385" s="18" t="s">
        <v>263</v>
      </c>
      <c r="BM385" s="217" t="s">
        <v>784</v>
      </c>
    </row>
    <row r="386" spans="1:65" s="12" customFormat="1" ht="22.8" customHeight="1">
      <c r="B386" s="189"/>
      <c r="C386" s="190"/>
      <c r="D386" s="191" t="s">
        <v>79</v>
      </c>
      <c r="E386" s="203" t="s">
        <v>785</v>
      </c>
      <c r="F386" s="203" t="s">
        <v>786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SUM(P387:P393)</f>
        <v>0</v>
      </c>
      <c r="Q386" s="197"/>
      <c r="R386" s="198">
        <f>SUM(R387:R393)</f>
        <v>0.15226999999999999</v>
      </c>
      <c r="S386" s="197"/>
      <c r="T386" s="199">
        <f>SUM(T387:T393)</f>
        <v>0</v>
      </c>
      <c r="AR386" s="200" t="s">
        <v>185</v>
      </c>
      <c r="AT386" s="201" t="s">
        <v>79</v>
      </c>
      <c r="AU386" s="201" t="s">
        <v>88</v>
      </c>
      <c r="AY386" s="200" t="s">
        <v>177</v>
      </c>
      <c r="BK386" s="202">
        <f>SUM(BK387:BK393)</f>
        <v>0</v>
      </c>
    </row>
    <row r="387" spans="1:65" s="2" customFormat="1" ht="21.75" customHeight="1">
      <c r="A387" s="35"/>
      <c r="B387" s="36"/>
      <c r="C387" s="205" t="s">
        <v>802</v>
      </c>
      <c r="D387" s="205" t="s">
        <v>180</v>
      </c>
      <c r="E387" s="206" t="s">
        <v>788</v>
      </c>
      <c r="F387" s="207" t="s">
        <v>789</v>
      </c>
      <c r="G387" s="208" t="s">
        <v>210</v>
      </c>
      <c r="H387" s="209">
        <v>5.0999999999999996</v>
      </c>
      <c r="I387" s="210"/>
      <c r="J387" s="211">
        <f>ROUND(I387*H387,2)</f>
        <v>0</v>
      </c>
      <c r="K387" s="212"/>
      <c r="L387" s="40"/>
      <c r="M387" s="213" t="s">
        <v>1</v>
      </c>
      <c r="N387" s="214" t="s">
        <v>46</v>
      </c>
      <c r="O387" s="72"/>
      <c r="P387" s="215">
        <f>O387*H387</f>
        <v>0</v>
      </c>
      <c r="Q387" s="215">
        <v>1.2540000000000001E-2</v>
      </c>
      <c r="R387" s="215">
        <f>Q387*H387</f>
        <v>6.3953999999999997E-2</v>
      </c>
      <c r="S387" s="215">
        <v>0</v>
      </c>
      <c r="T387" s="21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263</v>
      </c>
      <c r="AT387" s="217" t="s">
        <v>180</v>
      </c>
      <c r="AU387" s="217" t="s">
        <v>185</v>
      </c>
      <c r="AY387" s="18" t="s">
        <v>177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8" t="s">
        <v>185</v>
      </c>
      <c r="BK387" s="218">
        <f>ROUND(I387*H387,2)</f>
        <v>0</v>
      </c>
      <c r="BL387" s="18" t="s">
        <v>263</v>
      </c>
      <c r="BM387" s="217" t="s">
        <v>790</v>
      </c>
    </row>
    <row r="388" spans="1:65" s="14" customFormat="1" ht="10.199999999999999">
      <c r="B388" s="230"/>
      <c r="C388" s="231"/>
      <c r="D388" s="221" t="s">
        <v>187</v>
      </c>
      <c r="E388" s="232" t="s">
        <v>1</v>
      </c>
      <c r="F388" s="233" t="s">
        <v>791</v>
      </c>
      <c r="G388" s="231"/>
      <c r="H388" s="234">
        <v>5.0999999999999996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187</v>
      </c>
      <c r="AU388" s="240" t="s">
        <v>185</v>
      </c>
      <c r="AV388" s="14" t="s">
        <v>185</v>
      </c>
      <c r="AW388" s="14" t="s">
        <v>36</v>
      </c>
      <c r="AX388" s="14" t="s">
        <v>88</v>
      </c>
      <c r="AY388" s="240" t="s">
        <v>177</v>
      </c>
    </row>
    <row r="389" spans="1:65" s="2" customFormat="1" ht="16.5" customHeight="1">
      <c r="A389" s="35"/>
      <c r="B389" s="36"/>
      <c r="C389" s="205" t="s">
        <v>806</v>
      </c>
      <c r="D389" s="205" t="s">
        <v>180</v>
      </c>
      <c r="E389" s="206" t="s">
        <v>793</v>
      </c>
      <c r="F389" s="207" t="s">
        <v>794</v>
      </c>
      <c r="G389" s="208" t="s">
        <v>210</v>
      </c>
      <c r="H389" s="209">
        <v>5.0999999999999996</v>
      </c>
      <c r="I389" s="210"/>
      <c r="J389" s="211">
        <f>ROUND(I389*H389,2)</f>
        <v>0</v>
      </c>
      <c r="K389" s="212"/>
      <c r="L389" s="40"/>
      <c r="M389" s="213" t="s">
        <v>1</v>
      </c>
      <c r="N389" s="214" t="s">
        <v>46</v>
      </c>
      <c r="O389" s="72"/>
      <c r="P389" s="215">
        <f>O389*H389</f>
        <v>0</v>
      </c>
      <c r="Q389" s="215">
        <v>1E-4</v>
      </c>
      <c r="R389" s="215">
        <f>Q389*H389</f>
        <v>5.1000000000000004E-4</v>
      </c>
      <c r="S389" s="215">
        <v>0</v>
      </c>
      <c r="T389" s="21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263</v>
      </c>
      <c r="AT389" s="217" t="s">
        <v>180</v>
      </c>
      <c r="AU389" s="217" t="s">
        <v>185</v>
      </c>
      <c r="AY389" s="18" t="s">
        <v>177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185</v>
      </c>
      <c r="BK389" s="218">
        <f>ROUND(I389*H389,2)</f>
        <v>0</v>
      </c>
      <c r="BL389" s="18" t="s">
        <v>263</v>
      </c>
      <c r="BM389" s="217" t="s">
        <v>795</v>
      </c>
    </row>
    <row r="390" spans="1:65" s="2" customFormat="1" ht="21.75" customHeight="1">
      <c r="A390" s="35"/>
      <c r="B390" s="36"/>
      <c r="C390" s="205" t="s">
        <v>810</v>
      </c>
      <c r="D390" s="205" t="s">
        <v>180</v>
      </c>
      <c r="E390" s="206" t="s">
        <v>1151</v>
      </c>
      <c r="F390" s="207" t="s">
        <v>1152</v>
      </c>
      <c r="G390" s="208" t="s">
        <v>203</v>
      </c>
      <c r="H390" s="209">
        <v>5.0999999999999996</v>
      </c>
      <c r="I390" s="210"/>
      <c r="J390" s="211">
        <f>ROUND(I390*H390,2)</f>
        <v>0</v>
      </c>
      <c r="K390" s="212"/>
      <c r="L390" s="40"/>
      <c r="M390" s="213" t="s">
        <v>1</v>
      </c>
      <c r="N390" s="214" t="s">
        <v>46</v>
      </c>
      <c r="O390" s="72"/>
      <c r="P390" s="215">
        <f>O390*H390</f>
        <v>0</v>
      </c>
      <c r="Q390" s="215">
        <v>1.7059999999999999E-2</v>
      </c>
      <c r="R390" s="215">
        <f>Q390*H390</f>
        <v>8.7005999999999986E-2</v>
      </c>
      <c r="S390" s="215">
        <v>0</v>
      </c>
      <c r="T390" s="21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7" t="s">
        <v>263</v>
      </c>
      <c r="AT390" s="217" t="s">
        <v>180</v>
      </c>
      <c r="AU390" s="217" t="s">
        <v>185</v>
      </c>
      <c r="AY390" s="18" t="s">
        <v>177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185</v>
      </c>
      <c r="BK390" s="218">
        <f>ROUND(I390*H390,2)</f>
        <v>0</v>
      </c>
      <c r="BL390" s="18" t="s">
        <v>263</v>
      </c>
      <c r="BM390" s="217" t="s">
        <v>1153</v>
      </c>
    </row>
    <row r="391" spans="1:65" s="2" customFormat="1" ht="16.5" customHeight="1">
      <c r="A391" s="35"/>
      <c r="B391" s="36"/>
      <c r="C391" s="205" t="s">
        <v>816</v>
      </c>
      <c r="D391" s="205" t="s">
        <v>180</v>
      </c>
      <c r="E391" s="206" t="s">
        <v>803</v>
      </c>
      <c r="F391" s="207" t="s">
        <v>804</v>
      </c>
      <c r="G391" s="208" t="s">
        <v>192</v>
      </c>
      <c r="H391" s="209">
        <v>1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46</v>
      </c>
      <c r="O391" s="72"/>
      <c r="P391" s="215">
        <f>O391*H391</f>
        <v>0</v>
      </c>
      <c r="Q391" s="215">
        <v>6.9999999999999994E-5</v>
      </c>
      <c r="R391" s="215">
        <f>Q391*H391</f>
        <v>6.9999999999999994E-5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263</v>
      </c>
      <c r="AT391" s="217" t="s">
        <v>180</v>
      </c>
      <c r="AU391" s="217" t="s">
        <v>185</v>
      </c>
      <c r="AY391" s="18" t="s">
        <v>177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185</v>
      </c>
      <c r="BK391" s="218">
        <f>ROUND(I391*H391,2)</f>
        <v>0</v>
      </c>
      <c r="BL391" s="18" t="s">
        <v>263</v>
      </c>
      <c r="BM391" s="217" t="s">
        <v>805</v>
      </c>
    </row>
    <row r="392" spans="1:65" s="2" customFormat="1" ht="16.5" customHeight="1">
      <c r="A392" s="35"/>
      <c r="B392" s="36"/>
      <c r="C392" s="263" t="s">
        <v>821</v>
      </c>
      <c r="D392" s="263" t="s">
        <v>339</v>
      </c>
      <c r="E392" s="264" t="s">
        <v>807</v>
      </c>
      <c r="F392" s="265" t="s">
        <v>808</v>
      </c>
      <c r="G392" s="266" t="s">
        <v>192</v>
      </c>
      <c r="H392" s="267">
        <v>1</v>
      </c>
      <c r="I392" s="268"/>
      <c r="J392" s="269">
        <f>ROUND(I392*H392,2)</f>
        <v>0</v>
      </c>
      <c r="K392" s="270"/>
      <c r="L392" s="271"/>
      <c r="M392" s="272" t="s">
        <v>1</v>
      </c>
      <c r="N392" s="273" t="s">
        <v>46</v>
      </c>
      <c r="O392" s="72"/>
      <c r="P392" s="215">
        <f>O392*H392</f>
        <v>0</v>
      </c>
      <c r="Q392" s="215">
        <v>7.2999999999999996E-4</v>
      </c>
      <c r="R392" s="215">
        <f>Q392*H392</f>
        <v>7.2999999999999996E-4</v>
      </c>
      <c r="S392" s="215">
        <v>0</v>
      </c>
      <c r="T392" s="216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360</v>
      </c>
      <c r="AT392" s="217" t="s">
        <v>339</v>
      </c>
      <c r="AU392" s="217" t="s">
        <v>185</v>
      </c>
      <c r="AY392" s="18" t="s">
        <v>177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8" t="s">
        <v>185</v>
      </c>
      <c r="BK392" s="218">
        <f>ROUND(I392*H392,2)</f>
        <v>0</v>
      </c>
      <c r="BL392" s="18" t="s">
        <v>263</v>
      </c>
      <c r="BM392" s="217" t="s">
        <v>809</v>
      </c>
    </row>
    <row r="393" spans="1:65" s="2" customFormat="1" ht="21.75" customHeight="1">
      <c r="A393" s="35"/>
      <c r="B393" s="36"/>
      <c r="C393" s="205" t="s">
        <v>825</v>
      </c>
      <c r="D393" s="205" t="s">
        <v>180</v>
      </c>
      <c r="E393" s="206" t="s">
        <v>811</v>
      </c>
      <c r="F393" s="207" t="s">
        <v>812</v>
      </c>
      <c r="G393" s="208" t="s">
        <v>426</v>
      </c>
      <c r="H393" s="274"/>
      <c r="I393" s="210"/>
      <c r="J393" s="211">
        <f>ROUND(I393*H393,2)</f>
        <v>0</v>
      </c>
      <c r="K393" s="212"/>
      <c r="L393" s="40"/>
      <c r="M393" s="213" t="s">
        <v>1</v>
      </c>
      <c r="N393" s="214" t="s">
        <v>46</v>
      </c>
      <c r="O393" s="72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263</v>
      </c>
      <c r="AT393" s="217" t="s">
        <v>180</v>
      </c>
      <c r="AU393" s="217" t="s">
        <v>185</v>
      </c>
      <c r="AY393" s="18" t="s">
        <v>177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185</v>
      </c>
      <c r="BK393" s="218">
        <f>ROUND(I393*H393,2)</f>
        <v>0</v>
      </c>
      <c r="BL393" s="18" t="s">
        <v>263</v>
      </c>
      <c r="BM393" s="217" t="s">
        <v>813</v>
      </c>
    </row>
    <row r="394" spans="1:65" s="12" customFormat="1" ht="22.8" customHeight="1">
      <c r="B394" s="189"/>
      <c r="C394" s="190"/>
      <c r="D394" s="191" t="s">
        <v>79</v>
      </c>
      <c r="E394" s="203" t="s">
        <v>814</v>
      </c>
      <c r="F394" s="203" t="s">
        <v>815</v>
      </c>
      <c r="G394" s="190"/>
      <c r="H394" s="190"/>
      <c r="I394" s="193"/>
      <c r="J394" s="204">
        <f>BK394</f>
        <v>0</v>
      </c>
      <c r="K394" s="190"/>
      <c r="L394" s="195"/>
      <c r="M394" s="196"/>
      <c r="N394" s="197"/>
      <c r="O394" s="197"/>
      <c r="P394" s="198">
        <f>SUM(P395:P411)</f>
        <v>0</v>
      </c>
      <c r="Q394" s="197"/>
      <c r="R394" s="198">
        <f>SUM(R395:R411)</f>
        <v>0.13735</v>
      </c>
      <c r="S394" s="197"/>
      <c r="T394" s="199">
        <f>SUM(T395:T411)</f>
        <v>0.67058024999999999</v>
      </c>
      <c r="AR394" s="200" t="s">
        <v>185</v>
      </c>
      <c r="AT394" s="201" t="s">
        <v>79</v>
      </c>
      <c r="AU394" s="201" t="s">
        <v>88</v>
      </c>
      <c r="AY394" s="200" t="s">
        <v>177</v>
      </c>
      <c r="BK394" s="202">
        <f>SUM(BK395:BK411)</f>
        <v>0</v>
      </c>
    </row>
    <row r="395" spans="1:65" s="2" customFormat="1" ht="16.5" customHeight="1">
      <c r="A395" s="35"/>
      <c r="B395" s="36"/>
      <c r="C395" s="205" t="s">
        <v>829</v>
      </c>
      <c r="D395" s="205" t="s">
        <v>180</v>
      </c>
      <c r="E395" s="206" t="s">
        <v>817</v>
      </c>
      <c r="F395" s="207" t="s">
        <v>818</v>
      </c>
      <c r="G395" s="208" t="s">
        <v>210</v>
      </c>
      <c r="H395" s="209">
        <v>24.695</v>
      </c>
      <c r="I395" s="210"/>
      <c r="J395" s="211">
        <f>ROUND(I395*H395,2)</f>
        <v>0</v>
      </c>
      <c r="K395" s="212"/>
      <c r="L395" s="40"/>
      <c r="M395" s="213" t="s">
        <v>1</v>
      </c>
      <c r="N395" s="214" t="s">
        <v>46</v>
      </c>
      <c r="O395" s="72"/>
      <c r="P395" s="215">
        <f>O395*H395</f>
        <v>0</v>
      </c>
      <c r="Q395" s="215">
        <v>0</v>
      </c>
      <c r="R395" s="215">
        <f>Q395*H395</f>
        <v>0</v>
      </c>
      <c r="S395" s="215">
        <v>1.695E-2</v>
      </c>
      <c r="T395" s="216">
        <f>S395*H395</f>
        <v>0.41858024999999999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263</v>
      </c>
      <c r="AT395" s="217" t="s">
        <v>180</v>
      </c>
      <c r="AU395" s="217" t="s">
        <v>185</v>
      </c>
      <c r="AY395" s="18" t="s">
        <v>177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185</v>
      </c>
      <c r="BK395" s="218">
        <f>ROUND(I395*H395,2)</f>
        <v>0</v>
      </c>
      <c r="BL395" s="18" t="s">
        <v>263</v>
      </c>
      <c r="BM395" s="217" t="s">
        <v>819</v>
      </c>
    </row>
    <row r="396" spans="1:65" s="14" customFormat="1" ht="10.199999999999999">
      <c r="B396" s="230"/>
      <c r="C396" s="231"/>
      <c r="D396" s="221" t="s">
        <v>187</v>
      </c>
      <c r="E396" s="232" t="s">
        <v>1</v>
      </c>
      <c r="F396" s="233" t="s">
        <v>820</v>
      </c>
      <c r="G396" s="231"/>
      <c r="H396" s="234">
        <v>24.695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187</v>
      </c>
      <c r="AU396" s="240" t="s">
        <v>185</v>
      </c>
      <c r="AV396" s="14" t="s">
        <v>185</v>
      </c>
      <c r="AW396" s="14" t="s">
        <v>36</v>
      </c>
      <c r="AX396" s="14" t="s">
        <v>80</v>
      </c>
      <c r="AY396" s="240" t="s">
        <v>177</v>
      </c>
    </row>
    <row r="397" spans="1:65" s="15" customFormat="1" ht="10.199999999999999">
      <c r="B397" s="241"/>
      <c r="C397" s="242"/>
      <c r="D397" s="221" t="s">
        <v>187</v>
      </c>
      <c r="E397" s="243" t="s">
        <v>1</v>
      </c>
      <c r="F397" s="244" t="s">
        <v>217</v>
      </c>
      <c r="G397" s="242"/>
      <c r="H397" s="245">
        <v>24.695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187</v>
      </c>
      <c r="AU397" s="251" t="s">
        <v>185</v>
      </c>
      <c r="AV397" s="15" t="s">
        <v>184</v>
      </c>
      <c r="AW397" s="15" t="s">
        <v>36</v>
      </c>
      <c r="AX397" s="15" t="s">
        <v>88</v>
      </c>
      <c r="AY397" s="251" t="s">
        <v>177</v>
      </c>
    </row>
    <row r="398" spans="1:65" s="2" customFormat="1" ht="21.75" customHeight="1">
      <c r="A398" s="35"/>
      <c r="B398" s="36"/>
      <c r="C398" s="205" t="s">
        <v>833</v>
      </c>
      <c r="D398" s="205" t="s">
        <v>180</v>
      </c>
      <c r="E398" s="206" t="s">
        <v>822</v>
      </c>
      <c r="F398" s="207" t="s">
        <v>823</v>
      </c>
      <c r="G398" s="208" t="s">
        <v>192</v>
      </c>
      <c r="H398" s="209">
        <v>3</v>
      </c>
      <c r="I398" s="210"/>
      <c r="J398" s="211">
        <f t="shared" ref="J398:J405" si="30">ROUND(I398*H398,2)</f>
        <v>0</v>
      </c>
      <c r="K398" s="212"/>
      <c r="L398" s="40"/>
      <c r="M398" s="213" t="s">
        <v>1</v>
      </c>
      <c r="N398" s="214" t="s">
        <v>46</v>
      </c>
      <c r="O398" s="72"/>
      <c r="P398" s="215">
        <f t="shared" ref="P398:P405" si="31">O398*H398</f>
        <v>0</v>
      </c>
      <c r="Q398" s="215">
        <v>4.4999999999999999E-4</v>
      </c>
      <c r="R398" s="215">
        <f t="shared" ref="R398:R405" si="32">Q398*H398</f>
        <v>1.3500000000000001E-3</v>
      </c>
      <c r="S398" s="215">
        <v>0</v>
      </c>
      <c r="T398" s="216">
        <f t="shared" ref="T398:T405" si="33"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263</v>
      </c>
      <c r="AT398" s="217" t="s">
        <v>180</v>
      </c>
      <c r="AU398" s="217" t="s">
        <v>185</v>
      </c>
      <c r="AY398" s="18" t="s">
        <v>177</v>
      </c>
      <c r="BE398" s="218">
        <f t="shared" ref="BE398:BE405" si="34">IF(N398="základní",J398,0)</f>
        <v>0</v>
      </c>
      <c r="BF398" s="218">
        <f t="shared" ref="BF398:BF405" si="35">IF(N398="snížená",J398,0)</f>
        <v>0</v>
      </c>
      <c r="BG398" s="218">
        <f t="shared" ref="BG398:BG405" si="36">IF(N398="zákl. přenesená",J398,0)</f>
        <v>0</v>
      </c>
      <c r="BH398" s="218">
        <f t="shared" ref="BH398:BH405" si="37">IF(N398="sníž. přenesená",J398,0)</f>
        <v>0</v>
      </c>
      <c r="BI398" s="218">
        <f t="shared" ref="BI398:BI405" si="38">IF(N398="nulová",J398,0)</f>
        <v>0</v>
      </c>
      <c r="BJ398" s="18" t="s">
        <v>185</v>
      </c>
      <c r="BK398" s="218">
        <f t="shared" ref="BK398:BK405" si="39">ROUND(I398*H398,2)</f>
        <v>0</v>
      </c>
      <c r="BL398" s="18" t="s">
        <v>263</v>
      </c>
      <c r="BM398" s="217" t="s">
        <v>824</v>
      </c>
    </row>
    <row r="399" spans="1:65" s="2" customFormat="1" ht="21.75" customHeight="1">
      <c r="A399" s="35"/>
      <c r="B399" s="36"/>
      <c r="C399" s="263" t="s">
        <v>837</v>
      </c>
      <c r="D399" s="263" t="s">
        <v>339</v>
      </c>
      <c r="E399" s="264" t="s">
        <v>826</v>
      </c>
      <c r="F399" s="265" t="s">
        <v>827</v>
      </c>
      <c r="G399" s="266" t="s">
        <v>192</v>
      </c>
      <c r="H399" s="267">
        <v>3</v>
      </c>
      <c r="I399" s="268"/>
      <c r="J399" s="269">
        <f t="shared" si="30"/>
        <v>0</v>
      </c>
      <c r="K399" s="270"/>
      <c r="L399" s="271"/>
      <c r="M399" s="272" t="s">
        <v>1</v>
      </c>
      <c r="N399" s="273" t="s">
        <v>46</v>
      </c>
      <c r="O399" s="72"/>
      <c r="P399" s="215">
        <f t="shared" si="31"/>
        <v>0</v>
      </c>
      <c r="Q399" s="215">
        <v>8.5000000000000006E-3</v>
      </c>
      <c r="R399" s="215">
        <f t="shared" si="32"/>
        <v>2.5500000000000002E-2</v>
      </c>
      <c r="S399" s="215">
        <v>0</v>
      </c>
      <c r="T399" s="216">
        <f t="shared" si="3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360</v>
      </c>
      <c r="AT399" s="217" t="s">
        <v>339</v>
      </c>
      <c r="AU399" s="217" t="s">
        <v>185</v>
      </c>
      <c r="AY399" s="18" t="s">
        <v>177</v>
      </c>
      <c r="BE399" s="218">
        <f t="shared" si="34"/>
        <v>0</v>
      </c>
      <c r="BF399" s="218">
        <f t="shared" si="35"/>
        <v>0</v>
      </c>
      <c r="BG399" s="218">
        <f t="shared" si="36"/>
        <v>0</v>
      </c>
      <c r="BH399" s="218">
        <f t="shared" si="37"/>
        <v>0</v>
      </c>
      <c r="BI399" s="218">
        <f t="shared" si="38"/>
        <v>0</v>
      </c>
      <c r="BJ399" s="18" t="s">
        <v>185</v>
      </c>
      <c r="BK399" s="218">
        <f t="shared" si="39"/>
        <v>0</v>
      </c>
      <c r="BL399" s="18" t="s">
        <v>263</v>
      </c>
      <c r="BM399" s="217" t="s">
        <v>828</v>
      </c>
    </row>
    <row r="400" spans="1:65" s="2" customFormat="1" ht="21.75" customHeight="1">
      <c r="A400" s="35"/>
      <c r="B400" s="36"/>
      <c r="C400" s="205" t="s">
        <v>841</v>
      </c>
      <c r="D400" s="205" t="s">
        <v>180</v>
      </c>
      <c r="E400" s="206" t="s">
        <v>830</v>
      </c>
      <c r="F400" s="207" t="s">
        <v>831</v>
      </c>
      <c r="G400" s="208" t="s">
        <v>192</v>
      </c>
      <c r="H400" s="209">
        <v>3</v>
      </c>
      <c r="I400" s="210"/>
      <c r="J400" s="211">
        <f t="shared" si="30"/>
        <v>0</v>
      </c>
      <c r="K400" s="212"/>
      <c r="L400" s="40"/>
      <c r="M400" s="213" t="s">
        <v>1</v>
      </c>
      <c r="N400" s="214" t="s">
        <v>46</v>
      </c>
      <c r="O400" s="72"/>
      <c r="P400" s="215">
        <f t="shared" si="31"/>
        <v>0</v>
      </c>
      <c r="Q400" s="215">
        <v>0</v>
      </c>
      <c r="R400" s="215">
        <f t="shared" si="32"/>
        <v>0</v>
      </c>
      <c r="S400" s="215">
        <v>0</v>
      </c>
      <c r="T400" s="216">
        <f t="shared" si="3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263</v>
      </c>
      <c r="AT400" s="217" t="s">
        <v>180</v>
      </c>
      <c r="AU400" s="217" t="s">
        <v>185</v>
      </c>
      <c r="AY400" s="18" t="s">
        <v>177</v>
      </c>
      <c r="BE400" s="218">
        <f t="shared" si="34"/>
        <v>0</v>
      </c>
      <c r="BF400" s="218">
        <f t="shared" si="35"/>
        <v>0</v>
      </c>
      <c r="BG400" s="218">
        <f t="shared" si="36"/>
        <v>0</v>
      </c>
      <c r="BH400" s="218">
        <f t="shared" si="37"/>
        <v>0</v>
      </c>
      <c r="BI400" s="218">
        <f t="shared" si="38"/>
        <v>0</v>
      </c>
      <c r="BJ400" s="18" t="s">
        <v>185</v>
      </c>
      <c r="BK400" s="218">
        <f t="shared" si="39"/>
        <v>0</v>
      </c>
      <c r="BL400" s="18" t="s">
        <v>263</v>
      </c>
      <c r="BM400" s="217" t="s">
        <v>832</v>
      </c>
    </row>
    <row r="401" spans="1:65" s="2" customFormat="1" ht="21.75" customHeight="1">
      <c r="A401" s="35"/>
      <c r="B401" s="36"/>
      <c r="C401" s="263" t="s">
        <v>845</v>
      </c>
      <c r="D401" s="263" t="s">
        <v>339</v>
      </c>
      <c r="E401" s="264" t="s">
        <v>834</v>
      </c>
      <c r="F401" s="265" t="s">
        <v>835</v>
      </c>
      <c r="G401" s="266" t="s">
        <v>192</v>
      </c>
      <c r="H401" s="267">
        <v>2</v>
      </c>
      <c r="I401" s="268"/>
      <c r="J401" s="269">
        <f t="shared" si="30"/>
        <v>0</v>
      </c>
      <c r="K401" s="270"/>
      <c r="L401" s="271"/>
      <c r="M401" s="272" t="s">
        <v>1</v>
      </c>
      <c r="N401" s="273" t="s">
        <v>46</v>
      </c>
      <c r="O401" s="72"/>
      <c r="P401" s="215">
        <f t="shared" si="31"/>
        <v>0</v>
      </c>
      <c r="Q401" s="215">
        <v>2.75E-2</v>
      </c>
      <c r="R401" s="215">
        <f t="shared" si="32"/>
        <v>5.5E-2</v>
      </c>
      <c r="S401" s="215">
        <v>0</v>
      </c>
      <c r="T401" s="216">
        <f t="shared" si="3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360</v>
      </c>
      <c r="AT401" s="217" t="s">
        <v>339</v>
      </c>
      <c r="AU401" s="217" t="s">
        <v>185</v>
      </c>
      <c r="AY401" s="18" t="s">
        <v>177</v>
      </c>
      <c r="BE401" s="218">
        <f t="shared" si="34"/>
        <v>0</v>
      </c>
      <c r="BF401" s="218">
        <f t="shared" si="35"/>
        <v>0</v>
      </c>
      <c r="BG401" s="218">
        <f t="shared" si="36"/>
        <v>0</v>
      </c>
      <c r="BH401" s="218">
        <f t="shared" si="37"/>
        <v>0</v>
      </c>
      <c r="BI401" s="218">
        <f t="shared" si="38"/>
        <v>0</v>
      </c>
      <c r="BJ401" s="18" t="s">
        <v>185</v>
      </c>
      <c r="BK401" s="218">
        <f t="shared" si="39"/>
        <v>0</v>
      </c>
      <c r="BL401" s="18" t="s">
        <v>263</v>
      </c>
      <c r="BM401" s="217" t="s">
        <v>836</v>
      </c>
    </row>
    <row r="402" spans="1:65" s="2" customFormat="1" ht="21.75" customHeight="1">
      <c r="A402" s="35"/>
      <c r="B402" s="36"/>
      <c r="C402" s="263" t="s">
        <v>849</v>
      </c>
      <c r="D402" s="263" t="s">
        <v>339</v>
      </c>
      <c r="E402" s="264" t="s">
        <v>838</v>
      </c>
      <c r="F402" s="265" t="s">
        <v>839</v>
      </c>
      <c r="G402" s="266" t="s">
        <v>192</v>
      </c>
      <c r="H402" s="267">
        <v>1</v>
      </c>
      <c r="I402" s="268"/>
      <c r="J402" s="269">
        <f t="shared" si="30"/>
        <v>0</v>
      </c>
      <c r="K402" s="270"/>
      <c r="L402" s="271"/>
      <c r="M402" s="272" t="s">
        <v>1</v>
      </c>
      <c r="N402" s="273" t="s">
        <v>46</v>
      </c>
      <c r="O402" s="72"/>
      <c r="P402" s="215">
        <f t="shared" si="31"/>
        <v>0</v>
      </c>
      <c r="Q402" s="215">
        <v>2.75E-2</v>
      </c>
      <c r="R402" s="215">
        <f t="shared" si="32"/>
        <v>2.75E-2</v>
      </c>
      <c r="S402" s="215">
        <v>0</v>
      </c>
      <c r="T402" s="216">
        <f t="shared" si="3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360</v>
      </c>
      <c r="AT402" s="217" t="s">
        <v>339</v>
      </c>
      <c r="AU402" s="217" t="s">
        <v>185</v>
      </c>
      <c r="AY402" s="18" t="s">
        <v>177</v>
      </c>
      <c r="BE402" s="218">
        <f t="shared" si="34"/>
        <v>0</v>
      </c>
      <c r="BF402" s="218">
        <f t="shared" si="35"/>
        <v>0</v>
      </c>
      <c r="BG402" s="218">
        <f t="shared" si="36"/>
        <v>0</v>
      </c>
      <c r="BH402" s="218">
        <f t="shared" si="37"/>
        <v>0</v>
      </c>
      <c r="BI402" s="218">
        <f t="shared" si="38"/>
        <v>0</v>
      </c>
      <c r="BJ402" s="18" t="s">
        <v>185</v>
      </c>
      <c r="BK402" s="218">
        <f t="shared" si="39"/>
        <v>0</v>
      </c>
      <c r="BL402" s="18" t="s">
        <v>263</v>
      </c>
      <c r="BM402" s="217" t="s">
        <v>840</v>
      </c>
    </row>
    <row r="403" spans="1:65" s="2" customFormat="1" ht="21.75" customHeight="1">
      <c r="A403" s="35"/>
      <c r="B403" s="36"/>
      <c r="C403" s="205" t="s">
        <v>855</v>
      </c>
      <c r="D403" s="205" t="s">
        <v>180</v>
      </c>
      <c r="E403" s="206" t="s">
        <v>842</v>
      </c>
      <c r="F403" s="207" t="s">
        <v>843</v>
      </c>
      <c r="G403" s="208" t="s">
        <v>192</v>
      </c>
      <c r="H403" s="209">
        <v>1</v>
      </c>
      <c r="I403" s="210"/>
      <c r="J403" s="211">
        <f t="shared" si="30"/>
        <v>0</v>
      </c>
      <c r="K403" s="212"/>
      <c r="L403" s="40"/>
      <c r="M403" s="213" t="s">
        <v>1</v>
      </c>
      <c r="N403" s="214" t="s">
        <v>46</v>
      </c>
      <c r="O403" s="72"/>
      <c r="P403" s="215">
        <f t="shared" si="31"/>
        <v>0</v>
      </c>
      <c r="Q403" s="215">
        <v>0</v>
      </c>
      <c r="R403" s="215">
        <f t="shared" si="32"/>
        <v>0</v>
      </c>
      <c r="S403" s="215">
        <v>0</v>
      </c>
      <c r="T403" s="216">
        <f t="shared" si="3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263</v>
      </c>
      <c r="AT403" s="217" t="s">
        <v>180</v>
      </c>
      <c r="AU403" s="217" t="s">
        <v>185</v>
      </c>
      <c r="AY403" s="18" t="s">
        <v>177</v>
      </c>
      <c r="BE403" s="218">
        <f t="shared" si="34"/>
        <v>0</v>
      </c>
      <c r="BF403" s="218">
        <f t="shared" si="35"/>
        <v>0</v>
      </c>
      <c r="BG403" s="218">
        <f t="shared" si="36"/>
        <v>0</v>
      </c>
      <c r="BH403" s="218">
        <f t="shared" si="37"/>
        <v>0</v>
      </c>
      <c r="BI403" s="218">
        <f t="shared" si="38"/>
        <v>0</v>
      </c>
      <c r="BJ403" s="18" t="s">
        <v>185</v>
      </c>
      <c r="BK403" s="218">
        <f t="shared" si="39"/>
        <v>0</v>
      </c>
      <c r="BL403" s="18" t="s">
        <v>263</v>
      </c>
      <c r="BM403" s="217" t="s">
        <v>844</v>
      </c>
    </row>
    <row r="404" spans="1:65" s="2" customFormat="1" ht="21.75" customHeight="1">
      <c r="A404" s="35"/>
      <c r="B404" s="36"/>
      <c r="C404" s="263" t="s">
        <v>861</v>
      </c>
      <c r="D404" s="263" t="s">
        <v>339</v>
      </c>
      <c r="E404" s="264" t="s">
        <v>846</v>
      </c>
      <c r="F404" s="265" t="s">
        <v>847</v>
      </c>
      <c r="G404" s="266" t="s">
        <v>192</v>
      </c>
      <c r="H404" s="267">
        <v>1</v>
      </c>
      <c r="I404" s="268"/>
      <c r="J404" s="269">
        <f t="shared" si="30"/>
        <v>0</v>
      </c>
      <c r="K404" s="270"/>
      <c r="L404" s="271"/>
      <c r="M404" s="272" t="s">
        <v>1</v>
      </c>
      <c r="N404" s="273" t="s">
        <v>46</v>
      </c>
      <c r="O404" s="72"/>
      <c r="P404" s="215">
        <f t="shared" si="31"/>
        <v>0</v>
      </c>
      <c r="Q404" s="215">
        <v>2.8000000000000001E-2</v>
      </c>
      <c r="R404" s="215">
        <f t="shared" si="32"/>
        <v>2.8000000000000001E-2</v>
      </c>
      <c r="S404" s="215">
        <v>0</v>
      </c>
      <c r="T404" s="216">
        <f t="shared" si="3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360</v>
      </c>
      <c r="AT404" s="217" t="s">
        <v>339</v>
      </c>
      <c r="AU404" s="217" t="s">
        <v>185</v>
      </c>
      <c r="AY404" s="18" t="s">
        <v>177</v>
      </c>
      <c r="BE404" s="218">
        <f t="shared" si="34"/>
        <v>0</v>
      </c>
      <c r="BF404" s="218">
        <f t="shared" si="35"/>
        <v>0</v>
      </c>
      <c r="BG404" s="218">
        <f t="shared" si="36"/>
        <v>0</v>
      </c>
      <c r="BH404" s="218">
        <f t="shared" si="37"/>
        <v>0</v>
      </c>
      <c r="BI404" s="218">
        <f t="shared" si="38"/>
        <v>0</v>
      </c>
      <c r="BJ404" s="18" t="s">
        <v>185</v>
      </c>
      <c r="BK404" s="218">
        <f t="shared" si="39"/>
        <v>0</v>
      </c>
      <c r="BL404" s="18" t="s">
        <v>263</v>
      </c>
      <c r="BM404" s="217" t="s">
        <v>848</v>
      </c>
    </row>
    <row r="405" spans="1:65" s="2" customFormat="1" ht="21.75" customHeight="1">
      <c r="A405" s="35"/>
      <c r="B405" s="36"/>
      <c r="C405" s="205" t="s">
        <v>867</v>
      </c>
      <c r="D405" s="205" t="s">
        <v>180</v>
      </c>
      <c r="E405" s="206" t="s">
        <v>850</v>
      </c>
      <c r="F405" s="207" t="s">
        <v>851</v>
      </c>
      <c r="G405" s="208" t="s">
        <v>192</v>
      </c>
      <c r="H405" s="209">
        <v>9</v>
      </c>
      <c r="I405" s="210"/>
      <c r="J405" s="211">
        <f t="shared" si="30"/>
        <v>0</v>
      </c>
      <c r="K405" s="212"/>
      <c r="L405" s="40"/>
      <c r="M405" s="213" t="s">
        <v>1</v>
      </c>
      <c r="N405" s="214" t="s">
        <v>46</v>
      </c>
      <c r="O405" s="72"/>
      <c r="P405" s="215">
        <f t="shared" si="31"/>
        <v>0</v>
      </c>
      <c r="Q405" s="215">
        <v>0</v>
      </c>
      <c r="R405" s="215">
        <f t="shared" si="32"/>
        <v>0</v>
      </c>
      <c r="S405" s="215">
        <v>2.8000000000000001E-2</v>
      </c>
      <c r="T405" s="216">
        <f t="shared" si="33"/>
        <v>0.252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263</v>
      </c>
      <c r="AT405" s="217" t="s">
        <v>180</v>
      </c>
      <c r="AU405" s="217" t="s">
        <v>185</v>
      </c>
      <c r="AY405" s="18" t="s">
        <v>177</v>
      </c>
      <c r="BE405" s="218">
        <f t="shared" si="34"/>
        <v>0</v>
      </c>
      <c r="BF405" s="218">
        <f t="shared" si="35"/>
        <v>0</v>
      </c>
      <c r="BG405" s="218">
        <f t="shared" si="36"/>
        <v>0</v>
      </c>
      <c r="BH405" s="218">
        <f t="shared" si="37"/>
        <v>0</v>
      </c>
      <c r="BI405" s="218">
        <f t="shared" si="38"/>
        <v>0</v>
      </c>
      <c r="BJ405" s="18" t="s">
        <v>185</v>
      </c>
      <c r="BK405" s="218">
        <f t="shared" si="39"/>
        <v>0</v>
      </c>
      <c r="BL405" s="18" t="s">
        <v>263</v>
      </c>
      <c r="BM405" s="217" t="s">
        <v>852</v>
      </c>
    </row>
    <row r="406" spans="1:65" s="13" customFormat="1" ht="10.199999999999999">
      <c r="B406" s="219"/>
      <c r="C406" s="220"/>
      <c r="D406" s="221" t="s">
        <v>187</v>
      </c>
      <c r="E406" s="222" t="s">
        <v>1</v>
      </c>
      <c r="F406" s="223" t="s">
        <v>853</v>
      </c>
      <c r="G406" s="220"/>
      <c r="H406" s="222" t="s">
        <v>1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187</v>
      </c>
      <c r="AU406" s="229" t="s">
        <v>185</v>
      </c>
      <c r="AV406" s="13" t="s">
        <v>88</v>
      </c>
      <c r="AW406" s="13" t="s">
        <v>36</v>
      </c>
      <c r="AX406" s="13" t="s">
        <v>80</v>
      </c>
      <c r="AY406" s="229" t="s">
        <v>177</v>
      </c>
    </row>
    <row r="407" spans="1:65" s="14" customFormat="1" ht="10.199999999999999">
      <c r="B407" s="230"/>
      <c r="C407" s="231"/>
      <c r="D407" s="221" t="s">
        <v>187</v>
      </c>
      <c r="E407" s="232" t="s">
        <v>1</v>
      </c>
      <c r="F407" s="233" t="s">
        <v>200</v>
      </c>
      <c r="G407" s="231"/>
      <c r="H407" s="234">
        <v>5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187</v>
      </c>
      <c r="AU407" s="240" t="s">
        <v>185</v>
      </c>
      <c r="AV407" s="14" t="s">
        <v>185</v>
      </c>
      <c r="AW407" s="14" t="s">
        <v>36</v>
      </c>
      <c r="AX407" s="14" t="s">
        <v>80</v>
      </c>
      <c r="AY407" s="240" t="s">
        <v>177</v>
      </c>
    </row>
    <row r="408" spans="1:65" s="13" customFormat="1" ht="10.199999999999999">
      <c r="B408" s="219"/>
      <c r="C408" s="220"/>
      <c r="D408" s="221" t="s">
        <v>187</v>
      </c>
      <c r="E408" s="222" t="s">
        <v>1</v>
      </c>
      <c r="F408" s="223" t="s">
        <v>854</v>
      </c>
      <c r="G408" s="220"/>
      <c r="H408" s="222" t="s">
        <v>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187</v>
      </c>
      <c r="AU408" s="229" t="s">
        <v>185</v>
      </c>
      <c r="AV408" s="13" t="s">
        <v>88</v>
      </c>
      <c r="AW408" s="13" t="s">
        <v>36</v>
      </c>
      <c r="AX408" s="13" t="s">
        <v>80</v>
      </c>
      <c r="AY408" s="229" t="s">
        <v>177</v>
      </c>
    </row>
    <row r="409" spans="1:65" s="14" customFormat="1" ht="10.199999999999999">
      <c r="B409" s="230"/>
      <c r="C409" s="231"/>
      <c r="D409" s="221" t="s">
        <v>187</v>
      </c>
      <c r="E409" s="232" t="s">
        <v>1</v>
      </c>
      <c r="F409" s="233" t="s">
        <v>184</v>
      </c>
      <c r="G409" s="231"/>
      <c r="H409" s="234">
        <v>4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187</v>
      </c>
      <c r="AU409" s="240" t="s">
        <v>185</v>
      </c>
      <c r="AV409" s="14" t="s">
        <v>185</v>
      </c>
      <c r="AW409" s="14" t="s">
        <v>36</v>
      </c>
      <c r="AX409" s="14" t="s">
        <v>80</v>
      </c>
      <c r="AY409" s="240" t="s">
        <v>177</v>
      </c>
    </row>
    <row r="410" spans="1:65" s="15" customFormat="1" ht="10.199999999999999">
      <c r="B410" s="241"/>
      <c r="C410" s="242"/>
      <c r="D410" s="221" t="s">
        <v>187</v>
      </c>
      <c r="E410" s="243" t="s">
        <v>1</v>
      </c>
      <c r="F410" s="244" t="s">
        <v>217</v>
      </c>
      <c r="G410" s="242"/>
      <c r="H410" s="245">
        <v>9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AT410" s="251" t="s">
        <v>187</v>
      </c>
      <c r="AU410" s="251" t="s">
        <v>185</v>
      </c>
      <c r="AV410" s="15" t="s">
        <v>184</v>
      </c>
      <c r="AW410" s="15" t="s">
        <v>36</v>
      </c>
      <c r="AX410" s="15" t="s">
        <v>88</v>
      </c>
      <c r="AY410" s="251" t="s">
        <v>177</v>
      </c>
    </row>
    <row r="411" spans="1:65" s="2" customFormat="1" ht="21.75" customHeight="1">
      <c r="A411" s="35"/>
      <c r="B411" s="36"/>
      <c r="C411" s="205" t="s">
        <v>872</v>
      </c>
      <c r="D411" s="205" t="s">
        <v>180</v>
      </c>
      <c r="E411" s="206" t="s">
        <v>856</v>
      </c>
      <c r="F411" s="207" t="s">
        <v>857</v>
      </c>
      <c r="G411" s="208" t="s">
        <v>426</v>
      </c>
      <c r="H411" s="274"/>
      <c r="I411" s="210"/>
      <c r="J411" s="211">
        <f>ROUND(I411*H411,2)</f>
        <v>0</v>
      </c>
      <c r="K411" s="212"/>
      <c r="L411" s="40"/>
      <c r="M411" s="213" t="s">
        <v>1</v>
      </c>
      <c r="N411" s="214" t="s">
        <v>46</v>
      </c>
      <c r="O411" s="72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263</v>
      </c>
      <c r="AT411" s="217" t="s">
        <v>180</v>
      </c>
      <c r="AU411" s="217" t="s">
        <v>185</v>
      </c>
      <c r="AY411" s="18" t="s">
        <v>177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185</v>
      </c>
      <c r="BK411" s="218">
        <f>ROUND(I411*H411,2)</f>
        <v>0</v>
      </c>
      <c r="BL411" s="18" t="s">
        <v>263</v>
      </c>
      <c r="BM411" s="217" t="s">
        <v>858</v>
      </c>
    </row>
    <row r="412" spans="1:65" s="12" customFormat="1" ht="22.8" customHeight="1">
      <c r="B412" s="189"/>
      <c r="C412" s="190"/>
      <c r="D412" s="191" t="s">
        <v>79</v>
      </c>
      <c r="E412" s="203" t="s">
        <v>859</v>
      </c>
      <c r="F412" s="203" t="s">
        <v>860</v>
      </c>
      <c r="G412" s="190"/>
      <c r="H412" s="190"/>
      <c r="I412" s="193"/>
      <c r="J412" s="204">
        <f>BK412</f>
        <v>0</v>
      </c>
      <c r="K412" s="190"/>
      <c r="L412" s="195"/>
      <c r="M412" s="196"/>
      <c r="N412" s="197"/>
      <c r="O412" s="197"/>
      <c r="P412" s="198">
        <f>SUM(P413:P424)</f>
        <v>0</v>
      </c>
      <c r="Q412" s="197"/>
      <c r="R412" s="198">
        <f>SUM(R413:R424)</f>
        <v>0.16834799999999997</v>
      </c>
      <c r="S412" s="197"/>
      <c r="T412" s="199">
        <f>SUM(T413:T424)</f>
        <v>0</v>
      </c>
      <c r="AR412" s="200" t="s">
        <v>185</v>
      </c>
      <c r="AT412" s="201" t="s">
        <v>79</v>
      </c>
      <c r="AU412" s="201" t="s">
        <v>88</v>
      </c>
      <c r="AY412" s="200" t="s">
        <v>177</v>
      </c>
      <c r="BK412" s="202">
        <f>SUM(BK413:BK424)</f>
        <v>0</v>
      </c>
    </row>
    <row r="413" spans="1:65" s="2" customFormat="1" ht="21.75" customHeight="1">
      <c r="A413" s="35"/>
      <c r="B413" s="36"/>
      <c r="C413" s="205" t="s">
        <v>877</v>
      </c>
      <c r="D413" s="205" t="s">
        <v>180</v>
      </c>
      <c r="E413" s="206" t="s">
        <v>862</v>
      </c>
      <c r="F413" s="207" t="s">
        <v>863</v>
      </c>
      <c r="G413" s="208" t="s">
        <v>203</v>
      </c>
      <c r="H413" s="209">
        <v>0.9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46</v>
      </c>
      <c r="O413" s="72"/>
      <c r="P413" s="215">
        <f>O413*H413</f>
        <v>0</v>
      </c>
      <c r="Q413" s="215">
        <v>3.7399999999999998E-3</v>
      </c>
      <c r="R413" s="215">
        <f>Q413*H413</f>
        <v>3.3660000000000001E-3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263</v>
      </c>
      <c r="AT413" s="217" t="s">
        <v>180</v>
      </c>
      <c r="AU413" s="217" t="s">
        <v>185</v>
      </c>
      <c r="AY413" s="18" t="s">
        <v>177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185</v>
      </c>
      <c r="BK413" s="218">
        <f>ROUND(I413*H413,2)</f>
        <v>0</v>
      </c>
      <c r="BL413" s="18" t="s">
        <v>263</v>
      </c>
      <c r="BM413" s="217" t="s">
        <v>864</v>
      </c>
    </row>
    <row r="414" spans="1:65" s="13" customFormat="1" ht="20.399999999999999">
      <c r="B414" s="219"/>
      <c r="C414" s="220"/>
      <c r="D414" s="221" t="s">
        <v>187</v>
      </c>
      <c r="E414" s="222" t="s">
        <v>1</v>
      </c>
      <c r="F414" s="223" t="s">
        <v>865</v>
      </c>
      <c r="G414" s="220"/>
      <c r="H414" s="222" t="s">
        <v>1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187</v>
      </c>
      <c r="AU414" s="229" t="s">
        <v>185</v>
      </c>
      <c r="AV414" s="13" t="s">
        <v>88</v>
      </c>
      <c r="AW414" s="13" t="s">
        <v>36</v>
      </c>
      <c r="AX414" s="13" t="s">
        <v>80</v>
      </c>
      <c r="AY414" s="229" t="s">
        <v>177</v>
      </c>
    </row>
    <row r="415" spans="1:65" s="14" customFormat="1" ht="10.199999999999999">
      <c r="B415" s="230"/>
      <c r="C415" s="231"/>
      <c r="D415" s="221" t="s">
        <v>187</v>
      </c>
      <c r="E415" s="232" t="s">
        <v>1</v>
      </c>
      <c r="F415" s="233" t="s">
        <v>866</v>
      </c>
      <c r="G415" s="231"/>
      <c r="H415" s="234">
        <v>0.9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187</v>
      </c>
      <c r="AU415" s="240" t="s">
        <v>185</v>
      </c>
      <c r="AV415" s="14" t="s">
        <v>185</v>
      </c>
      <c r="AW415" s="14" t="s">
        <v>36</v>
      </c>
      <c r="AX415" s="14" t="s">
        <v>88</v>
      </c>
      <c r="AY415" s="240" t="s">
        <v>177</v>
      </c>
    </row>
    <row r="416" spans="1:65" s="2" customFormat="1" ht="21.75" customHeight="1">
      <c r="A416" s="35"/>
      <c r="B416" s="36"/>
      <c r="C416" s="205" t="s">
        <v>881</v>
      </c>
      <c r="D416" s="205" t="s">
        <v>180</v>
      </c>
      <c r="E416" s="206" t="s">
        <v>868</v>
      </c>
      <c r="F416" s="207" t="s">
        <v>869</v>
      </c>
      <c r="G416" s="208" t="s">
        <v>210</v>
      </c>
      <c r="H416" s="209">
        <v>5.0999999999999996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46</v>
      </c>
      <c r="O416" s="72"/>
      <c r="P416" s="215">
        <f>O416*H416</f>
        <v>0</v>
      </c>
      <c r="Q416" s="215">
        <v>3.6700000000000001E-3</v>
      </c>
      <c r="R416" s="215">
        <f>Q416*H416</f>
        <v>1.8716999999999998E-2</v>
      </c>
      <c r="S416" s="215">
        <v>0</v>
      </c>
      <c r="T416" s="21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263</v>
      </c>
      <c r="AT416" s="217" t="s">
        <v>180</v>
      </c>
      <c r="AU416" s="217" t="s">
        <v>185</v>
      </c>
      <c r="AY416" s="18" t="s">
        <v>177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185</v>
      </c>
      <c r="BK416" s="218">
        <f>ROUND(I416*H416,2)</f>
        <v>0</v>
      </c>
      <c r="BL416" s="18" t="s">
        <v>263</v>
      </c>
      <c r="BM416" s="217" t="s">
        <v>870</v>
      </c>
    </row>
    <row r="417" spans="1:65" s="14" customFormat="1" ht="10.199999999999999">
      <c r="B417" s="230"/>
      <c r="C417" s="231"/>
      <c r="D417" s="221" t="s">
        <v>187</v>
      </c>
      <c r="E417" s="232" t="s">
        <v>1</v>
      </c>
      <c r="F417" s="233" t="s">
        <v>871</v>
      </c>
      <c r="G417" s="231"/>
      <c r="H417" s="234">
        <v>5.0999999999999996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187</v>
      </c>
      <c r="AU417" s="240" t="s">
        <v>185</v>
      </c>
      <c r="AV417" s="14" t="s">
        <v>185</v>
      </c>
      <c r="AW417" s="14" t="s">
        <v>36</v>
      </c>
      <c r="AX417" s="14" t="s">
        <v>80</v>
      </c>
      <c r="AY417" s="240" t="s">
        <v>177</v>
      </c>
    </row>
    <row r="418" spans="1:65" s="15" customFormat="1" ht="10.199999999999999">
      <c r="B418" s="241"/>
      <c r="C418" s="242"/>
      <c r="D418" s="221" t="s">
        <v>187</v>
      </c>
      <c r="E418" s="243" t="s">
        <v>1</v>
      </c>
      <c r="F418" s="244" t="s">
        <v>217</v>
      </c>
      <c r="G418" s="242"/>
      <c r="H418" s="245">
        <v>5.0999999999999996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187</v>
      </c>
      <c r="AU418" s="251" t="s">
        <v>185</v>
      </c>
      <c r="AV418" s="15" t="s">
        <v>184</v>
      </c>
      <c r="AW418" s="15" t="s">
        <v>36</v>
      </c>
      <c r="AX418" s="15" t="s">
        <v>88</v>
      </c>
      <c r="AY418" s="251" t="s">
        <v>177</v>
      </c>
    </row>
    <row r="419" spans="1:65" s="2" customFormat="1" ht="21.75" customHeight="1">
      <c r="A419" s="35"/>
      <c r="B419" s="36"/>
      <c r="C419" s="263" t="s">
        <v>885</v>
      </c>
      <c r="D419" s="263" t="s">
        <v>339</v>
      </c>
      <c r="E419" s="264" t="s">
        <v>873</v>
      </c>
      <c r="F419" s="265" t="s">
        <v>1070</v>
      </c>
      <c r="G419" s="266" t="s">
        <v>210</v>
      </c>
      <c r="H419" s="267">
        <v>6</v>
      </c>
      <c r="I419" s="268"/>
      <c r="J419" s="269">
        <f>ROUND(I419*H419,2)</f>
        <v>0</v>
      </c>
      <c r="K419" s="270"/>
      <c r="L419" s="271"/>
      <c r="M419" s="272" t="s">
        <v>1</v>
      </c>
      <c r="N419" s="273" t="s">
        <v>46</v>
      </c>
      <c r="O419" s="72"/>
      <c r="P419" s="215">
        <f>O419*H419</f>
        <v>0</v>
      </c>
      <c r="Q419" s="215">
        <v>1.7999999999999999E-2</v>
      </c>
      <c r="R419" s="215">
        <f>Q419*H419</f>
        <v>0.10799999999999998</v>
      </c>
      <c r="S419" s="215">
        <v>0</v>
      </c>
      <c r="T419" s="216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17" t="s">
        <v>360</v>
      </c>
      <c r="AT419" s="217" t="s">
        <v>339</v>
      </c>
      <c r="AU419" s="217" t="s">
        <v>185</v>
      </c>
      <c r="AY419" s="18" t="s">
        <v>177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8" t="s">
        <v>185</v>
      </c>
      <c r="BK419" s="218">
        <f>ROUND(I419*H419,2)</f>
        <v>0</v>
      </c>
      <c r="BL419" s="18" t="s">
        <v>263</v>
      </c>
      <c r="BM419" s="217" t="s">
        <v>875</v>
      </c>
    </row>
    <row r="420" spans="1:65" s="14" customFormat="1" ht="20.399999999999999">
      <c r="B420" s="230"/>
      <c r="C420" s="231"/>
      <c r="D420" s="221" t="s">
        <v>187</v>
      </c>
      <c r="E420" s="231"/>
      <c r="F420" s="233" t="s">
        <v>876</v>
      </c>
      <c r="G420" s="231"/>
      <c r="H420" s="234">
        <v>6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187</v>
      </c>
      <c r="AU420" s="240" t="s">
        <v>185</v>
      </c>
      <c r="AV420" s="14" t="s">
        <v>185</v>
      </c>
      <c r="AW420" s="14" t="s">
        <v>4</v>
      </c>
      <c r="AX420" s="14" t="s">
        <v>88</v>
      </c>
      <c r="AY420" s="240" t="s">
        <v>177</v>
      </c>
    </row>
    <row r="421" spans="1:65" s="2" customFormat="1" ht="16.5" customHeight="1">
      <c r="A421" s="35"/>
      <c r="B421" s="36"/>
      <c r="C421" s="205" t="s">
        <v>889</v>
      </c>
      <c r="D421" s="205" t="s">
        <v>180</v>
      </c>
      <c r="E421" s="206" t="s">
        <v>878</v>
      </c>
      <c r="F421" s="207" t="s">
        <v>879</v>
      </c>
      <c r="G421" s="208" t="s">
        <v>210</v>
      </c>
      <c r="H421" s="209">
        <v>5.0999999999999996</v>
      </c>
      <c r="I421" s="210"/>
      <c r="J421" s="211">
        <f>ROUND(I421*H421,2)</f>
        <v>0</v>
      </c>
      <c r="K421" s="212"/>
      <c r="L421" s="40"/>
      <c r="M421" s="213" t="s">
        <v>1</v>
      </c>
      <c r="N421" s="214" t="s">
        <v>46</v>
      </c>
      <c r="O421" s="72"/>
      <c r="P421" s="215">
        <f>O421*H421</f>
        <v>0</v>
      </c>
      <c r="Q421" s="215">
        <v>2.9999999999999997E-4</v>
      </c>
      <c r="R421" s="215">
        <f>Q421*H421</f>
        <v>1.5299999999999997E-3</v>
      </c>
      <c r="S421" s="215">
        <v>0</v>
      </c>
      <c r="T421" s="216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7" t="s">
        <v>263</v>
      </c>
      <c r="AT421" s="217" t="s">
        <v>180</v>
      </c>
      <c r="AU421" s="217" t="s">
        <v>185</v>
      </c>
      <c r="AY421" s="18" t="s">
        <v>177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185</v>
      </c>
      <c r="BK421" s="218">
        <f>ROUND(I421*H421,2)</f>
        <v>0</v>
      </c>
      <c r="BL421" s="18" t="s">
        <v>263</v>
      </c>
      <c r="BM421" s="217" t="s">
        <v>880</v>
      </c>
    </row>
    <row r="422" spans="1:65" s="2" customFormat="1" ht="16.5" customHeight="1">
      <c r="A422" s="35"/>
      <c r="B422" s="36"/>
      <c r="C422" s="205" t="s">
        <v>895</v>
      </c>
      <c r="D422" s="205" t="s">
        <v>180</v>
      </c>
      <c r="E422" s="206" t="s">
        <v>882</v>
      </c>
      <c r="F422" s="207" t="s">
        <v>883</v>
      </c>
      <c r="G422" s="208" t="s">
        <v>203</v>
      </c>
      <c r="H422" s="209">
        <v>9</v>
      </c>
      <c r="I422" s="210"/>
      <c r="J422" s="211">
        <f>ROUND(I422*H422,2)</f>
        <v>0</v>
      </c>
      <c r="K422" s="212"/>
      <c r="L422" s="40"/>
      <c r="M422" s="213" t="s">
        <v>1</v>
      </c>
      <c r="N422" s="214" t="s">
        <v>46</v>
      </c>
      <c r="O422" s="72"/>
      <c r="P422" s="215">
        <f>O422*H422</f>
        <v>0</v>
      </c>
      <c r="Q422" s="215">
        <v>3.0000000000000001E-5</v>
      </c>
      <c r="R422" s="215">
        <f>Q422*H422</f>
        <v>2.7E-4</v>
      </c>
      <c r="S422" s="215">
        <v>0</v>
      </c>
      <c r="T422" s="216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7" t="s">
        <v>263</v>
      </c>
      <c r="AT422" s="217" t="s">
        <v>180</v>
      </c>
      <c r="AU422" s="217" t="s">
        <v>185</v>
      </c>
      <c r="AY422" s="18" t="s">
        <v>177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8" t="s">
        <v>185</v>
      </c>
      <c r="BK422" s="218">
        <f>ROUND(I422*H422,2)</f>
        <v>0</v>
      </c>
      <c r="BL422" s="18" t="s">
        <v>263</v>
      </c>
      <c r="BM422" s="217" t="s">
        <v>884</v>
      </c>
    </row>
    <row r="423" spans="1:65" s="2" customFormat="1" ht="21.75" customHeight="1">
      <c r="A423" s="35"/>
      <c r="B423" s="36"/>
      <c r="C423" s="205" t="s">
        <v>899</v>
      </c>
      <c r="D423" s="205" t="s">
        <v>180</v>
      </c>
      <c r="E423" s="206" t="s">
        <v>886</v>
      </c>
      <c r="F423" s="207" t="s">
        <v>887</v>
      </c>
      <c r="G423" s="208" t="s">
        <v>210</v>
      </c>
      <c r="H423" s="209">
        <v>5.0999999999999996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46</v>
      </c>
      <c r="O423" s="72"/>
      <c r="P423" s="215">
        <f>O423*H423</f>
        <v>0</v>
      </c>
      <c r="Q423" s="215">
        <v>7.1500000000000001E-3</v>
      </c>
      <c r="R423" s="215">
        <f>Q423*H423</f>
        <v>3.6464999999999997E-2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263</v>
      </c>
      <c r="AT423" s="217" t="s">
        <v>180</v>
      </c>
      <c r="AU423" s="217" t="s">
        <v>185</v>
      </c>
      <c r="AY423" s="18" t="s">
        <v>177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185</v>
      </c>
      <c r="BK423" s="218">
        <f>ROUND(I423*H423,2)</f>
        <v>0</v>
      </c>
      <c r="BL423" s="18" t="s">
        <v>263</v>
      </c>
      <c r="BM423" s="217" t="s">
        <v>888</v>
      </c>
    </row>
    <row r="424" spans="1:65" s="2" customFormat="1" ht="21.75" customHeight="1">
      <c r="A424" s="35"/>
      <c r="B424" s="36"/>
      <c r="C424" s="205" t="s">
        <v>903</v>
      </c>
      <c r="D424" s="205" t="s">
        <v>180</v>
      </c>
      <c r="E424" s="206" t="s">
        <v>890</v>
      </c>
      <c r="F424" s="207" t="s">
        <v>891</v>
      </c>
      <c r="G424" s="208" t="s">
        <v>426</v>
      </c>
      <c r="H424" s="274"/>
      <c r="I424" s="210"/>
      <c r="J424" s="211">
        <f>ROUND(I424*H424,2)</f>
        <v>0</v>
      </c>
      <c r="K424" s="212"/>
      <c r="L424" s="40"/>
      <c r="M424" s="213" t="s">
        <v>1</v>
      </c>
      <c r="N424" s="214" t="s">
        <v>46</v>
      </c>
      <c r="O424" s="72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7" t="s">
        <v>263</v>
      </c>
      <c r="AT424" s="217" t="s">
        <v>180</v>
      </c>
      <c r="AU424" s="217" t="s">
        <v>185</v>
      </c>
      <c r="AY424" s="18" t="s">
        <v>177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185</v>
      </c>
      <c r="BK424" s="218">
        <f>ROUND(I424*H424,2)</f>
        <v>0</v>
      </c>
      <c r="BL424" s="18" t="s">
        <v>263</v>
      </c>
      <c r="BM424" s="217" t="s">
        <v>892</v>
      </c>
    </row>
    <row r="425" spans="1:65" s="12" customFormat="1" ht="22.8" customHeight="1">
      <c r="B425" s="189"/>
      <c r="C425" s="190"/>
      <c r="D425" s="191" t="s">
        <v>79</v>
      </c>
      <c r="E425" s="203" t="s">
        <v>893</v>
      </c>
      <c r="F425" s="203" t="s">
        <v>894</v>
      </c>
      <c r="G425" s="190"/>
      <c r="H425" s="190"/>
      <c r="I425" s="193"/>
      <c r="J425" s="204">
        <f>BK425</f>
        <v>0</v>
      </c>
      <c r="K425" s="190"/>
      <c r="L425" s="195"/>
      <c r="M425" s="196"/>
      <c r="N425" s="197"/>
      <c r="O425" s="197"/>
      <c r="P425" s="198">
        <f>SUM(P426:P438)</f>
        <v>0</v>
      </c>
      <c r="Q425" s="197"/>
      <c r="R425" s="198">
        <f>SUM(R426:R438)</f>
        <v>0.12939510000000001</v>
      </c>
      <c r="S425" s="197"/>
      <c r="T425" s="199">
        <f>SUM(T426:T438)</f>
        <v>0</v>
      </c>
      <c r="AR425" s="200" t="s">
        <v>185</v>
      </c>
      <c r="AT425" s="201" t="s">
        <v>79</v>
      </c>
      <c r="AU425" s="201" t="s">
        <v>88</v>
      </c>
      <c r="AY425" s="200" t="s">
        <v>177</v>
      </c>
      <c r="BK425" s="202">
        <f>SUM(BK426:BK438)</f>
        <v>0</v>
      </c>
    </row>
    <row r="426" spans="1:65" s="2" customFormat="1" ht="21.75" customHeight="1">
      <c r="A426" s="35"/>
      <c r="B426" s="36"/>
      <c r="C426" s="205" t="s">
        <v>907</v>
      </c>
      <c r="D426" s="205" t="s">
        <v>180</v>
      </c>
      <c r="E426" s="206" t="s">
        <v>896</v>
      </c>
      <c r="F426" s="207" t="s">
        <v>897</v>
      </c>
      <c r="G426" s="208" t="s">
        <v>210</v>
      </c>
      <c r="H426" s="209">
        <v>39.700000000000003</v>
      </c>
      <c r="I426" s="210"/>
      <c r="J426" s="211">
        <f>ROUND(I426*H426,2)</f>
        <v>0</v>
      </c>
      <c r="K426" s="212"/>
      <c r="L426" s="40"/>
      <c r="M426" s="213" t="s">
        <v>1</v>
      </c>
      <c r="N426" s="214" t="s">
        <v>46</v>
      </c>
      <c r="O426" s="72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7" t="s">
        <v>263</v>
      </c>
      <c r="AT426" s="217" t="s">
        <v>180</v>
      </c>
      <c r="AU426" s="217" t="s">
        <v>185</v>
      </c>
      <c r="AY426" s="18" t="s">
        <v>177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185</v>
      </c>
      <c r="BK426" s="218">
        <f>ROUND(I426*H426,2)</f>
        <v>0</v>
      </c>
      <c r="BL426" s="18" t="s">
        <v>263</v>
      </c>
      <c r="BM426" s="217" t="s">
        <v>898</v>
      </c>
    </row>
    <row r="427" spans="1:65" s="2" customFormat="1" ht="16.5" customHeight="1">
      <c r="A427" s="35"/>
      <c r="B427" s="36"/>
      <c r="C427" s="205" t="s">
        <v>911</v>
      </c>
      <c r="D427" s="205" t="s">
        <v>180</v>
      </c>
      <c r="E427" s="206" t="s">
        <v>900</v>
      </c>
      <c r="F427" s="207" t="s">
        <v>901</v>
      </c>
      <c r="G427" s="208" t="s">
        <v>210</v>
      </c>
      <c r="H427" s="209">
        <v>39.700000000000003</v>
      </c>
      <c r="I427" s="210"/>
      <c r="J427" s="211">
        <f>ROUND(I427*H427,2)</f>
        <v>0</v>
      </c>
      <c r="K427" s="212"/>
      <c r="L427" s="40"/>
      <c r="M427" s="213" t="s">
        <v>1</v>
      </c>
      <c r="N427" s="214" t="s">
        <v>46</v>
      </c>
      <c r="O427" s="72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17" t="s">
        <v>263</v>
      </c>
      <c r="AT427" s="217" t="s">
        <v>180</v>
      </c>
      <c r="AU427" s="217" t="s">
        <v>185</v>
      </c>
      <c r="AY427" s="18" t="s">
        <v>177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185</v>
      </c>
      <c r="BK427" s="218">
        <f>ROUND(I427*H427,2)</f>
        <v>0</v>
      </c>
      <c r="BL427" s="18" t="s">
        <v>263</v>
      </c>
      <c r="BM427" s="217" t="s">
        <v>902</v>
      </c>
    </row>
    <row r="428" spans="1:65" s="2" customFormat="1" ht="21.75" customHeight="1">
      <c r="A428" s="35"/>
      <c r="B428" s="36"/>
      <c r="C428" s="205" t="s">
        <v>916</v>
      </c>
      <c r="D428" s="205" t="s">
        <v>180</v>
      </c>
      <c r="E428" s="206" t="s">
        <v>904</v>
      </c>
      <c r="F428" s="207" t="s">
        <v>905</v>
      </c>
      <c r="G428" s="208" t="s">
        <v>210</v>
      </c>
      <c r="H428" s="209">
        <v>39.700000000000003</v>
      </c>
      <c r="I428" s="210"/>
      <c r="J428" s="211">
        <f>ROUND(I428*H428,2)</f>
        <v>0</v>
      </c>
      <c r="K428" s="212"/>
      <c r="L428" s="40"/>
      <c r="M428" s="213" t="s">
        <v>1</v>
      </c>
      <c r="N428" s="214" t="s">
        <v>46</v>
      </c>
      <c r="O428" s="72"/>
      <c r="P428" s="215">
        <f>O428*H428</f>
        <v>0</v>
      </c>
      <c r="Q428" s="215">
        <v>3.0000000000000001E-5</v>
      </c>
      <c r="R428" s="215">
        <f>Q428*H428</f>
        <v>1.1910000000000002E-3</v>
      </c>
      <c r="S428" s="215">
        <v>0</v>
      </c>
      <c r="T428" s="21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7" t="s">
        <v>263</v>
      </c>
      <c r="AT428" s="217" t="s">
        <v>180</v>
      </c>
      <c r="AU428" s="217" t="s">
        <v>185</v>
      </c>
      <c r="AY428" s="18" t="s">
        <v>177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185</v>
      </c>
      <c r="BK428" s="218">
        <f>ROUND(I428*H428,2)</f>
        <v>0</v>
      </c>
      <c r="BL428" s="18" t="s">
        <v>263</v>
      </c>
      <c r="BM428" s="217" t="s">
        <v>906</v>
      </c>
    </row>
    <row r="429" spans="1:65" s="2" customFormat="1" ht="16.5" customHeight="1">
      <c r="A429" s="35"/>
      <c r="B429" s="36"/>
      <c r="C429" s="205" t="s">
        <v>921</v>
      </c>
      <c r="D429" s="205" t="s">
        <v>180</v>
      </c>
      <c r="E429" s="206" t="s">
        <v>908</v>
      </c>
      <c r="F429" s="207" t="s">
        <v>909</v>
      </c>
      <c r="G429" s="208" t="s">
        <v>210</v>
      </c>
      <c r="H429" s="209">
        <v>34.6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46</v>
      </c>
      <c r="O429" s="72"/>
      <c r="P429" s="215">
        <f>O429*H429</f>
        <v>0</v>
      </c>
      <c r="Q429" s="215">
        <v>2.9999999999999997E-4</v>
      </c>
      <c r="R429" s="215">
        <f>Q429*H429</f>
        <v>1.038E-2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263</v>
      </c>
      <c r="AT429" s="217" t="s">
        <v>180</v>
      </c>
      <c r="AU429" s="217" t="s">
        <v>185</v>
      </c>
      <c r="AY429" s="18" t="s">
        <v>177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185</v>
      </c>
      <c r="BK429" s="218">
        <f>ROUND(I429*H429,2)</f>
        <v>0</v>
      </c>
      <c r="BL429" s="18" t="s">
        <v>263</v>
      </c>
      <c r="BM429" s="217" t="s">
        <v>910</v>
      </c>
    </row>
    <row r="430" spans="1:65" s="14" customFormat="1" ht="10.199999999999999">
      <c r="B430" s="230"/>
      <c r="C430" s="231"/>
      <c r="D430" s="221" t="s">
        <v>187</v>
      </c>
      <c r="E430" s="232" t="s">
        <v>1</v>
      </c>
      <c r="F430" s="233" t="s">
        <v>1029</v>
      </c>
      <c r="G430" s="231"/>
      <c r="H430" s="234">
        <v>34.6</v>
      </c>
      <c r="I430" s="235"/>
      <c r="J430" s="231"/>
      <c r="K430" s="231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187</v>
      </c>
      <c r="AU430" s="240" t="s">
        <v>185</v>
      </c>
      <c r="AV430" s="14" t="s">
        <v>185</v>
      </c>
      <c r="AW430" s="14" t="s">
        <v>36</v>
      </c>
      <c r="AX430" s="14" t="s">
        <v>88</v>
      </c>
      <c r="AY430" s="240" t="s">
        <v>177</v>
      </c>
    </row>
    <row r="431" spans="1:65" s="2" customFormat="1" ht="33" customHeight="1">
      <c r="A431" s="35"/>
      <c r="B431" s="36"/>
      <c r="C431" s="263" t="s">
        <v>926</v>
      </c>
      <c r="D431" s="263" t="s">
        <v>339</v>
      </c>
      <c r="E431" s="264" t="s">
        <v>912</v>
      </c>
      <c r="F431" s="265" t="s">
        <v>913</v>
      </c>
      <c r="G431" s="266" t="s">
        <v>210</v>
      </c>
      <c r="H431" s="267">
        <v>38.06</v>
      </c>
      <c r="I431" s="268"/>
      <c r="J431" s="269">
        <f>ROUND(I431*H431,2)</f>
        <v>0</v>
      </c>
      <c r="K431" s="270"/>
      <c r="L431" s="271"/>
      <c r="M431" s="272" t="s">
        <v>1</v>
      </c>
      <c r="N431" s="273" t="s">
        <v>46</v>
      </c>
      <c r="O431" s="72"/>
      <c r="P431" s="215">
        <f>O431*H431</f>
        <v>0</v>
      </c>
      <c r="Q431" s="215">
        <v>2.8700000000000002E-3</v>
      </c>
      <c r="R431" s="215">
        <f>Q431*H431</f>
        <v>0.10923220000000002</v>
      </c>
      <c r="S431" s="215">
        <v>0</v>
      </c>
      <c r="T431" s="21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7" t="s">
        <v>360</v>
      </c>
      <c r="AT431" s="217" t="s">
        <v>339</v>
      </c>
      <c r="AU431" s="217" t="s">
        <v>185</v>
      </c>
      <c r="AY431" s="18" t="s">
        <v>177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185</v>
      </c>
      <c r="BK431" s="218">
        <f>ROUND(I431*H431,2)</f>
        <v>0</v>
      </c>
      <c r="BL431" s="18" t="s">
        <v>263</v>
      </c>
      <c r="BM431" s="217" t="s">
        <v>914</v>
      </c>
    </row>
    <row r="432" spans="1:65" s="14" customFormat="1" ht="10.199999999999999">
      <c r="B432" s="230"/>
      <c r="C432" s="231"/>
      <c r="D432" s="221" t="s">
        <v>187</v>
      </c>
      <c r="E432" s="231"/>
      <c r="F432" s="233" t="s">
        <v>1071</v>
      </c>
      <c r="G432" s="231"/>
      <c r="H432" s="234">
        <v>38.06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187</v>
      </c>
      <c r="AU432" s="240" t="s">
        <v>185</v>
      </c>
      <c r="AV432" s="14" t="s">
        <v>185</v>
      </c>
      <c r="AW432" s="14" t="s">
        <v>4</v>
      </c>
      <c r="AX432" s="14" t="s">
        <v>88</v>
      </c>
      <c r="AY432" s="240" t="s">
        <v>177</v>
      </c>
    </row>
    <row r="433" spans="1:65" s="2" customFormat="1" ht="16.5" customHeight="1">
      <c r="A433" s="35"/>
      <c r="B433" s="36"/>
      <c r="C433" s="205" t="s">
        <v>930</v>
      </c>
      <c r="D433" s="205" t="s">
        <v>180</v>
      </c>
      <c r="E433" s="206" t="s">
        <v>917</v>
      </c>
      <c r="F433" s="207" t="s">
        <v>918</v>
      </c>
      <c r="G433" s="208" t="s">
        <v>203</v>
      </c>
      <c r="H433" s="209">
        <v>44.5</v>
      </c>
      <c r="I433" s="210"/>
      <c r="J433" s="211">
        <f>ROUND(I433*H433,2)</f>
        <v>0</v>
      </c>
      <c r="K433" s="212"/>
      <c r="L433" s="40"/>
      <c r="M433" s="213" t="s">
        <v>1</v>
      </c>
      <c r="N433" s="214" t="s">
        <v>46</v>
      </c>
      <c r="O433" s="72"/>
      <c r="P433" s="215">
        <f>O433*H433</f>
        <v>0</v>
      </c>
      <c r="Q433" s="215">
        <v>2.0000000000000002E-5</v>
      </c>
      <c r="R433" s="215">
        <f>Q433*H433</f>
        <v>8.9000000000000006E-4</v>
      </c>
      <c r="S433" s="215">
        <v>0</v>
      </c>
      <c r="T433" s="21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263</v>
      </c>
      <c r="AT433" s="217" t="s">
        <v>180</v>
      </c>
      <c r="AU433" s="217" t="s">
        <v>185</v>
      </c>
      <c r="AY433" s="18" t="s">
        <v>177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185</v>
      </c>
      <c r="BK433" s="218">
        <f>ROUND(I433*H433,2)</f>
        <v>0</v>
      </c>
      <c r="BL433" s="18" t="s">
        <v>263</v>
      </c>
      <c r="BM433" s="217" t="s">
        <v>919</v>
      </c>
    </row>
    <row r="434" spans="1:65" s="2" customFormat="1" ht="16.5" customHeight="1">
      <c r="A434" s="35"/>
      <c r="B434" s="36"/>
      <c r="C434" s="263" t="s">
        <v>934</v>
      </c>
      <c r="D434" s="263" t="s">
        <v>339</v>
      </c>
      <c r="E434" s="264" t="s">
        <v>922</v>
      </c>
      <c r="F434" s="265" t="s">
        <v>923</v>
      </c>
      <c r="G434" s="266" t="s">
        <v>192</v>
      </c>
      <c r="H434" s="267">
        <v>51.345999999999997</v>
      </c>
      <c r="I434" s="268"/>
      <c r="J434" s="269">
        <f>ROUND(I434*H434,2)</f>
        <v>0</v>
      </c>
      <c r="K434" s="270"/>
      <c r="L434" s="271"/>
      <c r="M434" s="272" t="s">
        <v>1</v>
      </c>
      <c r="N434" s="273" t="s">
        <v>46</v>
      </c>
      <c r="O434" s="72"/>
      <c r="P434" s="215">
        <f>O434*H434</f>
        <v>0</v>
      </c>
      <c r="Q434" s="215">
        <v>1.4999999999999999E-4</v>
      </c>
      <c r="R434" s="215">
        <f>Q434*H434</f>
        <v>7.7018999999999985E-3</v>
      </c>
      <c r="S434" s="215">
        <v>0</v>
      </c>
      <c r="T434" s="216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17" t="s">
        <v>360</v>
      </c>
      <c r="AT434" s="217" t="s">
        <v>339</v>
      </c>
      <c r="AU434" s="217" t="s">
        <v>185</v>
      </c>
      <c r="AY434" s="18" t="s">
        <v>177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8" t="s">
        <v>185</v>
      </c>
      <c r="BK434" s="218">
        <f>ROUND(I434*H434,2)</f>
        <v>0</v>
      </c>
      <c r="BL434" s="18" t="s">
        <v>263</v>
      </c>
      <c r="BM434" s="217" t="s">
        <v>924</v>
      </c>
    </row>
    <row r="435" spans="1:65" s="14" customFormat="1" ht="20.399999999999999">
      <c r="B435" s="230"/>
      <c r="C435" s="231"/>
      <c r="D435" s="221" t="s">
        <v>187</v>
      </c>
      <c r="E435" s="231"/>
      <c r="F435" s="233" t="s">
        <v>1072</v>
      </c>
      <c r="G435" s="231"/>
      <c r="H435" s="234">
        <v>51.345999999999997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187</v>
      </c>
      <c r="AU435" s="240" t="s">
        <v>185</v>
      </c>
      <c r="AV435" s="14" t="s">
        <v>185</v>
      </c>
      <c r="AW435" s="14" t="s">
        <v>4</v>
      </c>
      <c r="AX435" s="14" t="s">
        <v>88</v>
      </c>
      <c r="AY435" s="240" t="s">
        <v>177</v>
      </c>
    </row>
    <row r="436" spans="1:65" s="2" customFormat="1" ht="16.5" customHeight="1">
      <c r="A436" s="35"/>
      <c r="B436" s="36"/>
      <c r="C436" s="205" t="s">
        <v>940</v>
      </c>
      <c r="D436" s="205" t="s">
        <v>180</v>
      </c>
      <c r="E436" s="206" t="s">
        <v>927</v>
      </c>
      <c r="F436" s="207" t="s">
        <v>928</v>
      </c>
      <c r="G436" s="208" t="s">
        <v>203</v>
      </c>
      <c r="H436" s="209">
        <v>4</v>
      </c>
      <c r="I436" s="210"/>
      <c r="J436" s="211">
        <f>ROUND(I436*H436,2)</f>
        <v>0</v>
      </c>
      <c r="K436" s="212"/>
      <c r="L436" s="40"/>
      <c r="M436" s="213" t="s">
        <v>1</v>
      </c>
      <c r="N436" s="214" t="s">
        <v>46</v>
      </c>
      <c r="O436" s="72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17" t="s">
        <v>263</v>
      </c>
      <c r="AT436" s="217" t="s">
        <v>180</v>
      </c>
      <c r="AU436" s="217" t="s">
        <v>185</v>
      </c>
      <c r="AY436" s="18" t="s">
        <v>177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185</v>
      </c>
      <c r="BK436" s="218">
        <f>ROUND(I436*H436,2)</f>
        <v>0</v>
      </c>
      <c r="BL436" s="18" t="s">
        <v>263</v>
      </c>
      <c r="BM436" s="217" t="s">
        <v>929</v>
      </c>
    </row>
    <row r="437" spans="1:65" s="2" customFormat="1" ht="16.5" customHeight="1">
      <c r="A437" s="35"/>
      <c r="B437" s="36"/>
      <c r="C437" s="263" t="s">
        <v>946</v>
      </c>
      <c r="D437" s="263" t="s">
        <v>339</v>
      </c>
      <c r="E437" s="264" t="s">
        <v>931</v>
      </c>
      <c r="F437" s="265" t="s">
        <v>932</v>
      </c>
      <c r="G437" s="266" t="s">
        <v>203</v>
      </c>
      <c r="H437" s="267">
        <v>4</v>
      </c>
      <c r="I437" s="268"/>
      <c r="J437" s="269">
        <f>ROUND(I437*H437,2)</f>
        <v>0</v>
      </c>
      <c r="K437" s="270"/>
      <c r="L437" s="271"/>
      <c r="M437" s="272" t="s">
        <v>1</v>
      </c>
      <c r="N437" s="273" t="s">
        <v>46</v>
      </c>
      <c r="O437" s="72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17" t="s">
        <v>360</v>
      </c>
      <c r="AT437" s="217" t="s">
        <v>339</v>
      </c>
      <c r="AU437" s="217" t="s">
        <v>185</v>
      </c>
      <c r="AY437" s="18" t="s">
        <v>177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185</v>
      </c>
      <c r="BK437" s="218">
        <f>ROUND(I437*H437,2)</f>
        <v>0</v>
      </c>
      <c r="BL437" s="18" t="s">
        <v>263</v>
      </c>
      <c r="BM437" s="217" t="s">
        <v>933</v>
      </c>
    </row>
    <row r="438" spans="1:65" s="2" customFormat="1" ht="21.75" customHeight="1">
      <c r="A438" s="35"/>
      <c r="B438" s="36"/>
      <c r="C438" s="205" t="s">
        <v>951</v>
      </c>
      <c r="D438" s="205" t="s">
        <v>180</v>
      </c>
      <c r="E438" s="206" t="s">
        <v>935</v>
      </c>
      <c r="F438" s="207" t="s">
        <v>936</v>
      </c>
      <c r="G438" s="208" t="s">
        <v>426</v>
      </c>
      <c r="H438" s="274"/>
      <c r="I438" s="210"/>
      <c r="J438" s="211">
        <f>ROUND(I438*H438,2)</f>
        <v>0</v>
      </c>
      <c r="K438" s="212"/>
      <c r="L438" s="40"/>
      <c r="M438" s="213" t="s">
        <v>1</v>
      </c>
      <c r="N438" s="214" t="s">
        <v>46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263</v>
      </c>
      <c r="AT438" s="217" t="s">
        <v>180</v>
      </c>
      <c r="AU438" s="217" t="s">
        <v>185</v>
      </c>
      <c r="AY438" s="18" t="s">
        <v>177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185</v>
      </c>
      <c r="BK438" s="218">
        <f>ROUND(I438*H438,2)</f>
        <v>0</v>
      </c>
      <c r="BL438" s="18" t="s">
        <v>263</v>
      </c>
      <c r="BM438" s="217" t="s">
        <v>937</v>
      </c>
    </row>
    <row r="439" spans="1:65" s="12" customFormat="1" ht="22.8" customHeight="1">
      <c r="B439" s="189"/>
      <c r="C439" s="190"/>
      <c r="D439" s="191" t="s">
        <v>79</v>
      </c>
      <c r="E439" s="203" t="s">
        <v>938</v>
      </c>
      <c r="F439" s="203" t="s">
        <v>939</v>
      </c>
      <c r="G439" s="190"/>
      <c r="H439" s="190"/>
      <c r="I439" s="193"/>
      <c r="J439" s="204">
        <f>BK439</f>
        <v>0</v>
      </c>
      <c r="K439" s="190"/>
      <c r="L439" s="195"/>
      <c r="M439" s="196"/>
      <c r="N439" s="197"/>
      <c r="O439" s="197"/>
      <c r="P439" s="198">
        <f>SUM(P440:P449)</f>
        <v>0</v>
      </c>
      <c r="Q439" s="197"/>
      <c r="R439" s="198">
        <f>SUM(R440:R449)</f>
        <v>0.29846499999999998</v>
      </c>
      <c r="S439" s="197"/>
      <c r="T439" s="199">
        <f>SUM(T440:T449)</f>
        <v>0</v>
      </c>
      <c r="AR439" s="200" t="s">
        <v>185</v>
      </c>
      <c r="AT439" s="201" t="s">
        <v>79</v>
      </c>
      <c r="AU439" s="201" t="s">
        <v>88</v>
      </c>
      <c r="AY439" s="200" t="s">
        <v>177</v>
      </c>
      <c r="BK439" s="202">
        <f>SUM(BK440:BK449)</f>
        <v>0</v>
      </c>
    </row>
    <row r="440" spans="1:65" s="2" customFormat="1" ht="21.75" customHeight="1">
      <c r="A440" s="35"/>
      <c r="B440" s="36"/>
      <c r="C440" s="205" t="s">
        <v>955</v>
      </c>
      <c r="D440" s="205" t="s">
        <v>180</v>
      </c>
      <c r="E440" s="206" t="s">
        <v>941</v>
      </c>
      <c r="F440" s="207" t="s">
        <v>942</v>
      </c>
      <c r="G440" s="208" t="s">
        <v>210</v>
      </c>
      <c r="H440" s="209">
        <v>18.05</v>
      </c>
      <c r="I440" s="210"/>
      <c r="J440" s="211">
        <f>ROUND(I440*H440,2)</f>
        <v>0</v>
      </c>
      <c r="K440" s="212"/>
      <c r="L440" s="40"/>
      <c r="M440" s="213" t="s">
        <v>1</v>
      </c>
      <c r="N440" s="214" t="s">
        <v>46</v>
      </c>
      <c r="O440" s="72"/>
      <c r="P440" s="215">
        <f>O440*H440</f>
        <v>0</v>
      </c>
      <c r="Q440" s="215">
        <v>3.0000000000000001E-3</v>
      </c>
      <c r="R440" s="215">
        <f>Q440*H440</f>
        <v>5.4150000000000004E-2</v>
      </c>
      <c r="S440" s="215">
        <v>0</v>
      </c>
      <c r="T440" s="216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17" t="s">
        <v>263</v>
      </c>
      <c r="AT440" s="217" t="s">
        <v>180</v>
      </c>
      <c r="AU440" s="217" t="s">
        <v>185</v>
      </c>
      <c r="AY440" s="18" t="s">
        <v>177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8" t="s">
        <v>185</v>
      </c>
      <c r="BK440" s="218">
        <f>ROUND(I440*H440,2)</f>
        <v>0</v>
      </c>
      <c r="BL440" s="18" t="s">
        <v>263</v>
      </c>
      <c r="BM440" s="217" t="s">
        <v>943</v>
      </c>
    </row>
    <row r="441" spans="1:65" s="14" customFormat="1" ht="10.199999999999999">
      <c r="B441" s="230"/>
      <c r="C441" s="231"/>
      <c r="D441" s="221" t="s">
        <v>187</v>
      </c>
      <c r="E441" s="232" t="s">
        <v>1</v>
      </c>
      <c r="F441" s="233" t="s">
        <v>1073</v>
      </c>
      <c r="G441" s="231"/>
      <c r="H441" s="234">
        <v>20.100000000000001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187</v>
      </c>
      <c r="AU441" s="240" t="s">
        <v>185</v>
      </c>
      <c r="AV441" s="14" t="s">
        <v>185</v>
      </c>
      <c r="AW441" s="14" t="s">
        <v>36</v>
      </c>
      <c r="AX441" s="14" t="s">
        <v>80</v>
      </c>
      <c r="AY441" s="240" t="s">
        <v>177</v>
      </c>
    </row>
    <row r="442" spans="1:65" s="14" customFormat="1" ht="10.199999999999999">
      <c r="B442" s="230"/>
      <c r="C442" s="231"/>
      <c r="D442" s="221" t="s">
        <v>187</v>
      </c>
      <c r="E442" s="232" t="s">
        <v>1</v>
      </c>
      <c r="F442" s="233" t="s">
        <v>945</v>
      </c>
      <c r="G442" s="231"/>
      <c r="H442" s="234">
        <v>-2.0499999999999998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187</v>
      </c>
      <c r="AU442" s="240" t="s">
        <v>185</v>
      </c>
      <c r="AV442" s="14" t="s">
        <v>185</v>
      </c>
      <c r="AW442" s="14" t="s">
        <v>36</v>
      </c>
      <c r="AX442" s="14" t="s">
        <v>80</v>
      </c>
      <c r="AY442" s="240" t="s">
        <v>177</v>
      </c>
    </row>
    <row r="443" spans="1:65" s="15" customFormat="1" ht="10.199999999999999">
      <c r="B443" s="241"/>
      <c r="C443" s="242"/>
      <c r="D443" s="221" t="s">
        <v>187</v>
      </c>
      <c r="E443" s="243" t="s">
        <v>1</v>
      </c>
      <c r="F443" s="244" t="s">
        <v>217</v>
      </c>
      <c r="G443" s="242"/>
      <c r="H443" s="245">
        <v>18.05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AT443" s="251" t="s">
        <v>187</v>
      </c>
      <c r="AU443" s="251" t="s">
        <v>185</v>
      </c>
      <c r="AV443" s="15" t="s">
        <v>184</v>
      </c>
      <c r="AW443" s="15" t="s">
        <v>36</v>
      </c>
      <c r="AX443" s="15" t="s">
        <v>88</v>
      </c>
      <c r="AY443" s="251" t="s">
        <v>177</v>
      </c>
    </row>
    <row r="444" spans="1:65" s="2" customFormat="1" ht="33" customHeight="1">
      <c r="A444" s="35"/>
      <c r="B444" s="36"/>
      <c r="C444" s="263" t="s">
        <v>959</v>
      </c>
      <c r="D444" s="263" t="s">
        <v>339</v>
      </c>
      <c r="E444" s="264" t="s">
        <v>947</v>
      </c>
      <c r="F444" s="265" t="s">
        <v>1074</v>
      </c>
      <c r="G444" s="266" t="s">
        <v>210</v>
      </c>
      <c r="H444" s="267">
        <v>20</v>
      </c>
      <c r="I444" s="268"/>
      <c r="J444" s="269">
        <f>ROUND(I444*H444,2)</f>
        <v>0</v>
      </c>
      <c r="K444" s="270"/>
      <c r="L444" s="271"/>
      <c r="M444" s="272" t="s">
        <v>1</v>
      </c>
      <c r="N444" s="273" t="s">
        <v>46</v>
      </c>
      <c r="O444" s="72"/>
      <c r="P444" s="215">
        <f>O444*H444</f>
        <v>0</v>
      </c>
      <c r="Q444" s="215">
        <v>1.18E-2</v>
      </c>
      <c r="R444" s="215">
        <f>Q444*H444</f>
        <v>0.23599999999999999</v>
      </c>
      <c r="S444" s="215">
        <v>0</v>
      </c>
      <c r="T444" s="216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17" t="s">
        <v>360</v>
      </c>
      <c r="AT444" s="217" t="s">
        <v>339</v>
      </c>
      <c r="AU444" s="217" t="s">
        <v>185</v>
      </c>
      <c r="AY444" s="18" t="s">
        <v>177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8" t="s">
        <v>185</v>
      </c>
      <c r="BK444" s="218">
        <f>ROUND(I444*H444,2)</f>
        <v>0</v>
      </c>
      <c r="BL444" s="18" t="s">
        <v>263</v>
      </c>
      <c r="BM444" s="217" t="s">
        <v>949</v>
      </c>
    </row>
    <row r="445" spans="1:65" s="14" customFormat="1" ht="10.199999999999999">
      <c r="B445" s="230"/>
      <c r="C445" s="231"/>
      <c r="D445" s="221" t="s">
        <v>187</v>
      </c>
      <c r="E445" s="231"/>
      <c r="F445" s="233" t="s">
        <v>1075</v>
      </c>
      <c r="G445" s="231"/>
      <c r="H445" s="234">
        <v>20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187</v>
      </c>
      <c r="AU445" s="240" t="s">
        <v>185</v>
      </c>
      <c r="AV445" s="14" t="s">
        <v>185</v>
      </c>
      <c r="AW445" s="14" t="s">
        <v>4</v>
      </c>
      <c r="AX445" s="14" t="s">
        <v>88</v>
      </c>
      <c r="AY445" s="240" t="s">
        <v>177</v>
      </c>
    </row>
    <row r="446" spans="1:65" s="2" customFormat="1" ht="16.5" customHeight="1">
      <c r="A446" s="35"/>
      <c r="B446" s="36"/>
      <c r="C446" s="205" t="s">
        <v>963</v>
      </c>
      <c r="D446" s="205" t="s">
        <v>180</v>
      </c>
      <c r="E446" s="206" t="s">
        <v>952</v>
      </c>
      <c r="F446" s="207" t="s">
        <v>953</v>
      </c>
      <c r="G446" s="208" t="s">
        <v>203</v>
      </c>
      <c r="H446" s="209">
        <v>8</v>
      </c>
      <c r="I446" s="210"/>
      <c r="J446" s="211">
        <f>ROUND(I446*H446,2)</f>
        <v>0</v>
      </c>
      <c r="K446" s="212"/>
      <c r="L446" s="40"/>
      <c r="M446" s="213" t="s">
        <v>1</v>
      </c>
      <c r="N446" s="214" t="s">
        <v>46</v>
      </c>
      <c r="O446" s="72"/>
      <c r="P446" s="215">
        <f>O446*H446</f>
        <v>0</v>
      </c>
      <c r="Q446" s="215">
        <v>3.1E-4</v>
      </c>
      <c r="R446" s="215">
        <f>Q446*H446</f>
        <v>2.48E-3</v>
      </c>
      <c r="S446" s="215">
        <v>0</v>
      </c>
      <c r="T446" s="216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17" t="s">
        <v>263</v>
      </c>
      <c r="AT446" s="217" t="s">
        <v>180</v>
      </c>
      <c r="AU446" s="217" t="s">
        <v>185</v>
      </c>
      <c r="AY446" s="18" t="s">
        <v>177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8" t="s">
        <v>185</v>
      </c>
      <c r="BK446" s="218">
        <f>ROUND(I446*H446,2)</f>
        <v>0</v>
      </c>
      <c r="BL446" s="18" t="s">
        <v>263</v>
      </c>
      <c r="BM446" s="217" t="s">
        <v>954</v>
      </c>
    </row>
    <row r="447" spans="1:65" s="2" customFormat="1" ht="16.5" customHeight="1">
      <c r="A447" s="35"/>
      <c r="B447" s="36"/>
      <c r="C447" s="205" t="s">
        <v>969</v>
      </c>
      <c r="D447" s="205" t="s">
        <v>180</v>
      </c>
      <c r="E447" s="206" t="s">
        <v>956</v>
      </c>
      <c r="F447" s="207" t="s">
        <v>957</v>
      </c>
      <c r="G447" s="208" t="s">
        <v>210</v>
      </c>
      <c r="H447" s="209">
        <v>18.05</v>
      </c>
      <c r="I447" s="210"/>
      <c r="J447" s="211">
        <f>ROUND(I447*H447,2)</f>
        <v>0</v>
      </c>
      <c r="K447" s="212"/>
      <c r="L447" s="40"/>
      <c r="M447" s="213" t="s">
        <v>1</v>
      </c>
      <c r="N447" s="214" t="s">
        <v>46</v>
      </c>
      <c r="O447" s="72"/>
      <c r="P447" s="215">
        <f>O447*H447</f>
        <v>0</v>
      </c>
      <c r="Q447" s="215">
        <v>2.9999999999999997E-4</v>
      </c>
      <c r="R447" s="215">
        <f>Q447*H447</f>
        <v>5.4149999999999997E-3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263</v>
      </c>
      <c r="AT447" s="217" t="s">
        <v>180</v>
      </c>
      <c r="AU447" s="217" t="s">
        <v>185</v>
      </c>
      <c r="AY447" s="18" t="s">
        <v>177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185</v>
      </c>
      <c r="BK447" s="218">
        <f>ROUND(I447*H447,2)</f>
        <v>0</v>
      </c>
      <c r="BL447" s="18" t="s">
        <v>263</v>
      </c>
      <c r="BM447" s="217" t="s">
        <v>958</v>
      </c>
    </row>
    <row r="448" spans="1:65" s="2" customFormat="1" ht="16.5" customHeight="1">
      <c r="A448" s="35"/>
      <c r="B448" s="36"/>
      <c r="C448" s="205" t="s">
        <v>973</v>
      </c>
      <c r="D448" s="205" t="s">
        <v>180</v>
      </c>
      <c r="E448" s="206" t="s">
        <v>960</v>
      </c>
      <c r="F448" s="207" t="s">
        <v>961</v>
      </c>
      <c r="G448" s="208" t="s">
        <v>203</v>
      </c>
      <c r="H448" s="209">
        <v>14</v>
      </c>
      <c r="I448" s="210"/>
      <c r="J448" s="211">
        <f>ROUND(I448*H448,2)</f>
        <v>0</v>
      </c>
      <c r="K448" s="212"/>
      <c r="L448" s="40"/>
      <c r="M448" s="213" t="s">
        <v>1</v>
      </c>
      <c r="N448" s="214" t="s">
        <v>46</v>
      </c>
      <c r="O448" s="72"/>
      <c r="P448" s="215">
        <f>O448*H448</f>
        <v>0</v>
      </c>
      <c r="Q448" s="215">
        <v>3.0000000000000001E-5</v>
      </c>
      <c r="R448" s="215">
        <f>Q448*H448</f>
        <v>4.2000000000000002E-4</v>
      </c>
      <c r="S448" s="215">
        <v>0</v>
      </c>
      <c r="T448" s="216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17" t="s">
        <v>263</v>
      </c>
      <c r="AT448" s="217" t="s">
        <v>180</v>
      </c>
      <c r="AU448" s="217" t="s">
        <v>185</v>
      </c>
      <c r="AY448" s="18" t="s">
        <v>177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8" t="s">
        <v>185</v>
      </c>
      <c r="BK448" s="218">
        <f>ROUND(I448*H448,2)</f>
        <v>0</v>
      </c>
      <c r="BL448" s="18" t="s">
        <v>263</v>
      </c>
      <c r="BM448" s="217" t="s">
        <v>962</v>
      </c>
    </row>
    <row r="449" spans="1:65" s="2" customFormat="1" ht="21.75" customHeight="1">
      <c r="A449" s="35"/>
      <c r="B449" s="36"/>
      <c r="C449" s="205" t="s">
        <v>980</v>
      </c>
      <c r="D449" s="205" t="s">
        <v>180</v>
      </c>
      <c r="E449" s="206" t="s">
        <v>964</v>
      </c>
      <c r="F449" s="207" t="s">
        <v>965</v>
      </c>
      <c r="G449" s="208" t="s">
        <v>426</v>
      </c>
      <c r="H449" s="274"/>
      <c r="I449" s="210"/>
      <c r="J449" s="211">
        <f>ROUND(I449*H449,2)</f>
        <v>0</v>
      </c>
      <c r="K449" s="212"/>
      <c r="L449" s="40"/>
      <c r="M449" s="213" t="s">
        <v>1</v>
      </c>
      <c r="N449" s="214" t="s">
        <v>46</v>
      </c>
      <c r="O449" s="72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7" t="s">
        <v>263</v>
      </c>
      <c r="AT449" s="217" t="s">
        <v>180</v>
      </c>
      <c r="AU449" s="217" t="s">
        <v>185</v>
      </c>
      <c r="AY449" s="18" t="s">
        <v>177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185</v>
      </c>
      <c r="BK449" s="218">
        <f>ROUND(I449*H449,2)</f>
        <v>0</v>
      </c>
      <c r="BL449" s="18" t="s">
        <v>263</v>
      </c>
      <c r="BM449" s="217" t="s">
        <v>966</v>
      </c>
    </row>
    <row r="450" spans="1:65" s="12" customFormat="1" ht="22.8" customHeight="1">
      <c r="B450" s="189"/>
      <c r="C450" s="190"/>
      <c r="D450" s="191" t="s">
        <v>79</v>
      </c>
      <c r="E450" s="203" t="s">
        <v>967</v>
      </c>
      <c r="F450" s="203" t="s">
        <v>968</v>
      </c>
      <c r="G450" s="190"/>
      <c r="H450" s="190"/>
      <c r="I450" s="193"/>
      <c r="J450" s="204">
        <f>BK450</f>
        <v>0</v>
      </c>
      <c r="K450" s="190"/>
      <c r="L450" s="195"/>
      <c r="M450" s="196"/>
      <c r="N450" s="197"/>
      <c r="O450" s="197"/>
      <c r="P450" s="198">
        <f>SUM(P451:P452)</f>
        <v>0</v>
      </c>
      <c r="Q450" s="197"/>
      <c r="R450" s="198">
        <f>SUM(R451:R452)</f>
        <v>2.8999999999999998E-3</v>
      </c>
      <c r="S450" s="197"/>
      <c r="T450" s="199">
        <f>SUM(T451:T452)</f>
        <v>0</v>
      </c>
      <c r="AR450" s="200" t="s">
        <v>185</v>
      </c>
      <c r="AT450" s="201" t="s">
        <v>79</v>
      </c>
      <c r="AU450" s="201" t="s">
        <v>88</v>
      </c>
      <c r="AY450" s="200" t="s">
        <v>177</v>
      </c>
      <c r="BK450" s="202">
        <f>SUM(BK451:BK452)</f>
        <v>0</v>
      </c>
    </row>
    <row r="451" spans="1:65" s="2" customFormat="1" ht="21.75" customHeight="1">
      <c r="A451" s="35"/>
      <c r="B451" s="36"/>
      <c r="C451" s="205" t="s">
        <v>985</v>
      </c>
      <c r="D451" s="205" t="s">
        <v>180</v>
      </c>
      <c r="E451" s="206" t="s">
        <v>970</v>
      </c>
      <c r="F451" s="207" t="s">
        <v>971</v>
      </c>
      <c r="G451" s="208" t="s">
        <v>210</v>
      </c>
      <c r="H451" s="209">
        <v>5.4</v>
      </c>
      <c r="I451" s="210"/>
      <c r="J451" s="211">
        <f>ROUND(I451*H451,2)</f>
        <v>0</v>
      </c>
      <c r="K451" s="212"/>
      <c r="L451" s="40"/>
      <c r="M451" s="213" t="s">
        <v>1</v>
      </c>
      <c r="N451" s="214" t="s">
        <v>46</v>
      </c>
      <c r="O451" s="72"/>
      <c r="P451" s="215">
        <f>O451*H451</f>
        <v>0</v>
      </c>
      <c r="Q451" s="215">
        <v>2.0000000000000001E-4</v>
      </c>
      <c r="R451" s="215">
        <f>Q451*H451</f>
        <v>1.0800000000000002E-3</v>
      </c>
      <c r="S451" s="215">
        <v>0</v>
      </c>
      <c r="T451" s="216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17" t="s">
        <v>263</v>
      </c>
      <c r="AT451" s="217" t="s">
        <v>180</v>
      </c>
      <c r="AU451" s="217" t="s">
        <v>185</v>
      </c>
      <c r="AY451" s="18" t="s">
        <v>177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8" t="s">
        <v>185</v>
      </c>
      <c r="BK451" s="218">
        <f>ROUND(I451*H451,2)</f>
        <v>0</v>
      </c>
      <c r="BL451" s="18" t="s">
        <v>263</v>
      </c>
      <c r="BM451" s="217" t="s">
        <v>972</v>
      </c>
    </row>
    <row r="452" spans="1:65" s="2" customFormat="1" ht="21.75" customHeight="1">
      <c r="A452" s="35"/>
      <c r="B452" s="36"/>
      <c r="C452" s="205" t="s">
        <v>989</v>
      </c>
      <c r="D452" s="205" t="s">
        <v>180</v>
      </c>
      <c r="E452" s="206" t="s">
        <v>974</v>
      </c>
      <c r="F452" s="207" t="s">
        <v>975</v>
      </c>
      <c r="G452" s="208" t="s">
        <v>976</v>
      </c>
      <c r="H452" s="209">
        <v>14</v>
      </c>
      <c r="I452" s="210"/>
      <c r="J452" s="211">
        <f>ROUND(I452*H452,2)</f>
        <v>0</v>
      </c>
      <c r="K452" s="212"/>
      <c r="L452" s="40"/>
      <c r="M452" s="213" t="s">
        <v>1</v>
      </c>
      <c r="N452" s="214" t="s">
        <v>46</v>
      </c>
      <c r="O452" s="72"/>
      <c r="P452" s="215">
        <f>O452*H452</f>
        <v>0</v>
      </c>
      <c r="Q452" s="215">
        <v>1.2999999999999999E-4</v>
      </c>
      <c r="R452" s="215">
        <f>Q452*H452</f>
        <v>1.8199999999999998E-3</v>
      </c>
      <c r="S452" s="215">
        <v>0</v>
      </c>
      <c r="T452" s="21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7" t="s">
        <v>263</v>
      </c>
      <c r="AT452" s="217" t="s">
        <v>180</v>
      </c>
      <c r="AU452" s="217" t="s">
        <v>185</v>
      </c>
      <c r="AY452" s="18" t="s">
        <v>177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185</v>
      </c>
      <c r="BK452" s="218">
        <f>ROUND(I452*H452,2)</f>
        <v>0</v>
      </c>
      <c r="BL452" s="18" t="s">
        <v>263</v>
      </c>
      <c r="BM452" s="217" t="s">
        <v>977</v>
      </c>
    </row>
    <row r="453" spans="1:65" s="12" customFormat="1" ht="22.8" customHeight="1">
      <c r="B453" s="189"/>
      <c r="C453" s="190"/>
      <c r="D453" s="191" t="s">
        <v>79</v>
      </c>
      <c r="E453" s="203" t="s">
        <v>978</v>
      </c>
      <c r="F453" s="203" t="s">
        <v>979</v>
      </c>
      <c r="G453" s="190"/>
      <c r="H453" s="190"/>
      <c r="I453" s="193"/>
      <c r="J453" s="204">
        <f>BK453</f>
        <v>0</v>
      </c>
      <c r="K453" s="190"/>
      <c r="L453" s="195"/>
      <c r="M453" s="196"/>
      <c r="N453" s="197"/>
      <c r="O453" s="197"/>
      <c r="P453" s="198">
        <f>SUM(P454:P466)</f>
        <v>0</v>
      </c>
      <c r="Q453" s="197"/>
      <c r="R453" s="198">
        <f>SUM(R454:R466)</f>
        <v>0.13657685</v>
      </c>
      <c r="S453" s="197"/>
      <c r="T453" s="199">
        <f>SUM(T454:T466)</f>
        <v>2.4456829999999999E-2</v>
      </c>
      <c r="AR453" s="200" t="s">
        <v>185</v>
      </c>
      <c r="AT453" s="201" t="s">
        <v>79</v>
      </c>
      <c r="AU453" s="201" t="s">
        <v>88</v>
      </c>
      <c r="AY453" s="200" t="s">
        <v>177</v>
      </c>
      <c r="BK453" s="202">
        <f>SUM(BK454:BK466)</f>
        <v>0</v>
      </c>
    </row>
    <row r="454" spans="1:65" s="2" customFormat="1" ht="16.5" customHeight="1">
      <c r="A454" s="35"/>
      <c r="B454" s="36"/>
      <c r="C454" s="205" t="s">
        <v>993</v>
      </c>
      <c r="D454" s="205" t="s">
        <v>180</v>
      </c>
      <c r="E454" s="206" t="s">
        <v>981</v>
      </c>
      <c r="F454" s="207" t="s">
        <v>982</v>
      </c>
      <c r="G454" s="208" t="s">
        <v>210</v>
      </c>
      <c r="H454" s="209">
        <v>78.893000000000001</v>
      </c>
      <c r="I454" s="210"/>
      <c r="J454" s="211">
        <f>ROUND(I454*H454,2)</f>
        <v>0</v>
      </c>
      <c r="K454" s="212"/>
      <c r="L454" s="40"/>
      <c r="M454" s="213" t="s">
        <v>1</v>
      </c>
      <c r="N454" s="214" t="s">
        <v>46</v>
      </c>
      <c r="O454" s="72"/>
      <c r="P454" s="215">
        <f>O454*H454</f>
        <v>0</v>
      </c>
      <c r="Q454" s="215">
        <v>1E-3</v>
      </c>
      <c r="R454" s="215">
        <f>Q454*H454</f>
        <v>7.8893000000000005E-2</v>
      </c>
      <c r="S454" s="215">
        <v>3.1E-4</v>
      </c>
      <c r="T454" s="216">
        <f>S454*H454</f>
        <v>2.4456829999999999E-2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17" t="s">
        <v>263</v>
      </c>
      <c r="AT454" s="217" t="s">
        <v>180</v>
      </c>
      <c r="AU454" s="217" t="s">
        <v>185</v>
      </c>
      <c r="AY454" s="18" t="s">
        <v>177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8" t="s">
        <v>185</v>
      </c>
      <c r="BK454" s="218">
        <f>ROUND(I454*H454,2)</f>
        <v>0</v>
      </c>
      <c r="BL454" s="18" t="s">
        <v>263</v>
      </c>
      <c r="BM454" s="217" t="s">
        <v>983</v>
      </c>
    </row>
    <row r="455" spans="1:65" s="14" customFormat="1" ht="10.199999999999999">
      <c r="B455" s="230"/>
      <c r="C455" s="231"/>
      <c r="D455" s="221" t="s">
        <v>187</v>
      </c>
      <c r="E455" s="232" t="s">
        <v>1</v>
      </c>
      <c r="F455" s="233" t="s">
        <v>1076</v>
      </c>
      <c r="G455" s="231"/>
      <c r="H455" s="234">
        <v>78.893000000000001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187</v>
      </c>
      <c r="AU455" s="240" t="s">
        <v>185</v>
      </c>
      <c r="AV455" s="14" t="s">
        <v>185</v>
      </c>
      <c r="AW455" s="14" t="s">
        <v>36</v>
      </c>
      <c r="AX455" s="14" t="s">
        <v>88</v>
      </c>
      <c r="AY455" s="240" t="s">
        <v>177</v>
      </c>
    </row>
    <row r="456" spans="1:65" s="2" customFormat="1" ht="21.75" customHeight="1">
      <c r="A456" s="35"/>
      <c r="B456" s="36"/>
      <c r="C456" s="205" t="s">
        <v>1007</v>
      </c>
      <c r="D456" s="205" t="s">
        <v>180</v>
      </c>
      <c r="E456" s="206" t="s">
        <v>986</v>
      </c>
      <c r="F456" s="207" t="s">
        <v>987</v>
      </c>
      <c r="G456" s="208" t="s">
        <v>210</v>
      </c>
      <c r="H456" s="209">
        <v>78.893000000000001</v>
      </c>
      <c r="I456" s="210"/>
      <c r="J456" s="211">
        <f>ROUND(I456*H456,2)</f>
        <v>0</v>
      </c>
      <c r="K456" s="212"/>
      <c r="L456" s="40"/>
      <c r="M456" s="213" t="s">
        <v>1</v>
      </c>
      <c r="N456" s="214" t="s">
        <v>46</v>
      </c>
      <c r="O456" s="72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7" t="s">
        <v>263</v>
      </c>
      <c r="AT456" s="217" t="s">
        <v>180</v>
      </c>
      <c r="AU456" s="217" t="s">
        <v>185</v>
      </c>
      <c r="AY456" s="18" t="s">
        <v>177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185</v>
      </c>
      <c r="BK456" s="218">
        <f>ROUND(I456*H456,2)</f>
        <v>0</v>
      </c>
      <c r="BL456" s="18" t="s">
        <v>263</v>
      </c>
      <c r="BM456" s="217" t="s">
        <v>988</v>
      </c>
    </row>
    <row r="457" spans="1:65" s="2" customFormat="1" ht="21.75" customHeight="1">
      <c r="A457" s="35"/>
      <c r="B457" s="36"/>
      <c r="C457" s="205" t="s">
        <v>1013</v>
      </c>
      <c r="D457" s="205" t="s">
        <v>180</v>
      </c>
      <c r="E457" s="206" t="s">
        <v>990</v>
      </c>
      <c r="F457" s="207" t="s">
        <v>991</v>
      </c>
      <c r="G457" s="208" t="s">
        <v>210</v>
      </c>
      <c r="H457" s="209">
        <v>44.292999999999999</v>
      </c>
      <c r="I457" s="210"/>
      <c r="J457" s="211">
        <f>ROUND(I457*H457,2)</f>
        <v>0</v>
      </c>
      <c r="K457" s="212"/>
      <c r="L457" s="40"/>
      <c r="M457" s="213" t="s">
        <v>1</v>
      </c>
      <c r="N457" s="214" t="s">
        <v>46</v>
      </c>
      <c r="O457" s="72"/>
      <c r="P457" s="215">
        <f>O457*H457</f>
        <v>0</v>
      </c>
      <c r="Q457" s="215">
        <v>1.9000000000000001E-4</v>
      </c>
      <c r="R457" s="215">
        <f>Q457*H457</f>
        <v>8.4156700000000001E-3</v>
      </c>
      <c r="S457" s="215">
        <v>0</v>
      </c>
      <c r="T457" s="216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7" t="s">
        <v>263</v>
      </c>
      <c r="AT457" s="217" t="s">
        <v>180</v>
      </c>
      <c r="AU457" s="217" t="s">
        <v>185</v>
      </c>
      <c r="AY457" s="18" t="s">
        <v>177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185</v>
      </c>
      <c r="BK457" s="218">
        <f>ROUND(I457*H457,2)</f>
        <v>0</v>
      </c>
      <c r="BL457" s="18" t="s">
        <v>263</v>
      </c>
      <c r="BM457" s="217" t="s">
        <v>992</v>
      </c>
    </row>
    <row r="458" spans="1:65" s="14" customFormat="1" ht="10.199999999999999">
      <c r="B458" s="230"/>
      <c r="C458" s="231"/>
      <c r="D458" s="221" t="s">
        <v>187</v>
      </c>
      <c r="E458" s="232" t="s">
        <v>1</v>
      </c>
      <c r="F458" s="233" t="s">
        <v>1077</v>
      </c>
      <c r="G458" s="231"/>
      <c r="H458" s="234">
        <v>44.292999999999999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187</v>
      </c>
      <c r="AU458" s="240" t="s">
        <v>185</v>
      </c>
      <c r="AV458" s="14" t="s">
        <v>185</v>
      </c>
      <c r="AW458" s="14" t="s">
        <v>36</v>
      </c>
      <c r="AX458" s="14" t="s">
        <v>88</v>
      </c>
      <c r="AY458" s="240" t="s">
        <v>177</v>
      </c>
    </row>
    <row r="459" spans="1:65" s="2" customFormat="1" ht="33" customHeight="1">
      <c r="A459" s="35"/>
      <c r="B459" s="36"/>
      <c r="C459" s="205" t="s">
        <v>1019</v>
      </c>
      <c r="D459" s="205" t="s">
        <v>180</v>
      </c>
      <c r="E459" s="206" t="s">
        <v>994</v>
      </c>
      <c r="F459" s="207" t="s">
        <v>995</v>
      </c>
      <c r="G459" s="208" t="s">
        <v>210</v>
      </c>
      <c r="H459" s="209">
        <v>189.49299999999999</v>
      </c>
      <c r="I459" s="210"/>
      <c r="J459" s="211">
        <f>ROUND(I459*H459,2)</f>
        <v>0</v>
      </c>
      <c r="K459" s="212"/>
      <c r="L459" s="40"/>
      <c r="M459" s="213" t="s">
        <v>1</v>
      </c>
      <c r="N459" s="214" t="s">
        <v>46</v>
      </c>
      <c r="O459" s="72"/>
      <c r="P459" s="215">
        <f>O459*H459</f>
        <v>0</v>
      </c>
      <c r="Q459" s="215">
        <v>2.5999999999999998E-4</v>
      </c>
      <c r="R459" s="215">
        <f>Q459*H459</f>
        <v>4.9268179999999995E-2</v>
      </c>
      <c r="S459" s="215">
        <v>0</v>
      </c>
      <c r="T459" s="21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7" t="s">
        <v>263</v>
      </c>
      <c r="AT459" s="217" t="s">
        <v>180</v>
      </c>
      <c r="AU459" s="217" t="s">
        <v>185</v>
      </c>
      <c r="AY459" s="18" t="s">
        <v>177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185</v>
      </c>
      <c r="BK459" s="218">
        <f>ROUND(I459*H459,2)</f>
        <v>0</v>
      </c>
      <c r="BL459" s="18" t="s">
        <v>263</v>
      </c>
      <c r="BM459" s="217" t="s">
        <v>996</v>
      </c>
    </row>
    <row r="460" spans="1:65" s="13" customFormat="1" ht="10.199999999999999">
      <c r="B460" s="219"/>
      <c r="C460" s="220"/>
      <c r="D460" s="221" t="s">
        <v>187</v>
      </c>
      <c r="E460" s="222" t="s">
        <v>1</v>
      </c>
      <c r="F460" s="223" t="s">
        <v>997</v>
      </c>
      <c r="G460" s="220"/>
      <c r="H460" s="222" t="s">
        <v>1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187</v>
      </c>
      <c r="AU460" s="229" t="s">
        <v>185</v>
      </c>
      <c r="AV460" s="13" t="s">
        <v>88</v>
      </c>
      <c r="AW460" s="13" t="s">
        <v>36</v>
      </c>
      <c r="AX460" s="13" t="s">
        <v>80</v>
      </c>
      <c r="AY460" s="229" t="s">
        <v>177</v>
      </c>
    </row>
    <row r="461" spans="1:65" s="14" customFormat="1" ht="10.199999999999999">
      <c r="B461" s="230"/>
      <c r="C461" s="231"/>
      <c r="D461" s="221" t="s">
        <v>187</v>
      </c>
      <c r="E461" s="232" t="s">
        <v>1</v>
      </c>
      <c r="F461" s="233" t="s">
        <v>1029</v>
      </c>
      <c r="G461" s="231"/>
      <c r="H461" s="234">
        <v>34.6</v>
      </c>
      <c r="I461" s="235"/>
      <c r="J461" s="231"/>
      <c r="K461" s="231"/>
      <c r="L461" s="236"/>
      <c r="M461" s="237"/>
      <c r="N461" s="238"/>
      <c r="O461" s="238"/>
      <c r="P461" s="238"/>
      <c r="Q461" s="238"/>
      <c r="R461" s="238"/>
      <c r="S461" s="238"/>
      <c r="T461" s="239"/>
      <c r="AT461" s="240" t="s">
        <v>187</v>
      </c>
      <c r="AU461" s="240" t="s">
        <v>185</v>
      </c>
      <c r="AV461" s="14" t="s">
        <v>185</v>
      </c>
      <c r="AW461" s="14" t="s">
        <v>36</v>
      </c>
      <c r="AX461" s="14" t="s">
        <v>80</v>
      </c>
      <c r="AY461" s="240" t="s">
        <v>177</v>
      </c>
    </row>
    <row r="462" spans="1:65" s="13" customFormat="1" ht="10.199999999999999">
      <c r="B462" s="219"/>
      <c r="C462" s="220"/>
      <c r="D462" s="221" t="s">
        <v>187</v>
      </c>
      <c r="E462" s="222" t="s">
        <v>1</v>
      </c>
      <c r="F462" s="223" t="s">
        <v>999</v>
      </c>
      <c r="G462" s="220"/>
      <c r="H462" s="222" t="s">
        <v>1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187</v>
      </c>
      <c r="AU462" s="229" t="s">
        <v>185</v>
      </c>
      <c r="AV462" s="13" t="s">
        <v>88</v>
      </c>
      <c r="AW462" s="13" t="s">
        <v>36</v>
      </c>
      <c r="AX462" s="13" t="s">
        <v>80</v>
      </c>
      <c r="AY462" s="229" t="s">
        <v>177</v>
      </c>
    </row>
    <row r="463" spans="1:65" s="14" customFormat="1" ht="10.199999999999999">
      <c r="B463" s="230"/>
      <c r="C463" s="231"/>
      <c r="D463" s="221" t="s">
        <v>187</v>
      </c>
      <c r="E463" s="232" t="s">
        <v>1</v>
      </c>
      <c r="F463" s="233" t="s">
        <v>1078</v>
      </c>
      <c r="G463" s="231"/>
      <c r="H463" s="234">
        <v>78.893000000000001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187</v>
      </c>
      <c r="AU463" s="240" t="s">
        <v>185</v>
      </c>
      <c r="AV463" s="14" t="s">
        <v>185</v>
      </c>
      <c r="AW463" s="14" t="s">
        <v>36</v>
      </c>
      <c r="AX463" s="14" t="s">
        <v>80</v>
      </c>
      <c r="AY463" s="240" t="s">
        <v>177</v>
      </c>
    </row>
    <row r="464" spans="1:65" s="13" customFormat="1" ht="10.199999999999999">
      <c r="B464" s="219"/>
      <c r="C464" s="220"/>
      <c r="D464" s="221" t="s">
        <v>187</v>
      </c>
      <c r="E464" s="222" t="s">
        <v>1</v>
      </c>
      <c r="F464" s="223" t="s">
        <v>1001</v>
      </c>
      <c r="G464" s="220"/>
      <c r="H464" s="222" t="s">
        <v>1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187</v>
      </c>
      <c r="AU464" s="229" t="s">
        <v>185</v>
      </c>
      <c r="AV464" s="13" t="s">
        <v>88</v>
      </c>
      <c r="AW464" s="13" t="s">
        <v>36</v>
      </c>
      <c r="AX464" s="13" t="s">
        <v>80</v>
      </c>
      <c r="AY464" s="229" t="s">
        <v>177</v>
      </c>
    </row>
    <row r="465" spans="1:65" s="14" customFormat="1" ht="10.199999999999999">
      <c r="B465" s="230"/>
      <c r="C465" s="231"/>
      <c r="D465" s="221" t="s">
        <v>187</v>
      </c>
      <c r="E465" s="232" t="s">
        <v>1</v>
      </c>
      <c r="F465" s="233" t="s">
        <v>1002</v>
      </c>
      <c r="G465" s="231"/>
      <c r="H465" s="234">
        <v>76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187</v>
      </c>
      <c r="AU465" s="240" t="s">
        <v>185</v>
      </c>
      <c r="AV465" s="14" t="s">
        <v>185</v>
      </c>
      <c r="AW465" s="14" t="s">
        <v>36</v>
      </c>
      <c r="AX465" s="14" t="s">
        <v>80</v>
      </c>
      <c r="AY465" s="240" t="s">
        <v>177</v>
      </c>
    </row>
    <row r="466" spans="1:65" s="15" customFormat="1" ht="10.199999999999999">
      <c r="B466" s="241"/>
      <c r="C466" s="242"/>
      <c r="D466" s="221" t="s">
        <v>187</v>
      </c>
      <c r="E466" s="243" t="s">
        <v>1</v>
      </c>
      <c r="F466" s="244" t="s">
        <v>217</v>
      </c>
      <c r="G466" s="242"/>
      <c r="H466" s="245">
        <v>189.49299999999999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AT466" s="251" t="s">
        <v>187</v>
      </c>
      <c r="AU466" s="251" t="s">
        <v>185</v>
      </c>
      <c r="AV466" s="15" t="s">
        <v>184</v>
      </c>
      <c r="AW466" s="15" t="s">
        <v>36</v>
      </c>
      <c r="AX466" s="15" t="s">
        <v>88</v>
      </c>
      <c r="AY466" s="251" t="s">
        <v>177</v>
      </c>
    </row>
    <row r="467" spans="1:65" s="12" customFormat="1" ht="25.95" customHeight="1">
      <c r="B467" s="189"/>
      <c r="C467" s="190"/>
      <c r="D467" s="191" t="s">
        <v>79</v>
      </c>
      <c r="E467" s="192" t="s">
        <v>1003</v>
      </c>
      <c r="F467" s="192" t="s">
        <v>1004</v>
      </c>
      <c r="G467" s="190"/>
      <c r="H467" s="190"/>
      <c r="I467" s="193"/>
      <c r="J467" s="194">
        <f>BK467</f>
        <v>0</v>
      </c>
      <c r="K467" s="190"/>
      <c r="L467" s="195"/>
      <c r="M467" s="196"/>
      <c r="N467" s="197"/>
      <c r="O467" s="197"/>
      <c r="P467" s="198">
        <f>P468+P470+P472</f>
        <v>0</v>
      </c>
      <c r="Q467" s="197"/>
      <c r="R467" s="198">
        <f>R468+R470+R472</f>
        <v>0</v>
      </c>
      <c r="S467" s="197"/>
      <c r="T467" s="199">
        <f>T468+T470+T472</f>
        <v>0</v>
      </c>
      <c r="AR467" s="200" t="s">
        <v>200</v>
      </c>
      <c r="AT467" s="201" t="s">
        <v>79</v>
      </c>
      <c r="AU467" s="201" t="s">
        <v>80</v>
      </c>
      <c r="AY467" s="200" t="s">
        <v>177</v>
      </c>
      <c r="BK467" s="202">
        <f>BK468+BK470+BK472</f>
        <v>0</v>
      </c>
    </row>
    <row r="468" spans="1:65" s="12" customFormat="1" ht="22.8" customHeight="1">
      <c r="B468" s="189"/>
      <c r="C468" s="190"/>
      <c r="D468" s="191" t="s">
        <v>79</v>
      </c>
      <c r="E468" s="203" t="s">
        <v>1005</v>
      </c>
      <c r="F468" s="203" t="s">
        <v>1006</v>
      </c>
      <c r="G468" s="190"/>
      <c r="H468" s="190"/>
      <c r="I468" s="193"/>
      <c r="J468" s="204">
        <f>BK468</f>
        <v>0</v>
      </c>
      <c r="K468" s="190"/>
      <c r="L468" s="195"/>
      <c r="M468" s="196"/>
      <c r="N468" s="197"/>
      <c r="O468" s="197"/>
      <c r="P468" s="198">
        <f>P469</f>
        <v>0</v>
      </c>
      <c r="Q468" s="197"/>
      <c r="R468" s="198">
        <f>R469</f>
        <v>0</v>
      </c>
      <c r="S468" s="197"/>
      <c r="T468" s="199">
        <f>T469</f>
        <v>0</v>
      </c>
      <c r="AR468" s="200" t="s">
        <v>200</v>
      </c>
      <c r="AT468" s="201" t="s">
        <v>79</v>
      </c>
      <c r="AU468" s="201" t="s">
        <v>88</v>
      </c>
      <c r="AY468" s="200" t="s">
        <v>177</v>
      </c>
      <c r="BK468" s="202">
        <f>BK469</f>
        <v>0</v>
      </c>
    </row>
    <row r="469" spans="1:65" s="2" customFormat="1" ht="16.5" customHeight="1">
      <c r="A469" s="35"/>
      <c r="B469" s="36"/>
      <c r="C469" s="205" t="s">
        <v>1119</v>
      </c>
      <c r="D469" s="205" t="s">
        <v>180</v>
      </c>
      <c r="E469" s="206" t="s">
        <v>1008</v>
      </c>
      <c r="F469" s="207" t="s">
        <v>1006</v>
      </c>
      <c r="G469" s="208" t="s">
        <v>426</v>
      </c>
      <c r="H469" s="274"/>
      <c r="I469" s="210"/>
      <c r="J469" s="211">
        <f>ROUND(I469*H469,2)</f>
        <v>0</v>
      </c>
      <c r="K469" s="212"/>
      <c r="L469" s="40"/>
      <c r="M469" s="213" t="s">
        <v>1</v>
      </c>
      <c r="N469" s="214" t="s">
        <v>46</v>
      </c>
      <c r="O469" s="72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17" t="s">
        <v>1009</v>
      </c>
      <c r="AT469" s="217" t="s">
        <v>180</v>
      </c>
      <c r="AU469" s="217" t="s">
        <v>185</v>
      </c>
      <c r="AY469" s="18" t="s">
        <v>177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185</v>
      </c>
      <c r="BK469" s="218">
        <f>ROUND(I469*H469,2)</f>
        <v>0</v>
      </c>
      <c r="BL469" s="18" t="s">
        <v>1009</v>
      </c>
      <c r="BM469" s="217" t="s">
        <v>1010</v>
      </c>
    </row>
    <row r="470" spans="1:65" s="12" customFormat="1" ht="22.8" customHeight="1">
      <c r="B470" s="189"/>
      <c r="C470" s="190"/>
      <c r="D470" s="191" t="s">
        <v>79</v>
      </c>
      <c r="E470" s="203" t="s">
        <v>1011</v>
      </c>
      <c r="F470" s="203" t="s">
        <v>1012</v>
      </c>
      <c r="G470" s="190"/>
      <c r="H470" s="190"/>
      <c r="I470" s="193"/>
      <c r="J470" s="204">
        <f>BK470</f>
        <v>0</v>
      </c>
      <c r="K470" s="190"/>
      <c r="L470" s="195"/>
      <c r="M470" s="196"/>
      <c r="N470" s="197"/>
      <c r="O470" s="197"/>
      <c r="P470" s="198">
        <f>P471</f>
        <v>0</v>
      </c>
      <c r="Q470" s="197"/>
      <c r="R470" s="198">
        <f>R471</f>
        <v>0</v>
      </c>
      <c r="S470" s="197"/>
      <c r="T470" s="199">
        <f>T471</f>
        <v>0</v>
      </c>
      <c r="AR470" s="200" t="s">
        <v>200</v>
      </c>
      <c r="AT470" s="201" t="s">
        <v>79</v>
      </c>
      <c r="AU470" s="201" t="s">
        <v>88</v>
      </c>
      <c r="AY470" s="200" t="s">
        <v>177</v>
      </c>
      <c r="BK470" s="202">
        <f>BK471</f>
        <v>0</v>
      </c>
    </row>
    <row r="471" spans="1:65" s="2" customFormat="1" ht="16.5" customHeight="1">
      <c r="A471" s="35"/>
      <c r="B471" s="36"/>
      <c r="C471" s="205" t="s">
        <v>1213</v>
      </c>
      <c r="D471" s="205" t="s">
        <v>180</v>
      </c>
      <c r="E471" s="206" t="s">
        <v>1014</v>
      </c>
      <c r="F471" s="207" t="s">
        <v>1015</v>
      </c>
      <c r="G471" s="208" t="s">
        <v>426</v>
      </c>
      <c r="H471" s="274"/>
      <c r="I471" s="210"/>
      <c r="J471" s="211">
        <f>ROUND(I471*H471,2)</f>
        <v>0</v>
      </c>
      <c r="K471" s="212"/>
      <c r="L471" s="40"/>
      <c r="M471" s="213" t="s">
        <v>1</v>
      </c>
      <c r="N471" s="214" t="s">
        <v>46</v>
      </c>
      <c r="O471" s="72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17" t="s">
        <v>1009</v>
      </c>
      <c r="AT471" s="217" t="s">
        <v>180</v>
      </c>
      <c r="AU471" s="217" t="s">
        <v>185</v>
      </c>
      <c r="AY471" s="18" t="s">
        <v>177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8" t="s">
        <v>185</v>
      </c>
      <c r="BK471" s="218">
        <f>ROUND(I471*H471,2)</f>
        <v>0</v>
      </c>
      <c r="BL471" s="18" t="s">
        <v>1009</v>
      </c>
      <c r="BM471" s="217" t="s">
        <v>1016</v>
      </c>
    </row>
    <row r="472" spans="1:65" s="12" customFormat="1" ht="22.8" customHeight="1">
      <c r="B472" s="189"/>
      <c r="C472" s="190"/>
      <c r="D472" s="191" t="s">
        <v>79</v>
      </c>
      <c r="E472" s="203" t="s">
        <v>1017</v>
      </c>
      <c r="F472" s="203" t="s">
        <v>1018</v>
      </c>
      <c r="G472" s="190"/>
      <c r="H472" s="190"/>
      <c r="I472" s="193"/>
      <c r="J472" s="204">
        <f>BK472</f>
        <v>0</v>
      </c>
      <c r="K472" s="190"/>
      <c r="L472" s="195"/>
      <c r="M472" s="196"/>
      <c r="N472" s="197"/>
      <c r="O472" s="197"/>
      <c r="P472" s="198">
        <f>P473</f>
        <v>0</v>
      </c>
      <c r="Q472" s="197"/>
      <c r="R472" s="198">
        <f>R473</f>
        <v>0</v>
      </c>
      <c r="S472" s="197"/>
      <c r="T472" s="199">
        <f>T473</f>
        <v>0</v>
      </c>
      <c r="AR472" s="200" t="s">
        <v>200</v>
      </c>
      <c r="AT472" s="201" t="s">
        <v>79</v>
      </c>
      <c r="AU472" s="201" t="s">
        <v>88</v>
      </c>
      <c r="AY472" s="200" t="s">
        <v>177</v>
      </c>
      <c r="BK472" s="202">
        <f>BK473</f>
        <v>0</v>
      </c>
    </row>
    <row r="473" spans="1:65" s="2" customFormat="1" ht="16.5" customHeight="1">
      <c r="A473" s="35"/>
      <c r="B473" s="36"/>
      <c r="C473" s="205" t="s">
        <v>1214</v>
      </c>
      <c r="D473" s="205" t="s">
        <v>180</v>
      </c>
      <c r="E473" s="206" t="s">
        <v>1020</v>
      </c>
      <c r="F473" s="207" t="s">
        <v>1021</v>
      </c>
      <c r="G473" s="208" t="s">
        <v>426</v>
      </c>
      <c r="H473" s="274"/>
      <c r="I473" s="210"/>
      <c r="J473" s="211">
        <f>ROUND(I473*H473,2)</f>
        <v>0</v>
      </c>
      <c r="K473" s="212"/>
      <c r="L473" s="40"/>
      <c r="M473" s="275" t="s">
        <v>1</v>
      </c>
      <c r="N473" s="276" t="s">
        <v>46</v>
      </c>
      <c r="O473" s="277"/>
      <c r="P473" s="278">
        <f>O473*H473</f>
        <v>0</v>
      </c>
      <c r="Q473" s="278">
        <v>0</v>
      </c>
      <c r="R473" s="278">
        <f>Q473*H473</f>
        <v>0</v>
      </c>
      <c r="S473" s="278">
        <v>0</v>
      </c>
      <c r="T473" s="279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17" t="s">
        <v>1009</v>
      </c>
      <c r="AT473" s="217" t="s">
        <v>180</v>
      </c>
      <c r="AU473" s="217" t="s">
        <v>185</v>
      </c>
      <c r="AY473" s="18" t="s">
        <v>177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8" t="s">
        <v>185</v>
      </c>
      <c r="BK473" s="218">
        <f>ROUND(I473*H473,2)</f>
        <v>0</v>
      </c>
      <c r="BL473" s="18" t="s">
        <v>1009</v>
      </c>
      <c r="BM473" s="217" t="s">
        <v>1022</v>
      </c>
    </row>
    <row r="474" spans="1:65" s="2" customFormat="1" ht="6.9" customHeight="1">
      <c r="A474" s="35"/>
      <c r="B474" s="55"/>
      <c r="C474" s="56"/>
      <c r="D474" s="56"/>
      <c r="E474" s="56"/>
      <c r="F474" s="56"/>
      <c r="G474" s="56"/>
      <c r="H474" s="56"/>
      <c r="I474" s="153"/>
      <c r="J474" s="56"/>
      <c r="K474" s="56"/>
      <c r="L474" s="40"/>
      <c r="M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</row>
  </sheetData>
  <sheetProtection algorithmName="SHA-512" hashValue="LEBNr2k3IxWJ+sln+cwg/gI2JZ2o0ETLvZPrGKahVNHGbPKFdNw7uGuXlMma9XSpenkW+Uxod5O5is6As3fQvg==" saltValue="ow363uGho0cg1s1GlHAYAUEX9W2cv4zQME3GTU6nJhgCoW/MyRrbkrdyUytydY0ePn9cBbBc/6qOdbALXMc6Tg==" spinCount="100000" sheet="1" objects="1" scenarios="1" formatColumns="0" formatRows="0" autoFilter="0"/>
  <autoFilter ref="C143:K473" xr:uid="{00000000-0009-0000-0000-000006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474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107</v>
      </c>
    </row>
    <row r="3" spans="1:46" s="1" customFormat="1" ht="6.9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" hidden="1" customHeight="1">
      <c r="B4" s="21"/>
      <c r="D4" s="113" t="s">
        <v>126</v>
      </c>
      <c r="I4" s="109"/>
      <c r="L4" s="21"/>
      <c r="M4" s="114" t="s">
        <v>10</v>
      </c>
      <c r="AT4" s="18" t="s">
        <v>4</v>
      </c>
    </row>
    <row r="5" spans="1:46" s="1" customFormat="1" ht="6.9" hidden="1" customHeight="1">
      <c r="B5" s="21"/>
      <c r="I5" s="109"/>
      <c r="L5" s="21"/>
    </row>
    <row r="6" spans="1:46" s="1" customFormat="1" ht="12" hidden="1" customHeight="1">
      <c r="B6" s="21"/>
      <c r="D6" s="115" t="s">
        <v>16</v>
      </c>
      <c r="I6" s="109"/>
      <c r="L6" s="21"/>
    </row>
    <row r="7" spans="1:46" s="1" customFormat="1" ht="16.5" hidden="1" customHeight="1">
      <c r="B7" s="21"/>
      <c r="E7" s="321" t="str">
        <f>'Rekapitulace stavby'!K6</f>
        <v>Reko pokojů II.ETAPA 21 pokojů - PD- - -</v>
      </c>
      <c r="F7" s="322"/>
      <c r="G7" s="322"/>
      <c r="H7" s="322"/>
      <c r="I7" s="109"/>
      <c r="L7" s="21"/>
    </row>
    <row r="8" spans="1:46" s="2" customFormat="1" ht="12" hidden="1" customHeight="1">
      <c r="A8" s="35"/>
      <c r="B8" s="40"/>
      <c r="C8" s="35"/>
      <c r="D8" s="115" t="s">
        <v>127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23" t="s">
        <v>1215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15. 4. 2020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5" t="s">
        <v>30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5" t="s">
        <v>32</v>
      </c>
      <c r="E20" s="35"/>
      <c r="F20" s="35"/>
      <c r="G20" s="35"/>
      <c r="H20" s="35"/>
      <c r="I20" s="118" t="s">
        <v>25</v>
      </c>
      <c r="J20" s="117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7" t="s">
        <v>34</v>
      </c>
      <c r="F21" s="35"/>
      <c r="G21" s="35"/>
      <c r="H21" s="35"/>
      <c r="I21" s="118" t="s">
        <v>28</v>
      </c>
      <c r="J21" s="117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5" t="s">
        <v>37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5" t="s">
        <v>39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116"/>
      <c r="J30" s="127">
        <f>ROUND(J144,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9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30" t="s">
        <v>44</v>
      </c>
      <c r="E33" s="115" t="s">
        <v>45</v>
      </c>
      <c r="F33" s="131">
        <f>ROUND((SUM(BE144:BE473)),  2)</f>
        <v>0</v>
      </c>
      <c r="G33" s="35"/>
      <c r="H33" s="35"/>
      <c r="I33" s="132">
        <v>0.21</v>
      </c>
      <c r="J33" s="131">
        <f>ROUND(((SUM(BE144:BE473))*I33),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15" t="s">
        <v>46</v>
      </c>
      <c r="F34" s="131">
        <f>ROUND((SUM(BF144:BF473)),  2)</f>
        <v>0</v>
      </c>
      <c r="G34" s="35"/>
      <c r="H34" s="35"/>
      <c r="I34" s="132">
        <v>0.15</v>
      </c>
      <c r="J34" s="131">
        <f>ROUND(((SUM(BF144:BF473))*I34),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47</v>
      </c>
      <c r="F35" s="131">
        <f>ROUND((SUM(BG144:BG473)),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48</v>
      </c>
      <c r="F36" s="131">
        <f>ROUND((SUM(BH144:BH473)),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49</v>
      </c>
      <c r="F37" s="131">
        <f>ROUND((SUM(BI144:BI473)),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33"/>
      <c r="D39" s="134" t="s">
        <v>50</v>
      </c>
      <c r="E39" s="135"/>
      <c r="F39" s="135"/>
      <c r="G39" s="136" t="s">
        <v>51</v>
      </c>
      <c r="H39" s="137" t="s">
        <v>52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>
      <c r="B41" s="21"/>
      <c r="I41" s="109"/>
      <c r="L41" s="21"/>
    </row>
    <row r="42" spans="1:31" s="1" customFormat="1" ht="14.4" hidden="1" customHeight="1">
      <c r="B42" s="21"/>
      <c r="I42" s="109"/>
      <c r="L42" s="21"/>
    </row>
    <row r="43" spans="1:31" s="1" customFormat="1" ht="14.4" hidden="1" customHeight="1">
      <c r="B43" s="21"/>
      <c r="I43" s="109"/>
      <c r="L43" s="21"/>
    </row>
    <row r="44" spans="1:31" s="1" customFormat="1" ht="14.4" hidden="1" customHeight="1">
      <c r="B44" s="21"/>
      <c r="I44" s="109"/>
      <c r="L44" s="21"/>
    </row>
    <row r="45" spans="1:31" s="1" customFormat="1" ht="14.4" hidden="1" customHeight="1">
      <c r="B45" s="21"/>
      <c r="I45" s="109"/>
      <c r="L45" s="21"/>
    </row>
    <row r="46" spans="1:31" s="1" customFormat="1" ht="14.4" hidden="1" customHeight="1">
      <c r="B46" s="21"/>
      <c r="I46" s="109"/>
      <c r="L46" s="21"/>
    </row>
    <row r="47" spans="1:31" s="1" customFormat="1" ht="14.4" hidden="1" customHeight="1">
      <c r="B47" s="21"/>
      <c r="I47" s="109"/>
      <c r="L47" s="21"/>
    </row>
    <row r="48" spans="1:31" s="1" customFormat="1" ht="14.4" hidden="1" customHeight="1">
      <c r="B48" s="21"/>
      <c r="I48" s="109"/>
      <c r="L48" s="21"/>
    </row>
    <row r="49" spans="1:31" s="1" customFormat="1" ht="14.4" hidden="1" customHeight="1">
      <c r="B49" s="21"/>
      <c r="I49" s="109"/>
      <c r="L49" s="21"/>
    </row>
    <row r="50" spans="1:31" s="2" customFormat="1" ht="14.4" hidden="1" customHeight="1">
      <c r="B50" s="52"/>
      <c r="D50" s="141" t="s">
        <v>53</v>
      </c>
      <c r="E50" s="142"/>
      <c r="F50" s="142"/>
      <c r="G50" s="141" t="s">
        <v>54</v>
      </c>
      <c r="H50" s="142"/>
      <c r="I50" s="143"/>
      <c r="J50" s="142"/>
      <c r="K50" s="142"/>
      <c r="L50" s="52"/>
    </row>
    <row r="51" spans="1:31" ht="10.199999999999999" hidden="1">
      <c r="B51" s="21"/>
      <c r="L51" s="21"/>
    </row>
    <row r="52" spans="1:31" ht="10.199999999999999" hidden="1">
      <c r="B52" s="21"/>
      <c r="L52" s="21"/>
    </row>
    <row r="53" spans="1:31" ht="10.199999999999999" hidden="1">
      <c r="B53" s="21"/>
      <c r="L53" s="21"/>
    </row>
    <row r="54" spans="1:31" ht="10.199999999999999" hidden="1">
      <c r="B54" s="21"/>
      <c r="L54" s="21"/>
    </row>
    <row r="55" spans="1:31" ht="10.199999999999999" hidden="1">
      <c r="B55" s="21"/>
      <c r="L55" s="21"/>
    </row>
    <row r="56" spans="1:31" ht="10.199999999999999" hidden="1">
      <c r="B56" s="21"/>
      <c r="L56" s="21"/>
    </row>
    <row r="57" spans="1:31" ht="10.199999999999999" hidden="1">
      <c r="B57" s="21"/>
      <c r="L57" s="21"/>
    </row>
    <row r="58" spans="1:31" ht="10.199999999999999" hidden="1">
      <c r="B58" s="21"/>
      <c r="L58" s="21"/>
    </row>
    <row r="59" spans="1:31" ht="10.199999999999999" hidden="1">
      <c r="B59" s="21"/>
      <c r="L59" s="21"/>
    </row>
    <row r="60" spans="1:31" ht="10.199999999999999" hidden="1">
      <c r="B60" s="21"/>
      <c r="L60" s="21"/>
    </row>
    <row r="61" spans="1:31" s="2" customFormat="1" ht="13.2" hidden="1">
      <c r="A61" s="35"/>
      <c r="B61" s="40"/>
      <c r="C61" s="35"/>
      <c r="D61" s="144" t="s">
        <v>55</v>
      </c>
      <c r="E61" s="145"/>
      <c r="F61" s="146" t="s">
        <v>56</v>
      </c>
      <c r="G61" s="144" t="s">
        <v>55</v>
      </c>
      <c r="H61" s="145"/>
      <c r="I61" s="147"/>
      <c r="J61" s="148" t="s">
        <v>56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hidden="1">
      <c r="B62" s="21"/>
      <c r="L62" s="21"/>
    </row>
    <row r="63" spans="1:31" ht="10.199999999999999" hidden="1">
      <c r="B63" s="21"/>
      <c r="L63" s="21"/>
    </row>
    <row r="64" spans="1:31" ht="10.199999999999999" hidden="1">
      <c r="B64" s="21"/>
      <c r="L64" s="21"/>
    </row>
    <row r="65" spans="1:31" s="2" customFormat="1" ht="13.2" hidden="1">
      <c r="A65" s="35"/>
      <c r="B65" s="40"/>
      <c r="C65" s="35"/>
      <c r="D65" s="141" t="s">
        <v>57</v>
      </c>
      <c r="E65" s="149"/>
      <c r="F65" s="149"/>
      <c r="G65" s="141" t="s">
        <v>58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hidden="1">
      <c r="B66" s="21"/>
      <c r="L66" s="21"/>
    </row>
    <row r="67" spans="1:31" ht="10.199999999999999" hidden="1">
      <c r="B67" s="21"/>
      <c r="L67" s="21"/>
    </row>
    <row r="68" spans="1:31" ht="10.199999999999999" hidden="1">
      <c r="B68" s="21"/>
      <c r="L68" s="21"/>
    </row>
    <row r="69" spans="1:31" ht="10.199999999999999" hidden="1">
      <c r="B69" s="21"/>
      <c r="L69" s="21"/>
    </row>
    <row r="70" spans="1:31" ht="10.199999999999999" hidden="1">
      <c r="B70" s="21"/>
      <c r="L70" s="21"/>
    </row>
    <row r="71" spans="1:31" ht="10.199999999999999" hidden="1">
      <c r="B71" s="21"/>
      <c r="L71" s="21"/>
    </row>
    <row r="72" spans="1:31" ht="10.199999999999999" hidden="1">
      <c r="B72" s="21"/>
      <c r="L72" s="21"/>
    </row>
    <row r="73" spans="1:31" ht="10.199999999999999" hidden="1">
      <c r="B73" s="21"/>
      <c r="L73" s="21"/>
    </row>
    <row r="74" spans="1:31" ht="10.199999999999999" hidden="1">
      <c r="B74" s="21"/>
      <c r="L74" s="21"/>
    </row>
    <row r="75" spans="1:31" ht="10.199999999999999" hidden="1">
      <c r="B75" s="21"/>
      <c r="L75" s="21"/>
    </row>
    <row r="76" spans="1:31" s="2" customFormat="1" ht="13.2" hidden="1">
      <c r="A76" s="35"/>
      <c r="B76" s="40"/>
      <c r="C76" s="35"/>
      <c r="D76" s="144" t="s">
        <v>55</v>
      </c>
      <c r="E76" s="145"/>
      <c r="F76" s="146" t="s">
        <v>56</v>
      </c>
      <c r="G76" s="144" t="s">
        <v>55</v>
      </c>
      <c r="H76" s="145"/>
      <c r="I76" s="147"/>
      <c r="J76" s="148" t="s">
        <v>56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28" t="str">
        <f>E7</f>
        <v>Reko pokojů II.ETAPA 21 pokojů - PD- - -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127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07 - Stavební úpravy pokoje 254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Sedlčany</v>
      </c>
      <c r="G89" s="37"/>
      <c r="H89" s="37"/>
      <c r="I89" s="118" t="s">
        <v>22</v>
      </c>
      <c r="J89" s="67" t="str">
        <f>IF(J12="","",J12)</f>
        <v>15. 4. 2020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24</v>
      </c>
      <c r="D91" s="37"/>
      <c r="E91" s="37"/>
      <c r="F91" s="28" t="str">
        <f>E15</f>
        <v>Domov Sedlčany - poskytovatel soc. služeb</v>
      </c>
      <c r="G91" s="37"/>
      <c r="H91" s="37"/>
      <c r="I91" s="118" t="s">
        <v>32</v>
      </c>
      <c r="J91" s="33" t="str">
        <f>E21</f>
        <v>Ing. Michal Strnad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8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57" t="s">
        <v>130</v>
      </c>
      <c r="D94" s="158"/>
      <c r="E94" s="158"/>
      <c r="F94" s="158"/>
      <c r="G94" s="158"/>
      <c r="H94" s="158"/>
      <c r="I94" s="159"/>
      <c r="J94" s="160" t="s">
        <v>131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hidden="1" customHeight="1">
      <c r="A96" s="35"/>
      <c r="B96" s="36"/>
      <c r="C96" s="161" t="s">
        <v>132</v>
      </c>
      <c r="D96" s="37"/>
      <c r="E96" s="37"/>
      <c r="F96" s="37"/>
      <c r="G96" s="37"/>
      <c r="H96" s="37"/>
      <c r="I96" s="116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133</v>
      </c>
    </row>
    <row r="97" spans="2:12" s="9" customFormat="1" ht="24.9" hidden="1" customHeight="1">
      <c r="B97" s="162"/>
      <c r="C97" s="163"/>
      <c r="D97" s="164" t="s">
        <v>134</v>
      </c>
      <c r="E97" s="165"/>
      <c r="F97" s="165"/>
      <c r="G97" s="165"/>
      <c r="H97" s="165"/>
      <c r="I97" s="166"/>
      <c r="J97" s="167">
        <f>J145</f>
        <v>0</v>
      </c>
      <c r="K97" s="163"/>
      <c r="L97" s="168"/>
    </row>
    <row r="98" spans="2:12" s="10" customFormat="1" ht="19.95" hidden="1" customHeight="1">
      <c r="B98" s="169"/>
      <c r="C98" s="170"/>
      <c r="D98" s="171" t="s">
        <v>135</v>
      </c>
      <c r="E98" s="172"/>
      <c r="F98" s="172"/>
      <c r="G98" s="172"/>
      <c r="H98" s="172"/>
      <c r="I98" s="173"/>
      <c r="J98" s="174">
        <f>J146</f>
        <v>0</v>
      </c>
      <c r="K98" s="170"/>
      <c r="L98" s="175"/>
    </row>
    <row r="99" spans="2:12" s="10" customFormat="1" ht="19.95" hidden="1" customHeight="1">
      <c r="B99" s="169"/>
      <c r="C99" s="170"/>
      <c r="D99" s="171" t="s">
        <v>136</v>
      </c>
      <c r="E99" s="172"/>
      <c r="F99" s="172"/>
      <c r="G99" s="172"/>
      <c r="H99" s="172"/>
      <c r="I99" s="173"/>
      <c r="J99" s="174">
        <f>J177</f>
        <v>0</v>
      </c>
      <c r="K99" s="170"/>
      <c r="L99" s="175"/>
    </row>
    <row r="100" spans="2:12" s="10" customFormat="1" ht="19.95" hidden="1" customHeight="1">
      <c r="B100" s="169"/>
      <c r="C100" s="170"/>
      <c r="D100" s="171" t="s">
        <v>137</v>
      </c>
      <c r="E100" s="172"/>
      <c r="F100" s="172"/>
      <c r="G100" s="172"/>
      <c r="H100" s="172"/>
      <c r="I100" s="173"/>
      <c r="J100" s="174">
        <f>J252</f>
        <v>0</v>
      </c>
      <c r="K100" s="170"/>
      <c r="L100" s="175"/>
    </row>
    <row r="101" spans="2:12" s="10" customFormat="1" ht="19.95" hidden="1" customHeight="1">
      <c r="B101" s="169"/>
      <c r="C101" s="170"/>
      <c r="D101" s="171" t="s">
        <v>138</v>
      </c>
      <c r="E101" s="172"/>
      <c r="F101" s="172"/>
      <c r="G101" s="172"/>
      <c r="H101" s="172"/>
      <c r="I101" s="173"/>
      <c r="J101" s="174">
        <f>J268</f>
        <v>0</v>
      </c>
      <c r="K101" s="170"/>
      <c r="L101" s="175"/>
    </row>
    <row r="102" spans="2:12" s="10" customFormat="1" ht="19.95" hidden="1" customHeight="1">
      <c r="B102" s="169"/>
      <c r="C102" s="170"/>
      <c r="D102" s="171" t="s">
        <v>139</v>
      </c>
      <c r="E102" s="172"/>
      <c r="F102" s="172"/>
      <c r="G102" s="172"/>
      <c r="H102" s="172"/>
      <c r="I102" s="173"/>
      <c r="J102" s="174">
        <f>J274</f>
        <v>0</v>
      </c>
      <c r="K102" s="170"/>
      <c r="L102" s="175"/>
    </row>
    <row r="103" spans="2:12" s="9" customFormat="1" ht="24.9" hidden="1" customHeight="1">
      <c r="B103" s="162"/>
      <c r="C103" s="163"/>
      <c r="D103" s="164" t="s">
        <v>140</v>
      </c>
      <c r="E103" s="165"/>
      <c r="F103" s="165"/>
      <c r="G103" s="165"/>
      <c r="H103" s="165"/>
      <c r="I103" s="166"/>
      <c r="J103" s="167">
        <f>J276</f>
        <v>0</v>
      </c>
      <c r="K103" s="163"/>
      <c r="L103" s="168"/>
    </row>
    <row r="104" spans="2:12" s="10" customFormat="1" ht="19.95" hidden="1" customHeight="1">
      <c r="B104" s="169"/>
      <c r="C104" s="170"/>
      <c r="D104" s="171" t="s">
        <v>141</v>
      </c>
      <c r="E104" s="172"/>
      <c r="F104" s="172"/>
      <c r="G104" s="172"/>
      <c r="H104" s="172"/>
      <c r="I104" s="173"/>
      <c r="J104" s="174">
        <f>J277</f>
        <v>0</v>
      </c>
      <c r="K104" s="170"/>
      <c r="L104" s="175"/>
    </row>
    <row r="105" spans="2:12" s="10" customFormat="1" ht="19.95" hidden="1" customHeight="1">
      <c r="B105" s="169"/>
      <c r="C105" s="170"/>
      <c r="D105" s="171" t="s">
        <v>142</v>
      </c>
      <c r="E105" s="172"/>
      <c r="F105" s="172"/>
      <c r="G105" s="172"/>
      <c r="H105" s="172"/>
      <c r="I105" s="173"/>
      <c r="J105" s="174">
        <f>J285</f>
        <v>0</v>
      </c>
      <c r="K105" s="170"/>
      <c r="L105" s="175"/>
    </row>
    <row r="106" spans="2:12" s="10" customFormat="1" ht="19.95" hidden="1" customHeight="1">
      <c r="B106" s="169"/>
      <c r="C106" s="170"/>
      <c r="D106" s="171" t="s">
        <v>143</v>
      </c>
      <c r="E106" s="172"/>
      <c r="F106" s="172"/>
      <c r="G106" s="172"/>
      <c r="H106" s="172"/>
      <c r="I106" s="173"/>
      <c r="J106" s="174">
        <f>J296</f>
        <v>0</v>
      </c>
      <c r="K106" s="170"/>
      <c r="L106" s="175"/>
    </row>
    <row r="107" spans="2:12" s="10" customFormat="1" ht="19.95" hidden="1" customHeight="1">
      <c r="B107" s="169"/>
      <c r="C107" s="170"/>
      <c r="D107" s="171" t="s">
        <v>144</v>
      </c>
      <c r="E107" s="172"/>
      <c r="F107" s="172"/>
      <c r="G107" s="172"/>
      <c r="H107" s="172"/>
      <c r="I107" s="173"/>
      <c r="J107" s="174">
        <f>J304</f>
        <v>0</v>
      </c>
      <c r="K107" s="170"/>
      <c r="L107" s="175"/>
    </row>
    <row r="108" spans="2:12" s="10" customFormat="1" ht="19.95" hidden="1" customHeight="1">
      <c r="B108" s="169"/>
      <c r="C108" s="170"/>
      <c r="D108" s="171" t="s">
        <v>145</v>
      </c>
      <c r="E108" s="172"/>
      <c r="F108" s="172"/>
      <c r="G108" s="172"/>
      <c r="H108" s="172"/>
      <c r="I108" s="173"/>
      <c r="J108" s="174">
        <f>J314</f>
        <v>0</v>
      </c>
      <c r="K108" s="170"/>
      <c r="L108" s="175"/>
    </row>
    <row r="109" spans="2:12" s="10" customFormat="1" ht="19.95" hidden="1" customHeight="1">
      <c r="B109" s="169"/>
      <c r="C109" s="170"/>
      <c r="D109" s="171" t="s">
        <v>146</v>
      </c>
      <c r="E109" s="172"/>
      <c r="F109" s="172"/>
      <c r="G109" s="172"/>
      <c r="H109" s="172"/>
      <c r="I109" s="173"/>
      <c r="J109" s="174">
        <f>J332</f>
        <v>0</v>
      </c>
      <c r="K109" s="170"/>
      <c r="L109" s="175"/>
    </row>
    <row r="110" spans="2:12" s="10" customFormat="1" ht="19.95" hidden="1" customHeight="1">
      <c r="B110" s="169"/>
      <c r="C110" s="170"/>
      <c r="D110" s="171" t="s">
        <v>147</v>
      </c>
      <c r="E110" s="172"/>
      <c r="F110" s="172"/>
      <c r="G110" s="172"/>
      <c r="H110" s="172"/>
      <c r="I110" s="173"/>
      <c r="J110" s="174">
        <f>J334</f>
        <v>0</v>
      </c>
      <c r="K110" s="170"/>
      <c r="L110" s="175"/>
    </row>
    <row r="111" spans="2:12" s="10" customFormat="1" ht="19.95" hidden="1" customHeight="1">
      <c r="B111" s="169"/>
      <c r="C111" s="170"/>
      <c r="D111" s="171" t="s">
        <v>148</v>
      </c>
      <c r="E111" s="172"/>
      <c r="F111" s="172"/>
      <c r="G111" s="172"/>
      <c r="H111" s="172"/>
      <c r="I111" s="173"/>
      <c r="J111" s="174">
        <f>J343</f>
        <v>0</v>
      </c>
      <c r="K111" s="170"/>
      <c r="L111" s="175"/>
    </row>
    <row r="112" spans="2:12" s="10" customFormat="1" ht="19.95" hidden="1" customHeight="1">
      <c r="B112" s="169"/>
      <c r="C112" s="170"/>
      <c r="D112" s="171" t="s">
        <v>149</v>
      </c>
      <c r="E112" s="172"/>
      <c r="F112" s="172"/>
      <c r="G112" s="172"/>
      <c r="H112" s="172"/>
      <c r="I112" s="173"/>
      <c r="J112" s="174">
        <f>J375</f>
        <v>0</v>
      </c>
      <c r="K112" s="170"/>
      <c r="L112" s="175"/>
    </row>
    <row r="113" spans="1:31" s="10" customFormat="1" ht="19.95" hidden="1" customHeight="1">
      <c r="B113" s="169"/>
      <c r="C113" s="170"/>
      <c r="D113" s="171" t="s">
        <v>150</v>
      </c>
      <c r="E113" s="172"/>
      <c r="F113" s="172"/>
      <c r="G113" s="172"/>
      <c r="H113" s="172"/>
      <c r="I113" s="173"/>
      <c r="J113" s="174">
        <f>J383</f>
        <v>0</v>
      </c>
      <c r="K113" s="170"/>
      <c r="L113" s="175"/>
    </row>
    <row r="114" spans="1:31" s="10" customFormat="1" ht="19.95" hidden="1" customHeight="1">
      <c r="B114" s="169"/>
      <c r="C114" s="170"/>
      <c r="D114" s="171" t="s">
        <v>151</v>
      </c>
      <c r="E114" s="172"/>
      <c r="F114" s="172"/>
      <c r="G114" s="172"/>
      <c r="H114" s="172"/>
      <c r="I114" s="173"/>
      <c r="J114" s="174">
        <f>J386</f>
        <v>0</v>
      </c>
      <c r="K114" s="170"/>
      <c r="L114" s="175"/>
    </row>
    <row r="115" spans="1:31" s="10" customFormat="1" ht="19.95" hidden="1" customHeight="1">
      <c r="B115" s="169"/>
      <c r="C115" s="170"/>
      <c r="D115" s="171" t="s">
        <v>152</v>
      </c>
      <c r="E115" s="172"/>
      <c r="F115" s="172"/>
      <c r="G115" s="172"/>
      <c r="H115" s="172"/>
      <c r="I115" s="173"/>
      <c r="J115" s="174">
        <f>J394</f>
        <v>0</v>
      </c>
      <c r="K115" s="170"/>
      <c r="L115" s="175"/>
    </row>
    <row r="116" spans="1:31" s="10" customFormat="1" ht="19.95" hidden="1" customHeight="1">
      <c r="B116" s="169"/>
      <c r="C116" s="170"/>
      <c r="D116" s="171" t="s">
        <v>153</v>
      </c>
      <c r="E116" s="172"/>
      <c r="F116" s="172"/>
      <c r="G116" s="172"/>
      <c r="H116" s="172"/>
      <c r="I116" s="173"/>
      <c r="J116" s="174">
        <f>J412</f>
        <v>0</v>
      </c>
      <c r="K116" s="170"/>
      <c r="L116" s="175"/>
    </row>
    <row r="117" spans="1:31" s="10" customFormat="1" ht="19.95" hidden="1" customHeight="1">
      <c r="B117" s="169"/>
      <c r="C117" s="170"/>
      <c r="D117" s="171" t="s">
        <v>154</v>
      </c>
      <c r="E117" s="172"/>
      <c r="F117" s="172"/>
      <c r="G117" s="172"/>
      <c r="H117" s="172"/>
      <c r="I117" s="173"/>
      <c r="J117" s="174">
        <f>J425</f>
        <v>0</v>
      </c>
      <c r="K117" s="170"/>
      <c r="L117" s="175"/>
    </row>
    <row r="118" spans="1:31" s="10" customFormat="1" ht="19.95" hidden="1" customHeight="1">
      <c r="B118" s="169"/>
      <c r="C118" s="170"/>
      <c r="D118" s="171" t="s">
        <v>155</v>
      </c>
      <c r="E118" s="172"/>
      <c r="F118" s="172"/>
      <c r="G118" s="172"/>
      <c r="H118" s="172"/>
      <c r="I118" s="173"/>
      <c r="J118" s="174">
        <f>J439</f>
        <v>0</v>
      </c>
      <c r="K118" s="170"/>
      <c r="L118" s="175"/>
    </row>
    <row r="119" spans="1:31" s="10" customFormat="1" ht="19.95" hidden="1" customHeight="1">
      <c r="B119" s="169"/>
      <c r="C119" s="170"/>
      <c r="D119" s="171" t="s">
        <v>156</v>
      </c>
      <c r="E119" s="172"/>
      <c r="F119" s="172"/>
      <c r="G119" s="172"/>
      <c r="H119" s="172"/>
      <c r="I119" s="173"/>
      <c r="J119" s="174">
        <f>J450</f>
        <v>0</v>
      </c>
      <c r="K119" s="170"/>
      <c r="L119" s="175"/>
    </row>
    <row r="120" spans="1:31" s="10" customFormat="1" ht="19.95" hidden="1" customHeight="1">
      <c r="B120" s="169"/>
      <c r="C120" s="170"/>
      <c r="D120" s="171" t="s">
        <v>157</v>
      </c>
      <c r="E120" s="172"/>
      <c r="F120" s="172"/>
      <c r="G120" s="172"/>
      <c r="H120" s="172"/>
      <c r="I120" s="173"/>
      <c r="J120" s="174">
        <f>J453</f>
        <v>0</v>
      </c>
      <c r="K120" s="170"/>
      <c r="L120" s="175"/>
    </row>
    <row r="121" spans="1:31" s="9" customFormat="1" ht="24.9" hidden="1" customHeight="1">
      <c r="B121" s="162"/>
      <c r="C121" s="163"/>
      <c r="D121" s="164" t="s">
        <v>158</v>
      </c>
      <c r="E121" s="165"/>
      <c r="F121" s="165"/>
      <c r="G121" s="165"/>
      <c r="H121" s="165"/>
      <c r="I121" s="166"/>
      <c r="J121" s="167">
        <f>J467</f>
        <v>0</v>
      </c>
      <c r="K121" s="163"/>
      <c r="L121" s="168"/>
    </row>
    <row r="122" spans="1:31" s="10" customFormat="1" ht="19.95" hidden="1" customHeight="1">
      <c r="B122" s="169"/>
      <c r="C122" s="170"/>
      <c r="D122" s="171" t="s">
        <v>159</v>
      </c>
      <c r="E122" s="172"/>
      <c r="F122" s="172"/>
      <c r="G122" s="172"/>
      <c r="H122" s="172"/>
      <c r="I122" s="173"/>
      <c r="J122" s="174">
        <f>J468</f>
        <v>0</v>
      </c>
      <c r="K122" s="170"/>
      <c r="L122" s="175"/>
    </row>
    <row r="123" spans="1:31" s="10" customFormat="1" ht="19.95" hidden="1" customHeight="1">
      <c r="B123" s="169"/>
      <c r="C123" s="170"/>
      <c r="D123" s="171" t="s">
        <v>160</v>
      </c>
      <c r="E123" s="172"/>
      <c r="F123" s="172"/>
      <c r="G123" s="172"/>
      <c r="H123" s="172"/>
      <c r="I123" s="173"/>
      <c r="J123" s="174">
        <f>J470</f>
        <v>0</v>
      </c>
      <c r="K123" s="170"/>
      <c r="L123" s="175"/>
    </row>
    <row r="124" spans="1:31" s="10" customFormat="1" ht="19.95" hidden="1" customHeight="1">
      <c r="B124" s="169"/>
      <c r="C124" s="170"/>
      <c r="D124" s="171" t="s">
        <v>161</v>
      </c>
      <c r="E124" s="172"/>
      <c r="F124" s="172"/>
      <c r="G124" s="172"/>
      <c r="H124" s="172"/>
      <c r="I124" s="173"/>
      <c r="J124" s="174">
        <f>J472</f>
        <v>0</v>
      </c>
      <c r="K124" s="170"/>
      <c r="L124" s="175"/>
    </row>
    <row r="125" spans="1:31" s="2" customFormat="1" ht="21.75" hidden="1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hidden="1" customHeight="1">
      <c r="A126" s="35"/>
      <c r="B126" s="55"/>
      <c r="C126" s="56"/>
      <c r="D126" s="56"/>
      <c r="E126" s="56"/>
      <c r="F126" s="56"/>
      <c r="G126" s="56"/>
      <c r="H126" s="56"/>
      <c r="I126" s="153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ht="10.199999999999999" hidden="1"/>
    <row r="128" spans="1:31" ht="10.199999999999999" hidden="1"/>
    <row r="129" spans="1:63" ht="10.199999999999999" hidden="1"/>
    <row r="130" spans="1:63" s="2" customFormat="1" ht="6.9" customHeight="1">
      <c r="A130" s="35"/>
      <c r="B130" s="57"/>
      <c r="C130" s="58"/>
      <c r="D130" s="58"/>
      <c r="E130" s="58"/>
      <c r="F130" s="58"/>
      <c r="G130" s="58"/>
      <c r="H130" s="58"/>
      <c r="I130" s="156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" customHeight="1">
      <c r="A131" s="35"/>
      <c r="B131" s="36"/>
      <c r="C131" s="24" t="s">
        <v>162</v>
      </c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116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28" t="str">
        <f>E7</f>
        <v>Reko pokojů II.ETAPA 21 pokojů - PD- - -</v>
      </c>
      <c r="F134" s="329"/>
      <c r="G134" s="329"/>
      <c r="H134" s="329"/>
      <c r="I134" s="116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127</v>
      </c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84" t="str">
        <f>E9</f>
        <v>07 - Stavební úpravy pokoje 254</v>
      </c>
      <c r="F136" s="330"/>
      <c r="G136" s="330"/>
      <c r="H136" s="330"/>
      <c r="I136" s="116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" customHeight="1">
      <c r="A137" s="35"/>
      <c r="B137" s="36"/>
      <c r="C137" s="37"/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F12</f>
        <v>Sedlčany</v>
      </c>
      <c r="G138" s="37"/>
      <c r="H138" s="37"/>
      <c r="I138" s="118" t="s">
        <v>22</v>
      </c>
      <c r="J138" s="67" t="str">
        <f>IF(J12="","",J12)</f>
        <v>15. 4. 2020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" customHeight="1">
      <c r="A139" s="35"/>
      <c r="B139" s="36"/>
      <c r="C139" s="37"/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24</v>
      </c>
      <c r="D140" s="37"/>
      <c r="E140" s="37"/>
      <c r="F140" s="28" t="str">
        <f>E15</f>
        <v>Domov Sedlčany - poskytovatel soc. služeb</v>
      </c>
      <c r="G140" s="37"/>
      <c r="H140" s="37"/>
      <c r="I140" s="118" t="s">
        <v>32</v>
      </c>
      <c r="J140" s="33" t="str">
        <f>E21</f>
        <v>Ing. Michal Strnad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15" customHeight="1">
      <c r="A141" s="35"/>
      <c r="B141" s="36"/>
      <c r="C141" s="30" t="s">
        <v>30</v>
      </c>
      <c r="D141" s="37"/>
      <c r="E141" s="37"/>
      <c r="F141" s="28" t="str">
        <f>IF(E18="","",E18)</f>
        <v>Vyplň údaj</v>
      </c>
      <c r="G141" s="37"/>
      <c r="H141" s="37"/>
      <c r="I141" s="118" t="s">
        <v>37</v>
      </c>
      <c r="J141" s="33" t="str">
        <f>E24</f>
        <v xml:space="preserve"> 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76"/>
      <c r="B143" s="177"/>
      <c r="C143" s="178" t="s">
        <v>163</v>
      </c>
      <c r="D143" s="179" t="s">
        <v>65</v>
      </c>
      <c r="E143" s="179" t="s">
        <v>61</v>
      </c>
      <c r="F143" s="179" t="s">
        <v>62</v>
      </c>
      <c r="G143" s="179" t="s">
        <v>164</v>
      </c>
      <c r="H143" s="179" t="s">
        <v>165</v>
      </c>
      <c r="I143" s="180" t="s">
        <v>166</v>
      </c>
      <c r="J143" s="181" t="s">
        <v>131</v>
      </c>
      <c r="K143" s="182" t="s">
        <v>167</v>
      </c>
      <c r="L143" s="183"/>
      <c r="M143" s="76" t="s">
        <v>1</v>
      </c>
      <c r="N143" s="77" t="s">
        <v>44</v>
      </c>
      <c r="O143" s="77" t="s">
        <v>168</v>
      </c>
      <c r="P143" s="77" t="s">
        <v>169</v>
      </c>
      <c r="Q143" s="77" t="s">
        <v>170</v>
      </c>
      <c r="R143" s="77" t="s">
        <v>171</v>
      </c>
      <c r="S143" s="77" t="s">
        <v>172</v>
      </c>
      <c r="T143" s="78" t="s">
        <v>173</v>
      </c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</row>
    <row r="144" spans="1:63" s="2" customFormat="1" ht="22.8" customHeight="1">
      <c r="A144" s="35"/>
      <c r="B144" s="36"/>
      <c r="C144" s="83" t="s">
        <v>174</v>
      </c>
      <c r="D144" s="37"/>
      <c r="E144" s="37"/>
      <c r="F144" s="37"/>
      <c r="G144" s="37"/>
      <c r="H144" s="37"/>
      <c r="I144" s="116"/>
      <c r="J144" s="184">
        <f>BK144</f>
        <v>0</v>
      </c>
      <c r="K144" s="37"/>
      <c r="L144" s="40"/>
      <c r="M144" s="79"/>
      <c r="N144" s="185"/>
      <c r="O144" s="80"/>
      <c r="P144" s="186">
        <f>P145+P276+P467</f>
        <v>0</v>
      </c>
      <c r="Q144" s="80"/>
      <c r="R144" s="186">
        <f>R145+R276+R467</f>
        <v>9.3080581200000001</v>
      </c>
      <c r="S144" s="80"/>
      <c r="T144" s="187">
        <f>T145+T276+T467</f>
        <v>5.5624390800000008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79</v>
      </c>
      <c r="AU144" s="18" t="s">
        <v>133</v>
      </c>
      <c r="BK144" s="188">
        <f>BK145+BK276+BK467</f>
        <v>0</v>
      </c>
    </row>
    <row r="145" spans="1:65" s="12" customFormat="1" ht="25.95" customHeight="1">
      <c r="B145" s="189"/>
      <c r="C145" s="190"/>
      <c r="D145" s="191" t="s">
        <v>79</v>
      </c>
      <c r="E145" s="192" t="s">
        <v>175</v>
      </c>
      <c r="F145" s="192" t="s">
        <v>176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P146+P177+P252+P268+P274</f>
        <v>0</v>
      </c>
      <c r="Q145" s="197"/>
      <c r="R145" s="198">
        <f>R146+R177+R252+R268+R274</f>
        <v>8.0577708900000005</v>
      </c>
      <c r="S145" s="197"/>
      <c r="T145" s="199">
        <f>T146+T177+T252+T268+T274</f>
        <v>4.6675950000000004</v>
      </c>
      <c r="AR145" s="200" t="s">
        <v>88</v>
      </c>
      <c r="AT145" s="201" t="s">
        <v>79</v>
      </c>
      <c r="AU145" s="201" t="s">
        <v>80</v>
      </c>
      <c r="AY145" s="200" t="s">
        <v>177</v>
      </c>
      <c r="BK145" s="202">
        <f>BK146+BK177+BK252+BK268+BK274</f>
        <v>0</v>
      </c>
    </row>
    <row r="146" spans="1:65" s="12" customFormat="1" ht="22.8" customHeight="1">
      <c r="B146" s="189"/>
      <c r="C146" s="190"/>
      <c r="D146" s="191" t="s">
        <v>79</v>
      </c>
      <c r="E146" s="203" t="s">
        <v>178</v>
      </c>
      <c r="F146" s="203" t="s">
        <v>179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SUM(P147:P176)</f>
        <v>0</v>
      </c>
      <c r="Q146" s="197"/>
      <c r="R146" s="198">
        <f>SUM(R147:R176)</f>
        <v>3.8081492699999999</v>
      </c>
      <c r="S146" s="197"/>
      <c r="T146" s="199">
        <f>SUM(T147:T176)</f>
        <v>0</v>
      </c>
      <c r="AR146" s="200" t="s">
        <v>88</v>
      </c>
      <c r="AT146" s="201" t="s">
        <v>79</v>
      </c>
      <c r="AU146" s="201" t="s">
        <v>88</v>
      </c>
      <c r="AY146" s="200" t="s">
        <v>177</v>
      </c>
      <c r="BK146" s="202">
        <f>SUM(BK147:BK176)</f>
        <v>0</v>
      </c>
    </row>
    <row r="147" spans="1:65" s="2" customFormat="1" ht="21.75" customHeight="1">
      <c r="A147" s="35"/>
      <c r="B147" s="36"/>
      <c r="C147" s="205" t="s">
        <v>88</v>
      </c>
      <c r="D147" s="205" t="s">
        <v>180</v>
      </c>
      <c r="E147" s="206" t="s">
        <v>181</v>
      </c>
      <c r="F147" s="207" t="s">
        <v>182</v>
      </c>
      <c r="G147" s="208" t="s">
        <v>183</v>
      </c>
      <c r="H147" s="209">
        <v>0.371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46</v>
      </c>
      <c r="O147" s="72"/>
      <c r="P147" s="215">
        <f>O147*H147</f>
        <v>0</v>
      </c>
      <c r="Q147" s="215">
        <v>1.7863599999999999</v>
      </c>
      <c r="R147" s="215">
        <f>Q147*H147</f>
        <v>0.66273956000000001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184</v>
      </c>
      <c r="AT147" s="217" t="s">
        <v>180</v>
      </c>
      <c r="AU147" s="217" t="s">
        <v>185</v>
      </c>
      <c r="AY147" s="18" t="s">
        <v>177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185</v>
      </c>
      <c r="BK147" s="218">
        <f>ROUND(I147*H147,2)</f>
        <v>0</v>
      </c>
      <c r="BL147" s="18" t="s">
        <v>184</v>
      </c>
      <c r="BM147" s="217" t="s">
        <v>186</v>
      </c>
    </row>
    <row r="148" spans="1:65" s="13" customFormat="1" ht="10.199999999999999">
      <c r="B148" s="219"/>
      <c r="C148" s="220"/>
      <c r="D148" s="221" t="s">
        <v>187</v>
      </c>
      <c r="E148" s="222" t="s">
        <v>1</v>
      </c>
      <c r="F148" s="223" t="s">
        <v>188</v>
      </c>
      <c r="G148" s="220"/>
      <c r="H148" s="222" t="s">
        <v>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187</v>
      </c>
      <c r="AU148" s="229" t="s">
        <v>185</v>
      </c>
      <c r="AV148" s="13" t="s">
        <v>88</v>
      </c>
      <c r="AW148" s="13" t="s">
        <v>36</v>
      </c>
      <c r="AX148" s="13" t="s">
        <v>80</v>
      </c>
      <c r="AY148" s="229" t="s">
        <v>177</v>
      </c>
    </row>
    <row r="149" spans="1:65" s="14" customFormat="1" ht="10.199999999999999">
      <c r="B149" s="230"/>
      <c r="C149" s="231"/>
      <c r="D149" s="221" t="s">
        <v>187</v>
      </c>
      <c r="E149" s="232" t="s">
        <v>1</v>
      </c>
      <c r="F149" s="233" t="s">
        <v>189</v>
      </c>
      <c r="G149" s="231"/>
      <c r="H149" s="234">
        <v>0.371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187</v>
      </c>
      <c r="AU149" s="240" t="s">
        <v>185</v>
      </c>
      <c r="AV149" s="14" t="s">
        <v>185</v>
      </c>
      <c r="AW149" s="14" t="s">
        <v>36</v>
      </c>
      <c r="AX149" s="14" t="s">
        <v>88</v>
      </c>
      <c r="AY149" s="240" t="s">
        <v>177</v>
      </c>
    </row>
    <row r="150" spans="1:65" s="2" customFormat="1" ht="21.75" customHeight="1">
      <c r="A150" s="35"/>
      <c r="B150" s="36"/>
      <c r="C150" s="205" t="s">
        <v>185</v>
      </c>
      <c r="D150" s="205" t="s">
        <v>180</v>
      </c>
      <c r="E150" s="206" t="s">
        <v>190</v>
      </c>
      <c r="F150" s="207" t="s">
        <v>191</v>
      </c>
      <c r="G150" s="208" t="s">
        <v>192</v>
      </c>
      <c r="H150" s="209">
        <v>2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46</v>
      </c>
      <c r="O150" s="72"/>
      <c r="P150" s="215">
        <f>O150*H150</f>
        <v>0</v>
      </c>
      <c r="Q150" s="215">
        <v>2.019E-2</v>
      </c>
      <c r="R150" s="215">
        <f>Q150*H150</f>
        <v>4.0379999999999999E-2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184</v>
      </c>
      <c r="AT150" s="217" t="s">
        <v>180</v>
      </c>
      <c r="AU150" s="217" t="s">
        <v>185</v>
      </c>
      <c r="AY150" s="18" t="s">
        <v>177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185</v>
      </c>
      <c r="BK150" s="218">
        <f>ROUND(I150*H150,2)</f>
        <v>0</v>
      </c>
      <c r="BL150" s="18" t="s">
        <v>184</v>
      </c>
      <c r="BM150" s="217" t="s">
        <v>193</v>
      </c>
    </row>
    <row r="151" spans="1:65" s="2" customFormat="1" ht="21.75" customHeight="1">
      <c r="A151" s="35"/>
      <c r="B151" s="36"/>
      <c r="C151" s="205" t="s">
        <v>178</v>
      </c>
      <c r="D151" s="205" t="s">
        <v>180</v>
      </c>
      <c r="E151" s="206" t="s">
        <v>194</v>
      </c>
      <c r="F151" s="207" t="s">
        <v>195</v>
      </c>
      <c r="G151" s="208" t="s">
        <v>192</v>
      </c>
      <c r="H151" s="209">
        <v>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46</v>
      </c>
      <c r="O151" s="72"/>
      <c r="P151" s="215">
        <f>O151*H151</f>
        <v>0</v>
      </c>
      <c r="Q151" s="215">
        <v>4.2860000000000002E-2</v>
      </c>
      <c r="R151" s="215">
        <f>Q151*H151</f>
        <v>4.2860000000000002E-2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184</v>
      </c>
      <c r="AT151" s="217" t="s">
        <v>180</v>
      </c>
      <c r="AU151" s="217" t="s">
        <v>185</v>
      </c>
      <c r="AY151" s="18" t="s">
        <v>177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185</v>
      </c>
      <c r="BK151" s="218">
        <f>ROUND(I151*H151,2)</f>
        <v>0</v>
      </c>
      <c r="BL151" s="18" t="s">
        <v>184</v>
      </c>
      <c r="BM151" s="217" t="s">
        <v>196</v>
      </c>
    </row>
    <row r="152" spans="1:65" s="2" customFormat="1" ht="21.75" customHeight="1">
      <c r="A152" s="35"/>
      <c r="B152" s="36"/>
      <c r="C152" s="205" t="s">
        <v>184</v>
      </c>
      <c r="D152" s="205" t="s">
        <v>180</v>
      </c>
      <c r="E152" s="206" t="s">
        <v>197</v>
      </c>
      <c r="F152" s="207" t="s">
        <v>198</v>
      </c>
      <c r="G152" s="208" t="s">
        <v>192</v>
      </c>
      <c r="H152" s="209">
        <v>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46</v>
      </c>
      <c r="O152" s="72"/>
      <c r="P152" s="215">
        <f>O152*H152</f>
        <v>0</v>
      </c>
      <c r="Q152" s="215">
        <v>2.444E-2</v>
      </c>
      <c r="R152" s="215">
        <f>Q152*H152</f>
        <v>2.444E-2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184</v>
      </c>
      <c r="AT152" s="217" t="s">
        <v>180</v>
      </c>
      <c r="AU152" s="217" t="s">
        <v>185</v>
      </c>
      <c r="AY152" s="18" t="s">
        <v>177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185</v>
      </c>
      <c r="BK152" s="218">
        <f>ROUND(I152*H152,2)</f>
        <v>0</v>
      </c>
      <c r="BL152" s="18" t="s">
        <v>184</v>
      </c>
      <c r="BM152" s="217" t="s">
        <v>199</v>
      </c>
    </row>
    <row r="153" spans="1:65" s="2" customFormat="1" ht="16.5" customHeight="1">
      <c r="A153" s="35"/>
      <c r="B153" s="36"/>
      <c r="C153" s="205" t="s">
        <v>200</v>
      </c>
      <c r="D153" s="205" t="s">
        <v>180</v>
      </c>
      <c r="E153" s="206" t="s">
        <v>201</v>
      </c>
      <c r="F153" s="207" t="s">
        <v>202</v>
      </c>
      <c r="G153" s="208" t="s">
        <v>203</v>
      </c>
      <c r="H153" s="209">
        <v>5.35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46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184</v>
      </c>
      <c r="AT153" s="217" t="s">
        <v>180</v>
      </c>
      <c r="AU153" s="217" t="s">
        <v>185</v>
      </c>
      <c r="AY153" s="18" t="s">
        <v>177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185</v>
      </c>
      <c r="BK153" s="218">
        <f>ROUND(I153*H153,2)</f>
        <v>0</v>
      </c>
      <c r="BL153" s="18" t="s">
        <v>184</v>
      </c>
      <c r="BM153" s="217" t="s">
        <v>204</v>
      </c>
    </row>
    <row r="154" spans="1:65" s="13" customFormat="1" ht="10.199999999999999">
      <c r="B154" s="219"/>
      <c r="C154" s="220"/>
      <c r="D154" s="221" t="s">
        <v>187</v>
      </c>
      <c r="E154" s="222" t="s">
        <v>1</v>
      </c>
      <c r="F154" s="223" t="s">
        <v>205</v>
      </c>
      <c r="G154" s="220"/>
      <c r="H154" s="222" t="s">
        <v>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187</v>
      </c>
      <c r="AU154" s="229" t="s">
        <v>185</v>
      </c>
      <c r="AV154" s="13" t="s">
        <v>88</v>
      </c>
      <c r="AW154" s="13" t="s">
        <v>36</v>
      </c>
      <c r="AX154" s="13" t="s">
        <v>80</v>
      </c>
      <c r="AY154" s="229" t="s">
        <v>177</v>
      </c>
    </row>
    <row r="155" spans="1:65" s="14" customFormat="1" ht="10.199999999999999">
      <c r="B155" s="230"/>
      <c r="C155" s="231"/>
      <c r="D155" s="221" t="s">
        <v>187</v>
      </c>
      <c r="E155" s="232" t="s">
        <v>1</v>
      </c>
      <c r="F155" s="233" t="s">
        <v>206</v>
      </c>
      <c r="G155" s="231"/>
      <c r="H155" s="234">
        <v>5.35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187</v>
      </c>
      <c r="AU155" s="240" t="s">
        <v>185</v>
      </c>
      <c r="AV155" s="14" t="s">
        <v>185</v>
      </c>
      <c r="AW155" s="14" t="s">
        <v>36</v>
      </c>
      <c r="AX155" s="14" t="s">
        <v>88</v>
      </c>
      <c r="AY155" s="240" t="s">
        <v>177</v>
      </c>
    </row>
    <row r="156" spans="1:65" s="2" customFormat="1" ht="21.75" customHeight="1">
      <c r="A156" s="35"/>
      <c r="B156" s="36"/>
      <c r="C156" s="205" t="s">
        <v>207</v>
      </c>
      <c r="D156" s="205" t="s">
        <v>180</v>
      </c>
      <c r="E156" s="206" t="s">
        <v>208</v>
      </c>
      <c r="F156" s="207" t="s">
        <v>209</v>
      </c>
      <c r="G156" s="208" t="s">
        <v>210</v>
      </c>
      <c r="H156" s="209">
        <v>7.7549999999999999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46</v>
      </c>
      <c r="O156" s="72"/>
      <c r="P156" s="215">
        <f>O156*H156</f>
        <v>0</v>
      </c>
      <c r="Q156" s="215">
        <v>6.9819999999999993E-2</v>
      </c>
      <c r="R156" s="215">
        <f>Q156*H156</f>
        <v>0.54145409999999994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184</v>
      </c>
      <c r="AT156" s="217" t="s">
        <v>180</v>
      </c>
      <c r="AU156" s="217" t="s">
        <v>185</v>
      </c>
      <c r="AY156" s="18" t="s">
        <v>177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185</v>
      </c>
      <c r="BK156" s="218">
        <f>ROUND(I156*H156,2)</f>
        <v>0</v>
      </c>
      <c r="BL156" s="18" t="s">
        <v>184</v>
      </c>
      <c r="BM156" s="217" t="s">
        <v>211</v>
      </c>
    </row>
    <row r="157" spans="1:65" s="13" customFormat="1" ht="10.199999999999999">
      <c r="B157" s="219"/>
      <c r="C157" s="220"/>
      <c r="D157" s="221" t="s">
        <v>187</v>
      </c>
      <c r="E157" s="222" t="s">
        <v>1</v>
      </c>
      <c r="F157" s="223" t="s">
        <v>212</v>
      </c>
      <c r="G157" s="220"/>
      <c r="H157" s="222" t="s">
        <v>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187</v>
      </c>
      <c r="AU157" s="229" t="s">
        <v>185</v>
      </c>
      <c r="AV157" s="13" t="s">
        <v>88</v>
      </c>
      <c r="AW157" s="13" t="s">
        <v>36</v>
      </c>
      <c r="AX157" s="13" t="s">
        <v>80</v>
      </c>
      <c r="AY157" s="229" t="s">
        <v>177</v>
      </c>
    </row>
    <row r="158" spans="1:65" s="14" customFormat="1" ht="10.199999999999999">
      <c r="B158" s="230"/>
      <c r="C158" s="231"/>
      <c r="D158" s="221" t="s">
        <v>187</v>
      </c>
      <c r="E158" s="232" t="s">
        <v>1</v>
      </c>
      <c r="F158" s="233" t="s">
        <v>1024</v>
      </c>
      <c r="G158" s="231"/>
      <c r="H158" s="234">
        <v>3.3149999999999999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187</v>
      </c>
      <c r="AU158" s="240" t="s">
        <v>185</v>
      </c>
      <c r="AV158" s="14" t="s">
        <v>185</v>
      </c>
      <c r="AW158" s="14" t="s">
        <v>36</v>
      </c>
      <c r="AX158" s="14" t="s">
        <v>80</v>
      </c>
      <c r="AY158" s="240" t="s">
        <v>177</v>
      </c>
    </row>
    <row r="159" spans="1:65" s="14" customFormat="1" ht="10.199999999999999">
      <c r="B159" s="230"/>
      <c r="C159" s="231"/>
      <c r="D159" s="221" t="s">
        <v>187</v>
      </c>
      <c r="E159" s="232" t="s">
        <v>1</v>
      </c>
      <c r="F159" s="233" t="s">
        <v>214</v>
      </c>
      <c r="G159" s="231"/>
      <c r="H159" s="234">
        <v>1.1220000000000001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187</v>
      </c>
      <c r="AU159" s="240" t="s">
        <v>185</v>
      </c>
      <c r="AV159" s="14" t="s">
        <v>185</v>
      </c>
      <c r="AW159" s="14" t="s">
        <v>36</v>
      </c>
      <c r="AX159" s="14" t="s">
        <v>80</v>
      </c>
      <c r="AY159" s="240" t="s">
        <v>177</v>
      </c>
    </row>
    <row r="160" spans="1:65" s="13" customFormat="1" ht="10.199999999999999">
      <c r="B160" s="219"/>
      <c r="C160" s="220"/>
      <c r="D160" s="221" t="s">
        <v>187</v>
      </c>
      <c r="E160" s="222" t="s">
        <v>1</v>
      </c>
      <c r="F160" s="223" t="s">
        <v>215</v>
      </c>
      <c r="G160" s="220"/>
      <c r="H160" s="222" t="s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187</v>
      </c>
      <c r="AU160" s="229" t="s">
        <v>185</v>
      </c>
      <c r="AV160" s="13" t="s">
        <v>88</v>
      </c>
      <c r="AW160" s="13" t="s">
        <v>36</v>
      </c>
      <c r="AX160" s="13" t="s">
        <v>80</v>
      </c>
      <c r="AY160" s="229" t="s">
        <v>177</v>
      </c>
    </row>
    <row r="161" spans="1:65" s="14" customFormat="1" ht="10.199999999999999">
      <c r="B161" s="230"/>
      <c r="C161" s="231"/>
      <c r="D161" s="221" t="s">
        <v>187</v>
      </c>
      <c r="E161" s="232" t="s">
        <v>1</v>
      </c>
      <c r="F161" s="233" t="s">
        <v>216</v>
      </c>
      <c r="G161" s="231"/>
      <c r="H161" s="234">
        <v>3.3180000000000001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187</v>
      </c>
      <c r="AU161" s="240" t="s">
        <v>185</v>
      </c>
      <c r="AV161" s="14" t="s">
        <v>185</v>
      </c>
      <c r="AW161" s="14" t="s">
        <v>36</v>
      </c>
      <c r="AX161" s="14" t="s">
        <v>80</v>
      </c>
      <c r="AY161" s="240" t="s">
        <v>177</v>
      </c>
    </row>
    <row r="162" spans="1:65" s="15" customFormat="1" ht="10.199999999999999">
      <c r="B162" s="241"/>
      <c r="C162" s="242"/>
      <c r="D162" s="221" t="s">
        <v>187</v>
      </c>
      <c r="E162" s="243" t="s">
        <v>1</v>
      </c>
      <c r="F162" s="244" t="s">
        <v>217</v>
      </c>
      <c r="G162" s="242"/>
      <c r="H162" s="245">
        <v>7.7549999999999999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187</v>
      </c>
      <c r="AU162" s="251" t="s">
        <v>185</v>
      </c>
      <c r="AV162" s="15" t="s">
        <v>184</v>
      </c>
      <c r="AW162" s="15" t="s">
        <v>36</v>
      </c>
      <c r="AX162" s="15" t="s">
        <v>88</v>
      </c>
      <c r="AY162" s="251" t="s">
        <v>177</v>
      </c>
    </row>
    <row r="163" spans="1:65" s="2" customFormat="1" ht="21.75" customHeight="1">
      <c r="A163" s="35"/>
      <c r="B163" s="36"/>
      <c r="C163" s="205" t="s">
        <v>218</v>
      </c>
      <c r="D163" s="205" t="s">
        <v>180</v>
      </c>
      <c r="E163" s="206" t="s">
        <v>219</v>
      </c>
      <c r="F163" s="207" t="s">
        <v>220</v>
      </c>
      <c r="G163" s="208" t="s">
        <v>210</v>
      </c>
      <c r="H163" s="209">
        <v>10.307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46</v>
      </c>
      <c r="O163" s="72"/>
      <c r="P163" s="215">
        <f>O163*H163</f>
        <v>0</v>
      </c>
      <c r="Q163" s="215">
        <v>8.7069999999999995E-2</v>
      </c>
      <c r="R163" s="215">
        <f>Q163*H163</f>
        <v>0.89743048999999997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184</v>
      </c>
      <c r="AT163" s="217" t="s">
        <v>180</v>
      </c>
      <c r="AU163" s="217" t="s">
        <v>185</v>
      </c>
      <c r="AY163" s="18" t="s">
        <v>177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185</v>
      </c>
      <c r="BK163" s="218">
        <f>ROUND(I163*H163,2)</f>
        <v>0</v>
      </c>
      <c r="BL163" s="18" t="s">
        <v>184</v>
      </c>
      <c r="BM163" s="217" t="s">
        <v>221</v>
      </c>
    </row>
    <row r="164" spans="1:65" s="13" customFormat="1" ht="10.199999999999999">
      <c r="B164" s="219"/>
      <c r="C164" s="220"/>
      <c r="D164" s="221" t="s">
        <v>187</v>
      </c>
      <c r="E164" s="222" t="s">
        <v>1</v>
      </c>
      <c r="F164" s="223" t="s">
        <v>222</v>
      </c>
      <c r="G164" s="220"/>
      <c r="H164" s="222" t="s">
        <v>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187</v>
      </c>
      <c r="AU164" s="229" t="s">
        <v>185</v>
      </c>
      <c r="AV164" s="13" t="s">
        <v>88</v>
      </c>
      <c r="AW164" s="13" t="s">
        <v>36</v>
      </c>
      <c r="AX164" s="13" t="s">
        <v>80</v>
      </c>
      <c r="AY164" s="229" t="s">
        <v>177</v>
      </c>
    </row>
    <row r="165" spans="1:65" s="14" customFormat="1" ht="10.199999999999999">
      <c r="B165" s="230"/>
      <c r="C165" s="231"/>
      <c r="D165" s="221" t="s">
        <v>187</v>
      </c>
      <c r="E165" s="232" t="s">
        <v>1</v>
      </c>
      <c r="F165" s="233" t="s">
        <v>1025</v>
      </c>
      <c r="G165" s="231"/>
      <c r="H165" s="234">
        <v>16.524000000000001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187</v>
      </c>
      <c r="AU165" s="240" t="s">
        <v>185</v>
      </c>
      <c r="AV165" s="14" t="s">
        <v>185</v>
      </c>
      <c r="AW165" s="14" t="s">
        <v>36</v>
      </c>
      <c r="AX165" s="14" t="s">
        <v>80</v>
      </c>
      <c r="AY165" s="240" t="s">
        <v>177</v>
      </c>
    </row>
    <row r="166" spans="1:65" s="13" customFormat="1" ht="10.199999999999999">
      <c r="B166" s="219"/>
      <c r="C166" s="220"/>
      <c r="D166" s="221" t="s">
        <v>187</v>
      </c>
      <c r="E166" s="222" t="s">
        <v>1</v>
      </c>
      <c r="F166" s="223" t="s">
        <v>224</v>
      </c>
      <c r="G166" s="220"/>
      <c r="H166" s="222" t="s">
        <v>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187</v>
      </c>
      <c r="AU166" s="229" t="s">
        <v>185</v>
      </c>
      <c r="AV166" s="13" t="s">
        <v>88</v>
      </c>
      <c r="AW166" s="13" t="s">
        <v>36</v>
      </c>
      <c r="AX166" s="13" t="s">
        <v>80</v>
      </c>
      <c r="AY166" s="229" t="s">
        <v>177</v>
      </c>
    </row>
    <row r="167" spans="1:65" s="14" customFormat="1" ht="10.199999999999999">
      <c r="B167" s="230"/>
      <c r="C167" s="231"/>
      <c r="D167" s="221" t="s">
        <v>187</v>
      </c>
      <c r="E167" s="232" t="s">
        <v>1</v>
      </c>
      <c r="F167" s="233" t="s">
        <v>1026</v>
      </c>
      <c r="G167" s="231"/>
      <c r="H167" s="234">
        <v>-6.2169999999999996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187</v>
      </c>
      <c r="AU167" s="240" t="s">
        <v>185</v>
      </c>
      <c r="AV167" s="14" t="s">
        <v>185</v>
      </c>
      <c r="AW167" s="14" t="s">
        <v>36</v>
      </c>
      <c r="AX167" s="14" t="s">
        <v>80</v>
      </c>
      <c r="AY167" s="240" t="s">
        <v>177</v>
      </c>
    </row>
    <row r="168" spans="1:65" s="15" customFormat="1" ht="10.199999999999999">
      <c r="B168" s="241"/>
      <c r="C168" s="242"/>
      <c r="D168" s="221" t="s">
        <v>187</v>
      </c>
      <c r="E168" s="243" t="s">
        <v>1</v>
      </c>
      <c r="F168" s="244" t="s">
        <v>217</v>
      </c>
      <c r="G168" s="242"/>
      <c r="H168" s="245">
        <v>10.307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187</v>
      </c>
      <c r="AU168" s="251" t="s">
        <v>185</v>
      </c>
      <c r="AV168" s="15" t="s">
        <v>184</v>
      </c>
      <c r="AW168" s="15" t="s">
        <v>36</v>
      </c>
      <c r="AX168" s="15" t="s">
        <v>88</v>
      </c>
      <c r="AY168" s="251" t="s">
        <v>177</v>
      </c>
    </row>
    <row r="169" spans="1:65" s="2" customFormat="1" ht="21.75" customHeight="1">
      <c r="A169" s="35"/>
      <c r="B169" s="36"/>
      <c r="C169" s="205" t="s">
        <v>226</v>
      </c>
      <c r="D169" s="205" t="s">
        <v>180</v>
      </c>
      <c r="E169" s="206" t="s">
        <v>227</v>
      </c>
      <c r="F169" s="207" t="s">
        <v>228</v>
      </c>
      <c r="G169" s="208" t="s">
        <v>210</v>
      </c>
      <c r="H169" s="209">
        <v>15.295999999999999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46</v>
      </c>
      <c r="O169" s="72"/>
      <c r="P169" s="215">
        <f>O169*H169</f>
        <v>0</v>
      </c>
      <c r="Q169" s="215">
        <v>0.10421999999999999</v>
      </c>
      <c r="R169" s="215">
        <f>Q169*H169</f>
        <v>1.5941491199999998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184</v>
      </c>
      <c r="AT169" s="217" t="s">
        <v>180</v>
      </c>
      <c r="AU169" s="217" t="s">
        <v>185</v>
      </c>
      <c r="AY169" s="18" t="s">
        <v>177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185</v>
      </c>
      <c r="BK169" s="218">
        <f>ROUND(I169*H169,2)</f>
        <v>0</v>
      </c>
      <c r="BL169" s="18" t="s">
        <v>184</v>
      </c>
      <c r="BM169" s="217" t="s">
        <v>229</v>
      </c>
    </row>
    <row r="170" spans="1:65" s="13" customFormat="1" ht="10.199999999999999">
      <c r="B170" s="219"/>
      <c r="C170" s="220"/>
      <c r="D170" s="221" t="s">
        <v>187</v>
      </c>
      <c r="E170" s="222" t="s">
        <v>1</v>
      </c>
      <c r="F170" s="223" t="s">
        <v>230</v>
      </c>
      <c r="G170" s="220"/>
      <c r="H170" s="222" t="s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187</v>
      </c>
      <c r="AU170" s="229" t="s">
        <v>185</v>
      </c>
      <c r="AV170" s="13" t="s">
        <v>88</v>
      </c>
      <c r="AW170" s="13" t="s">
        <v>36</v>
      </c>
      <c r="AX170" s="13" t="s">
        <v>80</v>
      </c>
      <c r="AY170" s="229" t="s">
        <v>177</v>
      </c>
    </row>
    <row r="171" spans="1:65" s="14" customFormat="1" ht="10.199999999999999">
      <c r="B171" s="230"/>
      <c r="C171" s="231"/>
      <c r="D171" s="221" t="s">
        <v>187</v>
      </c>
      <c r="E171" s="232" t="s">
        <v>1</v>
      </c>
      <c r="F171" s="233" t="s">
        <v>1027</v>
      </c>
      <c r="G171" s="231"/>
      <c r="H171" s="234">
        <v>17.756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187</v>
      </c>
      <c r="AU171" s="240" t="s">
        <v>185</v>
      </c>
      <c r="AV171" s="14" t="s">
        <v>185</v>
      </c>
      <c r="AW171" s="14" t="s">
        <v>36</v>
      </c>
      <c r="AX171" s="14" t="s">
        <v>80</v>
      </c>
      <c r="AY171" s="240" t="s">
        <v>177</v>
      </c>
    </row>
    <row r="172" spans="1:65" s="14" customFormat="1" ht="10.199999999999999">
      <c r="B172" s="230"/>
      <c r="C172" s="231"/>
      <c r="D172" s="221" t="s">
        <v>187</v>
      </c>
      <c r="E172" s="232" t="s">
        <v>1</v>
      </c>
      <c r="F172" s="233" t="s">
        <v>232</v>
      </c>
      <c r="G172" s="231"/>
      <c r="H172" s="234">
        <v>-2.46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187</v>
      </c>
      <c r="AU172" s="240" t="s">
        <v>185</v>
      </c>
      <c r="AV172" s="14" t="s">
        <v>185</v>
      </c>
      <c r="AW172" s="14" t="s">
        <v>36</v>
      </c>
      <c r="AX172" s="14" t="s">
        <v>80</v>
      </c>
      <c r="AY172" s="240" t="s">
        <v>177</v>
      </c>
    </row>
    <row r="173" spans="1:65" s="15" customFormat="1" ht="10.199999999999999">
      <c r="B173" s="241"/>
      <c r="C173" s="242"/>
      <c r="D173" s="221" t="s">
        <v>187</v>
      </c>
      <c r="E173" s="243" t="s">
        <v>1</v>
      </c>
      <c r="F173" s="244" t="s">
        <v>217</v>
      </c>
      <c r="G173" s="242"/>
      <c r="H173" s="245">
        <v>15.295999999999999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187</v>
      </c>
      <c r="AU173" s="251" t="s">
        <v>185</v>
      </c>
      <c r="AV173" s="15" t="s">
        <v>184</v>
      </c>
      <c r="AW173" s="15" t="s">
        <v>36</v>
      </c>
      <c r="AX173" s="15" t="s">
        <v>88</v>
      </c>
      <c r="AY173" s="251" t="s">
        <v>177</v>
      </c>
    </row>
    <row r="174" spans="1:65" s="2" customFormat="1" ht="21.75" customHeight="1">
      <c r="A174" s="35"/>
      <c r="B174" s="36"/>
      <c r="C174" s="205" t="s">
        <v>233</v>
      </c>
      <c r="D174" s="205" t="s">
        <v>180</v>
      </c>
      <c r="E174" s="206" t="s">
        <v>234</v>
      </c>
      <c r="F174" s="207" t="s">
        <v>235</v>
      </c>
      <c r="G174" s="208" t="s">
        <v>203</v>
      </c>
      <c r="H174" s="209">
        <v>2.6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46</v>
      </c>
      <c r="O174" s="72"/>
      <c r="P174" s="215">
        <f>O174*H174</f>
        <v>0</v>
      </c>
      <c r="Q174" s="215">
        <v>8.0000000000000007E-5</v>
      </c>
      <c r="R174" s="215">
        <f>Q174*H174</f>
        <v>2.0800000000000001E-4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184</v>
      </c>
      <c r="AT174" s="217" t="s">
        <v>180</v>
      </c>
      <c r="AU174" s="217" t="s">
        <v>185</v>
      </c>
      <c r="AY174" s="18" t="s">
        <v>177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185</v>
      </c>
      <c r="BK174" s="218">
        <f>ROUND(I174*H174,2)</f>
        <v>0</v>
      </c>
      <c r="BL174" s="18" t="s">
        <v>184</v>
      </c>
      <c r="BM174" s="217" t="s">
        <v>236</v>
      </c>
    </row>
    <row r="175" spans="1:65" s="2" customFormat="1" ht="21.75" customHeight="1">
      <c r="A175" s="35"/>
      <c r="B175" s="36"/>
      <c r="C175" s="205" t="s">
        <v>114</v>
      </c>
      <c r="D175" s="205" t="s">
        <v>180</v>
      </c>
      <c r="E175" s="206" t="s">
        <v>237</v>
      </c>
      <c r="F175" s="207" t="s">
        <v>238</v>
      </c>
      <c r="G175" s="208" t="s">
        <v>203</v>
      </c>
      <c r="H175" s="209">
        <v>13.4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46</v>
      </c>
      <c r="O175" s="72"/>
      <c r="P175" s="215">
        <f>O175*H175</f>
        <v>0</v>
      </c>
      <c r="Q175" s="215">
        <v>1.2E-4</v>
      </c>
      <c r="R175" s="215">
        <f>Q175*H175</f>
        <v>1.6080000000000001E-3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184</v>
      </c>
      <c r="AT175" s="217" t="s">
        <v>180</v>
      </c>
      <c r="AU175" s="217" t="s">
        <v>185</v>
      </c>
      <c r="AY175" s="18" t="s">
        <v>177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185</v>
      </c>
      <c r="BK175" s="218">
        <f>ROUND(I175*H175,2)</f>
        <v>0</v>
      </c>
      <c r="BL175" s="18" t="s">
        <v>184</v>
      </c>
      <c r="BM175" s="217" t="s">
        <v>239</v>
      </c>
    </row>
    <row r="176" spans="1:65" s="2" customFormat="1" ht="21.75" customHeight="1">
      <c r="A176" s="35"/>
      <c r="B176" s="36"/>
      <c r="C176" s="205" t="s">
        <v>117</v>
      </c>
      <c r="D176" s="205" t="s">
        <v>180</v>
      </c>
      <c r="E176" s="206" t="s">
        <v>240</v>
      </c>
      <c r="F176" s="207" t="s">
        <v>241</v>
      </c>
      <c r="G176" s="208" t="s">
        <v>203</v>
      </c>
      <c r="H176" s="209">
        <v>14.4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46</v>
      </c>
      <c r="O176" s="72"/>
      <c r="P176" s="215">
        <f>O176*H176</f>
        <v>0</v>
      </c>
      <c r="Q176" s="215">
        <v>2.0000000000000001E-4</v>
      </c>
      <c r="R176" s="215">
        <f>Q176*H176</f>
        <v>2.8800000000000002E-3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184</v>
      </c>
      <c r="AT176" s="217" t="s">
        <v>180</v>
      </c>
      <c r="AU176" s="217" t="s">
        <v>185</v>
      </c>
      <c r="AY176" s="18" t="s">
        <v>177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185</v>
      </c>
      <c r="BK176" s="218">
        <f>ROUND(I176*H176,2)</f>
        <v>0</v>
      </c>
      <c r="BL176" s="18" t="s">
        <v>184</v>
      </c>
      <c r="BM176" s="217" t="s">
        <v>242</v>
      </c>
    </row>
    <row r="177" spans="1:65" s="12" customFormat="1" ht="22.8" customHeight="1">
      <c r="B177" s="189"/>
      <c r="C177" s="190"/>
      <c r="D177" s="191" t="s">
        <v>79</v>
      </c>
      <c r="E177" s="203" t="s">
        <v>207</v>
      </c>
      <c r="F177" s="203" t="s">
        <v>243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SUM(P178:P251)</f>
        <v>0</v>
      </c>
      <c r="Q177" s="197"/>
      <c r="R177" s="198">
        <f>SUM(R178:R251)</f>
        <v>4.2479231200000003</v>
      </c>
      <c r="S177" s="197"/>
      <c r="T177" s="199">
        <f>SUM(T178:T251)</f>
        <v>0</v>
      </c>
      <c r="AR177" s="200" t="s">
        <v>88</v>
      </c>
      <c r="AT177" s="201" t="s">
        <v>79</v>
      </c>
      <c r="AU177" s="201" t="s">
        <v>88</v>
      </c>
      <c r="AY177" s="200" t="s">
        <v>177</v>
      </c>
      <c r="BK177" s="202">
        <f>SUM(BK178:BK251)</f>
        <v>0</v>
      </c>
    </row>
    <row r="178" spans="1:65" s="2" customFormat="1" ht="21.75" customHeight="1">
      <c r="A178" s="35"/>
      <c r="B178" s="36"/>
      <c r="C178" s="205" t="s">
        <v>120</v>
      </c>
      <c r="D178" s="205" t="s">
        <v>180</v>
      </c>
      <c r="E178" s="206" t="s">
        <v>244</v>
      </c>
      <c r="F178" s="207" t="s">
        <v>245</v>
      </c>
      <c r="G178" s="208" t="s">
        <v>210</v>
      </c>
      <c r="H178" s="209">
        <v>33.299999999999997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46</v>
      </c>
      <c r="O178" s="72"/>
      <c r="P178" s="215">
        <f>O178*H178</f>
        <v>0</v>
      </c>
      <c r="Q178" s="215">
        <v>2.5999999999999998E-4</v>
      </c>
      <c r="R178" s="215">
        <f>Q178*H178</f>
        <v>8.657999999999999E-3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184</v>
      </c>
      <c r="AT178" s="217" t="s">
        <v>180</v>
      </c>
      <c r="AU178" s="217" t="s">
        <v>185</v>
      </c>
      <c r="AY178" s="18" t="s">
        <v>177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185</v>
      </c>
      <c r="BK178" s="218">
        <f>ROUND(I178*H178,2)</f>
        <v>0</v>
      </c>
      <c r="BL178" s="18" t="s">
        <v>184</v>
      </c>
      <c r="BM178" s="217" t="s">
        <v>246</v>
      </c>
    </row>
    <row r="179" spans="1:65" s="14" customFormat="1" ht="10.199999999999999">
      <c r="B179" s="230"/>
      <c r="C179" s="231"/>
      <c r="D179" s="221" t="s">
        <v>187</v>
      </c>
      <c r="E179" s="232" t="s">
        <v>1</v>
      </c>
      <c r="F179" s="233" t="s">
        <v>1081</v>
      </c>
      <c r="G179" s="231"/>
      <c r="H179" s="234">
        <v>33.299999999999997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187</v>
      </c>
      <c r="AU179" s="240" t="s">
        <v>185</v>
      </c>
      <c r="AV179" s="14" t="s">
        <v>185</v>
      </c>
      <c r="AW179" s="14" t="s">
        <v>36</v>
      </c>
      <c r="AX179" s="14" t="s">
        <v>88</v>
      </c>
      <c r="AY179" s="240" t="s">
        <v>177</v>
      </c>
    </row>
    <row r="180" spans="1:65" s="2" customFormat="1" ht="16.5" customHeight="1">
      <c r="A180" s="35"/>
      <c r="B180" s="36"/>
      <c r="C180" s="205" t="s">
        <v>123</v>
      </c>
      <c r="D180" s="205" t="s">
        <v>180</v>
      </c>
      <c r="E180" s="206" t="s">
        <v>248</v>
      </c>
      <c r="F180" s="207" t="s">
        <v>249</v>
      </c>
      <c r="G180" s="208" t="s">
        <v>210</v>
      </c>
      <c r="H180" s="209">
        <v>4.71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46</v>
      </c>
      <c r="O180" s="72"/>
      <c r="P180" s="215">
        <f>O180*H180</f>
        <v>0</v>
      </c>
      <c r="Q180" s="215">
        <v>0.04</v>
      </c>
      <c r="R180" s="215">
        <f>Q180*H180</f>
        <v>0.18840000000000001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184</v>
      </c>
      <c r="AT180" s="217" t="s">
        <v>180</v>
      </c>
      <c r="AU180" s="217" t="s">
        <v>185</v>
      </c>
      <c r="AY180" s="18" t="s">
        <v>177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185</v>
      </c>
      <c r="BK180" s="218">
        <f>ROUND(I180*H180,2)</f>
        <v>0</v>
      </c>
      <c r="BL180" s="18" t="s">
        <v>184</v>
      </c>
      <c r="BM180" s="217" t="s">
        <v>250</v>
      </c>
    </row>
    <row r="181" spans="1:65" s="13" customFormat="1" ht="10.199999999999999">
      <c r="B181" s="219"/>
      <c r="C181" s="220"/>
      <c r="D181" s="221" t="s">
        <v>187</v>
      </c>
      <c r="E181" s="222" t="s">
        <v>1</v>
      </c>
      <c r="F181" s="223" t="s">
        <v>251</v>
      </c>
      <c r="G181" s="220"/>
      <c r="H181" s="222" t="s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187</v>
      </c>
      <c r="AU181" s="229" t="s">
        <v>185</v>
      </c>
      <c r="AV181" s="13" t="s">
        <v>88</v>
      </c>
      <c r="AW181" s="13" t="s">
        <v>36</v>
      </c>
      <c r="AX181" s="13" t="s">
        <v>80</v>
      </c>
      <c r="AY181" s="229" t="s">
        <v>177</v>
      </c>
    </row>
    <row r="182" spans="1:65" s="14" customFormat="1" ht="10.199999999999999">
      <c r="B182" s="230"/>
      <c r="C182" s="231"/>
      <c r="D182" s="221" t="s">
        <v>187</v>
      </c>
      <c r="E182" s="232" t="s">
        <v>1</v>
      </c>
      <c r="F182" s="233" t="s">
        <v>252</v>
      </c>
      <c r="G182" s="231"/>
      <c r="H182" s="234">
        <v>2.71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187</v>
      </c>
      <c r="AU182" s="240" t="s">
        <v>185</v>
      </c>
      <c r="AV182" s="14" t="s">
        <v>185</v>
      </c>
      <c r="AW182" s="14" t="s">
        <v>36</v>
      </c>
      <c r="AX182" s="14" t="s">
        <v>80</v>
      </c>
      <c r="AY182" s="240" t="s">
        <v>177</v>
      </c>
    </row>
    <row r="183" spans="1:65" s="13" customFormat="1" ht="10.199999999999999">
      <c r="B183" s="219"/>
      <c r="C183" s="220"/>
      <c r="D183" s="221" t="s">
        <v>187</v>
      </c>
      <c r="E183" s="222" t="s">
        <v>1</v>
      </c>
      <c r="F183" s="223" t="s">
        <v>253</v>
      </c>
      <c r="G183" s="220"/>
      <c r="H183" s="222" t="s">
        <v>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187</v>
      </c>
      <c r="AU183" s="229" t="s">
        <v>185</v>
      </c>
      <c r="AV183" s="13" t="s">
        <v>88</v>
      </c>
      <c r="AW183" s="13" t="s">
        <v>36</v>
      </c>
      <c r="AX183" s="13" t="s">
        <v>80</v>
      </c>
      <c r="AY183" s="229" t="s">
        <v>177</v>
      </c>
    </row>
    <row r="184" spans="1:65" s="14" customFormat="1" ht="10.199999999999999">
      <c r="B184" s="230"/>
      <c r="C184" s="231"/>
      <c r="D184" s="221" t="s">
        <v>187</v>
      </c>
      <c r="E184" s="232" t="s">
        <v>1</v>
      </c>
      <c r="F184" s="233" t="s">
        <v>254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187</v>
      </c>
      <c r="AU184" s="240" t="s">
        <v>185</v>
      </c>
      <c r="AV184" s="14" t="s">
        <v>185</v>
      </c>
      <c r="AW184" s="14" t="s">
        <v>36</v>
      </c>
      <c r="AX184" s="14" t="s">
        <v>80</v>
      </c>
      <c r="AY184" s="240" t="s">
        <v>177</v>
      </c>
    </row>
    <row r="185" spans="1:65" s="15" customFormat="1" ht="10.199999999999999">
      <c r="B185" s="241"/>
      <c r="C185" s="242"/>
      <c r="D185" s="221" t="s">
        <v>187</v>
      </c>
      <c r="E185" s="243" t="s">
        <v>1</v>
      </c>
      <c r="F185" s="244" t="s">
        <v>217</v>
      </c>
      <c r="G185" s="242"/>
      <c r="H185" s="245">
        <v>4.71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187</v>
      </c>
      <c r="AU185" s="251" t="s">
        <v>185</v>
      </c>
      <c r="AV185" s="15" t="s">
        <v>184</v>
      </c>
      <c r="AW185" s="15" t="s">
        <v>36</v>
      </c>
      <c r="AX185" s="15" t="s">
        <v>88</v>
      </c>
      <c r="AY185" s="251" t="s">
        <v>177</v>
      </c>
    </row>
    <row r="186" spans="1:65" s="2" customFormat="1" ht="21.75" customHeight="1">
      <c r="A186" s="35"/>
      <c r="B186" s="36"/>
      <c r="C186" s="205" t="s">
        <v>255</v>
      </c>
      <c r="D186" s="205" t="s">
        <v>180</v>
      </c>
      <c r="E186" s="206" t="s">
        <v>256</v>
      </c>
      <c r="F186" s="207" t="s">
        <v>257</v>
      </c>
      <c r="G186" s="208" t="s">
        <v>210</v>
      </c>
      <c r="H186" s="209">
        <v>33.299999999999997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46</v>
      </c>
      <c r="O186" s="72"/>
      <c r="P186" s="215">
        <f>O186*H186</f>
        <v>0</v>
      </c>
      <c r="Q186" s="215">
        <v>4.8900000000000002E-3</v>
      </c>
      <c r="R186" s="215">
        <f>Q186*H186</f>
        <v>0.16283699999999998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184</v>
      </c>
      <c r="AT186" s="217" t="s">
        <v>180</v>
      </c>
      <c r="AU186" s="217" t="s">
        <v>185</v>
      </c>
      <c r="AY186" s="18" t="s">
        <v>177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185</v>
      </c>
      <c r="BK186" s="218">
        <f>ROUND(I186*H186,2)</f>
        <v>0</v>
      </c>
      <c r="BL186" s="18" t="s">
        <v>184</v>
      </c>
      <c r="BM186" s="217" t="s">
        <v>258</v>
      </c>
    </row>
    <row r="187" spans="1:65" s="14" customFormat="1" ht="10.199999999999999">
      <c r="B187" s="230"/>
      <c r="C187" s="231"/>
      <c r="D187" s="221" t="s">
        <v>187</v>
      </c>
      <c r="E187" s="232" t="s">
        <v>1</v>
      </c>
      <c r="F187" s="233" t="s">
        <v>1082</v>
      </c>
      <c r="G187" s="231"/>
      <c r="H187" s="234">
        <v>33.299999999999997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187</v>
      </c>
      <c r="AU187" s="240" t="s">
        <v>185</v>
      </c>
      <c r="AV187" s="14" t="s">
        <v>185</v>
      </c>
      <c r="AW187" s="14" t="s">
        <v>36</v>
      </c>
      <c r="AX187" s="14" t="s">
        <v>88</v>
      </c>
      <c r="AY187" s="240" t="s">
        <v>177</v>
      </c>
    </row>
    <row r="188" spans="1:65" s="2" customFormat="1" ht="21.75" customHeight="1">
      <c r="A188" s="35"/>
      <c r="B188" s="36"/>
      <c r="C188" s="205" t="s">
        <v>8</v>
      </c>
      <c r="D188" s="205" t="s">
        <v>180</v>
      </c>
      <c r="E188" s="206" t="s">
        <v>260</v>
      </c>
      <c r="F188" s="207" t="s">
        <v>261</v>
      </c>
      <c r="G188" s="208" t="s">
        <v>210</v>
      </c>
      <c r="H188" s="209">
        <v>33.299999999999997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46</v>
      </c>
      <c r="O188" s="72"/>
      <c r="P188" s="215">
        <f>O188*H188</f>
        <v>0</v>
      </c>
      <c r="Q188" s="215">
        <v>3.0000000000000001E-3</v>
      </c>
      <c r="R188" s="215">
        <f>Q188*H188</f>
        <v>9.9899999999999989E-2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184</v>
      </c>
      <c r="AT188" s="217" t="s">
        <v>180</v>
      </c>
      <c r="AU188" s="217" t="s">
        <v>185</v>
      </c>
      <c r="AY188" s="18" t="s">
        <v>177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185</v>
      </c>
      <c r="BK188" s="218">
        <f>ROUND(I188*H188,2)</f>
        <v>0</v>
      </c>
      <c r="BL188" s="18" t="s">
        <v>184</v>
      </c>
      <c r="BM188" s="217" t="s">
        <v>262</v>
      </c>
    </row>
    <row r="189" spans="1:65" s="2" customFormat="1" ht="21.75" customHeight="1">
      <c r="A189" s="35"/>
      <c r="B189" s="36"/>
      <c r="C189" s="205" t="s">
        <v>263</v>
      </c>
      <c r="D189" s="205" t="s">
        <v>180</v>
      </c>
      <c r="E189" s="206" t="s">
        <v>264</v>
      </c>
      <c r="F189" s="207" t="s">
        <v>265</v>
      </c>
      <c r="G189" s="208" t="s">
        <v>210</v>
      </c>
      <c r="H189" s="209">
        <v>44.292999999999999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46</v>
      </c>
      <c r="O189" s="72"/>
      <c r="P189" s="215">
        <f>O189*H189</f>
        <v>0</v>
      </c>
      <c r="Q189" s="215">
        <v>2.5999999999999998E-4</v>
      </c>
      <c r="R189" s="215">
        <f>Q189*H189</f>
        <v>1.1516179999999999E-2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184</v>
      </c>
      <c r="AT189" s="217" t="s">
        <v>180</v>
      </c>
      <c r="AU189" s="217" t="s">
        <v>185</v>
      </c>
      <c r="AY189" s="18" t="s">
        <v>177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185</v>
      </c>
      <c r="BK189" s="218">
        <f>ROUND(I189*H189,2)</f>
        <v>0</v>
      </c>
      <c r="BL189" s="18" t="s">
        <v>184</v>
      </c>
      <c r="BM189" s="217" t="s">
        <v>266</v>
      </c>
    </row>
    <row r="190" spans="1:65" s="13" customFormat="1" ht="10.199999999999999">
      <c r="B190" s="219"/>
      <c r="C190" s="220"/>
      <c r="D190" s="221" t="s">
        <v>187</v>
      </c>
      <c r="E190" s="222" t="s">
        <v>1</v>
      </c>
      <c r="F190" s="223" t="s">
        <v>267</v>
      </c>
      <c r="G190" s="220"/>
      <c r="H190" s="222" t="s">
        <v>1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187</v>
      </c>
      <c r="AU190" s="229" t="s">
        <v>185</v>
      </c>
      <c r="AV190" s="13" t="s">
        <v>88</v>
      </c>
      <c r="AW190" s="13" t="s">
        <v>36</v>
      </c>
      <c r="AX190" s="13" t="s">
        <v>80</v>
      </c>
      <c r="AY190" s="229" t="s">
        <v>177</v>
      </c>
    </row>
    <row r="191" spans="1:65" s="14" customFormat="1" ht="10.199999999999999">
      <c r="B191" s="230"/>
      <c r="C191" s="231"/>
      <c r="D191" s="221" t="s">
        <v>187</v>
      </c>
      <c r="E191" s="232" t="s">
        <v>1</v>
      </c>
      <c r="F191" s="233" t="s">
        <v>1030</v>
      </c>
      <c r="G191" s="231"/>
      <c r="H191" s="234">
        <v>17.876000000000001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187</v>
      </c>
      <c r="AU191" s="240" t="s">
        <v>185</v>
      </c>
      <c r="AV191" s="14" t="s">
        <v>185</v>
      </c>
      <c r="AW191" s="14" t="s">
        <v>36</v>
      </c>
      <c r="AX191" s="14" t="s">
        <v>80</v>
      </c>
      <c r="AY191" s="240" t="s">
        <v>177</v>
      </c>
    </row>
    <row r="192" spans="1:65" s="14" customFormat="1" ht="10.199999999999999">
      <c r="B192" s="230"/>
      <c r="C192" s="231"/>
      <c r="D192" s="221" t="s">
        <v>187</v>
      </c>
      <c r="E192" s="232" t="s">
        <v>1</v>
      </c>
      <c r="F192" s="233" t="s">
        <v>269</v>
      </c>
      <c r="G192" s="231"/>
      <c r="H192" s="234">
        <v>-3.7120000000000002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187</v>
      </c>
      <c r="AU192" s="240" t="s">
        <v>185</v>
      </c>
      <c r="AV192" s="14" t="s">
        <v>185</v>
      </c>
      <c r="AW192" s="14" t="s">
        <v>36</v>
      </c>
      <c r="AX192" s="14" t="s">
        <v>80</v>
      </c>
      <c r="AY192" s="240" t="s">
        <v>177</v>
      </c>
    </row>
    <row r="193" spans="1:65" s="13" customFormat="1" ht="10.199999999999999">
      <c r="B193" s="219"/>
      <c r="C193" s="220"/>
      <c r="D193" s="221" t="s">
        <v>187</v>
      </c>
      <c r="E193" s="222" t="s">
        <v>1</v>
      </c>
      <c r="F193" s="223" t="s">
        <v>270</v>
      </c>
      <c r="G193" s="220"/>
      <c r="H193" s="222" t="s">
        <v>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187</v>
      </c>
      <c r="AU193" s="229" t="s">
        <v>185</v>
      </c>
      <c r="AV193" s="13" t="s">
        <v>88</v>
      </c>
      <c r="AW193" s="13" t="s">
        <v>36</v>
      </c>
      <c r="AX193" s="13" t="s">
        <v>80</v>
      </c>
      <c r="AY193" s="229" t="s">
        <v>177</v>
      </c>
    </row>
    <row r="194" spans="1:65" s="13" customFormat="1" ht="10.199999999999999">
      <c r="B194" s="219"/>
      <c r="C194" s="220"/>
      <c r="D194" s="221" t="s">
        <v>187</v>
      </c>
      <c r="E194" s="222" t="s">
        <v>1</v>
      </c>
      <c r="F194" s="223" t="s">
        <v>1031</v>
      </c>
      <c r="G194" s="220"/>
      <c r="H194" s="222" t="s">
        <v>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187</v>
      </c>
      <c r="AU194" s="229" t="s">
        <v>185</v>
      </c>
      <c r="AV194" s="13" t="s">
        <v>88</v>
      </c>
      <c r="AW194" s="13" t="s">
        <v>36</v>
      </c>
      <c r="AX194" s="13" t="s">
        <v>80</v>
      </c>
      <c r="AY194" s="229" t="s">
        <v>177</v>
      </c>
    </row>
    <row r="195" spans="1:65" s="13" customFormat="1" ht="10.199999999999999">
      <c r="B195" s="219"/>
      <c r="C195" s="220"/>
      <c r="D195" s="221" t="s">
        <v>187</v>
      </c>
      <c r="E195" s="222" t="s">
        <v>1</v>
      </c>
      <c r="F195" s="223" t="s">
        <v>272</v>
      </c>
      <c r="G195" s="220"/>
      <c r="H195" s="222" t="s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187</v>
      </c>
      <c r="AU195" s="229" t="s">
        <v>185</v>
      </c>
      <c r="AV195" s="13" t="s">
        <v>88</v>
      </c>
      <c r="AW195" s="13" t="s">
        <v>36</v>
      </c>
      <c r="AX195" s="13" t="s">
        <v>80</v>
      </c>
      <c r="AY195" s="229" t="s">
        <v>177</v>
      </c>
    </row>
    <row r="196" spans="1:65" s="14" customFormat="1" ht="20.399999999999999">
      <c r="B196" s="230"/>
      <c r="C196" s="231"/>
      <c r="D196" s="221" t="s">
        <v>187</v>
      </c>
      <c r="E196" s="232" t="s">
        <v>1</v>
      </c>
      <c r="F196" s="233" t="s">
        <v>273</v>
      </c>
      <c r="G196" s="231"/>
      <c r="H196" s="234">
        <v>35.649000000000001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187</v>
      </c>
      <c r="AU196" s="240" t="s">
        <v>185</v>
      </c>
      <c r="AV196" s="14" t="s">
        <v>185</v>
      </c>
      <c r="AW196" s="14" t="s">
        <v>36</v>
      </c>
      <c r="AX196" s="14" t="s">
        <v>80</v>
      </c>
      <c r="AY196" s="240" t="s">
        <v>177</v>
      </c>
    </row>
    <row r="197" spans="1:65" s="14" customFormat="1" ht="10.199999999999999">
      <c r="B197" s="230"/>
      <c r="C197" s="231"/>
      <c r="D197" s="221" t="s">
        <v>187</v>
      </c>
      <c r="E197" s="232" t="s">
        <v>1</v>
      </c>
      <c r="F197" s="233" t="s">
        <v>274</v>
      </c>
      <c r="G197" s="231"/>
      <c r="H197" s="234">
        <v>-5.52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187</v>
      </c>
      <c r="AU197" s="240" t="s">
        <v>185</v>
      </c>
      <c r="AV197" s="14" t="s">
        <v>185</v>
      </c>
      <c r="AW197" s="14" t="s">
        <v>36</v>
      </c>
      <c r="AX197" s="14" t="s">
        <v>80</v>
      </c>
      <c r="AY197" s="240" t="s">
        <v>177</v>
      </c>
    </row>
    <row r="198" spans="1:65" s="15" customFormat="1" ht="10.199999999999999">
      <c r="B198" s="241"/>
      <c r="C198" s="242"/>
      <c r="D198" s="221" t="s">
        <v>187</v>
      </c>
      <c r="E198" s="243" t="s">
        <v>1</v>
      </c>
      <c r="F198" s="244" t="s">
        <v>217</v>
      </c>
      <c r="G198" s="242"/>
      <c r="H198" s="245">
        <v>44.292999999999999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187</v>
      </c>
      <c r="AU198" s="251" t="s">
        <v>185</v>
      </c>
      <c r="AV198" s="15" t="s">
        <v>184</v>
      </c>
      <c r="AW198" s="15" t="s">
        <v>36</v>
      </c>
      <c r="AX198" s="15" t="s">
        <v>88</v>
      </c>
      <c r="AY198" s="251" t="s">
        <v>177</v>
      </c>
    </row>
    <row r="199" spans="1:65" s="2" customFormat="1" ht="16.5" customHeight="1">
      <c r="A199" s="35"/>
      <c r="B199" s="36"/>
      <c r="C199" s="205" t="s">
        <v>275</v>
      </c>
      <c r="D199" s="205" t="s">
        <v>180</v>
      </c>
      <c r="E199" s="206" t="s">
        <v>276</v>
      </c>
      <c r="F199" s="207" t="s">
        <v>277</v>
      </c>
      <c r="G199" s="208" t="s">
        <v>210</v>
      </c>
      <c r="H199" s="209">
        <v>7.1550000000000002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46</v>
      </c>
      <c r="O199" s="72"/>
      <c r="P199" s="215">
        <f>O199*H199</f>
        <v>0</v>
      </c>
      <c r="Q199" s="215">
        <v>0.04</v>
      </c>
      <c r="R199" s="215">
        <f>Q199*H199</f>
        <v>0.28620000000000001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184</v>
      </c>
      <c r="AT199" s="217" t="s">
        <v>180</v>
      </c>
      <c r="AU199" s="217" t="s">
        <v>185</v>
      </c>
      <c r="AY199" s="18" t="s">
        <v>177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185</v>
      </c>
      <c r="BK199" s="218">
        <f>ROUND(I199*H199,2)</f>
        <v>0</v>
      </c>
      <c r="BL199" s="18" t="s">
        <v>184</v>
      </c>
      <c r="BM199" s="217" t="s">
        <v>278</v>
      </c>
    </row>
    <row r="200" spans="1:65" s="14" customFormat="1" ht="10.199999999999999">
      <c r="B200" s="230"/>
      <c r="C200" s="231"/>
      <c r="D200" s="221" t="s">
        <v>187</v>
      </c>
      <c r="E200" s="232" t="s">
        <v>1</v>
      </c>
      <c r="F200" s="233" t="s">
        <v>279</v>
      </c>
      <c r="G200" s="231"/>
      <c r="H200" s="234">
        <v>5.04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187</v>
      </c>
      <c r="AU200" s="240" t="s">
        <v>185</v>
      </c>
      <c r="AV200" s="14" t="s">
        <v>185</v>
      </c>
      <c r="AW200" s="14" t="s">
        <v>36</v>
      </c>
      <c r="AX200" s="14" t="s">
        <v>80</v>
      </c>
      <c r="AY200" s="240" t="s">
        <v>177</v>
      </c>
    </row>
    <row r="201" spans="1:65" s="14" customFormat="1" ht="10.199999999999999">
      <c r="B201" s="230"/>
      <c r="C201" s="231"/>
      <c r="D201" s="221" t="s">
        <v>187</v>
      </c>
      <c r="E201" s="232" t="s">
        <v>1</v>
      </c>
      <c r="F201" s="233" t="s">
        <v>280</v>
      </c>
      <c r="G201" s="231"/>
      <c r="H201" s="234">
        <v>2.1150000000000002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187</v>
      </c>
      <c r="AU201" s="240" t="s">
        <v>185</v>
      </c>
      <c r="AV201" s="14" t="s">
        <v>185</v>
      </c>
      <c r="AW201" s="14" t="s">
        <v>36</v>
      </c>
      <c r="AX201" s="14" t="s">
        <v>80</v>
      </c>
      <c r="AY201" s="240" t="s">
        <v>177</v>
      </c>
    </row>
    <row r="202" spans="1:65" s="15" customFormat="1" ht="10.199999999999999">
      <c r="B202" s="241"/>
      <c r="C202" s="242"/>
      <c r="D202" s="221" t="s">
        <v>187</v>
      </c>
      <c r="E202" s="243" t="s">
        <v>1</v>
      </c>
      <c r="F202" s="244" t="s">
        <v>217</v>
      </c>
      <c r="G202" s="242"/>
      <c r="H202" s="245">
        <v>7.1550000000000002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187</v>
      </c>
      <c r="AU202" s="251" t="s">
        <v>185</v>
      </c>
      <c r="AV202" s="15" t="s">
        <v>184</v>
      </c>
      <c r="AW202" s="15" t="s">
        <v>36</v>
      </c>
      <c r="AX202" s="15" t="s">
        <v>88</v>
      </c>
      <c r="AY202" s="251" t="s">
        <v>177</v>
      </c>
    </row>
    <row r="203" spans="1:65" s="2" customFormat="1" ht="21.75" customHeight="1">
      <c r="A203" s="35"/>
      <c r="B203" s="36"/>
      <c r="C203" s="205" t="s">
        <v>281</v>
      </c>
      <c r="D203" s="205" t="s">
        <v>180</v>
      </c>
      <c r="E203" s="206" t="s">
        <v>282</v>
      </c>
      <c r="F203" s="207" t="s">
        <v>283</v>
      </c>
      <c r="G203" s="208" t="s">
        <v>210</v>
      </c>
      <c r="H203" s="209">
        <v>48.805999999999997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46</v>
      </c>
      <c r="O203" s="72"/>
      <c r="P203" s="215">
        <f>O203*H203</f>
        <v>0</v>
      </c>
      <c r="Q203" s="215">
        <v>4.8900000000000002E-3</v>
      </c>
      <c r="R203" s="215">
        <f>Q203*H203</f>
        <v>0.23866134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184</v>
      </c>
      <c r="AT203" s="217" t="s">
        <v>180</v>
      </c>
      <c r="AU203" s="217" t="s">
        <v>185</v>
      </c>
      <c r="AY203" s="18" t="s">
        <v>177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185</v>
      </c>
      <c r="BK203" s="218">
        <f>ROUND(I203*H203,2)</f>
        <v>0</v>
      </c>
      <c r="BL203" s="18" t="s">
        <v>184</v>
      </c>
      <c r="BM203" s="217" t="s">
        <v>284</v>
      </c>
    </row>
    <row r="204" spans="1:65" s="13" customFormat="1" ht="10.199999999999999">
      <c r="B204" s="219"/>
      <c r="C204" s="220"/>
      <c r="D204" s="221" t="s">
        <v>187</v>
      </c>
      <c r="E204" s="222" t="s">
        <v>1</v>
      </c>
      <c r="F204" s="223" t="s">
        <v>212</v>
      </c>
      <c r="G204" s="220"/>
      <c r="H204" s="222" t="s">
        <v>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187</v>
      </c>
      <c r="AU204" s="229" t="s">
        <v>185</v>
      </c>
      <c r="AV204" s="13" t="s">
        <v>88</v>
      </c>
      <c r="AW204" s="13" t="s">
        <v>36</v>
      </c>
      <c r="AX204" s="13" t="s">
        <v>80</v>
      </c>
      <c r="AY204" s="229" t="s">
        <v>177</v>
      </c>
    </row>
    <row r="205" spans="1:65" s="14" customFormat="1" ht="10.199999999999999">
      <c r="B205" s="230"/>
      <c r="C205" s="231"/>
      <c r="D205" s="221" t="s">
        <v>187</v>
      </c>
      <c r="E205" s="232" t="s">
        <v>1</v>
      </c>
      <c r="F205" s="233" t="s">
        <v>1024</v>
      </c>
      <c r="G205" s="231"/>
      <c r="H205" s="234">
        <v>3.3149999999999999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187</v>
      </c>
      <c r="AU205" s="240" t="s">
        <v>185</v>
      </c>
      <c r="AV205" s="14" t="s">
        <v>185</v>
      </c>
      <c r="AW205" s="14" t="s">
        <v>36</v>
      </c>
      <c r="AX205" s="14" t="s">
        <v>80</v>
      </c>
      <c r="AY205" s="240" t="s">
        <v>177</v>
      </c>
    </row>
    <row r="206" spans="1:65" s="14" customFormat="1" ht="10.199999999999999">
      <c r="B206" s="230"/>
      <c r="C206" s="231"/>
      <c r="D206" s="221" t="s">
        <v>187</v>
      </c>
      <c r="E206" s="232" t="s">
        <v>1</v>
      </c>
      <c r="F206" s="233" t="s">
        <v>285</v>
      </c>
      <c r="G206" s="231"/>
      <c r="H206" s="234">
        <v>1.3009999999999999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187</v>
      </c>
      <c r="AU206" s="240" t="s">
        <v>185</v>
      </c>
      <c r="AV206" s="14" t="s">
        <v>185</v>
      </c>
      <c r="AW206" s="14" t="s">
        <v>36</v>
      </c>
      <c r="AX206" s="14" t="s">
        <v>80</v>
      </c>
      <c r="AY206" s="240" t="s">
        <v>177</v>
      </c>
    </row>
    <row r="207" spans="1:65" s="13" customFormat="1" ht="10.199999999999999">
      <c r="B207" s="219"/>
      <c r="C207" s="220"/>
      <c r="D207" s="221" t="s">
        <v>187</v>
      </c>
      <c r="E207" s="222" t="s">
        <v>1</v>
      </c>
      <c r="F207" s="223" t="s">
        <v>215</v>
      </c>
      <c r="G207" s="220"/>
      <c r="H207" s="222" t="s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187</v>
      </c>
      <c r="AU207" s="229" t="s">
        <v>185</v>
      </c>
      <c r="AV207" s="13" t="s">
        <v>88</v>
      </c>
      <c r="AW207" s="13" t="s">
        <v>36</v>
      </c>
      <c r="AX207" s="13" t="s">
        <v>80</v>
      </c>
      <c r="AY207" s="229" t="s">
        <v>177</v>
      </c>
    </row>
    <row r="208" spans="1:65" s="14" customFormat="1" ht="10.199999999999999">
      <c r="B208" s="230"/>
      <c r="C208" s="231"/>
      <c r="D208" s="221" t="s">
        <v>187</v>
      </c>
      <c r="E208" s="232" t="s">
        <v>1</v>
      </c>
      <c r="F208" s="233" t="s">
        <v>286</v>
      </c>
      <c r="G208" s="231"/>
      <c r="H208" s="234">
        <v>3.448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187</v>
      </c>
      <c r="AU208" s="240" t="s">
        <v>185</v>
      </c>
      <c r="AV208" s="14" t="s">
        <v>185</v>
      </c>
      <c r="AW208" s="14" t="s">
        <v>36</v>
      </c>
      <c r="AX208" s="14" t="s">
        <v>80</v>
      </c>
      <c r="AY208" s="240" t="s">
        <v>177</v>
      </c>
    </row>
    <row r="209" spans="1:65" s="16" customFormat="1" ht="10.199999999999999">
      <c r="B209" s="252"/>
      <c r="C209" s="253"/>
      <c r="D209" s="221" t="s">
        <v>187</v>
      </c>
      <c r="E209" s="254" t="s">
        <v>1</v>
      </c>
      <c r="F209" s="255" t="s">
        <v>287</v>
      </c>
      <c r="G209" s="253"/>
      <c r="H209" s="256">
        <v>8.0640000000000001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187</v>
      </c>
      <c r="AU209" s="262" t="s">
        <v>185</v>
      </c>
      <c r="AV209" s="16" t="s">
        <v>178</v>
      </c>
      <c r="AW209" s="16" t="s">
        <v>36</v>
      </c>
      <c r="AX209" s="16" t="s">
        <v>80</v>
      </c>
      <c r="AY209" s="262" t="s">
        <v>177</v>
      </c>
    </row>
    <row r="210" spans="1:65" s="13" customFormat="1" ht="10.199999999999999">
      <c r="B210" s="219"/>
      <c r="C210" s="220"/>
      <c r="D210" s="221" t="s">
        <v>187</v>
      </c>
      <c r="E210" s="222" t="s">
        <v>1</v>
      </c>
      <c r="F210" s="223" t="s">
        <v>222</v>
      </c>
      <c r="G210" s="220"/>
      <c r="H210" s="222" t="s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187</v>
      </c>
      <c r="AU210" s="229" t="s">
        <v>185</v>
      </c>
      <c r="AV210" s="13" t="s">
        <v>88</v>
      </c>
      <c r="AW210" s="13" t="s">
        <v>36</v>
      </c>
      <c r="AX210" s="13" t="s">
        <v>80</v>
      </c>
      <c r="AY210" s="229" t="s">
        <v>177</v>
      </c>
    </row>
    <row r="211" spans="1:65" s="14" customFormat="1" ht="10.199999999999999">
      <c r="B211" s="230"/>
      <c r="C211" s="231"/>
      <c r="D211" s="221" t="s">
        <v>187</v>
      </c>
      <c r="E211" s="232" t="s">
        <v>1</v>
      </c>
      <c r="F211" s="233" t="s">
        <v>1032</v>
      </c>
      <c r="G211" s="231"/>
      <c r="H211" s="234">
        <v>33.048000000000002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187</v>
      </c>
      <c r="AU211" s="240" t="s">
        <v>185</v>
      </c>
      <c r="AV211" s="14" t="s">
        <v>185</v>
      </c>
      <c r="AW211" s="14" t="s">
        <v>36</v>
      </c>
      <c r="AX211" s="14" t="s">
        <v>80</v>
      </c>
      <c r="AY211" s="240" t="s">
        <v>177</v>
      </c>
    </row>
    <row r="212" spans="1:65" s="13" customFormat="1" ht="10.199999999999999">
      <c r="B212" s="219"/>
      <c r="C212" s="220"/>
      <c r="D212" s="221" t="s">
        <v>187</v>
      </c>
      <c r="E212" s="222" t="s">
        <v>1</v>
      </c>
      <c r="F212" s="223" t="s">
        <v>224</v>
      </c>
      <c r="G212" s="220"/>
      <c r="H212" s="222" t="s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187</v>
      </c>
      <c r="AU212" s="229" t="s">
        <v>185</v>
      </c>
      <c r="AV212" s="13" t="s">
        <v>88</v>
      </c>
      <c r="AW212" s="13" t="s">
        <v>36</v>
      </c>
      <c r="AX212" s="13" t="s">
        <v>80</v>
      </c>
      <c r="AY212" s="229" t="s">
        <v>177</v>
      </c>
    </row>
    <row r="213" spans="1:65" s="14" customFormat="1" ht="10.199999999999999">
      <c r="B213" s="230"/>
      <c r="C213" s="231"/>
      <c r="D213" s="221" t="s">
        <v>187</v>
      </c>
      <c r="E213" s="232" t="s">
        <v>1</v>
      </c>
      <c r="F213" s="233" t="s">
        <v>289</v>
      </c>
      <c r="G213" s="231"/>
      <c r="H213" s="234">
        <v>-14.074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187</v>
      </c>
      <c r="AU213" s="240" t="s">
        <v>185</v>
      </c>
      <c r="AV213" s="14" t="s">
        <v>185</v>
      </c>
      <c r="AW213" s="14" t="s">
        <v>36</v>
      </c>
      <c r="AX213" s="14" t="s">
        <v>80</v>
      </c>
      <c r="AY213" s="240" t="s">
        <v>177</v>
      </c>
    </row>
    <row r="214" spans="1:65" s="16" customFormat="1" ht="10.199999999999999">
      <c r="B214" s="252"/>
      <c r="C214" s="253"/>
      <c r="D214" s="221" t="s">
        <v>187</v>
      </c>
      <c r="E214" s="254" t="s">
        <v>1</v>
      </c>
      <c r="F214" s="255" t="s">
        <v>287</v>
      </c>
      <c r="G214" s="253"/>
      <c r="H214" s="256">
        <v>18.974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187</v>
      </c>
      <c r="AU214" s="262" t="s">
        <v>185</v>
      </c>
      <c r="AV214" s="16" t="s">
        <v>178</v>
      </c>
      <c r="AW214" s="16" t="s">
        <v>36</v>
      </c>
      <c r="AX214" s="16" t="s">
        <v>80</v>
      </c>
      <c r="AY214" s="262" t="s">
        <v>177</v>
      </c>
    </row>
    <row r="215" spans="1:65" s="13" customFormat="1" ht="10.199999999999999">
      <c r="B215" s="219"/>
      <c r="C215" s="220"/>
      <c r="D215" s="221" t="s">
        <v>187</v>
      </c>
      <c r="E215" s="222" t="s">
        <v>1</v>
      </c>
      <c r="F215" s="223" t="s">
        <v>230</v>
      </c>
      <c r="G215" s="220"/>
      <c r="H215" s="222" t="s">
        <v>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187</v>
      </c>
      <c r="AU215" s="229" t="s">
        <v>185</v>
      </c>
      <c r="AV215" s="13" t="s">
        <v>88</v>
      </c>
      <c r="AW215" s="13" t="s">
        <v>36</v>
      </c>
      <c r="AX215" s="13" t="s">
        <v>80</v>
      </c>
      <c r="AY215" s="229" t="s">
        <v>177</v>
      </c>
    </row>
    <row r="216" spans="1:65" s="14" customFormat="1" ht="10.199999999999999">
      <c r="B216" s="230"/>
      <c r="C216" s="231"/>
      <c r="D216" s="221" t="s">
        <v>187</v>
      </c>
      <c r="E216" s="232" t="s">
        <v>1</v>
      </c>
      <c r="F216" s="233" t="s">
        <v>290</v>
      </c>
      <c r="G216" s="231"/>
      <c r="H216" s="234">
        <v>31.608000000000001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187</v>
      </c>
      <c r="AU216" s="240" t="s">
        <v>185</v>
      </c>
      <c r="AV216" s="14" t="s">
        <v>185</v>
      </c>
      <c r="AW216" s="14" t="s">
        <v>36</v>
      </c>
      <c r="AX216" s="14" t="s">
        <v>80</v>
      </c>
      <c r="AY216" s="240" t="s">
        <v>177</v>
      </c>
    </row>
    <row r="217" spans="1:65" s="14" customFormat="1" ht="10.199999999999999">
      <c r="B217" s="230"/>
      <c r="C217" s="231"/>
      <c r="D217" s="221" t="s">
        <v>187</v>
      </c>
      <c r="E217" s="232" t="s">
        <v>1</v>
      </c>
      <c r="F217" s="233" t="s">
        <v>291</v>
      </c>
      <c r="G217" s="231"/>
      <c r="H217" s="234">
        <v>-9.84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187</v>
      </c>
      <c r="AU217" s="240" t="s">
        <v>185</v>
      </c>
      <c r="AV217" s="14" t="s">
        <v>185</v>
      </c>
      <c r="AW217" s="14" t="s">
        <v>36</v>
      </c>
      <c r="AX217" s="14" t="s">
        <v>80</v>
      </c>
      <c r="AY217" s="240" t="s">
        <v>177</v>
      </c>
    </row>
    <row r="218" spans="1:65" s="16" customFormat="1" ht="10.199999999999999">
      <c r="B218" s="252"/>
      <c r="C218" s="253"/>
      <c r="D218" s="221" t="s">
        <v>187</v>
      </c>
      <c r="E218" s="254" t="s">
        <v>1</v>
      </c>
      <c r="F218" s="255" t="s">
        <v>287</v>
      </c>
      <c r="G218" s="253"/>
      <c r="H218" s="256">
        <v>21.768000000000001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187</v>
      </c>
      <c r="AU218" s="262" t="s">
        <v>185</v>
      </c>
      <c r="AV218" s="16" t="s">
        <v>178</v>
      </c>
      <c r="AW218" s="16" t="s">
        <v>36</v>
      </c>
      <c r="AX218" s="16" t="s">
        <v>80</v>
      </c>
      <c r="AY218" s="262" t="s">
        <v>177</v>
      </c>
    </row>
    <row r="219" spans="1:65" s="15" customFormat="1" ht="10.199999999999999">
      <c r="B219" s="241"/>
      <c r="C219" s="242"/>
      <c r="D219" s="221" t="s">
        <v>187</v>
      </c>
      <c r="E219" s="243" t="s">
        <v>1</v>
      </c>
      <c r="F219" s="244" t="s">
        <v>217</v>
      </c>
      <c r="G219" s="242"/>
      <c r="H219" s="245">
        <v>48.805999999999997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187</v>
      </c>
      <c r="AU219" s="251" t="s">
        <v>185</v>
      </c>
      <c r="AV219" s="15" t="s">
        <v>184</v>
      </c>
      <c r="AW219" s="15" t="s">
        <v>36</v>
      </c>
      <c r="AX219" s="15" t="s">
        <v>88</v>
      </c>
      <c r="AY219" s="251" t="s">
        <v>177</v>
      </c>
    </row>
    <row r="220" spans="1:65" s="2" customFormat="1" ht="21.75" customHeight="1">
      <c r="A220" s="35"/>
      <c r="B220" s="36"/>
      <c r="C220" s="205" t="s">
        <v>292</v>
      </c>
      <c r="D220" s="205" t="s">
        <v>180</v>
      </c>
      <c r="E220" s="206" t="s">
        <v>293</v>
      </c>
      <c r="F220" s="207" t="s">
        <v>294</v>
      </c>
      <c r="G220" s="208" t="s">
        <v>210</v>
      </c>
      <c r="H220" s="209">
        <v>80.525000000000006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46</v>
      </c>
      <c r="O220" s="72"/>
      <c r="P220" s="215">
        <f>O220*H220</f>
        <v>0</v>
      </c>
      <c r="Q220" s="215">
        <v>3.0000000000000001E-3</v>
      </c>
      <c r="R220" s="215">
        <f>Q220*H220</f>
        <v>0.24157500000000001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184</v>
      </c>
      <c r="AT220" s="217" t="s">
        <v>180</v>
      </c>
      <c r="AU220" s="217" t="s">
        <v>185</v>
      </c>
      <c r="AY220" s="18" t="s">
        <v>177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185</v>
      </c>
      <c r="BK220" s="218">
        <f>ROUND(I220*H220,2)</f>
        <v>0</v>
      </c>
      <c r="BL220" s="18" t="s">
        <v>184</v>
      </c>
      <c r="BM220" s="217" t="s">
        <v>295</v>
      </c>
    </row>
    <row r="221" spans="1:65" s="13" customFormat="1" ht="10.199999999999999">
      <c r="B221" s="219"/>
      <c r="C221" s="220"/>
      <c r="D221" s="221" t="s">
        <v>187</v>
      </c>
      <c r="E221" s="222" t="s">
        <v>1</v>
      </c>
      <c r="F221" s="223" t="s">
        <v>296</v>
      </c>
      <c r="G221" s="220"/>
      <c r="H221" s="222" t="s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187</v>
      </c>
      <c r="AU221" s="229" t="s">
        <v>185</v>
      </c>
      <c r="AV221" s="13" t="s">
        <v>88</v>
      </c>
      <c r="AW221" s="13" t="s">
        <v>36</v>
      </c>
      <c r="AX221" s="13" t="s">
        <v>80</v>
      </c>
      <c r="AY221" s="229" t="s">
        <v>177</v>
      </c>
    </row>
    <row r="222" spans="1:65" s="14" customFormat="1" ht="10.199999999999999">
      <c r="B222" s="230"/>
      <c r="C222" s="231"/>
      <c r="D222" s="221" t="s">
        <v>187</v>
      </c>
      <c r="E222" s="232" t="s">
        <v>1</v>
      </c>
      <c r="F222" s="233" t="s">
        <v>297</v>
      </c>
      <c r="G222" s="231"/>
      <c r="H222" s="234">
        <v>48.143999999999998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187</v>
      </c>
      <c r="AU222" s="240" t="s">
        <v>185</v>
      </c>
      <c r="AV222" s="14" t="s">
        <v>185</v>
      </c>
      <c r="AW222" s="14" t="s">
        <v>36</v>
      </c>
      <c r="AX222" s="14" t="s">
        <v>80</v>
      </c>
      <c r="AY222" s="240" t="s">
        <v>177</v>
      </c>
    </row>
    <row r="223" spans="1:65" s="13" customFormat="1" ht="10.199999999999999">
      <c r="B223" s="219"/>
      <c r="C223" s="220"/>
      <c r="D223" s="221" t="s">
        <v>187</v>
      </c>
      <c r="E223" s="222" t="s">
        <v>1</v>
      </c>
      <c r="F223" s="223" t="s">
        <v>298</v>
      </c>
      <c r="G223" s="220"/>
      <c r="H223" s="222" t="s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187</v>
      </c>
      <c r="AU223" s="229" t="s">
        <v>185</v>
      </c>
      <c r="AV223" s="13" t="s">
        <v>88</v>
      </c>
      <c r="AW223" s="13" t="s">
        <v>36</v>
      </c>
      <c r="AX223" s="13" t="s">
        <v>80</v>
      </c>
      <c r="AY223" s="229" t="s">
        <v>177</v>
      </c>
    </row>
    <row r="224" spans="1:65" s="13" customFormat="1" ht="10.199999999999999">
      <c r="B224" s="219"/>
      <c r="C224" s="220"/>
      <c r="D224" s="221" t="s">
        <v>187</v>
      </c>
      <c r="E224" s="222" t="s">
        <v>1</v>
      </c>
      <c r="F224" s="223" t="s">
        <v>212</v>
      </c>
      <c r="G224" s="220"/>
      <c r="H224" s="222" t="s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187</v>
      </c>
      <c r="AU224" s="229" t="s">
        <v>185</v>
      </c>
      <c r="AV224" s="13" t="s">
        <v>88</v>
      </c>
      <c r="AW224" s="13" t="s">
        <v>36</v>
      </c>
      <c r="AX224" s="13" t="s">
        <v>80</v>
      </c>
      <c r="AY224" s="229" t="s">
        <v>177</v>
      </c>
    </row>
    <row r="225" spans="1:65" s="14" customFormat="1" ht="10.199999999999999">
      <c r="B225" s="230"/>
      <c r="C225" s="231"/>
      <c r="D225" s="221" t="s">
        <v>187</v>
      </c>
      <c r="E225" s="232" t="s">
        <v>1</v>
      </c>
      <c r="F225" s="233" t="s">
        <v>1033</v>
      </c>
      <c r="G225" s="231"/>
      <c r="H225" s="234">
        <v>0.78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187</v>
      </c>
      <c r="AU225" s="240" t="s">
        <v>185</v>
      </c>
      <c r="AV225" s="14" t="s">
        <v>185</v>
      </c>
      <c r="AW225" s="14" t="s">
        <v>36</v>
      </c>
      <c r="AX225" s="14" t="s">
        <v>80</v>
      </c>
      <c r="AY225" s="240" t="s">
        <v>177</v>
      </c>
    </row>
    <row r="226" spans="1:65" s="14" customFormat="1" ht="10.199999999999999">
      <c r="B226" s="230"/>
      <c r="C226" s="231"/>
      <c r="D226" s="221" t="s">
        <v>187</v>
      </c>
      <c r="E226" s="232" t="s">
        <v>1</v>
      </c>
      <c r="F226" s="233" t="s">
        <v>285</v>
      </c>
      <c r="G226" s="231"/>
      <c r="H226" s="234">
        <v>1.3009999999999999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187</v>
      </c>
      <c r="AU226" s="240" t="s">
        <v>185</v>
      </c>
      <c r="AV226" s="14" t="s">
        <v>185</v>
      </c>
      <c r="AW226" s="14" t="s">
        <v>36</v>
      </c>
      <c r="AX226" s="14" t="s">
        <v>80</v>
      </c>
      <c r="AY226" s="240" t="s">
        <v>177</v>
      </c>
    </row>
    <row r="227" spans="1:65" s="13" customFormat="1" ht="10.199999999999999">
      <c r="B227" s="219"/>
      <c r="C227" s="220"/>
      <c r="D227" s="221" t="s">
        <v>187</v>
      </c>
      <c r="E227" s="222" t="s">
        <v>1</v>
      </c>
      <c r="F227" s="223" t="s">
        <v>215</v>
      </c>
      <c r="G227" s="220"/>
      <c r="H227" s="222" t="s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187</v>
      </c>
      <c r="AU227" s="229" t="s">
        <v>185</v>
      </c>
      <c r="AV227" s="13" t="s">
        <v>88</v>
      </c>
      <c r="AW227" s="13" t="s">
        <v>36</v>
      </c>
      <c r="AX227" s="13" t="s">
        <v>80</v>
      </c>
      <c r="AY227" s="229" t="s">
        <v>177</v>
      </c>
    </row>
    <row r="228" spans="1:65" s="14" customFormat="1" ht="10.199999999999999">
      <c r="B228" s="230"/>
      <c r="C228" s="231"/>
      <c r="D228" s="221" t="s">
        <v>187</v>
      </c>
      <c r="E228" s="232" t="s">
        <v>1</v>
      </c>
      <c r="F228" s="233" t="s">
        <v>300</v>
      </c>
      <c r="G228" s="231"/>
      <c r="H228" s="234">
        <v>1.266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187</v>
      </c>
      <c r="AU228" s="240" t="s">
        <v>185</v>
      </c>
      <c r="AV228" s="14" t="s">
        <v>185</v>
      </c>
      <c r="AW228" s="14" t="s">
        <v>36</v>
      </c>
      <c r="AX228" s="14" t="s">
        <v>80</v>
      </c>
      <c r="AY228" s="240" t="s">
        <v>177</v>
      </c>
    </row>
    <row r="229" spans="1:65" s="16" customFormat="1" ht="10.199999999999999">
      <c r="B229" s="252"/>
      <c r="C229" s="253"/>
      <c r="D229" s="221" t="s">
        <v>187</v>
      </c>
      <c r="E229" s="254" t="s">
        <v>1</v>
      </c>
      <c r="F229" s="255" t="s">
        <v>287</v>
      </c>
      <c r="G229" s="253"/>
      <c r="H229" s="256">
        <v>51.491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187</v>
      </c>
      <c r="AU229" s="262" t="s">
        <v>185</v>
      </c>
      <c r="AV229" s="16" t="s">
        <v>178</v>
      </c>
      <c r="AW229" s="16" t="s">
        <v>36</v>
      </c>
      <c r="AX229" s="16" t="s">
        <v>80</v>
      </c>
      <c r="AY229" s="262" t="s">
        <v>177</v>
      </c>
    </row>
    <row r="230" spans="1:65" s="13" customFormat="1" ht="10.199999999999999">
      <c r="B230" s="219"/>
      <c r="C230" s="220"/>
      <c r="D230" s="221" t="s">
        <v>187</v>
      </c>
      <c r="E230" s="222" t="s">
        <v>1</v>
      </c>
      <c r="F230" s="223" t="s">
        <v>222</v>
      </c>
      <c r="G230" s="220"/>
      <c r="H230" s="222" t="s">
        <v>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187</v>
      </c>
      <c r="AU230" s="229" t="s">
        <v>185</v>
      </c>
      <c r="AV230" s="13" t="s">
        <v>88</v>
      </c>
      <c r="AW230" s="13" t="s">
        <v>36</v>
      </c>
      <c r="AX230" s="13" t="s">
        <v>80</v>
      </c>
      <c r="AY230" s="229" t="s">
        <v>177</v>
      </c>
    </row>
    <row r="231" spans="1:65" s="14" customFormat="1" ht="10.199999999999999">
      <c r="B231" s="230"/>
      <c r="C231" s="231"/>
      <c r="D231" s="221" t="s">
        <v>187</v>
      </c>
      <c r="E231" s="232" t="s">
        <v>1</v>
      </c>
      <c r="F231" s="233" t="s">
        <v>1034</v>
      </c>
      <c r="G231" s="231"/>
      <c r="H231" s="234">
        <v>22.445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187</v>
      </c>
      <c r="AU231" s="240" t="s">
        <v>185</v>
      </c>
      <c r="AV231" s="14" t="s">
        <v>185</v>
      </c>
      <c r="AW231" s="14" t="s">
        <v>36</v>
      </c>
      <c r="AX231" s="14" t="s">
        <v>80</v>
      </c>
      <c r="AY231" s="240" t="s">
        <v>177</v>
      </c>
    </row>
    <row r="232" spans="1:65" s="13" customFormat="1" ht="10.199999999999999">
      <c r="B232" s="219"/>
      <c r="C232" s="220"/>
      <c r="D232" s="221" t="s">
        <v>187</v>
      </c>
      <c r="E232" s="222" t="s">
        <v>1</v>
      </c>
      <c r="F232" s="223" t="s">
        <v>224</v>
      </c>
      <c r="G232" s="220"/>
      <c r="H232" s="222" t="s">
        <v>1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187</v>
      </c>
      <c r="AU232" s="229" t="s">
        <v>185</v>
      </c>
      <c r="AV232" s="13" t="s">
        <v>88</v>
      </c>
      <c r="AW232" s="13" t="s">
        <v>36</v>
      </c>
      <c r="AX232" s="13" t="s">
        <v>80</v>
      </c>
      <c r="AY232" s="229" t="s">
        <v>177</v>
      </c>
    </row>
    <row r="233" spans="1:65" s="14" customFormat="1" ht="10.199999999999999">
      <c r="B233" s="230"/>
      <c r="C233" s="231"/>
      <c r="D233" s="221" t="s">
        <v>187</v>
      </c>
      <c r="E233" s="232" t="s">
        <v>1</v>
      </c>
      <c r="F233" s="233" t="s">
        <v>302</v>
      </c>
      <c r="G233" s="231"/>
      <c r="H233" s="234">
        <v>-9.4969999999999999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187</v>
      </c>
      <c r="AU233" s="240" t="s">
        <v>185</v>
      </c>
      <c r="AV233" s="14" t="s">
        <v>185</v>
      </c>
      <c r="AW233" s="14" t="s">
        <v>36</v>
      </c>
      <c r="AX233" s="14" t="s">
        <v>80</v>
      </c>
      <c r="AY233" s="240" t="s">
        <v>177</v>
      </c>
    </row>
    <row r="234" spans="1:65" s="16" customFormat="1" ht="10.199999999999999">
      <c r="B234" s="252"/>
      <c r="C234" s="253"/>
      <c r="D234" s="221" t="s">
        <v>187</v>
      </c>
      <c r="E234" s="254" t="s">
        <v>1</v>
      </c>
      <c r="F234" s="255" t="s">
        <v>287</v>
      </c>
      <c r="G234" s="253"/>
      <c r="H234" s="256">
        <v>12.948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187</v>
      </c>
      <c r="AU234" s="262" t="s">
        <v>185</v>
      </c>
      <c r="AV234" s="16" t="s">
        <v>178</v>
      </c>
      <c r="AW234" s="16" t="s">
        <v>36</v>
      </c>
      <c r="AX234" s="16" t="s">
        <v>80</v>
      </c>
      <c r="AY234" s="262" t="s">
        <v>177</v>
      </c>
    </row>
    <row r="235" spans="1:65" s="13" customFormat="1" ht="10.199999999999999">
      <c r="B235" s="219"/>
      <c r="C235" s="220"/>
      <c r="D235" s="221" t="s">
        <v>187</v>
      </c>
      <c r="E235" s="222" t="s">
        <v>1</v>
      </c>
      <c r="F235" s="223" t="s">
        <v>230</v>
      </c>
      <c r="G235" s="220"/>
      <c r="H235" s="222" t="s">
        <v>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187</v>
      </c>
      <c r="AU235" s="229" t="s">
        <v>185</v>
      </c>
      <c r="AV235" s="13" t="s">
        <v>88</v>
      </c>
      <c r="AW235" s="13" t="s">
        <v>36</v>
      </c>
      <c r="AX235" s="13" t="s">
        <v>80</v>
      </c>
      <c r="AY235" s="229" t="s">
        <v>177</v>
      </c>
    </row>
    <row r="236" spans="1:65" s="14" customFormat="1" ht="10.199999999999999">
      <c r="B236" s="230"/>
      <c r="C236" s="231"/>
      <c r="D236" s="221" t="s">
        <v>187</v>
      </c>
      <c r="E236" s="232" t="s">
        <v>1</v>
      </c>
      <c r="F236" s="233" t="s">
        <v>303</v>
      </c>
      <c r="G236" s="231"/>
      <c r="H236" s="234">
        <v>25.925999999999998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187</v>
      </c>
      <c r="AU236" s="240" t="s">
        <v>185</v>
      </c>
      <c r="AV236" s="14" t="s">
        <v>185</v>
      </c>
      <c r="AW236" s="14" t="s">
        <v>36</v>
      </c>
      <c r="AX236" s="14" t="s">
        <v>80</v>
      </c>
      <c r="AY236" s="240" t="s">
        <v>177</v>
      </c>
    </row>
    <row r="237" spans="1:65" s="14" customFormat="1" ht="10.199999999999999">
      <c r="B237" s="230"/>
      <c r="C237" s="231"/>
      <c r="D237" s="221" t="s">
        <v>187</v>
      </c>
      <c r="E237" s="232" t="s">
        <v>1</v>
      </c>
      <c r="F237" s="233" t="s">
        <v>291</v>
      </c>
      <c r="G237" s="231"/>
      <c r="H237" s="234">
        <v>-9.84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187</v>
      </c>
      <c r="AU237" s="240" t="s">
        <v>185</v>
      </c>
      <c r="AV237" s="14" t="s">
        <v>185</v>
      </c>
      <c r="AW237" s="14" t="s">
        <v>36</v>
      </c>
      <c r="AX237" s="14" t="s">
        <v>80</v>
      </c>
      <c r="AY237" s="240" t="s">
        <v>177</v>
      </c>
    </row>
    <row r="238" spans="1:65" s="16" customFormat="1" ht="10.199999999999999">
      <c r="B238" s="252"/>
      <c r="C238" s="253"/>
      <c r="D238" s="221" t="s">
        <v>187</v>
      </c>
      <c r="E238" s="254" t="s">
        <v>1</v>
      </c>
      <c r="F238" s="255" t="s">
        <v>287</v>
      </c>
      <c r="G238" s="253"/>
      <c r="H238" s="256">
        <v>16.085999999999999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187</v>
      </c>
      <c r="AU238" s="262" t="s">
        <v>185</v>
      </c>
      <c r="AV238" s="16" t="s">
        <v>178</v>
      </c>
      <c r="AW238" s="16" t="s">
        <v>36</v>
      </c>
      <c r="AX238" s="16" t="s">
        <v>80</v>
      </c>
      <c r="AY238" s="262" t="s">
        <v>177</v>
      </c>
    </row>
    <row r="239" spans="1:65" s="15" customFormat="1" ht="10.199999999999999">
      <c r="B239" s="241"/>
      <c r="C239" s="242"/>
      <c r="D239" s="221" t="s">
        <v>187</v>
      </c>
      <c r="E239" s="243" t="s">
        <v>1</v>
      </c>
      <c r="F239" s="244" t="s">
        <v>217</v>
      </c>
      <c r="G239" s="242"/>
      <c r="H239" s="245">
        <v>80.525000000000006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187</v>
      </c>
      <c r="AU239" s="251" t="s">
        <v>185</v>
      </c>
      <c r="AV239" s="15" t="s">
        <v>184</v>
      </c>
      <c r="AW239" s="15" t="s">
        <v>36</v>
      </c>
      <c r="AX239" s="15" t="s">
        <v>88</v>
      </c>
      <c r="AY239" s="251" t="s">
        <v>177</v>
      </c>
    </row>
    <row r="240" spans="1:65" s="2" customFormat="1" ht="21.75" customHeight="1">
      <c r="A240" s="35"/>
      <c r="B240" s="36"/>
      <c r="C240" s="205" t="s">
        <v>304</v>
      </c>
      <c r="D240" s="205" t="s">
        <v>180</v>
      </c>
      <c r="E240" s="206" t="s">
        <v>305</v>
      </c>
      <c r="F240" s="207" t="s">
        <v>306</v>
      </c>
      <c r="G240" s="208" t="s">
        <v>192</v>
      </c>
      <c r="H240" s="209">
        <v>2</v>
      </c>
      <c r="I240" s="210"/>
      <c r="J240" s="211">
        <f>ROUND(I240*H240,2)</f>
        <v>0</v>
      </c>
      <c r="K240" s="212"/>
      <c r="L240" s="40"/>
      <c r="M240" s="213" t="s">
        <v>1</v>
      </c>
      <c r="N240" s="214" t="s">
        <v>46</v>
      </c>
      <c r="O240" s="72"/>
      <c r="P240" s="215">
        <f>O240*H240</f>
        <v>0</v>
      </c>
      <c r="Q240" s="215">
        <v>0.14699999999999999</v>
      </c>
      <c r="R240" s="215">
        <f>Q240*H240</f>
        <v>0.29399999999999998</v>
      </c>
      <c r="S240" s="215">
        <v>0</v>
      </c>
      <c r="T240" s="21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184</v>
      </c>
      <c r="AT240" s="217" t="s">
        <v>180</v>
      </c>
      <c r="AU240" s="217" t="s">
        <v>185</v>
      </c>
      <c r="AY240" s="18" t="s">
        <v>177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185</v>
      </c>
      <c r="BK240" s="218">
        <f>ROUND(I240*H240,2)</f>
        <v>0</v>
      </c>
      <c r="BL240" s="18" t="s">
        <v>184</v>
      </c>
      <c r="BM240" s="217" t="s">
        <v>307</v>
      </c>
    </row>
    <row r="241" spans="1:65" s="13" customFormat="1" ht="10.199999999999999">
      <c r="B241" s="219"/>
      <c r="C241" s="220"/>
      <c r="D241" s="221" t="s">
        <v>187</v>
      </c>
      <c r="E241" s="222" t="s">
        <v>1</v>
      </c>
      <c r="F241" s="223" t="s">
        <v>308</v>
      </c>
      <c r="G241" s="220"/>
      <c r="H241" s="222" t="s">
        <v>1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187</v>
      </c>
      <c r="AU241" s="229" t="s">
        <v>185</v>
      </c>
      <c r="AV241" s="13" t="s">
        <v>88</v>
      </c>
      <c r="AW241" s="13" t="s">
        <v>36</v>
      </c>
      <c r="AX241" s="13" t="s">
        <v>80</v>
      </c>
      <c r="AY241" s="229" t="s">
        <v>177</v>
      </c>
    </row>
    <row r="242" spans="1:65" s="14" customFormat="1" ht="10.199999999999999">
      <c r="B242" s="230"/>
      <c r="C242" s="231"/>
      <c r="D242" s="221" t="s">
        <v>187</v>
      </c>
      <c r="E242" s="232" t="s">
        <v>1</v>
      </c>
      <c r="F242" s="233" t="s">
        <v>309</v>
      </c>
      <c r="G242" s="231"/>
      <c r="H242" s="234">
        <v>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187</v>
      </c>
      <c r="AU242" s="240" t="s">
        <v>185</v>
      </c>
      <c r="AV242" s="14" t="s">
        <v>185</v>
      </c>
      <c r="AW242" s="14" t="s">
        <v>36</v>
      </c>
      <c r="AX242" s="14" t="s">
        <v>88</v>
      </c>
      <c r="AY242" s="240" t="s">
        <v>177</v>
      </c>
    </row>
    <row r="243" spans="1:65" s="2" customFormat="1" ht="21.75" customHeight="1">
      <c r="A243" s="35"/>
      <c r="B243" s="36"/>
      <c r="C243" s="205" t="s">
        <v>7</v>
      </c>
      <c r="D243" s="205" t="s">
        <v>180</v>
      </c>
      <c r="E243" s="206" t="s">
        <v>310</v>
      </c>
      <c r="F243" s="207" t="s">
        <v>311</v>
      </c>
      <c r="G243" s="208" t="s">
        <v>210</v>
      </c>
      <c r="H243" s="209">
        <v>44.292999999999999</v>
      </c>
      <c r="I243" s="210"/>
      <c r="J243" s="211">
        <f>ROUND(I243*H243,2)</f>
        <v>0</v>
      </c>
      <c r="K243" s="212"/>
      <c r="L243" s="40"/>
      <c r="M243" s="213" t="s">
        <v>1</v>
      </c>
      <c r="N243" s="214" t="s">
        <v>46</v>
      </c>
      <c r="O243" s="72"/>
      <c r="P243" s="215">
        <f>O243*H243</f>
        <v>0</v>
      </c>
      <c r="Q243" s="215">
        <v>5.1999999999999998E-3</v>
      </c>
      <c r="R243" s="215">
        <f>Q243*H243</f>
        <v>0.23032359999999999</v>
      </c>
      <c r="S243" s="215">
        <v>0</v>
      </c>
      <c r="T243" s="21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184</v>
      </c>
      <c r="AT243" s="217" t="s">
        <v>180</v>
      </c>
      <c r="AU243" s="217" t="s">
        <v>185</v>
      </c>
      <c r="AY243" s="18" t="s">
        <v>177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185</v>
      </c>
      <c r="BK243" s="218">
        <f>ROUND(I243*H243,2)</f>
        <v>0</v>
      </c>
      <c r="BL243" s="18" t="s">
        <v>184</v>
      </c>
      <c r="BM243" s="217" t="s">
        <v>312</v>
      </c>
    </row>
    <row r="244" spans="1:65" s="2" customFormat="1" ht="21.75" customHeight="1">
      <c r="A244" s="35"/>
      <c r="B244" s="36"/>
      <c r="C244" s="205" t="s">
        <v>313</v>
      </c>
      <c r="D244" s="205" t="s">
        <v>180</v>
      </c>
      <c r="E244" s="206" t="s">
        <v>314</v>
      </c>
      <c r="F244" s="207" t="s">
        <v>315</v>
      </c>
      <c r="G244" s="208" t="s">
        <v>203</v>
      </c>
      <c r="H244" s="209">
        <v>53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46</v>
      </c>
      <c r="O244" s="72"/>
      <c r="P244" s="215">
        <f>O244*H244</f>
        <v>0</v>
      </c>
      <c r="Q244" s="215">
        <v>1.5E-3</v>
      </c>
      <c r="R244" s="215">
        <f>Q244*H244</f>
        <v>7.9500000000000001E-2</v>
      </c>
      <c r="S244" s="215">
        <v>0</v>
      </c>
      <c r="T244" s="21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184</v>
      </c>
      <c r="AT244" s="217" t="s">
        <v>180</v>
      </c>
      <c r="AU244" s="217" t="s">
        <v>185</v>
      </c>
      <c r="AY244" s="18" t="s">
        <v>177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185</v>
      </c>
      <c r="BK244" s="218">
        <f>ROUND(I244*H244,2)</f>
        <v>0</v>
      </c>
      <c r="BL244" s="18" t="s">
        <v>184</v>
      </c>
      <c r="BM244" s="217" t="s">
        <v>316</v>
      </c>
    </row>
    <row r="245" spans="1:65" s="2" customFormat="1" ht="21.75" customHeight="1">
      <c r="A245" s="35"/>
      <c r="B245" s="36"/>
      <c r="C245" s="205" t="s">
        <v>317</v>
      </c>
      <c r="D245" s="205" t="s">
        <v>180</v>
      </c>
      <c r="E245" s="206" t="s">
        <v>318</v>
      </c>
      <c r="F245" s="207" t="s">
        <v>319</v>
      </c>
      <c r="G245" s="208" t="s">
        <v>210</v>
      </c>
      <c r="H245" s="209">
        <v>17.600000000000001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46</v>
      </c>
      <c r="O245" s="72"/>
      <c r="P245" s="215">
        <f>O245*H245</f>
        <v>0</v>
      </c>
      <c r="Q245" s="215">
        <v>0.105</v>
      </c>
      <c r="R245" s="215">
        <f>Q245*H245</f>
        <v>1.8480000000000001</v>
      </c>
      <c r="S245" s="215">
        <v>0</v>
      </c>
      <c r="T245" s="21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184</v>
      </c>
      <c r="AT245" s="217" t="s">
        <v>180</v>
      </c>
      <c r="AU245" s="217" t="s">
        <v>185</v>
      </c>
      <c r="AY245" s="18" t="s">
        <v>177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185</v>
      </c>
      <c r="BK245" s="218">
        <f>ROUND(I245*H245,2)</f>
        <v>0</v>
      </c>
      <c r="BL245" s="18" t="s">
        <v>184</v>
      </c>
      <c r="BM245" s="217" t="s">
        <v>320</v>
      </c>
    </row>
    <row r="246" spans="1:65" s="14" customFormat="1" ht="10.199999999999999">
      <c r="B246" s="230"/>
      <c r="C246" s="231"/>
      <c r="D246" s="221" t="s">
        <v>187</v>
      </c>
      <c r="E246" s="232" t="s">
        <v>1</v>
      </c>
      <c r="F246" s="233" t="s">
        <v>1083</v>
      </c>
      <c r="G246" s="231"/>
      <c r="H246" s="234">
        <v>17.600000000000001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187</v>
      </c>
      <c r="AU246" s="240" t="s">
        <v>185</v>
      </c>
      <c r="AV246" s="14" t="s">
        <v>185</v>
      </c>
      <c r="AW246" s="14" t="s">
        <v>36</v>
      </c>
      <c r="AX246" s="14" t="s">
        <v>88</v>
      </c>
      <c r="AY246" s="240" t="s">
        <v>177</v>
      </c>
    </row>
    <row r="247" spans="1:65" s="2" customFormat="1" ht="16.5" customHeight="1">
      <c r="A247" s="35"/>
      <c r="B247" s="36"/>
      <c r="C247" s="205" t="s">
        <v>322</v>
      </c>
      <c r="D247" s="205" t="s">
        <v>180</v>
      </c>
      <c r="E247" s="206" t="s">
        <v>323</v>
      </c>
      <c r="F247" s="207" t="s">
        <v>324</v>
      </c>
      <c r="G247" s="208" t="s">
        <v>210</v>
      </c>
      <c r="H247" s="209">
        <v>17.600000000000001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46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184</v>
      </c>
      <c r="AT247" s="217" t="s">
        <v>180</v>
      </c>
      <c r="AU247" s="217" t="s">
        <v>185</v>
      </c>
      <c r="AY247" s="18" t="s">
        <v>177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185</v>
      </c>
      <c r="BK247" s="218">
        <f>ROUND(I247*H247,2)</f>
        <v>0</v>
      </c>
      <c r="BL247" s="18" t="s">
        <v>184</v>
      </c>
      <c r="BM247" s="217" t="s">
        <v>325</v>
      </c>
    </row>
    <row r="248" spans="1:65" s="2" customFormat="1" ht="16.5" customHeight="1">
      <c r="A248" s="35"/>
      <c r="B248" s="36"/>
      <c r="C248" s="205" t="s">
        <v>326</v>
      </c>
      <c r="D248" s="205" t="s">
        <v>180</v>
      </c>
      <c r="E248" s="206" t="s">
        <v>327</v>
      </c>
      <c r="F248" s="207" t="s">
        <v>328</v>
      </c>
      <c r="G248" s="208" t="s">
        <v>210</v>
      </c>
      <c r="H248" s="209">
        <v>17.600000000000001</v>
      </c>
      <c r="I248" s="210"/>
      <c r="J248" s="211">
        <f>ROUND(I248*H248,2)</f>
        <v>0</v>
      </c>
      <c r="K248" s="212"/>
      <c r="L248" s="40"/>
      <c r="M248" s="213" t="s">
        <v>1</v>
      </c>
      <c r="N248" s="214" t="s">
        <v>46</v>
      </c>
      <c r="O248" s="72"/>
      <c r="P248" s="215">
        <f>O248*H248</f>
        <v>0</v>
      </c>
      <c r="Q248" s="215">
        <v>5.6999999999999998E-4</v>
      </c>
      <c r="R248" s="215">
        <f>Q248*H248</f>
        <v>1.0032000000000001E-2</v>
      </c>
      <c r="S248" s="215">
        <v>0</v>
      </c>
      <c r="T248" s="21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184</v>
      </c>
      <c r="AT248" s="217" t="s">
        <v>180</v>
      </c>
      <c r="AU248" s="217" t="s">
        <v>185</v>
      </c>
      <c r="AY248" s="18" t="s">
        <v>177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185</v>
      </c>
      <c r="BK248" s="218">
        <f>ROUND(I248*H248,2)</f>
        <v>0</v>
      </c>
      <c r="BL248" s="18" t="s">
        <v>184</v>
      </c>
      <c r="BM248" s="217" t="s">
        <v>329</v>
      </c>
    </row>
    <row r="249" spans="1:65" s="2" customFormat="1" ht="33" customHeight="1">
      <c r="A249" s="35"/>
      <c r="B249" s="36"/>
      <c r="C249" s="205" t="s">
        <v>330</v>
      </c>
      <c r="D249" s="205" t="s">
        <v>180</v>
      </c>
      <c r="E249" s="206" t="s">
        <v>331</v>
      </c>
      <c r="F249" s="207" t="s">
        <v>332</v>
      </c>
      <c r="G249" s="208" t="s">
        <v>192</v>
      </c>
      <c r="H249" s="209">
        <v>1</v>
      </c>
      <c r="I249" s="210"/>
      <c r="J249" s="211">
        <f>ROUND(I249*H249,2)</f>
        <v>0</v>
      </c>
      <c r="K249" s="212"/>
      <c r="L249" s="40"/>
      <c r="M249" s="213" t="s">
        <v>1</v>
      </c>
      <c r="N249" s="214" t="s">
        <v>46</v>
      </c>
      <c r="O249" s="72"/>
      <c r="P249" s="215">
        <f>O249*H249</f>
        <v>0</v>
      </c>
      <c r="Q249" s="215">
        <v>0.44169999999999998</v>
      </c>
      <c r="R249" s="215">
        <f>Q249*H249</f>
        <v>0.44169999999999998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184</v>
      </c>
      <c r="AT249" s="217" t="s">
        <v>180</v>
      </c>
      <c r="AU249" s="217" t="s">
        <v>185</v>
      </c>
      <c r="AY249" s="18" t="s">
        <v>177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185</v>
      </c>
      <c r="BK249" s="218">
        <f>ROUND(I249*H249,2)</f>
        <v>0</v>
      </c>
      <c r="BL249" s="18" t="s">
        <v>184</v>
      </c>
      <c r="BM249" s="217" t="s">
        <v>333</v>
      </c>
    </row>
    <row r="250" spans="1:65" s="2" customFormat="1" ht="21.75" customHeight="1">
      <c r="A250" s="35"/>
      <c r="B250" s="36"/>
      <c r="C250" s="205" t="s">
        <v>334</v>
      </c>
      <c r="D250" s="205" t="s">
        <v>180</v>
      </c>
      <c r="E250" s="206" t="s">
        <v>335</v>
      </c>
      <c r="F250" s="207" t="s">
        <v>336</v>
      </c>
      <c r="G250" s="208" t="s">
        <v>192</v>
      </c>
      <c r="H250" s="209">
        <v>1</v>
      </c>
      <c r="I250" s="210"/>
      <c r="J250" s="211">
        <f>ROUND(I250*H250,2)</f>
        <v>0</v>
      </c>
      <c r="K250" s="212"/>
      <c r="L250" s="40"/>
      <c r="M250" s="213" t="s">
        <v>1</v>
      </c>
      <c r="N250" s="214" t="s">
        <v>46</v>
      </c>
      <c r="O250" s="72"/>
      <c r="P250" s="215">
        <f>O250*H250</f>
        <v>0</v>
      </c>
      <c r="Q250" s="215">
        <v>5.3620000000000001E-2</v>
      </c>
      <c r="R250" s="215">
        <f>Q250*H250</f>
        <v>5.3620000000000001E-2</v>
      </c>
      <c r="S250" s="215">
        <v>0</v>
      </c>
      <c r="T250" s="21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184</v>
      </c>
      <c r="AT250" s="217" t="s">
        <v>180</v>
      </c>
      <c r="AU250" s="217" t="s">
        <v>185</v>
      </c>
      <c r="AY250" s="18" t="s">
        <v>177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185</v>
      </c>
      <c r="BK250" s="218">
        <f>ROUND(I250*H250,2)</f>
        <v>0</v>
      </c>
      <c r="BL250" s="18" t="s">
        <v>184</v>
      </c>
      <c r="BM250" s="217" t="s">
        <v>337</v>
      </c>
    </row>
    <row r="251" spans="1:65" s="2" customFormat="1" ht="16.5" customHeight="1">
      <c r="A251" s="35"/>
      <c r="B251" s="36"/>
      <c r="C251" s="263" t="s">
        <v>338</v>
      </c>
      <c r="D251" s="263" t="s">
        <v>339</v>
      </c>
      <c r="E251" s="264" t="s">
        <v>340</v>
      </c>
      <c r="F251" s="265" t="s">
        <v>341</v>
      </c>
      <c r="G251" s="266" t="s">
        <v>192</v>
      </c>
      <c r="H251" s="267">
        <v>1</v>
      </c>
      <c r="I251" s="268"/>
      <c r="J251" s="269">
        <f>ROUND(I251*H251,2)</f>
        <v>0</v>
      </c>
      <c r="K251" s="270"/>
      <c r="L251" s="271"/>
      <c r="M251" s="272" t="s">
        <v>1</v>
      </c>
      <c r="N251" s="273" t="s">
        <v>46</v>
      </c>
      <c r="O251" s="72"/>
      <c r="P251" s="215">
        <f>O251*H251</f>
        <v>0</v>
      </c>
      <c r="Q251" s="215">
        <v>5.2999999999999999E-2</v>
      </c>
      <c r="R251" s="215">
        <f>Q251*H251</f>
        <v>5.2999999999999999E-2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226</v>
      </c>
      <c r="AT251" s="217" t="s">
        <v>339</v>
      </c>
      <c r="AU251" s="217" t="s">
        <v>185</v>
      </c>
      <c r="AY251" s="18" t="s">
        <v>177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185</v>
      </c>
      <c r="BK251" s="218">
        <f>ROUND(I251*H251,2)</f>
        <v>0</v>
      </c>
      <c r="BL251" s="18" t="s">
        <v>184</v>
      </c>
      <c r="BM251" s="217" t="s">
        <v>342</v>
      </c>
    </row>
    <row r="252" spans="1:65" s="12" customFormat="1" ht="22.8" customHeight="1">
      <c r="B252" s="189"/>
      <c r="C252" s="190"/>
      <c r="D252" s="191" t="s">
        <v>79</v>
      </c>
      <c r="E252" s="203" t="s">
        <v>233</v>
      </c>
      <c r="F252" s="203" t="s">
        <v>343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SUM(P253:P267)</f>
        <v>0</v>
      </c>
      <c r="Q252" s="197"/>
      <c r="R252" s="198">
        <f>SUM(R253:R267)</f>
        <v>1.6984999999999999E-3</v>
      </c>
      <c r="S252" s="197"/>
      <c r="T252" s="199">
        <f>SUM(T253:T267)</f>
        <v>4.6675950000000004</v>
      </c>
      <c r="AR252" s="200" t="s">
        <v>88</v>
      </c>
      <c r="AT252" s="201" t="s">
        <v>79</v>
      </c>
      <c r="AU252" s="201" t="s">
        <v>88</v>
      </c>
      <c r="AY252" s="200" t="s">
        <v>177</v>
      </c>
      <c r="BK252" s="202">
        <f>SUM(BK253:BK267)</f>
        <v>0</v>
      </c>
    </row>
    <row r="253" spans="1:65" s="2" customFormat="1" ht="21.75" customHeight="1">
      <c r="A253" s="35"/>
      <c r="B253" s="36"/>
      <c r="C253" s="205" t="s">
        <v>344</v>
      </c>
      <c r="D253" s="205" t="s">
        <v>180</v>
      </c>
      <c r="E253" s="206" t="s">
        <v>345</v>
      </c>
      <c r="F253" s="207" t="s">
        <v>346</v>
      </c>
      <c r="G253" s="208" t="s">
        <v>210</v>
      </c>
      <c r="H253" s="209">
        <v>38.4</v>
      </c>
      <c r="I253" s="210"/>
      <c r="J253" s="211">
        <f>ROUND(I253*H253,2)</f>
        <v>0</v>
      </c>
      <c r="K253" s="212"/>
      <c r="L253" s="40"/>
      <c r="M253" s="213" t="s">
        <v>1</v>
      </c>
      <c r="N253" s="214" t="s">
        <v>46</v>
      </c>
      <c r="O253" s="72"/>
      <c r="P253" s="215">
        <f>O253*H253</f>
        <v>0</v>
      </c>
      <c r="Q253" s="215">
        <v>4.0000000000000003E-5</v>
      </c>
      <c r="R253" s="215">
        <f>Q253*H253</f>
        <v>1.536E-3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184</v>
      </c>
      <c r="AT253" s="217" t="s">
        <v>180</v>
      </c>
      <c r="AU253" s="217" t="s">
        <v>185</v>
      </c>
      <c r="AY253" s="18" t="s">
        <v>177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185</v>
      </c>
      <c r="BK253" s="218">
        <f>ROUND(I253*H253,2)</f>
        <v>0</v>
      </c>
      <c r="BL253" s="18" t="s">
        <v>184</v>
      </c>
      <c r="BM253" s="217" t="s">
        <v>347</v>
      </c>
    </row>
    <row r="254" spans="1:65" s="14" customFormat="1" ht="10.199999999999999">
      <c r="B254" s="230"/>
      <c r="C254" s="231"/>
      <c r="D254" s="221" t="s">
        <v>187</v>
      </c>
      <c r="E254" s="232" t="s">
        <v>1</v>
      </c>
      <c r="F254" s="233" t="s">
        <v>1084</v>
      </c>
      <c r="G254" s="231"/>
      <c r="H254" s="234">
        <v>38.4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187</v>
      </c>
      <c r="AU254" s="240" t="s">
        <v>185</v>
      </c>
      <c r="AV254" s="14" t="s">
        <v>185</v>
      </c>
      <c r="AW254" s="14" t="s">
        <v>36</v>
      </c>
      <c r="AX254" s="14" t="s">
        <v>88</v>
      </c>
      <c r="AY254" s="240" t="s">
        <v>177</v>
      </c>
    </row>
    <row r="255" spans="1:65" s="2" customFormat="1" ht="21.75" customHeight="1">
      <c r="A255" s="35"/>
      <c r="B255" s="36"/>
      <c r="C255" s="205" t="s">
        <v>349</v>
      </c>
      <c r="D255" s="205" t="s">
        <v>180</v>
      </c>
      <c r="E255" s="206" t="s">
        <v>350</v>
      </c>
      <c r="F255" s="207" t="s">
        <v>351</v>
      </c>
      <c r="G255" s="208" t="s">
        <v>210</v>
      </c>
      <c r="H255" s="209">
        <v>14.345000000000001</v>
      </c>
      <c r="I255" s="210"/>
      <c r="J255" s="211">
        <f>ROUND(I255*H255,2)</f>
        <v>0</v>
      </c>
      <c r="K255" s="212"/>
      <c r="L255" s="40"/>
      <c r="M255" s="213" t="s">
        <v>1</v>
      </c>
      <c r="N255" s="214" t="s">
        <v>46</v>
      </c>
      <c r="O255" s="72"/>
      <c r="P255" s="215">
        <f>O255*H255</f>
        <v>0</v>
      </c>
      <c r="Q255" s="215">
        <v>0</v>
      </c>
      <c r="R255" s="215">
        <f>Q255*H255</f>
        <v>0</v>
      </c>
      <c r="S255" s="215">
        <v>0.13100000000000001</v>
      </c>
      <c r="T255" s="216">
        <f>S255*H255</f>
        <v>1.8791950000000002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184</v>
      </c>
      <c r="AT255" s="217" t="s">
        <v>180</v>
      </c>
      <c r="AU255" s="217" t="s">
        <v>185</v>
      </c>
      <c r="AY255" s="18" t="s">
        <v>177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185</v>
      </c>
      <c r="BK255" s="218">
        <f>ROUND(I255*H255,2)</f>
        <v>0</v>
      </c>
      <c r="BL255" s="18" t="s">
        <v>184</v>
      </c>
      <c r="BM255" s="217" t="s">
        <v>352</v>
      </c>
    </row>
    <row r="256" spans="1:65" s="13" customFormat="1" ht="10.199999999999999">
      <c r="B256" s="219"/>
      <c r="C256" s="220"/>
      <c r="D256" s="221" t="s">
        <v>187</v>
      </c>
      <c r="E256" s="222" t="s">
        <v>1</v>
      </c>
      <c r="F256" s="223" t="s">
        <v>353</v>
      </c>
      <c r="G256" s="220"/>
      <c r="H256" s="222" t="s">
        <v>1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187</v>
      </c>
      <c r="AU256" s="229" t="s">
        <v>185</v>
      </c>
      <c r="AV256" s="13" t="s">
        <v>88</v>
      </c>
      <c r="AW256" s="13" t="s">
        <v>36</v>
      </c>
      <c r="AX256" s="13" t="s">
        <v>80</v>
      </c>
      <c r="AY256" s="229" t="s">
        <v>177</v>
      </c>
    </row>
    <row r="257" spans="1:65" s="14" customFormat="1" ht="10.199999999999999">
      <c r="B257" s="230"/>
      <c r="C257" s="231"/>
      <c r="D257" s="221" t="s">
        <v>187</v>
      </c>
      <c r="E257" s="232" t="s">
        <v>1</v>
      </c>
      <c r="F257" s="233" t="s">
        <v>1037</v>
      </c>
      <c r="G257" s="231"/>
      <c r="H257" s="234">
        <v>14.345000000000001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187</v>
      </c>
      <c r="AU257" s="240" t="s">
        <v>185</v>
      </c>
      <c r="AV257" s="14" t="s">
        <v>185</v>
      </c>
      <c r="AW257" s="14" t="s">
        <v>36</v>
      </c>
      <c r="AX257" s="14" t="s">
        <v>80</v>
      </c>
      <c r="AY257" s="240" t="s">
        <v>177</v>
      </c>
    </row>
    <row r="258" spans="1:65" s="15" customFormat="1" ht="10.199999999999999">
      <c r="B258" s="241"/>
      <c r="C258" s="242"/>
      <c r="D258" s="221" t="s">
        <v>187</v>
      </c>
      <c r="E258" s="243" t="s">
        <v>1</v>
      </c>
      <c r="F258" s="244" t="s">
        <v>217</v>
      </c>
      <c r="G258" s="242"/>
      <c r="H258" s="245">
        <v>14.345000000000001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187</v>
      </c>
      <c r="AU258" s="251" t="s">
        <v>185</v>
      </c>
      <c r="AV258" s="15" t="s">
        <v>184</v>
      </c>
      <c r="AW258" s="15" t="s">
        <v>36</v>
      </c>
      <c r="AX258" s="15" t="s">
        <v>88</v>
      </c>
      <c r="AY258" s="251" t="s">
        <v>177</v>
      </c>
    </row>
    <row r="259" spans="1:65" s="2" customFormat="1" ht="21.75" customHeight="1">
      <c r="A259" s="35"/>
      <c r="B259" s="36"/>
      <c r="C259" s="205" t="s">
        <v>355</v>
      </c>
      <c r="D259" s="205" t="s">
        <v>180</v>
      </c>
      <c r="E259" s="206" t="s">
        <v>356</v>
      </c>
      <c r="F259" s="207" t="s">
        <v>357</v>
      </c>
      <c r="G259" s="208" t="s">
        <v>210</v>
      </c>
      <c r="H259" s="209">
        <v>6.0720000000000001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46</v>
      </c>
      <c r="O259" s="72"/>
      <c r="P259" s="215">
        <f>O259*H259</f>
        <v>0</v>
      </c>
      <c r="Q259" s="215">
        <v>0</v>
      </c>
      <c r="R259" s="215">
        <f>Q259*H259</f>
        <v>0</v>
      </c>
      <c r="S259" s="215">
        <v>0.1</v>
      </c>
      <c r="T259" s="216">
        <f>S259*H259</f>
        <v>0.60720000000000007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184</v>
      </c>
      <c r="AT259" s="217" t="s">
        <v>180</v>
      </c>
      <c r="AU259" s="217" t="s">
        <v>185</v>
      </c>
      <c r="AY259" s="18" t="s">
        <v>177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185</v>
      </c>
      <c r="BK259" s="218">
        <f>ROUND(I259*H259,2)</f>
        <v>0</v>
      </c>
      <c r="BL259" s="18" t="s">
        <v>184</v>
      </c>
      <c r="BM259" s="217" t="s">
        <v>358</v>
      </c>
    </row>
    <row r="260" spans="1:65" s="14" customFormat="1" ht="10.199999999999999">
      <c r="B260" s="230"/>
      <c r="C260" s="231"/>
      <c r="D260" s="221" t="s">
        <v>187</v>
      </c>
      <c r="E260" s="232" t="s">
        <v>1</v>
      </c>
      <c r="F260" s="233" t="s">
        <v>1038</v>
      </c>
      <c r="G260" s="231"/>
      <c r="H260" s="234">
        <v>6.0720000000000001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187</v>
      </c>
      <c r="AU260" s="240" t="s">
        <v>185</v>
      </c>
      <c r="AV260" s="14" t="s">
        <v>185</v>
      </c>
      <c r="AW260" s="14" t="s">
        <v>36</v>
      </c>
      <c r="AX260" s="14" t="s">
        <v>88</v>
      </c>
      <c r="AY260" s="240" t="s">
        <v>177</v>
      </c>
    </row>
    <row r="261" spans="1:65" s="2" customFormat="1" ht="21.75" customHeight="1">
      <c r="A261" s="35"/>
      <c r="B261" s="36"/>
      <c r="C261" s="205" t="s">
        <v>360</v>
      </c>
      <c r="D261" s="205" t="s">
        <v>180</v>
      </c>
      <c r="E261" s="206" t="s">
        <v>361</v>
      </c>
      <c r="F261" s="207" t="s">
        <v>362</v>
      </c>
      <c r="G261" s="208" t="s">
        <v>210</v>
      </c>
      <c r="H261" s="209">
        <v>17.600000000000001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46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0.09</v>
      </c>
      <c r="T261" s="216">
        <f>S261*H261</f>
        <v>1.5840000000000001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184</v>
      </c>
      <c r="AT261" s="217" t="s">
        <v>180</v>
      </c>
      <c r="AU261" s="217" t="s">
        <v>185</v>
      </c>
      <c r="AY261" s="18" t="s">
        <v>177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185</v>
      </c>
      <c r="BK261" s="218">
        <f>ROUND(I261*H261,2)</f>
        <v>0</v>
      </c>
      <c r="BL261" s="18" t="s">
        <v>184</v>
      </c>
      <c r="BM261" s="217" t="s">
        <v>363</v>
      </c>
    </row>
    <row r="262" spans="1:65" s="2" customFormat="1" ht="16.5" customHeight="1">
      <c r="A262" s="35"/>
      <c r="B262" s="36"/>
      <c r="C262" s="205" t="s">
        <v>364</v>
      </c>
      <c r="D262" s="205" t="s">
        <v>180</v>
      </c>
      <c r="E262" s="206" t="s">
        <v>365</v>
      </c>
      <c r="F262" s="207" t="s">
        <v>366</v>
      </c>
      <c r="G262" s="208" t="s">
        <v>210</v>
      </c>
      <c r="H262" s="209">
        <v>7.2</v>
      </c>
      <c r="I262" s="210"/>
      <c r="J262" s="211">
        <f>ROUND(I262*H262,2)</f>
        <v>0</v>
      </c>
      <c r="K262" s="212"/>
      <c r="L262" s="40"/>
      <c r="M262" s="213" t="s">
        <v>1</v>
      </c>
      <c r="N262" s="214" t="s">
        <v>46</v>
      </c>
      <c r="O262" s="72"/>
      <c r="P262" s="215">
        <f>O262*H262</f>
        <v>0</v>
      </c>
      <c r="Q262" s="215">
        <v>0</v>
      </c>
      <c r="R262" s="215">
        <f>Q262*H262</f>
        <v>0</v>
      </c>
      <c r="S262" s="215">
        <v>7.5999999999999998E-2</v>
      </c>
      <c r="T262" s="216">
        <f>S262*H262</f>
        <v>0.54720000000000002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184</v>
      </c>
      <c r="AT262" s="217" t="s">
        <v>180</v>
      </c>
      <c r="AU262" s="217" t="s">
        <v>185</v>
      </c>
      <c r="AY262" s="18" t="s">
        <v>177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185</v>
      </c>
      <c r="BK262" s="218">
        <f>ROUND(I262*H262,2)</f>
        <v>0</v>
      </c>
      <c r="BL262" s="18" t="s">
        <v>184</v>
      </c>
      <c r="BM262" s="217" t="s">
        <v>367</v>
      </c>
    </row>
    <row r="263" spans="1:65" s="2" customFormat="1" ht="21.75" customHeight="1">
      <c r="A263" s="35"/>
      <c r="B263" s="36"/>
      <c r="C263" s="205" t="s">
        <v>368</v>
      </c>
      <c r="D263" s="205" t="s">
        <v>180</v>
      </c>
      <c r="E263" s="206" t="s">
        <v>369</v>
      </c>
      <c r="F263" s="207" t="s">
        <v>370</v>
      </c>
      <c r="G263" s="208" t="s">
        <v>371</v>
      </c>
      <c r="H263" s="209">
        <v>1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46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1.2999999999999999E-2</v>
      </c>
      <c r="T263" s="216">
        <f>S263*H263</f>
        <v>1.2999999999999999E-2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184</v>
      </c>
      <c r="AT263" s="217" t="s">
        <v>180</v>
      </c>
      <c r="AU263" s="217" t="s">
        <v>185</v>
      </c>
      <c r="AY263" s="18" t="s">
        <v>177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185</v>
      </c>
      <c r="BK263" s="218">
        <f>ROUND(I263*H263,2)</f>
        <v>0</v>
      </c>
      <c r="BL263" s="18" t="s">
        <v>184</v>
      </c>
      <c r="BM263" s="217" t="s">
        <v>372</v>
      </c>
    </row>
    <row r="264" spans="1:65" s="2" customFormat="1" ht="21.75" customHeight="1">
      <c r="A264" s="35"/>
      <c r="B264" s="36"/>
      <c r="C264" s="205" t="s">
        <v>373</v>
      </c>
      <c r="D264" s="205" t="s">
        <v>180</v>
      </c>
      <c r="E264" s="206" t="s">
        <v>374</v>
      </c>
      <c r="F264" s="207" t="s">
        <v>375</v>
      </c>
      <c r="G264" s="208" t="s">
        <v>371</v>
      </c>
      <c r="H264" s="209">
        <v>1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46</v>
      </c>
      <c r="O264" s="72"/>
      <c r="P264" s="215">
        <f>O264*H264</f>
        <v>0</v>
      </c>
      <c r="Q264" s="215">
        <v>0</v>
      </c>
      <c r="R264" s="215">
        <f>Q264*H264</f>
        <v>0</v>
      </c>
      <c r="S264" s="215">
        <v>3.6999999999999998E-2</v>
      </c>
      <c r="T264" s="216">
        <f>S264*H264</f>
        <v>3.6999999999999998E-2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184</v>
      </c>
      <c r="AT264" s="217" t="s">
        <v>180</v>
      </c>
      <c r="AU264" s="217" t="s">
        <v>185</v>
      </c>
      <c r="AY264" s="18" t="s">
        <v>177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185</v>
      </c>
      <c r="BK264" s="218">
        <f>ROUND(I264*H264,2)</f>
        <v>0</v>
      </c>
      <c r="BL264" s="18" t="s">
        <v>184</v>
      </c>
      <c r="BM264" s="217" t="s">
        <v>376</v>
      </c>
    </row>
    <row r="265" spans="1:65" s="2" customFormat="1" ht="21.75" customHeight="1">
      <c r="A265" s="35"/>
      <c r="B265" s="36"/>
      <c r="C265" s="205" t="s">
        <v>377</v>
      </c>
      <c r="D265" s="205" t="s">
        <v>180</v>
      </c>
      <c r="E265" s="206" t="s">
        <v>378</v>
      </c>
      <c r="F265" s="207" t="s">
        <v>379</v>
      </c>
      <c r="G265" s="208" t="s">
        <v>203</v>
      </c>
      <c r="H265" s="209">
        <v>0.25</v>
      </c>
      <c r="I265" s="210"/>
      <c r="J265" s="211">
        <f>ROUND(I265*H265,2)</f>
        <v>0</v>
      </c>
      <c r="K265" s="212"/>
      <c r="L265" s="40"/>
      <c r="M265" s="213" t="s">
        <v>1</v>
      </c>
      <c r="N265" s="214" t="s">
        <v>46</v>
      </c>
      <c r="O265" s="72"/>
      <c r="P265" s="215">
        <f>O265*H265</f>
        <v>0</v>
      </c>
      <c r="Q265" s="215">
        <v>6.4999999999999997E-4</v>
      </c>
      <c r="R265" s="215">
        <f>Q265*H265</f>
        <v>1.6249999999999999E-4</v>
      </c>
      <c r="S265" s="215">
        <v>0</v>
      </c>
      <c r="T265" s="21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184</v>
      </c>
      <c r="AT265" s="217" t="s">
        <v>180</v>
      </c>
      <c r="AU265" s="217" t="s">
        <v>185</v>
      </c>
      <c r="AY265" s="18" t="s">
        <v>177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185</v>
      </c>
      <c r="BK265" s="218">
        <f>ROUND(I265*H265,2)</f>
        <v>0</v>
      </c>
      <c r="BL265" s="18" t="s">
        <v>184</v>
      </c>
      <c r="BM265" s="217" t="s">
        <v>380</v>
      </c>
    </row>
    <row r="266" spans="1:65" s="13" customFormat="1" ht="10.199999999999999">
      <c r="B266" s="219"/>
      <c r="C266" s="220"/>
      <c r="D266" s="221" t="s">
        <v>187</v>
      </c>
      <c r="E266" s="222" t="s">
        <v>1</v>
      </c>
      <c r="F266" s="223" t="s">
        <v>381</v>
      </c>
      <c r="G266" s="220"/>
      <c r="H266" s="222" t="s">
        <v>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187</v>
      </c>
      <c r="AU266" s="229" t="s">
        <v>185</v>
      </c>
      <c r="AV266" s="13" t="s">
        <v>88</v>
      </c>
      <c r="AW266" s="13" t="s">
        <v>36</v>
      </c>
      <c r="AX266" s="13" t="s">
        <v>80</v>
      </c>
      <c r="AY266" s="229" t="s">
        <v>177</v>
      </c>
    </row>
    <row r="267" spans="1:65" s="14" customFormat="1" ht="10.199999999999999">
      <c r="B267" s="230"/>
      <c r="C267" s="231"/>
      <c r="D267" s="221" t="s">
        <v>187</v>
      </c>
      <c r="E267" s="232" t="s">
        <v>1</v>
      </c>
      <c r="F267" s="233" t="s">
        <v>382</v>
      </c>
      <c r="G267" s="231"/>
      <c r="H267" s="234">
        <v>0.25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187</v>
      </c>
      <c r="AU267" s="240" t="s">
        <v>185</v>
      </c>
      <c r="AV267" s="14" t="s">
        <v>185</v>
      </c>
      <c r="AW267" s="14" t="s">
        <v>36</v>
      </c>
      <c r="AX267" s="14" t="s">
        <v>88</v>
      </c>
      <c r="AY267" s="240" t="s">
        <v>177</v>
      </c>
    </row>
    <row r="268" spans="1:65" s="12" customFormat="1" ht="22.8" customHeight="1">
      <c r="B268" s="189"/>
      <c r="C268" s="190"/>
      <c r="D268" s="191" t="s">
        <v>79</v>
      </c>
      <c r="E268" s="203" t="s">
        <v>383</v>
      </c>
      <c r="F268" s="203" t="s">
        <v>384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SUM(P269:P273)</f>
        <v>0</v>
      </c>
      <c r="Q268" s="197"/>
      <c r="R268" s="198">
        <f>SUM(R269:R273)</f>
        <v>0</v>
      </c>
      <c r="S268" s="197"/>
      <c r="T268" s="199">
        <f>SUM(T269:T273)</f>
        <v>0</v>
      </c>
      <c r="AR268" s="200" t="s">
        <v>88</v>
      </c>
      <c r="AT268" s="201" t="s">
        <v>79</v>
      </c>
      <c r="AU268" s="201" t="s">
        <v>88</v>
      </c>
      <c r="AY268" s="200" t="s">
        <v>177</v>
      </c>
      <c r="BK268" s="202">
        <f>SUM(BK269:BK273)</f>
        <v>0</v>
      </c>
    </row>
    <row r="269" spans="1:65" s="2" customFormat="1" ht="21.75" customHeight="1">
      <c r="A269" s="35"/>
      <c r="B269" s="36"/>
      <c r="C269" s="205" t="s">
        <v>385</v>
      </c>
      <c r="D269" s="205" t="s">
        <v>180</v>
      </c>
      <c r="E269" s="206" t="s">
        <v>386</v>
      </c>
      <c r="F269" s="207" t="s">
        <v>387</v>
      </c>
      <c r="G269" s="208" t="s">
        <v>388</v>
      </c>
      <c r="H269" s="209">
        <v>5.5620000000000003</v>
      </c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46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184</v>
      </c>
      <c r="AT269" s="217" t="s">
        <v>180</v>
      </c>
      <c r="AU269" s="217" t="s">
        <v>185</v>
      </c>
      <c r="AY269" s="18" t="s">
        <v>177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185</v>
      </c>
      <c r="BK269" s="218">
        <f>ROUND(I269*H269,2)</f>
        <v>0</v>
      </c>
      <c r="BL269" s="18" t="s">
        <v>184</v>
      </c>
      <c r="BM269" s="217" t="s">
        <v>389</v>
      </c>
    </row>
    <row r="270" spans="1:65" s="2" customFormat="1" ht="21.75" customHeight="1">
      <c r="A270" s="35"/>
      <c r="B270" s="36"/>
      <c r="C270" s="205" t="s">
        <v>390</v>
      </c>
      <c r="D270" s="205" t="s">
        <v>180</v>
      </c>
      <c r="E270" s="206" t="s">
        <v>391</v>
      </c>
      <c r="F270" s="207" t="s">
        <v>392</v>
      </c>
      <c r="G270" s="208" t="s">
        <v>388</v>
      </c>
      <c r="H270" s="209">
        <v>5.5620000000000003</v>
      </c>
      <c r="I270" s="210"/>
      <c r="J270" s="211">
        <f>ROUND(I270*H270,2)</f>
        <v>0</v>
      </c>
      <c r="K270" s="212"/>
      <c r="L270" s="40"/>
      <c r="M270" s="213" t="s">
        <v>1</v>
      </c>
      <c r="N270" s="214" t="s">
        <v>46</v>
      </c>
      <c r="O270" s="72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184</v>
      </c>
      <c r="AT270" s="217" t="s">
        <v>180</v>
      </c>
      <c r="AU270" s="217" t="s">
        <v>185</v>
      </c>
      <c r="AY270" s="18" t="s">
        <v>177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185</v>
      </c>
      <c r="BK270" s="218">
        <f>ROUND(I270*H270,2)</f>
        <v>0</v>
      </c>
      <c r="BL270" s="18" t="s">
        <v>184</v>
      </c>
      <c r="BM270" s="217" t="s">
        <v>393</v>
      </c>
    </row>
    <row r="271" spans="1:65" s="2" customFormat="1" ht="21.75" customHeight="1">
      <c r="A271" s="35"/>
      <c r="B271" s="36"/>
      <c r="C271" s="205" t="s">
        <v>394</v>
      </c>
      <c r="D271" s="205" t="s">
        <v>180</v>
      </c>
      <c r="E271" s="206" t="s">
        <v>395</v>
      </c>
      <c r="F271" s="207" t="s">
        <v>396</v>
      </c>
      <c r="G271" s="208" t="s">
        <v>388</v>
      </c>
      <c r="H271" s="209">
        <v>166.905</v>
      </c>
      <c r="I271" s="210"/>
      <c r="J271" s="211">
        <f>ROUND(I271*H271,2)</f>
        <v>0</v>
      </c>
      <c r="K271" s="212"/>
      <c r="L271" s="40"/>
      <c r="M271" s="213" t="s">
        <v>1</v>
      </c>
      <c r="N271" s="214" t="s">
        <v>46</v>
      </c>
      <c r="O271" s="72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184</v>
      </c>
      <c r="AT271" s="217" t="s">
        <v>180</v>
      </c>
      <c r="AU271" s="217" t="s">
        <v>185</v>
      </c>
      <c r="AY271" s="18" t="s">
        <v>177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185</v>
      </c>
      <c r="BK271" s="218">
        <f>ROUND(I271*H271,2)</f>
        <v>0</v>
      </c>
      <c r="BL271" s="18" t="s">
        <v>184</v>
      </c>
      <c r="BM271" s="217" t="s">
        <v>397</v>
      </c>
    </row>
    <row r="272" spans="1:65" s="14" customFormat="1" ht="10.199999999999999">
      <c r="B272" s="230"/>
      <c r="C272" s="231"/>
      <c r="D272" s="221" t="s">
        <v>187</v>
      </c>
      <c r="E272" s="232" t="s">
        <v>1</v>
      </c>
      <c r="F272" s="233" t="s">
        <v>398</v>
      </c>
      <c r="G272" s="231"/>
      <c r="H272" s="234">
        <v>166.905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187</v>
      </c>
      <c r="AU272" s="240" t="s">
        <v>185</v>
      </c>
      <c r="AV272" s="14" t="s">
        <v>185</v>
      </c>
      <c r="AW272" s="14" t="s">
        <v>36</v>
      </c>
      <c r="AX272" s="14" t="s">
        <v>88</v>
      </c>
      <c r="AY272" s="240" t="s">
        <v>177</v>
      </c>
    </row>
    <row r="273" spans="1:65" s="2" customFormat="1" ht="21.75" customHeight="1">
      <c r="A273" s="35"/>
      <c r="B273" s="36"/>
      <c r="C273" s="205" t="s">
        <v>399</v>
      </c>
      <c r="D273" s="205" t="s">
        <v>180</v>
      </c>
      <c r="E273" s="206" t="s">
        <v>400</v>
      </c>
      <c r="F273" s="207" t="s">
        <v>401</v>
      </c>
      <c r="G273" s="208" t="s">
        <v>388</v>
      </c>
      <c r="H273" s="209">
        <v>5.5620000000000003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46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184</v>
      </c>
      <c r="AT273" s="217" t="s">
        <v>180</v>
      </c>
      <c r="AU273" s="217" t="s">
        <v>185</v>
      </c>
      <c r="AY273" s="18" t="s">
        <v>177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185</v>
      </c>
      <c r="BK273" s="218">
        <f>ROUND(I273*H273,2)</f>
        <v>0</v>
      </c>
      <c r="BL273" s="18" t="s">
        <v>184</v>
      </c>
      <c r="BM273" s="217" t="s">
        <v>402</v>
      </c>
    </row>
    <row r="274" spans="1:65" s="12" customFormat="1" ht="22.8" customHeight="1">
      <c r="B274" s="189"/>
      <c r="C274" s="190"/>
      <c r="D274" s="191" t="s">
        <v>79</v>
      </c>
      <c r="E274" s="203" t="s">
        <v>403</v>
      </c>
      <c r="F274" s="203" t="s">
        <v>404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P275</f>
        <v>0</v>
      </c>
      <c r="Q274" s="197"/>
      <c r="R274" s="198">
        <f>R275</f>
        <v>0</v>
      </c>
      <c r="S274" s="197"/>
      <c r="T274" s="199">
        <f>T275</f>
        <v>0</v>
      </c>
      <c r="AR274" s="200" t="s">
        <v>88</v>
      </c>
      <c r="AT274" s="201" t="s">
        <v>79</v>
      </c>
      <c r="AU274" s="201" t="s">
        <v>88</v>
      </c>
      <c r="AY274" s="200" t="s">
        <v>177</v>
      </c>
      <c r="BK274" s="202">
        <f>BK275</f>
        <v>0</v>
      </c>
    </row>
    <row r="275" spans="1:65" s="2" customFormat="1" ht="16.5" customHeight="1">
      <c r="A275" s="35"/>
      <c r="B275" s="36"/>
      <c r="C275" s="205" t="s">
        <v>405</v>
      </c>
      <c r="D275" s="205" t="s">
        <v>180</v>
      </c>
      <c r="E275" s="206" t="s">
        <v>406</v>
      </c>
      <c r="F275" s="207" t="s">
        <v>407</v>
      </c>
      <c r="G275" s="208" t="s">
        <v>388</v>
      </c>
      <c r="H275" s="209">
        <v>8.0579999999999998</v>
      </c>
      <c r="I275" s="210"/>
      <c r="J275" s="211">
        <f>ROUND(I275*H275,2)</f>
        <v>0</v>
      </c>
      <c r="K275" s="212"/>
      <c r="L275" s="40"/>
      <c r="M275" s="213" t="s">
        <v>1</v>
      </c>
      <c r="N275" s="214" t="s">
        <v>46</v>
      </c>
      <c r="O275" s="72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184</v>
      </c>
      <c r="AT275" s="217" t="s">
        <v>180</v>
      </c>
      <c r="AU275" s="217" t="s">
        <v>185</v>
      </c>
      <c r="AY275" s="18" t="s">
        <v>177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185</v>
      </c>
      <c r="BK275" s="218">
        <f>ROUND(I275*H275,2)</f>
        <v>0</v>
      </c>
      <c r="BL275" s="18" t="s">
        <v>184</v>
      </c>
      <c r="BM275" s="217" t="s">
        <v>408</v>
      </c>
    </row>
    <row r="276" spans="1:65" s="12" customFormat="1" ht="25.95" customHeight="1">
      <c r="B276" s="189"/>
      <c r="C276" s="190"/>
      <c r="D276" s="191" t="s">
        <v>79</v>
      </c>
      <c r="E276" s="192" t="s">
        <v>409</v>
      </c>
      <c r="F276" s="192" t="s">
        <v>410</v>
      </c>
      <c r="G276" s="190"/>
      <c r="H276" s="190"/>
      <c r="I276" s="193"/>
      <c r="J276" s="194">
        <f>BK276</f>
        <v>0</v>
      </c>
      <c r="K276" s="190"/>
      <c r="L276" s="195"/>
      <c r="M276" s="196"/>
      <c r="N276" s="197"/>
      <c r="O276" s="197"/>
      <c r="P276" s="198">
        <f>P277+P285+P296+P304+P314+P332+P334+P343+P375+P383+P386+P394+P412+P425+P439+P450+P453</f>
        <v>0</v>
      </c>
      <c r="Q276" s="197"/>
      <c r="R276" s="198">
        <f>R277+R285+R296+R304+R314+R332+R334+R343+R375+R383+R386+R394+R412+R425+R439+R450+R453</f>
        <v>1.2502872299999999</v>
      </c>
      <c r="S276" s="197"/>
      <c r="T276" s="199">
        <f>T277+T285+T296+T304+T314+T332+T334+T343+T375+T383+T386+T394+T412+T425+T439+T450+T453</f>
        <v>0.89484408000000004</v>
      </c>
      <c r="AR276" s="200" t="s">
        <v>185</v>
      </c>
      <c r="AT276" s="201" t="s">
        <v>79</v>
      </c>
      <c r="AU276" s="201" t="s">
        <v>80</v>
      </c>
      <c r="AY276" s="200" t="s">
        <v>177</v>
      </c>
      <c r="BK276" s="202">
        <f>BK277+BK285+BK296+BK304+BK314+BK332+BK334+BK343+BK375+BK383+BK386+BK394+BK412+BK425+BK439+BK450+BK453</f>
        <v>0</v>
      </c>
    </row>
    <row r="277" spans="1:65" s="12" customFormat="1" ht="22.8" customHeight="1">
      <c r="B277" s="189"/>
      <c r="C277" s="190"/>
      <c r="D277" s="191" t="s">
        <v>79</v>
      </c>
      <c r="E277" s="203" t="s">
        <v>411</v>
      </c>
      <c r="F277" s="203" t="s">
        <v>412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SUM(P278:P284)</f>
        <v>0</v>
      </c>
      <c r="Q277" s="197"/>
      <c r="R277" s="198">
        <f>SUM(R278:R284)</f>
        <v>9.2482079999999994E-2</v>
      </c>
      <c r="S277" s="197"/>
      <c r="T277" s="199">
        <f>SUM(T278:T284)</f>
        <v>0</v>
      </c>
      <c r="AR277" s="200" t="s">
        <v>185</v>
      </c>
      <c r="AT277" s="201" t="s">
        <v>79</v>
      </c>
      <c r="AU277" s="201" t="s">
        <v>88</v>
      </c>
      <c r="AY277" s="200" t="s">
        <v>177</v>
      </c>
      <c r="BK277" s="202">
        <f>SUM(BK278:BK284)</f>
        <v>0</v>
      </c>
    </row>
    <row r="278" spans="1:65" s="2" customFormat="1" ht="21.75" customHeight="1">
      <c r="A278" s="35"/>
      <c r="B278" s="36"/>
      <c r="C278" s="205" t="s">
        <v>413</v>
      </c>
      <c r="D278" s="205" t="s">
        <v>180</v>
      </c>
      <c r="E278" s="206" t="s">
        <v>414</v>
      </c>
      <c r="F278" s="207" t="s">
        <v>415</v>
      </c>
      <c r="G278" s="208" t="s">
        <v>210</v>
      </c>
      <c r="H278" s="209">
        <v>5.0999999999999996</v>
      </c>
      <c r="I278" s="210"/>
      <c r="J278" s="211">
        <f>ROUND(I278*H278,2)</f>
        <v>0</v>
      </c>
      <c r="K278" s="212"/>
      <c r="L278" s="40"/>
      <c r="M278" s="213" t="s">
        <v>1</v>
      </c>
      <c r="N278" s="214" t="s">
        <v>46</v>
      </c>
      <c r="O278" s="72"/>
      <c r="P278" s="215">
        <f>O278*H278</f>
        <v>0</v>
      </c>
      <c r="Q278" s="215">
        <v>6.0000000000000001E-3</v>
      </c>
      <c r="R278" s="215">
        <f>Q278*H278</f>
        <v>3.0599999999999999E-2</v>
      </c>
      <c r="S278" s="215">
        <v>0</v>
      </c>
      <c r="T278" s="21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263</v>
      </c>
      <c r="AT278" s="217" t="s">
        <v>180</v>
      </c>
      <c r="AU278" s="217" t="s">
        <v>185</v>
      </c>
      <c r="AY278" s="18" t="s">
        <v>177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185</v>
      </c>
      <c r="BK278" s="218">
        <f>ROUND(I278*H278,2)</f>
        <v>0</v>
      </c>
      <c r="BL278" s="18" t="s">
        <v>263</v>
      </c>
      <c r="BM278" s="217" t="s">
        <v>416</v>
      </c>
    </row>
    <row r="279" spans="1:65" s="14" customFormat="1" ht="10.199999999999999">
      <c r="B279" s="230"/>
      <c r="C279" s="231"/>
      <c r="D279" s="221" t="s">
        <v>187</v>
      </c>
      <c r="E279" s="232" t="s">
        <v>1</v>
      </c>
      <c r="F279" s="233" t="s">
        <v>417</v>
      </c>
      <c r="G279" s="231"/>
      <c r="H279" s="234">
        <v>5.0999999999999996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187</v>
      </c>
      <c r="AU279" s="240" t="s">
        <v>185</v>
      </c>
      <c r="AV279" s="14" t="s">
        <v>185</v>
      </c>
      <c r="AW279" s="14" t="s">
        <v>36</v>
      </c>
      <c r="AX279" s="14" t="s">
        <v>80</v>
      </c>
      <c r="AY279" s="240" t="s">
        <v>177</v>
      </c>
    </row>
    <row r="280" spans="1:65" s="15" customFormat="1" ht="10.199999999999999">
      <c r="B280" s="241"/>
      <c r="C280" s="242"/>
      <c r="D280" s="221" t="s">
        <v>187</v>
      </c>
      <c r="E280" s="243" t="s">
        <v>1</v>
      </c>
      <c r="F280" s="244" t="s">
        <v>217</v>
      </c>
      <c r="G280" s="242"/>
      <c r="H280" s="245">
        <v>5.0999999999999996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187</v>
      </c>
      <c r="AU280" s="251" t="s">
        <v>185</v>
      </c>
      <c r="AV280" s="15" t="s">
        <v>184</v>
      </c>
      <c r="AW280" s="15" t="s">
        <v>36</v>
      </c>
      <c r="AX280" s="15" t="s">
        <v>88</v>
      </c>
      <c r="AY280" s="251" t="s">
        <v>177</v>
      </c>
    </row>
    <row r="281" spans="1:65" s="2" customFormat="1" ht="21.75" customHeight="1">
      <c r="A281" s="35"/>
      <c r="B281" s="36"/>
      <c r="C281" s="205" t="s">
        <v>418</v>
      </c>
      <c r="D281" s="205" t="s">
        <v>180</v>
      </c>
      <c r="E281" s="206" t="s">
        <v>419</v>
      </c>
      <c r="F281" s="207" t="s">
        <v>420</v>
      </c>
      <c r="G281" s="208" t="s">
        <v>210</v>
      </c>
      <c r="H281" s="209">
        <v>10.128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46</v>
      </c>
      <c r="O281" s="72"/>
      <c r="P281" s="215">
        <f>O281*H281</f>
        <v>0</v>
      </c>
      <c r="Q281" s="215">
        <v>6.11E-3</v>
      </c>
      <c r="R281" s="215">
        <f>Q281*H281</f>
        <v>6.1882079999999999E-2</v>
      </c>
      <c r="S281" s="215">
        <v>0</v>
      </c>
      <c r="T281" s="21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263</v>
      </c>
      <c r="AT281" s="217" t="s">
        <v>180</v>
      </c>
      <c r="AU281" s="217" t="s">
        <v>185</v>
      </c>
      <c r="AY281" s="18" t="s">
        <v>177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185</v>
      </c>
      <c r="BK281" s="218">
        <f>ROUND(I281*H281,2)</f>
        <v>0</v>
      </c>
      <c r="BL281" s="18" t="s">
        <v>263</v>
      </c>
      <c r="BM281" s="217" t="s">
        <v>421</v>
      </c>
    </row>
    <row r="282" spans="1:65" s="14" customFormat="1" ht="10.199999999999999">
      <c r="B282" s="230"/>
      <c r="C282" s="231"/>
      <c r="D282" s="221" t="s">
        <v>187</v>
      </c>
      <c r="E282" s="232" t="s">
        <v>1</v>
      </c>
      <c r="F282" s="233" t="s">
        <v>422</v>
      </c>
      <c r="G282" s="231"/>
      <c r="H282" s="234">
        <v>10.128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187</v>
      </c>
      <c r="AU282" s="240" t="s">
        <v>185</v>
      </c>
      <c r="AV282" s="14" t="s">
        <v>185</v>
      </c>
      <c r="AW282" s="14" t="s">
        <v>36</v>
      </c>
      <c r="AX282" s="14" t="s">
        <v>80</v>
      </c>
      <c r="AY282" s="240" t="s">
        <v>177</v>
      </c>
    </row>
    <row r="283" spans="1:65" s="15" customFormat="1" ht="10.199999999999999">
      <c r="B283" s="241"/>
      <c r="C283" s="242"/>
      <c r="D283" s="221" t="s">
        <v>187</v>
      </c>
      <c r="E283" s="243" t="s">
        <v>1</v>
      </c>
      <c r="F283" s="244" t="s">
        <v>217</v>
      </c>
      <c r="G283" s="242"/>
      <c r="H283" s="245">
        <v>10.128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187</v>
      </c>
      <c r="AU283" s="251" t="s">
        <v>185</v>
      </c>
      <c r="AV283" s="15" t="s">
        <v>184</v>
      </c>
      <c r="AW283" s="15" t="s">
        <v>36</v>
      </c>
      <c r="AX283" s="15" t="s">
        <v>88</v>
      </c>
      <c r="AY283" s="251" t="s">
        <v>177</v>
      </c>
    </row>
    <row r="284" spans="1:65" s="2" customFormat="1" ht="21.75" customHeight="1">
      <c r="A284" s="35"/>
      <c r="B284" s="36"/>
      <c r="C284" s="205" t="s">
        <v>423</v>
      </c>
      <c r="D284" s="205" t="s">
        <v>180</v>
      </c>
      <c r="E284" s="206" t="s">
        <v>424</v>
      </c>
      <c r="F284" s="207" t="s">
        <v>425</v>
      </c>
      <c r="G284" s="208" t="s">
        <v>426</v>
      </c>
      <c r="H284" s="274"/>
      <c r="I284" s="210"/>
      <c r="J284" s="211">
        <f>ROUND(I284*H284,2)</f>
        <v>0</v>
      </c>
      <c r="K284" s="212"/>
      <c r="L284" s="40"/>
      <c r="M284" s="213" t="s">
        <v>1</v>
      </c>
      <c r="N284" s="214" t="s">
        <v>46</v>
      </c>
      <c r="O284" s="72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263</v>
      </c>
      <c r="AT284" s="217" t="s">
        <v>180</v>
      </c>
      <c r="AU284" s="217" t="s">
        <v>185</v>
      </c>
      <c r="AY284" s="18" t="s">
        <v>177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185</v>
      </c>
      <c r="BK284" s="218">
        <f>ROUND(I284*H284,2)</f>
        <v>0</v>
      </c>
      <c r="BL284" s="18" t="s">
        <v>263</v>
      </c>
      <c r="BM284" s="217" t="s">
        <v>427</v>
      </c>
    </row>
    <row r="285" spans="1:65" s="12" customFormat="1" ht="22.8" customHeight="1">
      <c r="B285" s="189"/>
      <c r="C285" s="190"/>
      <c r="D285" s="191" t="s">
        <v>79</v>
      </c>
      <c r="E285" s="203" t="s">
        <v>428</v>
      </c>
      <c r="F285" s="203" t="s">
        <v>429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SUM(P286:P295)</f>
        <v>0</v>
      </c>
      <c r="Q285" s="197"/>
      <c r="R285" s="198">
        <f>SUM(R286:R295)</f>
        <v>1.3594E-2</v>
      </c>
      <c r="S285" s="197"/>
      <c r="T285" s="199">
        <f>SUM(T286:T295)</f>
        <v>0</v>
      </c>
      <c r="AR285" s="200" t="s">
        <v>185</v>
      </c>
      <c r="AT285" s="201" t="s">
        <v>79</v>
      </c>
      <c r="AU285" s="201" t="s">
        <v>88</v>
      </c>
      <c r="AY285" s="200" t="s">
        <v>177</v>
      </c>
      <c r="BK285" s="202">
        <f>SUM(BK286:BK295)</f>
        <v>0</v>
      </c>
    </row>
    <row r="286" spans="1:65" s="2" customFormat="1" ht="21.75" customHeight="1">
      <c r="A286" s="35"/>
      <c r="B286" s="36"/>
      <c r="C286" s="205" t="s">
        <v>430</v>
      </c>
      <c r="D286" s="205" t="s">
        <v>180</v>
      </c>
      <c r="E286" s="206" t="s">
        <v>431</v>
      </c>
      <c r="F286" s="207" t="s">
        <v>432</v>
      </c>
      <c r="G286" s="208" t="s">
        <v>210</v>
      </c>
      <c r="H286" s="209">
        <v>5.0999999999999996</v>
      </c>
      <c r="I286" s="210"/>
      <c r="J286" s="211">
        <f>ROUND(I286*H286,2)</f>
        <v>0</v>
      </c>
      <c r="K286" s="212"/>
      <c r="L286" s="40"/>
      <c r="M286" s="213" t="s">
        <v>1</v>
      </c>
      <c r="N286" s="214" t="s">
        <v>46</v>
      </c>
      <c r="O286" s="72"/>
      <c r="P286" s="215">
        <f>O286*H286</f>
        <v>0</v>
      </c>
      <c r="Q286" s="215">
        <v>2.9999999999999997E-4</v>
      </c>
      <c r="R286" s="215">
        <f>Q286*H286</f>
        <v>1.5299999999999997E-3</v>
      </c>
      <c r="S286" s="215">
        <v>0</v>
      </c>
      <c r="T286" s="21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263</v>
      </c>
      <c r="AT286" s="217" t="s">
        <v>180</v>
      </c>
      <c r="AU286" s="217" t="s">
        <v>185</v>
      </c>
      <c r="AY286" s="18" t="s">
        <v>177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185</v>
      </c>
      <c r="BK286" s="218">
        <f>ROUND(I286*H286,2)</f>
        <v>0</v>
      </c>
      <c r="BL286" s="18" t="s">
        <v>263</v>
      </c>
      <c r="BM286" s="217" t="s">
        <v>433</v>
      </c>
    </row>
    <row r="287" spans="1:65" s="2" customFormat="1" ht="21.75" customHeight="1">
      <c r="A287" s="35"/>
      <c r="B287" s="36"/>
      <c r="C287" s="263" t="s">
        <v>434</v>
      </c>
      <c r="D287" s="263" t="s">
        <v>339</v>
      </c>
      <c r="E287" s="264" t="s">
        <v>435</v>
      </c>
      <c r="F287" s="265" t="s">
        <v>436</v>
      </c>
      <c r="G287" s="266" t="s">
        <v>210</v>
      </c>
      <c r="H287" s="267">
        <v>6</v>
      </c>
      <c r="I287" s="268"/>
      <c r="J287" s="269">
        <f>ROUND(I287*H287,2)</f>
        <v>0</v>
      </c>
      <c r="K287" s="270"/>
      <c r="L287" s="271"/>
      <c r="M287" s="272" t="s">
        <v>1</v>
      </c>
      <c r="N287" s="273" t="s">
        <v>46</v>
      </c>
      <c r="O287" s="72"/>
      <c r="P287" s="215">
        <f>O287*H287</f>
        <v>0</v>
      </c>
      <c r="Q287" s="215">
        <v>1.6800000000000001E-3</v>
      </c>
      <c r="R287" s="215">
        <f>Q287*H287</f>
        <v>1.008E-2</v>
      </c>
      <c r="S287" s="215">
        <v>0</v>
      </c>
      <c r="T287" s="21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360</v>
      </c>
      <c r="AT287" s="217" t="s">
        <v>339</v>
      </c>
      <c r="AU287" s="217" t="s">
        <v>185</v>
      </c>
      <c r="AY287" s="18" t="s">
        <v>177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185</v>
      </c>
      <c r="BK287" s="218">
        <f>ROUND(I287*H287,2)</f>
        <v>0</v>
      </c>
      <c r="BL287" s="18" t="s">
        <v>263</v>
      </c>
      <c r="BM287" s="217" t="s">
        <v>437</v>
      </c>
    </row>
    <row r="288" spans="1:65" s="14" customFormat="1" ht="20.399999999999999">
      <c r="B288" s="230"/>
      <c r="C288" s="231"/>
      <c r="D288" s="221" t="s">
        <v>187</v>
      </c>
      <c r="E288" s="231"/>
      <c r="F288" s="233" t="s">
        <v>438</v>
      </c>
      <c r="G288" s="231"/>
      <c r="H288" s="234">
        <v>6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187</v>
      </c>
      <c r="AU288" s="240" t="s">
        <v>185</v>
      </c>
      <c r="AV288" s="14" t="s">
        <v>185</v>
      </c>
      <c r="AW288" s="14" t="s">
        <v>4</v>
      </c>
      <c r="AX288" s="14" t="s">
        <v>88</v>
      </c>
      <c r="AY288" s="240" t="s">
        <v>177</v>
      </c>
    </row>
    <row r="289" spans="1:65" s="2" customFormat="1" ht="21.75" customHeight="1">
      <c r="A289" s="35"/>
      <c r="B289" s="36"/>
      <c r="C289" s="205" t="s">
        <v>439</v>
      </c>
      <c r="D289" s="205" t="s">
        <v>180</v>
      </c>
      <c r="E289" s="206" t="s">
        <v>440</v>
      </c>
      <c r="F289" s="207" t="s">
        <v>441</v>
      </c>
      <c r="G289" s="208" t="s">
        <v>203</v>
      </c>
      <c r="H289" s="209">
        <v>38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46</v>
      </c>
      <c r="O289" s="72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263</v>
      </c>
      <c r="AT289" s="217" t="s">
        <v>180</v>
      </c>
      <c r="AU289" s="217" t="s">
        <v>185</v>
      </c>
      <c r="AY289" s="18" t="s">
        <v>177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185</v>
      </c>
      <c r="BK289" s="218">
        <f>ROUND(I289*H289,2)</f>
        <v>0</v>
      </c>
      <c r="BL289" s="18" t="s">
        <v>263</v>
      </c>
      <c r="BM289" s="217" t="s">
        <v>442</v>
      </c>
    </row>
    <row r="290" spans="1:65" s="2" customFormat="1" ht="16.5" customHeight="1">
      <c r="A290" s="35"/>
      <c r="B290" s="36"/>
      <c r="C290" s="263" t="s">
        <v>443</v>
      </c>
      <c r="D290" s="263" t="s">
        <v>339</v>
      </c>
      <c r="E290" s="264" t="s">
        <v>444</v>
      </c>
      <c r="F290" s="265" t="s">
        <v>445</v>
      </c>
      <c r="G290" s="266" t="s">
        <v>203</v>
      </c>
      <c r="H290" s="267">
        <v>38</v>
      </c>
      <c r="I290" s="268"/>
      <c r="J290" s="269">
        <f>ROUND(I290*H290,2)</f>
        <v>0</v>
      </c>
      <c r="K290" s="270"/>
      <c r="L290" s="271"/>
      <c r="M290" s="272" t="s">
        <v>1</v>
      </c>
      <c r="N290" s="273" t="s">
        <v>46</v>
      </c>
      <c r="O290" s="72"/>
      <c r="P290" s="215">
        <f>O290*H290</f>
        <v>0</v>
      </c>
      <c r="Q290" s="215">
        <v>2.0000000000000002E-5</v>
      </c>
      <c r="R290" s="215">
        <f>Q290*H290</f>
        <v>7.6000000000000004E-4</v>
      </c>
      <c r="S290" s="215">
        <v>0</v>
      </c>
      <c r="T290" s="21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360</v>
      </c>
      <c r="AT290" s="217" t="s">
        <v>339</v>
      </c>
      <c r="AU290" s="217" t="s">
        <v>185</v>
      </c>
      <c r="AY290" s="18" t="s">
        <v>177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185</v>
      </c>
      <c r="BK290" s="218">
        <f>ROUND(I290*H290,2)</f>
        <v>0</v>
      </c>
      <c r="BL290" s="18" t="s">
        <v>263</v>
      </c>
      <c r="BM290" s="217" t="s">
        <v>446</v>
      </c>
    </row>
    <row r="291" spans="1:65" s="2" customFormat="1" ht="21.75" customHeight="1">
      <c r="A291" s="35"/>
      <c r="B291" s="36"/>
      <c r="C291" s="205" t="s">
        <v>447</v>
      </c>
      <c r="D291" s="205" t="s">
        <v>180</v>
      </c>
      <c r="E291" s="206" t="s">
        <v>448</v>
      </c>
      <c r="F291" s="207" t="s">
        <v>449</v>
      </c>
      <c r="G291" s="208" t="s">
        <v>203</v>
      </c>
      <c r="H291" s="209">
        <v>4</v>
      </c>
      <c r="I291" s="210"/>
      <c r="J291" s="211">
        <f>ROUND(I291*H291,2)</f>
        <v>0</v>
      </c>
      <c r="K291" s="212"/>
      <c r="L291" s="40"/>
      <c r="M291" s="213" t="s">
        <v>1</v>
      </c>
      <c r="N291" s="214" t="s">
        <v>46</v>
      </c>
      <c r="O291" s="72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263</v>
      </c>
      <c r="AT291" s="217" t="s">
        <v>180</v>
      </c>
      <c r="AU291" s="217" t="s">
        <v>185</v>
      </c>
      <c r="AY291" s="18" t="s">
        <v>177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185</v>
      </c>
      <c r="BK291" s="218">
        <f>ROUND(I291*H291,2)</f>
        <v>0</v>
      </c>
      <c r="BL291" s="18" t="s">
        <v>263</v>
      </c>
      <c r="BM291" s="217" t="s">
        <v>450</v>
      </c>
    </row>
    <row r="292" spans="1:65" s="2" customFormat="1" ht="21.75" customHeight="1">
      <c r="A292" s="35"/>
      <c r="B292" s="36"/>
      <c r="C292" s="205" t="s">
        <v>451</v>
      </c>
      <c r="D292" s="205" t="s">
        <v>180</v>
      </c>
      <c r="E292" s="206" t="s">
        <v>452</v>
      </c>
      <c r="F292" s="207" t="s">
        <v>453</v>
      </c>
      <c r="G292" s="208" t="s">
        <v>210</v>
      </c>
      <c r="H292" s="209">
        <v>5.0999999999999996</v>
      </c>
      <c r="I292" s="210"/>
      <c r="J292" s="211">
        <f>ROUND(I292*H292,2)</f>
        <v>0</v>
      </c>
      <c r="K292" s="212"/>
      <c r="L292" s="40"/>
      <c r="M292" s="213" t="s">
        <v>1</v>
      </c>
      <c r="N292" s="214" t="s">
        <v>46</v>
      </c>
      <c r="O292" s="72"/>
      <c r="P292" s="215">
        <f>O292*H292</f>
        <v>0</v>
      </c>
      <c r="Q292" s="215">
        <v>4.0000000000000003E-5</v>
      </c>
      <c r="R292" s="215">
        <f>Q292*H292</f>
        <v>2.04E-4</v>
      </c>
      <c r="S292" s="215">
        <v>0</v>
      </c>
      <c r="T292" s="21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263</v>
      </c>
      <c r="AT292" s="217" t="s">
        <v>180</v>
      </c>
      <c r="AU292" s="217" t="s">
        <v>185</v>
      </c>
      <c r="AY292" s="18" t="s">
        <v>177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185</v>
      </c>
      <c r="BK292" s="218">
        <f>ROUND(I292*H292,2)</f>
        <v>0</v>
      </c>
      <c r="BL292" s="18" t="s">
        <v>263</v>
      </c>
      <c r="BM292" s="217" t="s">
        <v>454</v>
      </c>
    </row>
    <row r="293" spans="1:65" s="2" customFormat="1" ht="16.5" customHeight="1">
      <c r="A293" s="35"/>
      <c r="B293" s="36"/>
      <c r="C293" s="263" t="s">
        <v>455</v>
      </c>
      <c r="D293" s="263" t="s">
        <v>339</v>
      </c>
      <c r="E293" s="264" t="s">
        <v>456</v>
      </c>
      <c r="F293" s="265" t="s">
        <v>457</v>
      </c>
      <c r="G293" s="266" t="s">
        <v>210</v>
      </c>
      <c r="H293" s="267">
        <v>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46</v>
      </c>
      <c r="O293" s="72"/>
      <c r="P293" s="215">
        <f>O293*H293</f>
        <v>0</v>
      </c>
      <c r="Q293" s="215">
        <v>1.7000000000000001E-4</v>
      </c>
      <c r="R293" s="215">
        <f>Q293*H293</f>
        <v>1.0200000000000001E-3</v>
      </c>
      <c r="S293" s="215">
        <v>0</v>
      </c>
      <c r="T293" s="21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360</v>
      </c>
      <c r="AT293" s="217" t="s">
        <v>339</v>
      </c>
      <c r="AU293" s="217" t="s">
        <v>185</v>
      </c>
      <c r="AY293" s="18" t="s">
        <v>177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185</v>
      </c>
      <c r="BK293" s="218">
        <f>ROUND(I293*H293,2)</f>
        <v>0</v>
      </c>
      <c r="BL293" s="18" t="s">
        <v>263</v>
      </c>
      <c r="BM293" s="217" t="s">
        <v>458</v>
      </c>
    </row>
    <row r="294" spans="1:65" s="14" customFormat="1" ht="10.199999999999999">
      <c r="B294" s="230"/>
      <c r="C294" s="231"/>
      <c r="D294" s="221" t="s">
        <v>187</v>
      </c>
      <c r="E294" s="231"/>
      <c r="F294" s="233" t="s">
        <v>459</v>
      </c>
      <c r="G294" s="231"/>
      <c r="H294" s="234">
        <v>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187</v>
      </c>
      <c r="AU294" s="240" t="s">
        <v>185</v>
      </c>
      <c r="AV294" s="14" t="s">
        <v>185</v>
      </c>
      <c r="AW294" s="14" t="s">
        <v>4</v>
      </c>
      <c r="AX294" s="14" t="s">
        <v>88</v>
      </c>
      <c r="AY294" s="240" t="s">
        <v>177</v>
      </c>
    </row>
    <row r="295" spans="1:65" s="2" customFormat="1" ht="21.75" customHeight="1">
      <c r="A295" s="35"/>
      <c r="B295" s="36"/>
      <c r="C295" s="205" t="s">
        <v>460</v>
      </c>
      <c r="D295" s="205" t="s">
        <v>180</v>
      </c>
      <c r="E295" s="206" t="s">
        <v>461</v>
      </c>
      <c r="F295" s="207" t="s">
        <v>462</v>
      </c>
      <c r="G295" s="208" t="s">
        <v>426</v>
      </c>
      <c r="H295" s="274"/>
      <c r="I295" s="210"/>
      <c r="J295" s="211">
        <f>ROUND(I295*H295,2)</f>
        <v>0</v>
      </c>
      <c r="K295" s="212"/>
      <c r="L295" s="40"/>
      <c r="M295" s="213" t="s">
        <v>1</v>
      </c>
      <c r="N295" s="214" t="s">
        <v>46</v>
      </c>
      <c r="O295" s="72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263</v>
      </c>
      <c r="AT295" s="217" t="s">
        <v>180</v>
      </c>
      <c r="AU295" s="217" t="s">
        <v>185</v>
      </c>
      <c r="AY295" s="18" t="s">
        <v>177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185</v>
      </c>
      <c r="BK295" s="218">
        <f>ROUND(I295*H295,2)</f>
        <v>0</v>
      </c>
      <c r="BL295" s="18" t="s">
        <v>263</v>
      </c>
      <c r="BM295" s="217" t="s">
        <v>463</v>
      </c>
    </row>
    <row r="296" spans="1:65" s="12" customFormat="1" ht="22.8" customHeight="1">
      <c r="B296" s="189"/>
      <c r="C296" s="190"/>
      <c r="D296" s="191" t="s">
        <v>79</v>
      </c>
      <c r="E296" s="203" t="s">
        <v>464</v>
      </c>
      <c r="F296" s="203" t="s">
        <v>465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SUM(P297:P303)</f>
        <v>0</v>
      </c>
      <c r="Q296" s="197"/>
      <c r="R296" s="198">
        <f>SUM(R297:R303)</f>
        <v>1.1384999999999999E-2</v>
      </c>
      <c r="S296" s="197"/>
      <c r="T296" s="199">
        <f>SUM(T297:T303)</f>
        <v>0</v>
      </c>
      <c r="AR296" s="200" t="s">
        <v>185</v>
      </c>
      <c r="AT296" s="201" t="s">
        <v>79</v>
      </c>
      <c r="AU296" s="201" t="s">
        <v>88</v>
      </c>
      <c r="AY296" s="200" t="s">
        <v>177</v>
      </c>
      <c r="BK296" s="202">
        <f>SUM(BK297:BK303)</f>
        <v>0</v>
      </c>
    </row>
    <row r="297" spans="1:65" s="2" customFormat="1" ht="21.75" customHeight="1">
      <c r="A297" s="35"/>
      <c r="B297" s="36"/>
      <c r="C297" s="205" t="s">
        <v>466</v>
      </c>
      <c r="D297" s="205" t="s">
        <v>180</v>
      </c>
      <c r="E297" s="206" t="s">
        <v>467</v>
      </c>
      <c r="F297" s="207" t="s">
        <v>468</v>
      </c>
      <c r="G297" s="208" t="s">
        <v>203</v>
      </c>
      <c r="H297" s="209">
        <v>2.5</v>
      </c>
      <c r="I297" s="210"/>
      <c r="J297" s="211">
        <f t="shared" ref="J297:J303" si="0">ROUND(I297*H297,2)</f>
        <v>0</v>
      </c>
      <c r="K297" s="212"/>
      <c r="L297" s="40"/>
      <c r="M297" s="213" t="s">
        <v>1</v>
      </c>
      <c r="N297" s="214" t="s">
        <v>46</v>
      </c>
      <c r="O297" s="72"/>
      <c r="P297" s="215">
        <f t="shared" ref="P297:P303" si="1">O297*H297</f>
        <v>0</v>
      </c>
      <c r="Q297" s="215">
        <v>1.2600000000000001E-3</v>
      </c>
      <c r="R297" s="215">
        <f t="shared" ref="R297:R303" si="2">Q297*H297</f>
        <v>3.15E-3</v>
      </c>
      <c r="S297" s="215">
        <v>0</v>
      </c>
      <c r="T297" s="216">
        <f t="shared" ref="T297:T303" si="3"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263</v>
      </c>
      <c r="AT297" s="217" t="s">
        <v>180</v>
      </c>
      <c r="AU297" s="217" t="s">
        <v>185</v>
      </c>
      <c r="AY297" s="18" t="s">
        <v>177</v>
      </c>
      <c r="BE297" s="218">
        <f t="shared" ref="BE297:BE303" si="4">IF(N297="základní",J297,0)</f>
        <v>0</v>
      </c>
      <c r="BF297" s="218">
        <f t="shared" ref="BF297:BF303" si="5">IF(N297="snížená",J297,0)</f>
        <v>0</v>
      </c>
      <c r="BG297" s="218">
        <f t="shared" ref="BG297:BG303" si="6">IF(N297="zákl. přenesená",J297,0)</f>
        <v>0</v>
      </c>
      <c r="BH297" s="218">
        <f t="shared" ref="BH297:BH303" si="7">IF(N297="sníž. přenesená",J297,0)</f>
        <v>0</v>
      </c>
      <c r="BI297" s="218">
        <f t="shared" ref="BI297:BI303" si="8">IF(N297="nulová",J297,0)</f>
        <v>0</v>
      </c>
      <c r="BJ297" s="18" t="s">
        <v>185</v>
      </c>
      <c r="BK297" s="218">
        <f t="shared" ref="BK297:BK303" si="9">ROUND(I297*H297,2)</f>
        <v>0</v>
      </c>
      <c r="BL297" s="18" t="s">
        <v>263</v>
      </c>
      <c r="BM297" s="217" t="s">
        <v>469</v>
      </c>
    </row>
    <row r="298" spans="1:65" s="2" customFormat="1" ht="16.5" customHeight="1">
      <c r="A298" s="35"/>
      <c r="B298" s="36"/>
      <c r="C298" s="205" t="s">
        <v>470</v>
      </c>
      <c r="D298" s="205" t="s">
        <v>180</v>
      </c>
      <c r="E298" s="206" t="s">
        <v>471</v>
      </c>
      <c r="F298" s="207" t="s">
        <v>472</v>
      </c>
      <c r="G298" s="208" t="s">
        <v>203</v>
      </c>
      <c r="H298" s="209">
        <v>2</v>
      </c>
      <c r="I298" s="210"/>
      <c r="J298" s="211">
        <f t="shared" si="0"/>
        <v>0</v>
      </c>
      <c r="K298" s="212"/>
      <c r="L298" s="40"/>
      <c r="M298" s="213" t="s">
        <v>1</v>
      </c>
      <c r="N298" s="214" t="s">
        <v>46</v>
      </c>
      <c r="O298" s="72"/>
      <c r="P298" s="215">
        <f t="shared" si="1"/>
        <v>0</v>
      </c>
      <c r="Q298" s="215">
        <v>5.1999999999999995E-4</v>
      </c>
      <c r="R298" s="215">
        <f t="shared" si="2"/>
        <v>1.0399999999999999E-3</v>
      </c>
      <c r="S298" s="215">
        <v>0</v>
      </c>
      <c r="T298" s="216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263</v>
      </c>
      <c r="AT298" s="217" t="s">
        <v>180</v>
      </c>
      <c r="AU298" s="217" t="s">
        <v>185</v>
      </c>
      <c r="AY298" s="18" t="s">
        <v>177</v>
      </c>
      <c r="BE298" s="218">
        <f t="shared" si="4"/>
        <v>0</v>
      </c>
      <c r="BF298" s="218">
        <f t="shared" si="5"/>
        <v>0</v>
      </c>
      <c r="BG298" s="218">
        <f t="shared" si="6"/>
        <v>0</v>
      </c>
      <c r="BH298" s="218">
        <f t="shared" si="7"/>
        <v>0</v>
      </c>
      <c r="BI298" s="218">
        <f t="shared" si="8"/>
        <v>0</v>
      </c>
      <c r="BJ298" s="18" t="s">
        <v>185</v>
      </c>
      <c r="BK298" s="218">
        <f t="shared" si="9"/>
        <v>0</v>
      </c>
      <c r="BL298" s="18" t="s">
        <v>263</v>
      </c>
      <c r="BM298" s="217" t="s">
        <v>473</v>
      </c>
    </row>
    <row r="299" spans="1:65" s="2" customFormat="1" ht="21.75" customHeight="1">
      <c r="A299" s="35"/>
      <c r="B299" s="36"/>
      <c r="C299" s="205" t="s">
        <v>474</v>
      </c>
      <c r="D299" s="205" t="s">
        <v>180</v>
      </c>
      <c r="E299" s="206" t="s">
        <v>475</v>
      </c>
      <c r="F299" s="207" t="s">
        <v>476</v>
      </c>
      <c r="G299" s="208" t="s">
        <v>203</v>
      </c>
      <c r="H299" s="209">
        <v>2.5</v>
      </c>
      <c r="I299" s="210"/>
      <c r="J299" s="211">
        <f t="shared" si="0"/>
        <v>0</v>
      </c>
      <c r="K299" s="212"/>
      <c r="L299" s="40"/>
      <c r="M299" s="213" t="s">
        <v>1</v>
      </c>
      <c r="N299" s="214" t="s">
        <v>46</v>
      </c>
      <c r="O299" s="72"/>
      <c r="P299" s="215">
        <f t="shared" si="1"/>
        <v>0</v>
      </c>
      <c r="Q299" s="215">
        <v>8.7000000000000001E-4</v>
      </c>
      <c r="R299" s="215">
        <f t="shared" si="2"/>
        <v>2.1749999999999999E-3</v>
      </c>
      <c r="S299" s="215">
        <v>0</v>
      </c>
      <c r="T299" s="216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263</v>
      </c>
      <c r="AT299" s="217" t="s">
        <v>180</v>
      </c>
      <c r="AU299" s="217" t="s">
        <v>185</v>
      </c>
      <c r="AY299" s="18" t="s">
        <v>177</v>
      </c>
      <c r="BE299" s="218">
        <f t="shared" si="4"/>
        <v>0</v>
      </c>
      <c r="BF299" s="218">
        <f t="shared" si="5"/>
        <v>0</v>
      </c>
      <c r="BG299" s="218">
        <f t="shared" si="6"/>
        <v>0</v>
      </c>
      <c r="BH299" s="218">
        <f t="shared" si="7"/>
        <v>0</v>
      </c>
      <c r="BI299" s="218">
        <f t="shared" si="8"/>
        <v>0</v>
      </c>
      <c r="BJ299" s="18" t="s">
        <v>185</v>
      </c>
      <c r="BK299" s="218">
        <f t="shared" si="9"/>
        <v>0</v>
      </c>
      <c r="BL299" s="18" t="s">
        <v>263</v>
      </c>
      <c r="BM299" s="217" t="s">
        <v>477</v>
      </c>
    </row>
    <row r="300" spans="1:65" s="2" customFormat="1" ht="21.75" customHeight="1">
      <c r="A300" s="35"/>
      <c r="B300" s="36"/>
      <c r="C300" s="205" t="s">
        <v>478</v>
      </c>
      <c r="D300" s="205" t="s">
        <v>180</v>
      </c>
      <c r="E300" s="206" t="s">
        <v>479</v>
      </c>
      <c r="F300" s="207" t="s">
        <v>480</v>
      </c>
      <c r="G300" s="208" t="s">
        <v>371</v>
      </c>
      <c r="H300" s="209">
        <v>1</v>
      </c>
      <c r="I300" s="210"/>
      <c r="J300" s="211">
        <f t="shared" si="0"/>
        <v>0</v>
      </c>
      <c r="K300" s="212"/>
      <c r="L300" s="40"/>
      <c r="M300" s="213" t="s">
        <v>1</v>
      </c>
      <c r="N300" s="214" t="s">
        <v>46</v>
      </c>
      <c r="O300" s="72"/>
      <c r="P300" s="215">
        <f t="shared" si="1"/>
        <v>0</v>
      </c>
      <c r="Q300" s="215">
        <v>0</v>
      </c>
      <c r="R300" s="215">
        <f t="shared" si="2"/>
        <v>0</v>
      </c>
      <c r="S300" s="215">
        <v>0</v>
      </c>
      <c r="T300" s="216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263</v>
      </c>
      <c r="AT300" s="217" t="s">
        <v>180</v>
      </c>
      <c r="AU300" s="217" t="s">
        <v>185</v>
      </c>
      <c r="AY300" s="18" t="s">
        <v>177</v>
      </c>
      <c r="BE300" s="218">
        <f t="shared" si="4"/>
        <v>0</v>
      </c>
      <c r="BF300" s="218">
        <f t="shared" si="5"/>
        <v>0</v>
      </c>
      <c r="BG300" s="218">
        <f t="shared" si="6"/>
        <v>0</v>
      </c>
      <c r="BH300" s="218">
        <f t="shared" si="7"/>
        <v>0</v>
      </c>
      <c r="BI300" s="218">
        <f t="shared" si="8"/>
        <v>0</v>
      </c>
      <c r="BJ300" s="18" t="s">
        <v>185</v>
      </c>
      <c r="BK300" s="218">
        <f t="shared" si="9"/>
        <v>0</v>
      </c>
      <c r="BL300" s="18" t="s">
        <v>263</v>
      </c>
      <c r="BM300" s="217" t="s">
        <v>481</v>
      </c>
    </row>
    <row r="301" spans="1:65" s="2" customFormat="1" ht="21.75" customHeight="1">
      <c r="A301" s="35"/>
      <c r="B301" s="36"/>
      <c r="C301" s="205" t="s">
        <v>482</v>
      </c>
      <c r="D301" s="205" t="s">
        <v>180</v>
      </c>
      <c r="E301" s="206" t="s">
        <v>483</v>
      </c>
      <c r="F301" s="207" t="s">
        <v>484</v>
      </c>
      <c r="G301" s="208" t="s">
        <v>192</v>
      </c>
      <c r="H301" s="209">
        <v>1</v>
      </c>
      <c r="I301" s="210"/>
      <c r="J301" s="211">
        <f t="shared" si="0"/>
        <v>0</v>
      </c>
      <c r="K301" s="212"/>
      <c r="L301" s="40"/>
      <c r="M301" s="213" t="s">
        <v>1</v>
      </c>
      <c r="N301" s="214" t="s">
        <v>46</v>
      </c>
      <c r="O301" s="72"/>
      <c r="P301" s="215">
        <f t="shared" si="1"/>
        <v>0</v>
      </c>
      <c r="Q301" s="215">
        <v>6.2E-4</v>
      </c>
      <c r="R301" s="215">
        <f t="shared" si="2"/>
        <v>6.2E-4</v>
      </c>
      <c r="S301" s="215">
        <v>0</v>
      </c>
      <c r="T301" s="216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263</v>
      </c>
      <c r="AT301" s="217" t="s">
        <v>180</v>
      </c>
      <c r="AU301" s="217" t="s">
        <v>185</v>
      </c>
      <c r="AY301" s="18" t="s">
        <v>177</v>
      </c>
      <c r="BE301" s="218">
        <f t="shared" si="4"/>
        <v>0</v>
      </c>
      <c r="BF301" s="218">
        <f t="shared" si="5"/>
        <v>0</v>
      </c>
      <c r="BG301" s="218">
        <f t="shared" si="6"/>
        <v>0</v>
      </c>
      <c r="BH301" s="218">
        <f t="shared" si="7"/>
        <v>0</v>
      </c>
      <c r="BI301" s="218">
        <f t="shared" si="8"/>
        <v>0</v>
      </c>
      <c r="BJ301" s="18" t="s">
        <v>185</v>
      </c>
      <c r="BK301" s="218">
        <f t="shared" si="9"/>
        <v>0</v>
      </c>
      <c r="BL301" s="18" t="s">
        <v>263</v>
      </c>
      <c r="BM301" s="217" t="s">
        <v>485</v>
      </c>
    </row>
    <row r="302" spans="1:65" s="2" customFormat="1" ht="21.75" customHeight="1">
      <c r="A302" s="35"/>
      <c r="B302" s="36"/>
      <c r="C302" s="263" t="s">
        <v>486</v>
      </c>
      <c r="D302" s="263" t="s">
        <v>339</v>
      </c>
      <c r="E302" s="264" t="s">
        <v>487</v>
      </c>
      <c r="F302" s="265" t="s">
        <v>488</v>
      </c>
      <c r="G302" s="266" t="s">
        <v>192</v>
      </c>
      <c r="H302" s="267">
        <v>1</v>
      </c>
      <c r="I302" s="268"/>
      <c r="J302" s="269">
        <f t="shared" si="0"/>
        <v>0</v>
      </c>
      <c r="K302" s="270"/>
      <c r="L302" s="271"/>
      <c r="M302" s="272" t="s">
        <v>1</v>
      </c>
      <c r="N302" s="273" t="s">
        <v>46</v>
      </c>
      <c r="O302" s="72"/>
      <c r="P302" s="215">
        <f t="shared" si="1"/>
        <v>0</v>
      </c>
      <c r="Q302" s="215">
        <v>4.4000000000000003E-3</v>
      </c>
      <c r="R302" s="215">
        <f t="shared" si="2"/>
        <v>4.4000000000000003E-3</v>
      </c>
      <c r="S302" s="215">
        <v>0</v>
      </c>
      <c r="T302" s="216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360</v>
      </c>
      <c r="AT302" s="217" t="s">
        <v>339</v>
      </c>
      <c r="AU302" s="217" t="s">
        <v>185</v>
      </c>
      <c r="AY302" s="18" t="s">
        <v>177</v>
      </c>
      <c r="BE302" s="218">
        <f t="shared" si="4"/>
        <v>0</v>
      </c>
      <c r="BF302" s="218">
        <f t="shared" si="5"/>
        <v>0</v>
      </c>
      <c r="BG302" s="218">
        <f t="shared" si="6"/>
        <v>0</v>
      </c>
      <c r="BH302" s="218">
        <f t="shared" si="7"/>
        <v>0</v>
      </c>
      <c r="BI302" s="218">
        <f t="shared" si="8"/>
        <v>0</v>
      </c>
      <c r="BJ302" s="18" t="s">
        <v>185</v>
      </c>
      <c r="BK302" s="218">
        <f t="shared" si="9"/>
        <v>0</v>
      </c>
      <c r="BL302" s="18" t="s">
        <v>263</v>
      </c>
      <c r="BM302" s="217" t="s">
        <v>489</v>
      </c>
    </row>
    <row r="303" spans="1:65" s="2" customFormat="1" ht="21.75" customHeight="1">
      <c r="A303" s="35"/>
      <c r="B303" s="36"/>
      <c r="C303" s="205" t="s">
        <v>490</v>
      </c>
      <c r="D303" s="205" t="s">
        <v>180</v>
      </c>
      <c r="E303" s="206" t="s">
        <v>491</v>
      </c>
      <c r="F303" s="207" t="s">
        <v>492</v>
      </c>
      <c r="G303" s="208" t="s">
        <v>426</v>
      </c>
      <c r="H303" s="274"/>
      <c r="I303" s="210"/>
      <c r="J303" s="211">
        <f t="shared" si="0"/>
        <v>0</v>
      </c>
      <c r="K303" s="212"/>
      <c r="L303" s="40"/>
      <c r="M303" s="213" t="s">
        <v>1</v>
      </c>
      <c r="N303" s="214" t="s">
        <v>46</v>
      </c>
      <c r="O303" s="72"/>
      <c r="P303" s="215">
        <f t="shared" si="1"/>
        <v>0</v>
      </c>
      <c r="Q303" s="215">
        <v>0</v>
      </c>
      <c r="R303" s="215">
        <f t="shared" si="2"/>
        <v>0</v>
      </c>
      <c r="S303" s="215">
        <v>0</v>
      </c>
      <c r="T303" s="216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263</v>
      </c>
      <c r="AT303" s="217" t="s">
        <v>180</v>
      </c>
      <c r="AU303" s="217" t="s">
        <v>185</v>
      </c>
      <c r="AY303" s="18" t="s">
        <v>177</v>
      </c>
      <c r="BE303" s="218">
        <f t="shared" si="4"/>
        <v>0</v>
      </c>
      <c r="BF303" s="218">
        <f t="shared" si="5"/>
        <v>0</v>
      </c>
      <c r="BG303" s="218">
        <f t="shared" si="6"/>
        <v>0</v>
      </c>
      <c r="BH303" s="218">
        <f t="shared" si="7"/>
        <v>0</v>
      </c>
      <c r="BI303" s="218">
        <f t="shared" si="8"/>
        <v>0</v>
      </c>
      <c r="BJ303" s="18" t="s">
        <v>185</v>
      </c>
      <c r="BK303" s="218">
        <f t="shared" si="9"/>
        <v>0</v>
      </c>
      <c r="BL303" s="18" t="s">
        <v>263</v>
      </c>
      <c r="BM303" s="217" t="s">
        <v>493</v>
      </c>
    </row>
    <row r="304" spans="1:65" s="12" customFormat="1" ht="22.8" customHeight="1">
      <c r="B304" s="189"/>
      <c r="C304" s="190"/>
      <c r="D304" s="191" t="s">
        <v>79</v>
      </c>
      <c r="E304" s="203" t="s">
        <v>494</v>
      </c>
      <c r="F304" s="203" t="s">
        <v>495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SUM(P305:P313)</f>
        <v>0</v>
      </c>
      <c r="Q304" s="197"/>
      <c r="R304" s="198">
        <f>SUM(R305:R313)</f>
        <v>9.6000000000000009E-3</v>
      </c>
      <c r="S304" s="197"/>
      <c r="T304" s="199">
        <f>SUM(T305:T313)</f>
        <v>0</v>
      </c>
      <c r="AR304" s="200" t="s">
        <v>185</v>
      </c>
      <c r="AT304" s="201" t="s">
        <v>79</v>
      </c>
      <c r="AU304" s="201" t="s">
        <v>88</v>
      </c>
      <c r="AY304" s="200" t="s">
        <v>177</v>
      </c>
      <c r="BK304" s="202">
        <f>SUM(BK305:BK313)</f>
        <v>0</v>
      </c>
    </row>
    <row r="305" spans="1:65" s="2" customFormat="1" ht="33" customHeight="1">
      <c r="A305" s="35"/>
      <c r="B305" s="36"/>
      <c r="C305" s="205" t="s">
        <v>496</v>
      </c>
      <c r="D305" s="205" t="s">
        <v>180</v>
      </c>
      <c r="E305" s="206" t="s">
        <v>497</v>
      </c>
      <c r="F305" s="207" t="s">
        <v>498</v>
      </c>
      <c r="G305" s="208" t="s">
        <v>203</v>
      </c>
      <c r="H305" s="209">
        <v>12</v>
      </c>
      <c r="I305" s="210"/>
      <c r="J305" s="211">
        <f>ROUND(I305*H305,2)</f>
        <v>0</v>
      </c>
      <c r="K305" s="212"/>
      <c r="L305" s="40"/>
      <c r="M305" s="213" t="s">
        <v>1</v>
      </c>
      <c r="N305" s="214" t="s">
        <v>46</v>
      </c>
      <c r="O305" s="72"/>
      <c r="P305" s="215">
        <f>O305*H305</f>
        <v>0</v>
      </c>
      <c r="Q305" s="215">
        <v>2.7E-4</v>
      </c>
      <c r="R305" s="215">
        <f>Q305*H305</f>
        <v>3.2399999999999998E-3</v>
      </c>
      <c r="S305" s="215">
        <v>0</v>
      </c>
      <c r="T305" s="21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263</v>
      </c>
      <c r="AT305" s="217" t="s">
        <v>180</v>
      </c>
      <c r="AU305" s="217" t="s">
        <v>185</v>
      </c>
      <c r="AY305" s="18" t="s">
        <v>177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185</v>
      </c>
      <c r="BK305" s="218">
        <f>ROUND(I305*H305,2)</f>
        <v>0</v>
      </c>
      <c r="BL305" s="18" t="s">
        <v>263</v>
      </c>
      <c r="BM305" s="217" t="s">
        <v>499</v>
      </c>
    </row>
    <row r="306" spans="1:65" s="14" customFormat="1" ht="10.199999999999999">
      <c r="B306" s="230"/>
      <c r="C306" s="231"/>
      <c r="D306" s="221" t="s">
        <v>187</v>
      </c>
      <c r="E306" s="232" t="s">
        <v>1</v>
      </c>
      <c r="F306" s="233" t="s">
        <v>120</v>
      </c>
      <c r="G306" s="231"/>
      <c r="H306" s="234">
        <v>12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187</v>
      </c>
      <c r="AU306" s="240" t="s">
        <v>185</v>
      </c>
      <c r="AV306" s="14" t="s">
        <v>185</v>
      </c>
      <c r="AW306" s="14" t="s">
        <v>36</v>
      </c>
      <c r="AX306" s="14" t="s">
        <v>88</v>
      </c>
      <c r="AY306" s="240" t="s">
        <v>177</v>
      </c>
    </row>
    <row r="307" spans="1:65" s="2" customFormat="1" ht="16.5" customHeight="1">
      <c r="A307" s="35"/>
      <c r="B307" s="36"/>
      <c r="C307" s="263" t="s">
        <v>500</v>
      </c>
      <c r="D307" s="263" t="s">
        <v>339</v>
      </c>
      <c r="E307" s="264" t="s">
        <v>501</v>
      </c>
      <c r="F307" s="265" t="s">
        <v>502</v>
      </c>
      <c r="G307" s="266" t="s">
        <v>203</v>
      </c>
      <c r="H307" s="267">
        <v>12</v>
      </c>
      <c r="I307" s="268"/>
      <c r="J307" s="269">
        <f>ROUND(I307*H307,2)</f>
        <v>0</v>
      </c>
      <c r="K307" s="270"/>
      <c r="L307" s="271"/>
      <c r="M307" s="272" t="s">
        <v>1</v>
      </c>
      <c r="N307" s="273" t="s">
        <v>46</v>
      </c>
      <c r="O307" s="72"/>
      <c r="P307" s="215">
        <f>O307*H307</f>
        <v>0</v>
      </c>
      <c r="Q307" s="215">
        <v>1.2999999999999999E-4</v>
      </c>
      <c r="R307" s="215">
        <f>Q307*H307</f>
        <v>1.5599999999999998E-3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360</v>
      </c>
      <c r="AT307" s="217" t="s">
        <v>339</v>
      </c>
      <c r="AU307" s="217" t="s">
        <v>185</v>
      </c>
      <c r="AY307" s="18" t="s">
        <v>177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185</v>
      </c>
      <c r="BK307" s="218">
        <f>ROUND(I307*H307,2)</f>
        <v>0</v>
      </c>
      <c r="BL307" s="18" t="s">
        <v>263</v>
      </c>
      <c r="BM307" s="217" t="s">
        <v>503</v>
      </c>
    </row>
    <row r="308" spans="1:65" s="2" customFormat="1" ht="16.5" customHeight="1">
      <c r="A308" s="35"/>
      <c r="B308" s="36"/>
      <c r="C308" s="205" t="s">
        <v>504</v>
      </c>
      <c r="D308" s="205" t="s">
        <v>180</v>
      </c>
      <c r="E308" s="206" t="s">
        <v>505</v>
      </c>
      <c r="F308" s="207" t="s">
        <v>506</v>
      </c>
      <c r="G308" s="208" t="s">
        <v>192</v>
      </c>
      <c r="H308" s="209">
        <v>4</v>
      </c>
      <c r="I308" s="210"/>
      <c r="J308" s="211">
        <f>ROUND(I308*H308,2)</f>
        <v>0</v>
      </c>
      <c r="K308" s="212"/>
      <c r="L308" s="40"/>
      <c r="M308" s="213" t="s">
        <v>1</v>
      </c>
      <c r="N308" s="214" t="s">
        <v>46</v>
      </c>
      <c r="O308" s="72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263</v>
      </c>
      <c r="AT308" s="217" t="s">
        <v>180</v>
      </c>
      <c r="AU308" s="217" t="s">
        <v>185</v>
      </c>
      <c r="AY308" s="18" t="s">
        <v>177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185</v>
      </c>
      <c r="BK308" s="218">
        <f>ROUND(I308*H308,2)</f>
        <v>0</v>
      </c>
      <c r="BL308" s="18" t="s">
        <v>263</v>
      </c>
      <c r="BM308" s="217" t="s">
        <v>507</v>
      </c>
    </row>
    <row r="309" spans="1:65" s="14" customFormat="1" ht="10.199999999999999">
      <c r="B309" s="230"/>
      <c r="C309" s="231"/>
      <c r="D309" s="221" t="s">
        <v>187</v>
      </c>
      <c r="E309" s="232" t="s">
        <v>1</v>
      </c>
      <c r="F309" s="233" t="s">
        <v>184</v>
      </c>
      <c r="G309" s="231"/>
      <c r="H309" s="234">
        <v>4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187</v>
      </c>
      <c r="AU309" s="240" t="s">
        <v>185</v>
      </c>
      <c r="AV309" s="14" t="s">
        <v>185</v>
      </c>
      <c r="AW309" s="14" t="s">
        <v>36</v>
      </c>
      <c r="AX309" s="14" t="s">
        <v>88</v>
      </c>
      <c r="AY309" s="240" t="s">
        <v>177</v>
      </c>
    </row>
    <row r="310" spans="1:65" s="2" customFormat="1" ht="21.75" customHeight="1">
      <c r="A310" s="35"/>
      <c r="B310" s="36"/>
      <c r="C310" s="205" t="s">
        <v>508</v>
      </c>
      <c r="D310" s="205" t="s">
        <v>180</v>
      </c>
      <c r="E310" s="206" t="s">
        <v>509</v>
      </c>
      <c r="F310" s="207" t="s">
        <v>510</v>
      </c>
      <c r="G310" s="208" t="s">
        <v>203</v>
      </c>
      <c r="H310" s="209">
        <v>12</v>
      </c>
      <c r="I310" s="210"/>
      <c r="J310" s="211">
        <f>ROUND(I310*H310,2)</f>
        <v>0</v>
      </c>
      <c r="K310" s="212"/>
      <c r="L310" s="40"/>
      <c r="M310" s="213" t="s">
        <v>1</v>
      </c>
      <c r="N310" s="214" t="s">
        <v>46</v>
      </c>
      <c r="O310" s="72"/>
      <c r="P310" s="215">
        <f>O310*H310</f>
        <v>0</v>
      </c>
      <c r="Q310" s="215">
        <v>4.0000000000000002E-4</v>
      </c>
      <c r="R310" s="215">
        <f>Q310*H310</f>
        <v>4.8000000000000004E-3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263</v>
      </c>
      <c r="AT310" s="217" t="s">
        <v>180</v>
      </c>
      <c r="AU310" s="217" t="s">
        <v>185</v>
      </c>
      <c r="AY310" s="18" t="s">
        <v>177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185</v>
      </c>
      <c r="BK310" s="218">
        <f>ROUND(I310*H310,2)</f>
        <v>0</v>
      </c>
      <c r="BL310" s="18" t="s">
        <v>263</v>
      </c>
      <c r="BM310" s="217" t="s">
        <v>511</v>
      </c>
    </row>
    <row r="311" spans="1:65" s="14" customFormat="1" ht="10.199999999999999">
      <c r="B311" s="230"/>
      <c r="C311" s="231"/>
      <c r="D311" s="221" t="s">
        <v>187</v>
      </c>
      <c r="E311" s="232" t="s">
        <v>1</v>
      </c>
      <c r="F311" s="233" t="s">
        <v>120</v>
      </c>
      <c r="G311" s="231"/>
      <c r="H311" s="234">
        <v>12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187</v>
      </c>
      <c r="AU311" s="240" t="s">
        <v>185</v>
      </c>
      <c r="AV311" s="14" t="s">
        <v>185</v>
      </c>
      <c r="AW311" s="14" t="s">
        <v>36</v>
      </c>
      <c r="AX311" s="14" t="s">
        <v>88</v>
      </c>
      <c r="AY311" s="240" t="s">
        <v>177</v>
      </c>
    </row>
    <row r="312" spans="1:65" s="2" customFormat="1" ht="21.75" customHeight="1">
      <c r="A312" s="35"/>
      <c r="B312" s="36"/>
      <c r="C312" s="205" t="s">
        <v>512</v>
      </c>
      <c r="D312" s="205" t="s">
        <v>180</v>
      </c>
      <c r="E312" s="206" t="s">
        <v>513</v>
      </c>
      <c r="F312" s="207" t="s">
        <v>514</v>
      </c>
      <c r="G312" s="208" t="s">
        <v>371</v>
      </c>
      <c r="H312" s="209">
        <v>1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46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263</v>
      </c>
      <c r="AT312" s="217" t="s">
        <v>180</v>
      </c>
      <c r="AU312" s="217" t="s">
        <v>185</v>
      </c>
      <c r="AY312" s="18" t="s">
        <v>177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185</v>
      </c>
      <c r="BK312" s="218">
        <f>ROUND(I312*H312,2)</f>
        <v>0</v>
      </c>
      <c r="BL312" s="18" t="s">
        <v>263</v>
      </c>
      <c r="BM312" s="217" t="s">
        <v>515</v>
      </c>
    </row>
    <row r="313" spans="1:65" s="2" customFormat="1" ht="21.75" customHeight="1">
      <c r="A313" s="35"/>
      <c r="B313" s="36"/>
      <c r="C313" s="205" t="s">
        <v>516</v>
      </c>
      <c r="D313" s="205" t="s">
        <v>180</v>
      </c>
      <c r="E313" s="206" t="s">
        <v>517</v>
      </c>
      <c r="F313" s="207" t="s">
        <v>518</v>
      </c>
      <c r="G313" s="208" t="s">
        <v>426</v>
      </c>
      <c r="H313" s="274"/>
      <c r="I313" s="210"/>
      <c r="J313" s="211">
        <f>ROUND(I313*H313,2)</f>
        <v>0</v>
      </c>
      <c r="K313" s="212"/>
      <c r="L313" s="40"/>
      <c r="M313" s="213" t="s">
        <v>1</v>
      </c>
      <c r="N313" s="214" t="s">
        <v>46</v>
      </c>
      <c r="O313" s="72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263</v>
      </c>
      <c r="AT313" s="217" t="s">
        <v>180</v>
      </c>
      <c r="AU313" s="217" t="s">
        <v>185</v>
      </c>
      <c r="AY313" s="18" t="s">
        <v>177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185</v>
      </c>
      <c r="BK313" s="218">
        <f>ROUND(I313*H313,2)</f>
        <v>0</v>
      </c>
      <c r="BL313" s="18" t="s">
        <v>263</v>
      </c>
      <c r="BM313" s="217" t="s">
        <v>519</v>
      </c>
    </row>
    <row r="314" spans="1:65" s="12" customFormat="1" ht="22.8" customHeight="1">
      <c r="B314" s="189"/>
      <c r="C314" s="190"/>
      <c r="D314" s="191" t="s">
        <v>79</v>
      </c>
      <c r="E314" s="203" t="s">
        <v>520</v>
      </c>
      <c r="F314" s="203" t="s">
        <v>521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SUM(P315:P331)</f>
        <v>0</v>
      </c>
      <c r="Q314" s="197"/>
      <c r="R314" s="198">
        <f>SUM(R315:R331)</f>
        <v>7.0089999999999986E-2</v>
      </c>
      <c r="S314" s="197"/>
      <c r="T314" s="199">
        <f>SUM(T315:T331)</f>
        <v>7.1690000000000004E-2</v>
      </c>
      <c r="AR314" s="200" t="s">
        <v>185</v>
      </c>
      <c r="AT314" s="201" t="s">
        <v>79</v>
      </c>
      <c r="AU314" s="201" t="s">
        <v>88</v>
      </c>
      <c r="AY314" s="200" t="s">
        <v>177</v>
      </c>
      <c r="BK314" s="202">
        <f>SUM(BK315:BK331)</f>
        <v>0</v>
      </c>
    </row>
    <row r="315" spans="1:65" s="2" customFormat="1" ht="16.5" customHeight="1">
      <c r="A315" s="35"/>
      <c r="B315" s="36"/>
      <c r="C315" s="205" t="s">
        <v>522</v>
      </c>
      <c r="D315" s="205" t="s">
        <v>180</v>
      </c>
      <c r="E315" s="206" t="s">
        <v>523</v>
      </c>
      <c r="F315" s="207" t="s">
        <v>524</v>
      </c>
      <c r="G315" s="208" t="s">
        <v>525</v>
      </c>
      <c r="H315" s="209">
        <v>1</v>
      </c>
      <c r="I315" s="210"/>
      <c r="J315" s="211">
        <f t="shared" ref="J315:J331" si="10">ROUND(I315*H315,2)</f>
        <v>0</v>
      </c>
      <c r="K315" s="212"/>
      <c r="L315" s="40"/>
      <c r="M315" s="213" t="s">
        <v>1</v>
      </c>
      <c r="N315" s="214" t="s">
        <v>46</v>
      </c>
      <c r="O315" s="72"/>
      <c r="P315" s="215">
        <f t="shared" ref="P315:P331" si="11">O315*H315</f>
        <v>0</v>
      </c>
      <c r="Q315" s="215">
        <v>0</v>
      </c>
      <c r="R315" s="215">
        <f t="shared" ref="R315:R331" si="12">Q315*H315</f>
        <v>0</v>
      </c>
      <c r="S315" s="215">
        <v>1.933E-2</v>
      </c>
      <c r="T315" s="216">
        <f t="shared" ref="T315:T331" si="13">S315*H315</f>
        <v>1.933E-2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263</v>
      </c>
      <c r="AT315" s="217" t="s">
        <v>180</v>
      </c>
      <c r="AU315" s="217" t="s">
        <v>185</v>
      </c>
      <c r="AY315" s="18" t="s">
        <v>177</v>
      </c>
      <c r="BE315" s="218">
        <f t="shared" ref="BE315:BE331" si="14">IF(N315="základní",J315,0)</f>
        <v>0</v>
      </c>
      <c r="BF315" s="218">
        <f t="shared" ref="BF315:BF331" si="15">IF(N315="snížená",J315,0)</f>
        <v>0</v>
      </c>
      <c r="BG315" s="218">
        <f t="shared" ref="BG315:BG331" si="16">IF(N315="zákl. přenesená",J315,0)</f>
        <v>0</v>
      </c>
      <c r="BH315" s="218">
        <f t="shared" ref="BH315:BH331" si="17">IF(N315="sníž. přenesená",J315,0)</f>
        <v>0</v>
      </c>
      <c r="BI315" s="218">
        <f t="shared" ref="BI315:BI331" si="18">IF(N315="nulová",J315,0)</f>
        <v>0</v>
      </c>
      <c r="BJ315" s="18" t="s">
        <v>185</v>
      </c>
      <c r="BK315" s="218">
        <f t="shared" ref="BK315:BK331" si="19">ROUND(I315*H315,2)</f>
        <v>0</v>
      </c>
      <c r="BL315" s="18" t="s">
        <v>263</v>
      </c>
      <c r="BM315" s="217" t="s">
        <v>526</v>
      </c>
    </row>
    <row r="316" spans="1:65" s="2" customFormat="1" ht="16.5" customHeight="1">
      <c r="A316" s="35"/>
      <c r="B316" s="36"/>
      <c r="C316" s="205" t="s">
        <v>527</v>
      </c>
      <c r="D316" s="205" t="s">
        <v>180</v>
      </c>
      <c r="E316" s="206" t="s">
        <v>528</v>
      </c>
      <c r="F316" s="207" t="s">
        <v>529</v>
      </c>
      <c r="G316" s="208" t="s">
        <v>192</v>
      </c>
      <c r="H316" s="209">
        <v>1</v>
      </c>
      <c r="I316" s="210"/>
      <c r="J316" s="211">
        <f t="shared" si="10"/>
        <v>0</v>
      </c>
      <c r="K316" s="212"/>
      <c r="L316" s="40"/>
      <c r="M316" s="213" t="s">
        <v>1</v>
      </c>
      <c r="N316" s="214" t="s">
        <v>46</v>
      </c>
      <c r="O316" s="72"/>
      <c r="P316" s="215">
        <f t="shared" si="11"/>
        <v>0</v>
      </c>
      <c r="Q316" s="215">
        <v>2.4199999999999998E-3</v>
      </c>
      <c r="R316" s="215">
        <f t="shared" si="12"/>
        <v>2.4199999999999998E-3</v>
      </c>
      <c r="S316" s="215">
        <v>0</v>
      </c>
      <c r="T316" s="216">
        <f t="shared" si="1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263</v>
      </c>
      <c r="AT316" s="217" t="s">
        <v>180</v>
      </c>
      <c r="AU316" s="217" t="s">
        <v>185</v>
      </c>
      <c r="AY316" s="18" t="s">
        <v>177</v>
      </c>
      <c r="BE316" s="218">
        <f t="shared" si="14"/>
        <v>0</v>
      </c>
      <c r="BF316" s="218">
        <f t="shared" si="15"/>
        <v>0</v>
      </c>
      <c r="BG316" s="218">
        <f t="shared" si="16"/>
        <v>0</v>
      </c>
      <c r="BH316" s="218">
        <f t="shared" si="17"/>
        <v>0</v>
      </c>
      <c r="BI316" s="218">
        <f t="shared" si="18"/>
        <v>0</v>
      </c>
      <c r="BJ316" s="18" t="s">
        <v>185</v>
      </c>
      <c r="BK316" s="218">
        <f t="shared" si="19"/>
        <v>0</v>
      </c>
      <c r="BL316" s="18" t="s">
        <v>263</v>
      </c>
      <c r="BM316" s="217" t="s">
        <v>530</v>
      </c>
    </row>
    <row r="317" spans="1:65" s="2" customFormat="1" ht="21.75" customHeight="1">
      <c r="A317" s="35"/>
      <c r="B317" s="36"/>
      <c r="C317" s="263" t="s">
        <v>531</v>
      </c>
      <c r="D317" s="263" t="s">
        <v>339</v>
      </c>
      <c r="E317" s="264" t="s">
        <v>532</v>
      </c>
      <c r="F317" s="265" t="s">
        <v>533</v>
      </c>
      <c r="G317" s="266" t="s">
        <v>192</v>
      </c>
      <c r="H317" s="267">
        <v>1</v>
      </c>
      <c r="I317" s="268"/>
      <c r="J317" s="269">
        <f t="shared" si="10"/>
        <v>0</v>
      </c>
      <c r="K317" s="270"/>
      <c r="L317" s="271"/>
      <c r="M317" s="272" t="s">
        <v>1</v>
      </c>
      <c r="N317" s="273" t="s">
        <v>46</v>
      </c>
      <c r="O317" s="72"/>
      <c r="P317" s="215">
        <f t="shared" si="11"/>
        <v>0</v>
      </c>
      <c r="Q317" s="215">
        <v>1.4500000000000001E-2</v>
      </c>
      <c r="R317" s="215">
        <f t="shared" si="12"/>
        <v>1.4500000000000001E-2</v>
      </c>
      <c r="S317" s="215">
        <v>0</v>
      </c>
      <c r="T317" s="216">
        <f t="shared" si="1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360</v>
      </c>
      <c r="AT317" s="217" t="s">
        <v>339</v>
      </c>
      <c r="AU317" s="217" t="s">
        <v>185</v>
      </c>
      <c r="AY317" s="18" t="s">
        <v>177</v>
      </c>
      <c r="BE317" s="218">
        <f t="shared" si="14"/>
        <v>0</v>
      </c>
      <c r="BF317" s="218">
        <f t="shared" si="15"/>
        <v>0</v>
      </c>
      <c r="BG317" s="218">
        <f t="shared" si="16"/>
        <v>0</v>
      </c>
      <c r="BH317" s="218">
        <f t="shared" si="17"/>
        <v>0</v>
      </c>
      <c r="BI317" s="218">
        <f t="shared" si="18"/>
        <v>0</v>
      </c>
      <c r="BJ317" s="18" t="s">
        <v>185</v>
      </c>
      <c r="BK317" s="218">
        <f t="shared" si="19"/>
        <v>0</v>
      </c>
      <c r="BL317" s="18" t="s">
        <v>263</v>
      </c>
      <c r="BM317" s="217" t="s">
        <v>534</v>
      </c>
    </row>
    <row r="318" spans="1:65" s="2" customFormat="1" ht="21.75" customHeight="1">
      <c r="A318" s="35"/>
      <c r="B318" s="36"/>
      <c r="C318" s="263" t="s">
        <v>535</v>
      </c>
      <c r="D318" s="263" t="s">
        <v>339</v>
      </c>
      <c r="E318" s="264" t="s">
        <v>536</v>
      </c>
      <c r="F318" s="265" t="s">
        <v>1039</v>
      </c>
      <c r="G318" s="266" t="s">
        <v>192</v>
      </c>
      <c r="H318" s="267">
        <v>1</v>
      </c>
      <c r="I318" s="268"/>
      <c r="J318" s="269">
        <f t="shared" si="10"/>
        <v>0</v>
      </c>
      <c r="K318" s="270"/>
      <c r="L318" s="271"/>
      <c r="M318" s="272" t="s">
        <v>1</v>
      </c>
      <c r="N318" s="273" t="s">
        <v>46</v>
      </c>
      <c r="O318" s="72"/>
      <c r="P318" s="215">
        <f t="shared" si="11"/>
        <v>0</v>
      </c>
      <c r="Q318" s="215">
        <v>1.2999999999999999E-3</v>
      </c>
      <c r="R318" s="215">
        <f t="shared" si="12"/>
        <v>1.2999999999999999E-3</v>
      </c>
      <c r="S318" s="215">
        <v>0</v>
      </c>
      <c r="T318" s="216">
        <f t="shared" si="1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360</v>
      </c>
      <c r="AT318" s="217" t="s">
        <v>339</v>
      </c>
      <c r="AU318" s="217" t="s">
        <v>185</v>
      </c>
      <c r="AY318" s="18" t="s">
        <v>177</v>
      </c>
      <c r="BE318" s="218">
        <f t="shared" si="14"/>
        <v>0</v>
      </c>
      <c r="BF318" s="218">
        <f t="shared" si="15"/>
        <v>0</v>
      </c>
      <c r="BG318" s="218">
        <f t="shared" si="16"/>
        <v>0</v>
      </c>
      <c r="BH318" s="218">
        <f t="shared" si="17"/>
        <v>0</v>
      </c>
      <c r="BI318" s="218">
        <f t="shared" si="18"/>
        <v>0</v>
      </c>
      <c r="BJ318" s="18" t="s">
        <v>185</v>
      </c>
      <c r="BK318" s="218">
        <f t="shared" si="19"/>
        <v>0</v>
      </c>
      <c r="BL318" s="18" t="s">
        <v>263</v>
      </c>
      <c r="BM318" s="217" t="s">
        <v>538</v>
      </c>
    </row>
    <row r="319" spans="1:65" s="2" customFormat="1" ht="16.5" customHeight="1">
      <c r="A319" s="35"/>
      <c r="B319" s="36"/>
      <c r="C319" s="263" t="s">
        <v>539</v>
      </c>
      <c r="D319" s="263" t="s">
        <v>339</v>
      </c>
      <c r="E319" s="264" t="s">
        <v>540</v>
      </c>
      <c r="F319" s="265" t="s">
        <v>541</v>
      </c>
      <c r="G319" s="266" t="s">
        <v>192</v>
      </c>
      <c r="H319" s="267">
        <v>1</v>
      </c>
      <c r="I319" s="268"/>
      <c r="J319" s="269">
        <f t="shared" si="10"/>
        <v>0</v>
      </c>
      <c r="K319" s="270"/>
      <c r="L319" s="271"/>
      <c r="M319" s="272" t="s">
        <v>1</v>
      </c>
      <c r="N319" s="273" t="s">
        <v>46</v>
      </c>
      <c r="O319" s="72"/>
      <c r="P319" s="215">
        <f t="shared" si="11"/>
        <v>0</v>
      </c>
      <c r="Q319" s="215">
        <v>1.2999999999999999E-3</v>
      </c>
      <c r="R319" s="215">
        <f t="shared" si="12"/>
        <v>1.2999999999999999E-3</v>
      </c>
      <c r="S319" s="215">
        <v>0</v>
      </c>
      <c r="T319" s="216">
        <f t="shared" si="1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360</v>
      </c>
      <c r="AT319" s="217" t="s">
        <v>339</v>
      </c>
      <c r="AU319" s="217" t="s">
        <v>185</v>
      </c>
      <c r="AY319" s="18" t="s">
        <v>177</v>
      </c>
      <c r="BE319" s="218">
        <f t="shared" si="14"/>
        <v>0</v>
      </c>
      <c r="BF319" s="218">
        <f t="shared" si="15"/>
        <v>0</v>
      </c>
      <c r="BG319" s="218">
        <f t="shared" si="16"/>
        <v>0</v>
      </c>
      <c r="BH319" s="218">
        <f t="shared" si="17"/>
        <v>0</v>
      </c>
      <c r="BI319" s="218">
        <f t="shared" si="18"/>
        <v>0</v>
      </c>
      <c r="BJ319" s="18" t="s">
        <v>185</v>
      </c>
      <c r="BK319" s="218">
        <f t="shared" si="19"/>
        <v>0</v>
      </c>
      <c r="BL319" s="18" t="s">
        <v>263</v>
      </c>
      <c r="BM319" s="217" t="s">
        <v>542</v>
      </c>
    </row>
    <row r="320" spans="1:65" s="2" customFormat="1" ht="16.5" customHeight="1">
      <c r="A320" s="35"/>
      <c r="B320" s="36"/>
      <c r="C320" s="205" t="s">
        <v>543</v>
      </c>
      <c r="D320" s="205" t="s">
        <v>180</v>
      </c>
      <c r="E320" s="206" t="s">
        <v>544</v>
      </c>
      <c r="F320" s="207" t="s">
        <v>545</v>
      </c>
      <c r="G320" s="208" t="s">
        <v>525</v>
      </c>
      <c r="H320" s="209">
        <v>1</v>
      </c>
      <c r="I320" s="210"/>
      <c r="J320" s="211">
        <f t="shared" si="10"/>
        <v>0</v>
      </c>
      <c r="K320" s="212"/>
      <c r="L320" s="40"/>
      <c r="M320" s="213" t="s">
        <v>1</v>
      </c>
      <c r="N320" s="214" t="s">
        <v>46</v>
      </c>
      <c r="O320" s="72"/>
      <c r="P320" s="215">
        <f t="shared" si="11"/>
        <v>0</v>
      </c>
      <c r="Q320" s="215">
        <v>0</v>
      </c>
      <c r="R320" s="215">
        <f t="shared" si="12"/>
        <v>0</v>
      </c>
      <c r="S320" s="215">
        <v>1.9460000000000002E-2</v>
      </c>
      <c r="T320" s="216">
        <f t="shared" si="13"/>
        <v>1.9460000000000002E-2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263</v>
      </c>
      <c r="AT320" s="217" t="s">
        <v>180</v>
      </c>
      <c r="AU320" s="217" t="s">
        <v>185</v>
      </c>
      <c r="AY320" s="18" t="s">
        <v>177</v>
      </c>
      <c r="BE320" s="218">
        <f t="shared" si="14"/>
        <v>0</v>
      </c>
      <c r="BF320" s="218">
        <f t="shared" si="15"/>
        <v>0</v>
      </c>
      <c r="BG320" s="218">
        <f t="shared" si="16"/>
        <v>0</v>
      </c>
      <c r="BH320" s="218">
        <f t="shared" si="17"/>
        <v>0</v>
      </c>
      <c r="BI320" s="218">
        <f t="shared" si="18"/>
        <v>0</v>
      </c>
      <c r="BJ320" s="18" t="s">
        <v>185</v>
      </c>
      <c r="BK320" s="218">
        <f t="shared" si="19"/>
        <v>0</v>
      </c>
      <c r="BL320" s="18" t="s">
        <v>263</v>
      </c>
      <c r="BM320" s="217" t="s">
        <v>546</v>
      </c>
    </row>
    <row r="321" spans="1:65" s="2" customFormat="1" ht="21.75" customHeight="1">
      <c r="A321" s="35"/>
      <c r="B321" s="36"/>
      <c r="C321" s="205" t="s">
        <v>547</v>
      </c>
      <c r="D321" s="205" t="s">
        <v>180</v>
      </c>
      <c r="E321" s="206" t="s">
        <v>548</v>
      </c>
      <c r="F321" s="207" t="s">
        <v>549</v>
      </c>
      <c r="G321" s="208" t="s">
        <v>525</v>
      </c>
      <c r="H321" s="209">
        <v>1</v>
      </c>
      <c r="I321" s="210"/>
      <c r="J321" s="211">
        <f t="shared" si="10"/>
        <v>0</v>
      </c>
      <c r="K321" s="212"/>
      <c r="L321" s="40"/>
      <c r="M321" s="213" t="s">
        <v>1</v>
      </c>
      <c r="N321" s="214" t="s">
        <v>46</v>
      </c>
      <c r="O321" s="72"/>
      <c r="P321" s="215">
        <f t="shared" si="11"/>
        <v>0</v>
      </c>
      <c r="Q321" s="215">
        <v>1.0749999999999999E-2</v>
      </c>
      <c r="R321" s="215">
        <f t="shared" si="12"/>
        <v>1.0749999999999999E-2</v>
      </c>
      <c r="S321" s="215">
        <v>0</v>
      </c>
      <c r="T321" s="216">
        <f t="shared" si="1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263</v>
      </c>
      <c r="AT321" s="217" t="s">
        <v>180</v>
      </c>
      <c r="AU321" s="217" t="s">
        <v>185</v>
      </c>
      <c r="AY321" s="18" t="s">
        <v>177</v>
      </c>
      <c r="BE321" s="218">
        <f t="shared" si="14"/>
        <v>0</v>
      </c>
      <c r="BF321" s="218">
        <f t="shared" si="15"/>
        <v>0</v>
      </c>
      <c r="BG321" s="218">
        <f t="shared" si="16"/>
        <v>0</v>
      </c>
      <c r="BH321" s="218">
        <f t="shared" si="17"/>
        <v>0</v>
      </c>
      <c r="BI321" s="218">
        <f t="shared" si="18"/>
        <v>0</v>
      </c>
      <c r="BJ321" s="18" t="s">
        <v>185</v>
      </c>
      <c r="BK321" s="218">
        <f t="shared" si="19"/>
        <v>0</v>
      </c>
      <c r="BL321" s="18" t="s">
        <v>263</v>
      </c>
      <c r="BM321" s="217" t="s">
        <v>550</v>
      </c>
    </row>
    <row r="322" spans="1:65" s="2" customFormat="1" ht="21.75" customHeight="1">
      <c r="A322" s="35"/>
      <c r="B322" s="36"/>
      <c r="C322" s="205" t="s">
        <v>551</v>
      </c>
      <c r="D322" s="205" t="s">
        <v>180</v>
      </c>
      <c r="E322" s="206" t="s">
        <v>552</v>
      </c>
      <c r="F322" s="207" t="s">
        <v>553</v>
      </c>
      <c r="G322" s="208" t="s">
        <v>525</v>
      </c>
      <c r="H322" s="209">
        <v>1</v>
      </c>
      <c r="I322" s="210"/>
      <c r="J322" s="211">
        <f t="shared" si="10"/>
        <v>0</v>
      </c>
      <c r="K322" s="212"/>
      <c r="L322" s="40"/>
      <c r="M322" s="213" t="s">
        <v>1</v>
      </c>
      <c r="N322" s="214" t="s">
        <v>46</v>
      </c>
      <c r="O322" s="72"/>
      <c r="P322" s="215">
        <f t="shared" si="11"/>
        <v>0</v>
      </c>
      <c r="Q322" s="215">
        <v>1.8790000000000001E-2</v>
      </c>
      <c r="R322" s="215">
        <f t="shared" si="12"/>
        <v>1.8790000000000001E-2</v>
      </c>
      <c r="S322" s="215">
        <v>0</v>
      </c>
      <c r="T322" s="216">
        <f t="shared" si="1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263</v>
      </c>
      <c r="AT322" s="217" t="s">
        <v>180</v>
      </c>
      <c r="AU322" s="217" t="s">
        <v>185</v>
      </c>
      <c r="AY322" s="18" t="s">
        <v>177</v>
      </c>
      <c r="BE322" s="218">
        <f t="shared" si="14"/>
        <v>0</v>
      </c>
      <c r="BF322" s="218">
        <f t="shared" si="15"/>
        <v>0</v>
      </c>
      <c r="BG322" s="218">
        <f t="shared" si="16"/>
        <v>0</v>
      </c>
      <c r="BH322" s="218">
        <f t="shared" si="17"/>
        <v>0</v>
      </c>
      <c r="BI322" s="218">
        <f t="shared" si="18"/>
        <v>0</v>
      </c>
      <c r="BJ322" s="18" t="s">
        <v>185</v>
      </c>
      <c r="BK322" s="218">
        <f t="shared" si="19"/>
        <v>0</v>
      </c>
      <c r="BL322" s="18" t="s">
        <v>263</v>
      </c>
      <c r="BM322" s="217" t="s">
        <v>554</v>
      </c>
    </row>
    <row r="323" spans="1:65" s="2" customFormat="1" ht="21.75" customHeight="1">
      <c r="A323" s="35"/>
      <c r="B323" s="36"/>
      <c r="C323" s="263" t="s">
        <v>555</v>
      </c>
      <c r="D323" s="263" t="s">
        <v>339</v>
      </c>
      <c r="E323" s="264" t="s">
        <v>556</v>
      </c>
      <c r="F323" s="265" t="s">
        <v>557</v>
      </c>
      <c r="G323" s="266" t="s">
        <v>192</v>
      </c>
      <c r="H323" s="267">
        <v>1</v>
      </c>
      <c r="I323" s="268"/>
      <c r="J323" s="269">
        <f t="shared" si="10"/>
        <v>0</v>
      </c>
      <c r="K323" s="270"/>
      <c r="L323" s="271"/>
      <c r="M323" s="272" t="s">
        <v>1</v>
      </c>
      <c r="N323" s="273" t="s">
        <v>46</v>
      </c>
      <c r="O323" s="72"/>
      <c r="P323" s="215">
        <f t="shared" si="11"/>
        <v>0</v>
      </c>
      <c r="Q323" s="215">
        <v>1.2999999999999999E-2</v>
      </c>
      <c r="R323" s="215">
        <f t="shared" si="12"/>
        <v>1.2999999999999999E-2</v>
      </c>
      <c r="S323" s="215">
        <v>0</v>
      </c>
      <c r="T323" s="216">
        <f t="shared" si="1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360</v>
      </c>
      <c r="AT323" s="217" t="s">
        <v>339</v>
      </c>
      <c r="AU323" s="217" t="s">
        <v>185</v>
      </c>
      <c r="AY323" s="18" t="s">
        <v>177</v>
      </c>
      <c r="BE323" s="218">
        <f t="shared" si="14"/>
        <v>0</v>
      </c>
      <c r="BF323" s="218">
        <f t="shared" si="15"/>
        <v>0</v>
      </c>
      <c r="BG323" s="218">
        <f t="shared" si="16"/>
        <v>0</v>
      </c>
      <c r="BH323" s="218">
        <f t="shared" si="17"/>
        <v>0</v>
      </c>
      <c r="BI323" s="218">
        <f t="shared" si="18"/>
        <v>0</v>
      </c>
      <c r="BJ323" s="18" t="s">
        <v>185</v>
      </c>
      <c r="BK323" s="218">
        <f t="shared" si="19"/>
        <v>0</v>
      </c>
      <c r="BL323" s="18" t="s">
        <v>263</v>
      </c>
      <c r="BM323" s="217" t="s">
        <v>558</v>
      </c>
    </row>
    <row r="324" spans="1:65" s="2" customFormat="1" ht="16.5" customHeight="1">
      <c r="A324" s="35"/>
      <c r="B324" s="36"/>
      <c r="C324" s="205" t="s">
        <v>559</v>
      </c>
      <c r="D324" s="205" t="s">
        <v>180</v>
      </c>
      <c r="E324" s="206" t="s">
        <v>560</v>
      </c>
      <c r="F324" s="207" t="s">
        <v>561</v>
      </c>
      <c r="G324" s="208" t="s">
        <v>525</v>
      </c>
      <c r="H324" s="209">
        <v>1</v>
      </c>
      <c r="I324" s="210"/>
      <c r="J324" s="211">
        <f t="shared" si="10"/>
        <v>0</v>
      </c>
      <c r="K324" s="212"/>
      <c r="L324" s="40"/>
      <c r="M324" s="213" t="s">
        <v>1</v>
      </c>
      <c r="N324" s="214" t="s">
        <v>46</v>
      </c>
      <c r="O324" s="72"/>
      <c r="P324" s="215">
        <f t="shared" si="11"/>
        <v>0</v>
      </c>
      <c r="Q324" s="215">
        <v>0</v>
      </c>
      <c r="R324" s="215">
        <f t="shared" si="12"/>
        <v>0</v>
      </c>
      <c r="S324" s="215">
        <v>3.2899999999999999E-2</v>
      </c>
      <c r="T324" s="216">
        <f t="shared" si="13"/>
        <v>3.2899999999999999E-2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263</v>
      </c>
      <c r="AT324" s="217" t="s">
        <v>180</v>
      </c>
      <c r="AU324" s="217" t="s">
        <v>185</v>
      </c>
      <c r="AY324" s="18" t="s">
        <v>177</v>
      </c>
      <c r="BE324" s="218">
        <f t="shared" si="14"/>
        <v>0</v>
      </c>
      <c r="BF324" s="218">
        <f t="shared" si="15"/>
        <v>0</v>
      </c>
      <c r="BG324" s="218">
        <f t="shared" si="16"/>
        <v>0</v>
      </c>
      <c r="BH324" s="218">
        <f t="shared" si="17"/>
        <v>0</v>
      </c>
      <c r="BI324" s="218">
        <f t="shared" si="18"/>
        <v>0</v>
      </c>
      <c r="BJ324" s="18" t="s">
        <v>185</v>
      </c>
      <c r="BK324" s="218">
        <f t="shared" si="19"/>
        <v>0</v>
      </c>
      <c r="BL324" s="18" t="s">
        <v>263</v>
      </c>
      <c r="BM324" s="217" t="s">
        <v>562</v>
      </c>
    </row>
    <row r="325" spans="1:65" s="2" customFormat="1" ht="21.75" customHeight="1">
      <c r="A325" s="35"/>
      <c r="B325" s="36"/>
      <c r="C325" s="205" t="s">
        <v>563</v>
      </c>
      <c r="D325" s="205" t="s">
        <v>180</v>
      </c>
      <c r="E325" s="206" t="s">
        <v>564</v>
      </c>
      <c r="F325" s="207" t="s">
        <v>565</v>
      </c>
      <c r="G325" s="208" t="s">
        <v>525</v>
      </c>
      <c r="H325" s="209">
        <v>1</v>
      </c>
      <c r="I325" s="210"/>
      <c r="J325" s="211">
        <f t="shared" si="10"/>
        <v>0</v>
      </c>
      <c r="K325" s="212"/>
      <c r="L325" s="40"/>
      <c r="M325" s="213" t="s">
        <v>1</v>
      </c>
      <c r="N325" s="214" t="s">
        <v>46</v>
      </c>
      <c r="O325" s="72"/>
      <c r="P325" s="215">
        <f t="shared" si="11"/>
        <v>0</v>
      </c>
      <c r="Q325" s="215">
        <v>1.1000000000000001E-3</v>
      </c>
      <c r="R325" s="215">
        <f t="shared" si="12"/>
        <v>1.1000000000000001E-3</v>
      </c>
      <c r="S325" s="215">
        <v>0</v>
      </c>
      <c r="T325" s="216">
        <f t="shared" si="1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263</v>
      </c>
      <c r="AT325" s="217" t="s">
        <v>180</v>
      </c>
      <c r="AU325" s="217" t="s">
        <v>185</v>
      </c>
      <c r="AY325" s="18" t="s">
        <v>177</v>
      </c>
      <c r="BE325" s="218">
        <f t="shared" si="14"/>
        <v>0</v>
      </c>
      <c r="BF325" s="218">
        <f t="shared" si="15"/>
        <v>0</v>
      </c>
      <c r="BG325" s="218">
        <f t="shared" si="16"/>
        <v>0</v>
      </c>
      <c r="BH325" s="218">
        <f t="shared" si="17"/>
        <v>0</v>
      </c>
      <c r="BI325" s="218">
        <f t="shared" si="18"/>
        <v>0</v>
      </c>
      <c r="BJ325" s="18" t="s">
        <v>185</v>
      </c>
      <c r="BK325" s="218">
        <f t="shared" si="19"/>
        <v>0</v>
      </c>
      <c r="BL325" s="18" t="s">
        <v>263</v>
      </c>
      <c r="BM325" s="217" t="s">
        <v>566</v>
      </c>
    </row>
    <row r="326" spans="1:65" s="2" customFormat="1" ht="21.75" customHeight="1">
      <c r="A326" s="35"/>
      <c r="B326" s="36"/>
      <c r="C326" s="205" t="s">
        <v>567</v>
      </c>
      <c r="D326" s="205" t="s">
        <v>180</v>
      </c>
      <c r="E326" s="206" t="s">
        <v>568</v>
      </c>
      <c r="F326" s="207" t="s">
        <v>569</v>
      </c>
      <c r="G326" s="208" t="s">
        <v>525</v>
      </c>
      <c r="H326" s="209">
        <v>3</v>
      </c>
      <c r="I326" s="210"/>
      <c r="J326" s="211">
        <f t="shared" si="10"/>
        <v>0</v>
      </c>
      <c r="K326" s="212"/>
      <c r="L326" s="40"/>
      <c r="M326" s="213" t="s">
        <v>1</v>
      </c>
      <c r="N326" s="214" t="s">
        <v>46</v>
      </c>
      <c r="O326" s="72"/>
      <c r="P326" s="215">
        <f t="shared" si="11"/>
        <v>0</v>
      </c>
      <c r="Q326" s="215">
        <v>8.0000000000000004E-4</v>
      </c>
      <c r="R326" s="215">
        <f t="shared" si="12"/>
        <v>2.4000000000000002E-3</v>
      </c>
      <c r="S326" s="215">
        <v>0</v>
      </c>
      <c r="T326" s="216">
        <f t="shared" si="1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263</v>
      </c>
      <c r="AT326" s="217" t="s">
        <v>180</v>
      </c>
      <c r="AU326" s="217" t="s">
        <v>185</v>
      </c>
      <c r="AY326" s="18" t="s">
        <v>177</v>
      </c>
      <c r="BE326" s="218">
        <f t="shared" si="14"/>
        <v>0</v>
      </c>
      <c r="BF326" s="218">
        <f t="shared" si="15"/>
        <v>0</v>
      </c>
      <c r="BG326" s="218">
        <f t="shared" si="16"/>
        <v>0</v>
      </c>
      <c r="BH326" s="218">
        <f t="shared" si="17"/>
        <v>0</v>
      </c>
      <c r="BI326" s="218">
        <f t="shared" si="18"/>
        <v>0</v>
      </c>
      <c r="BJ326" s="18" t="s">
        <v>185</v>
      </c>
      <c r="BK326" s="218">
        <f t="shared" si="19"/>
        <v>0</v>
      </c>
      <c r="BL326" s="18" t="s">
        <v>263</v>
      </c>
      <c r="BM326" s="217" t="s">
        <v>570</v>
      </c>
    </row>
    <row r="327" spans="1:65" s="2" customFormat="1" ht="21.75" customHeight="1">
      <c r="A327" s="35"/>
      <c r="B327" s="36"/>
      <c r="C327" s="205" t="s">
        <v>571</v>
      </c>
      <c r="D327" s="205" t="s">
        <v>180</v>
      </c>
      <c r="E327" s="206" t="s">
        <v>572</v>
      </c>
      <c r="F327" s="207" t="s">
        <v>573</v>
      </c>
      <c r="G327" s="208" t="s">
        <v>525</v>
      </c>
      <c r="H327" s="209">
        <v>1</v>
      </c>
      <c r="I327" s="210"/>
      <c r="J327" s="211">
        <f t="shared" si="10"/>
        <v>0</v>
      </c>
      <c r="K327" s="212"/>
      <c r="L327" s="40"/>
      <c r="M327" s="213" t="s">
        <v>1</v>
      </c>
      <c r="N327" s="214" t="s">
        <v>46</v>
      </c>
      <c r="O327" s="72"/>
      <c r="P327" s="215">
        <f t="shared" si="11"/>
        <v>0</v>
      </c>
      <c r="Q327" s="215">
        <v>8.4999999999999995E-4</v>
      </c>
      <c r="R327" s="215">
        <f t="shared" si="12"/>
        <v>8.4999999999999995E-4</v>
      </c>
      <c r="S327" s="215">
        <v>0</v>
      </c>
      <c r="T327" s="216">
        <f t="shared" si="1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263</v>
      </c>
      <c r="AT327" s="217" t="s">
        <v>180</v>
      </c>
      <c r="AU327" s="217" t="s">
        <v>185</v>
      </c>
      <c r="AY327" s="18" t="s">
        <v>177</v>
      </c>
      <c r="BE327" s="218">
        <f t="shared" si="14"/>
        <v>0</v>
      </c>
      <c r="BF327" s="218">
        <f t="shared" si="15"/>
        <v>0</v>
      </c>
      <c r="BG327" s="218">
        <f t="shared" si="16"/>
        <v>0</v>
      </c>
      <c r="BH327" s="218">
        <f t="shared" si="17"/>
        <v>0</v>
      </c>
      <c r="BI327" s="218">
        <f t="shared" si="18"/>
        <v>0</v>
      </c>
      <c r="BJ327" s="18" t="s">
        <v>185</v>
      </c>
      <c r="BK327" s="218">
        <f t="shared" si="19"/>
        <v>0</v>
      </c>
      <c r="BL327" s="18" t="s">
        <v>263</v>
      </c>
      <c r="BM327" s="217" t="s">
        <v>574</v>
      </c>
    </row>
    <row r="328" spans="1:65" s="2" customFormat="1" ht="16.5" customHeight="1">
      <c r="A328" s="35"/>
      <c r="B328" s="36"/>
      <c r="C328" s="205" t="s">
        <v>575</v>
      </c>
      <c r="D328" s="205" t="s">
        <v>180</v>
      </c>
      <c r="E328" s="206" t="s">
        <v>576</v>
      </c>
      <c r="F328" s="207" t="s">
        <v>577</v>
      </c>
      <c r="G328" s="208" t="s">
        <v>192</v>
      </c>
      <c r="H328" s="209">
        <v>1</v>
      </c>
      <c r="I328" s="210"/>
      <c r="J328" s="211">
        <f t="shared" si="10"/>
        <v>0</v>
      </c>
      <c r="K328" s="212"/>
      <c r="L328" s="40"/>
      <c r="M328" s="213" t="s">
        <v>1</v>
      </c>
      <c r="N328" s="214" t="s">
        <v>46</v>
      </c>
      <c r="O328" s="72"/>
      <c r="P328" s="215">
        <f t="shared" si="11"/>
        <v>0</v>
      </c>
      <c r="Q328" s="215">
        <v>0</v>
      </c>
      <c r="R328" s="215">
        <f t="shared" si="12"/>
        <v>0</v>
      </c>
      <c r="S328" s="215">
        <v>0</v>
      </c>
      <c r="T328" s="216">
        <f t="shared" si="1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263</v>
      </c>
      <c r="AT328" s="217" t="s">
        <v>180</v>
      </c>
      <c r="AU328" s="217" t="s">
        <v>185</v>
      </c>
      <c r="AY328" s="18" t="s">
        <v>177</v>
      </c>
      <c r="BE328" s="218">
        <f t="shared" si="14"/>
        <v>0</v>
      </c>
      <c r="BF328" s="218">
        <f t="shared" si="15"/>
        <v>0</v>
      </c>
      <c r="BG328" s="218">
        <f t="shared" si="16"/>
        <v>0</v>
      </c>
      <c r="BH328" s="218">
        <f t="shared" si="17"/>
        <v>0</v>
      </c>
      <c r="BI328" s="218">
        <f t="shared" si="18"/>
        <v>0</v>
      </c>
      <c r="BJ328" s="18" t="s">
        <v>185</v>
      </c>
      <c r="BK328" s="218">
        <f t="shared" si="19"/>
        <v>0</v>
      </c>
      <c r="BL328" s="18" t="s">
        <v>263</v>
      </c>
      <c r="BM328" s="217" t="s">
        <v>578</v>
      </c>
    </row>
    <row r="329" spans="1:65" s="2" customFormat="1" ht="16.5" customHeight="1">
      <c r="A329" s="35"/>
      <c r="B329" s="36"/>
      <c r="C329" s="205" t="s">
        <v>579</v>
      </c>
      <c r="D329" s="205" t="s">
        <v>180</v>
      </c>
      <c r="E329" s="206" t="s">
        <v>580</v>
      </c>
      <c r="F329" s="207" t="s">
        <v>581</v>
      </c>
      <c r="G329" s="208" t="s">
        <v>525</v>
      </c>
      <c r="H329" s="209">
        <v>1</v>
      </c>
      <c r="I329" s="210"/>
      <c r="J329" s="211">
        <f t="shared" si="10"/>
        <v>0</v>
      </c>
      <c r="K329" s="212"/>
      <c r="L329" s="40"/>
      <c r="M329" s="213" t="s">
        <v>1</v>
      </c>
      <c r="N329" s="214" t="s">
        <v>46</v>
      </c>
      <c r="O329" s="72"/>
      <c r="P329" s="215">
        <f t="shared" si="11"/>
        <v>0</v>
      </c>
      <c r="Q329" s="215">
        <v>1.8400000000000001E-3</v>
      </c>
      <c r="R329" s="215">
        <f t="shared" si="12"/>
        <v>1.8400000000000001E-3</v>
      </c>
      <c r="S329" s="215">
        <v>0</v>
      </c>
      <c r="T329" s="216">
        <f t="shared" si="1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263</v>
      </c>
      <c r="AT329" s="217" t="s">
        <v>180</v>
      </c>
      <c r="AU329" s="217" t="s">
        <v>185</v>
      </c>
      <c r="AY329" s="18" t="s">
        <v>177</v>
      </c>
      <c r="BE329" s="218">
        <f t="shared" si="14"/>
        <v>0</v>
      </c>
      <c r="BF329" s="218">
        <f t="shared" si="15"/>
        <v>0</v>
      </c>
      <c r="BG329" s="218">
        <f t="shared" si="16"/>
        <v>0</v>
      </c>
      <c r="BH329" s="218">
        <f t="shared" si="17"/>
        <v>0</v>
      </c>
      <c r="BI329" s="218">
        <f t="shared" si="18"/>
        <v>0</v>
      </c>
      <c r="BJ329" s="18" t="s">
        <v>185</v>
      </c>
      <c r="BK329" s="218">
        <f t="shared" si="19"/>
        <v>0</v>
      </c>
      <c r="BL329" s="18" t="s">
        <v>263</v>
      </c>
      <c r="BM329" s="217" t="s">
        <v>582</v>
      </c>
    </row>
    <row r="330" spans="1:65" s="2" customFormat="1" ht="21.75" customHeight="1">
      <c r="A330" s="35"/>
      <c r="B330" s="36"/>
      <c r="C330" s="205" t="s">
        <v>583</v>
      </c>
      <c r="D330" s="205" t="s">
        <v>180</v>
      </c>
      <c r="E330" s="206" t="s">
        <v>584</v>
      </c>
      <c r="F330" s="207" t="s">
        <v>585</v>
      </c>
      <c r="G330" s="208" t="s">
        <v>525</v>
      </c>
      <c r="H330" s="209">
        <v>1</v>
      </c>
      <c r="I330" s="210"/>
      <c r="J330" s="211">
        <f t="shared" si="10"/>
        <v>0</v>
      </c>
      <c r="K330" s="212"/>
      <c r="L330" s="40"/>
      <c r="M330" s="213" t="s">
        <v>1</v>
      </c>
      <c r="N330" s="214" t="s">
        <v>46</v>
      </c>
      <c r="O330" s="72"/>
      <c r="P330" s="215">
        <f t="shared" si="11"/>
        <v>0</v>
      </c>
      <c r="Q330" s="215">
        <v>1.8400000000000001E-3</v>
      </c>
      <c r="R330" s="215">
        <f t="shared" si="12"/>
        <v>1.8400000000000001E-3</v>
      </c>
      <c r="S330" s="215">
        <v>0</v>
      </c>
      <c r="T330" s="216">
        <f t="shared" si="1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263</v>
      </c>
      <c r="AT330" s="217" t="s">
        <v>180</v>
      </c>
      <c r="AU330" s="217" t="s">
        <v>185</v>
      </c>
      <c r="AY330" s="18" t="s">
        <v>177</v>
      </c>
      <c r="BE330" s="218">
        <f t="shared" si="14"/>
        <v>0</v>
      </c>
      <c r="BF330" s="218">
        <f t="shared" si="15"/>
        <v>0</v>
      </c>
      <c r="BG330" s="218">
        <f t="shared" si="16"/>
        <v>0</v>
      </c>
      <c r="BH330" s="218">
        <f t="shared" si="17"/>
        <v>0</v>
      </c>
      <c r="BI330" s="218">
        <f t="shared" si="18"/>
        <v>0</v>
      </c>
      <c r="BJ330" s="18" t="s">
        <v>185</v>
      </c>
      <c r="BK330" s="218">
        <f t="shared" si="19"/>
        <v>0</v>
      </c>
      <c r="BL330" s="18" t="s">
        <v>263</v>
      </c>
      <c r="BM330" s="217" t="s">
        <v>586</v>
      </c>
    </row>
    <row r="331" spans="1:65" s="2" customFormat="1" ht="21.75" customHeight="1">
      <c r="A331" s="35"/>
      <c r="B331" s="36"/>
      <c r="C331" s="205" t="s">
        <v>587</v>
      </c>
      <c r="D331" s="205" t="s">
        <v>180</v>
      </c>
      <c r="E331" s="206" t="s">
        <v>588</v>
      </c>
      <c r="F331" s="207" t="s">
        <v>589</v>
      </c>
      <c r="G331" s="208" t="s">
        <v>426</v>
      </c>
      <c r="H331" s="274"/>
      <c r="I331" s="210"/>
      <c r="J331" s="211">
        <f t="shared" si="10"/>
        <v>0</v>
      </c>
      <c r="K331" s="212"/>
      <c r="L331" s="40"/>
      <c r="M331" s="213" t="s">
        <v>1</v>
      </c>
      <c r="N331" s="214" t="s">
        <v>46</v>
      </c>
      <c r="O331" s="72"/>
      <c r="P331" s="215">
        <f t="shared" si="11"/>
        <v>0</v>
      </c>
      <c r="Q331" s="215">
        <v>0</v>
      </c>
      <c r="R331" s="215">
        <f t="shared" si="12"/>
        <v>0</v>
      </c>
      <c r="S331" s="215">
        <v>0</v>
      </c>
      <c r="T331" s="216">
        <f t="shared" si="1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263</v>
      </c>
      <c r="AT331" s="217" t="s">
        <v>180</v>
      </c>
      <c r="AU331" s="217" t="s">
        <v>185</v>
      </c>
      <c r="AY331" s="18" t="s">
        <v>177</v>
      </c>
      <c r="BE331" s="218">
        <f t="shared" si="14"/>
        <v>0</v>
      </c>
      <c r="BF331" s="218">
        <f t="shared" si="15"/>
        <v>0</v>
      </c>
      <c r="BG331" s="218">
        <f t="shared" si="16"/>
        <v>0</v>
      </c>
      <c r="BH331" s="218">
        <f t="shared" si="17"/>
        <v>0</v>
      </c>
      <c r="BI331" s="218">
        <f t="shared" si="18"/>
        <v>0</v>
      </c>
      <c r="BJ331" s="18" t="s">
        <v>185</v>
      </c>
      <c r="BK331" s="218">
        <f t="shared" si="19"/>
        <v>0</v>
      </c>
      <c r="BL331" s="18" t="s">
        <v>263</v>
      </c>
      <c r="BM331" s="217" t="s">
        <v>590</v>
      </c>
    </row>
    <row r="332" spans="1:65" s="12" customFormat="1" ht="22.8" customHeight="1">
      <c r="B332" s="189"/>
      <c r="C332" s="190"/>
      <c r="D332" s="191" t="s">
        <v>79</v>
      </c>
      <c r="E332" s="203" t="s">
        <v>591</v>
      </c>
      <c r="F332" s="203" t="s">
        <v>592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P333</f>
        <v>0</v>
      </c>
      <c r="Q332" s="197"/>
      <c r="R332" s="198">
        <f>R333</f>
        <v>1.0399999999999999E-3</v>
      </c>
      <c r="S332" s="197"/>
      <c r="T332" s="199">
        <f>T333</f>
        <v>0</v>
      </c>
      <c r="AR332" s="200" t="s">
        <v>185</v>
      </c>
      <c r="AT332" s="201" t="s">
        <v>79</v>
      </c>
      <c r="AU332" s="201" t="s">
        <v>88</v>
      </c>
      <c r="AY332" s="200" t="s">
        <v>177</v>
      </c>
      <c r="BK332" s="202">
        <f>BK333</f>
        <v>0</v>
      </c>
    </row>
    <row r="333" spans="1:65" s="2" customFormat="1" ht="21.75" customHeight="1">
      <c r="A333" s="35"/>
      <c r="B333" s="36"/>
      <c r="C333" s="205" t="s">
        <v>593</v>
      </c>
      <c r="D333" s="205" t="s">
        <v>180</v>
      </c>
      <c r="E333" s="206" t="s">
        <v>594</v>
      </c>
      <c r="F333" s="207" t="s">
        <v>595</v>
      </c>
      <c r="G333" s="208" t="s">
        <v>192</v>
      </c>
      <c r="H333" s="209">
        <v>1</v>
      </c>
      <c r="I333" s="210"/>
      <c r="J333" s="211">
        <f>ROUND(I333*H333,2)</f>
        <v>0</v>
      </c>
      <c r="K333" s="212"/>
      <c r="L333" s="40"/>
      <c r="M333" s="213" t="s">
        <v>1</v>
      </c>
      <c r="N333" s="214" t="s">
        <v>46</v>
      </c>
      <c r="O333" s="72"/>
      <c r="P333" s="215">
        <f>O333*H333</f>
        <v>0</v>
      </c>
      <c r="Q333" s="215">
        <v>1.0399999999999999E-3</v>
      </c>
      <c r="R333" s="215">
        <f>Q333*H333</f>
        <v>1.0399999999999999E-3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263</v>
      </c>
      <c r="AT333" s="217" t="s">
        <v>180</v>
      </c>
      <c r="AU333" s="217" t="s">
        <v>185</v>
      </c>
      <c r="AY333" s="18" t="s">
        <v>177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185</v>
      </c>
      <c r="BK333" s="218">
        <f>ROUND(I333*H333,2)</f>
        <v>0</v>
      </c>
      <c r="BL333" s="18" t="s">
        <v>263</v>
      </c>
      <c r="BM333" s="217" t="s">
        <v>596</v>
      </c>
    </row>
    <row r="334" spans="1:65" s="12" customFormat="1" ht="22.8" customHeight="1">
      <c r="B334" s="189"/>
      <c r="C334" s="190"/>
      <c r="D334" s="191" t="s">
        <v>79</v>
      </c>
      <c r="E334" s="203" t="s">
        <v>597</v>
      </c>
      <c r="F334" s="203" t="s">
        <v>598</v>
      </c>
      <c r="G334" s="190"/>
      <c r="H334" s="190"/>
      <c r="I334" s="193"/>
      <c r="J334" s="204">
        <f>BK334</f>
        <v>0</v>
      </c>
      <c r="K334" s="190"/>
      <c r="L334" s="195"/>
      <c r="M334" s="196"/>
      <c r="N334" s="197"/>
      <c r="O334" s="197"/>
      <c r="P334" s="198">
        <f>SUM(P335:P342)</f>
        <v>0</v>
      </c>
      <c r="Q334" s="197"/>
      <c r="R334" s="198">
        <f>SUM(R335:R342)</f>
        <v>7.5060000000000005E-3</v>
      </c>
      <c r="S334" s="197"/>
      <c r="T334" s="199">
        <f>SUM(T335:T342)</f>
        <v>0.12852000000000002</v>
      </c>
      <c r="AR334" s="200" t="s">
        <v>185</v>
      </c>
      <c r="AT334" s="201" t="s">
        <v>79</v>
      </c>
      <c r="AU334" s="201" t="s">
        <v>88</v>
      </c>
      <c r="AY334" s="200" t="s">
        <v>177</v>
      </c>
      <c r="BK334" s="202">
        <f>SUM(BK335:BK342)</f>
        <v>0</v>
      </c>
    </row>
    <row r="335" spans="1:65" s="2" customFormat="1" ht="16.5" customHeight="1">
      <c r="A335" s="35"/>
      <c r="B335" s="36"/>
      <c r="C335" s="205" t="s">
        <v>599</v>
      </c>
      <c r="D335" s="205" t="s">
        <v>180</v>
      </c>
      <c r="E335" s="206" t="s">
        <v>600</v>
      </c>
      <c r="F335" s="207" t="s">
        <v>601</v>
      </c>
      <c r="G335" s="208" t="s">
        <v>210</v>
      </c>
      <c r="H335" s="209">
        <v>5.4</v>
      </c>
      <c r="I335" s="210"/>
      <c r="J335" s="211">
        <f>ROUND(I335*H335,2)</f>
        <v>0</v>
      </c>
      <c r="K335" s="212"/>
      <c r="L335" s="40"/>
      <c r="M335" s="213" t="s">
        <v>1</v>
      </c>
      <c r="N335" s="214" t="s">
        <v>46</v>
      </c>
      <c r="O335" s="72"/>
      <c r="P335" s="215">
        <f>O335*H335</f>
        <v>0</v>
      </c>
      <c r="Q335" s="215">
        <v>0</v>
      </c>
      <c r="R335" s="215">
        <f>Q335*H335</f>
        <v>0</v>
      </c>
      <c r="S335" s="215">
        <v>2.3800000000000002E-2</v>
      </c>
      <c r="T335" s="216">
        <f>S335*H335</f>
        <v>0.12852000000000002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263</v>
      </c>
      <c r="AT335" s="217" t="s">
        <v>180</v>
      </c>
      <c r="AU335" s="217" t="s">
        <v>185</v>
      </c>
      <c r="AY335" s="18" t="s">
        <v>177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185</v>
      </c>
      <c r="BK335" s="218">
        <f>ROUND(I335*H335,2)</f>
        <v>0</v>
      </c>
      <c r="BL335" s="18" t="s">
        <v>263</v>
      </c>
      <c r="BM335" s="217" t="s">
        <v>602</v>
      </c>
    </row>
    <row r="336" spans="1:65" s="14" customFormat="1" ht="10.199999999999999">
      <c r="B336" s="230"/>
      <c r="C336" s="231"/>
      <c r="D336" s="221" t="s">
        <v>187</v>
      </c>
      <c r="E336" s="232" t="s">
        <v>1</v>
      </c>
      <c r="F336" s="233" t="s">
        <v>603</v>
      </c>
      <c r="G336" s="231"/>
      <c r="H336" s="234">
        <v>5.4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187</v>
      </c>
      <c r="AU336" s="240" t="s">
        <v>185</v>
      </c>
      <c r="AV336" s="14" t="s">
        <v>185</v>
      </c>
      <c r="AW336" s="14" t="s">
        <v>36</v>
      </c>
      <c r="AX336" s="14" t="s">
        <v>88</v>
      </c>
      <c r="AY336" s="240" t="s">
        <v>177</v>
      </c>
    </row>
    <row r="337" spans="1:65" s="2" customFormat="1" ht="16.5" customHeight="1">
      <c r="A337" s="35"/>
      <c r="B337" s="36"/>
      <c r="C337" s="205" t="s">
        <v>604</v>
      </c>
      <c r="D337" s="205" t="s">
        <v>180</v>
      </c>
      <c r="E337" s="206" t="s">
        <v>605</v>
      </c>
      <c r="F337" s="207" t="s">
        <v>606</v>
      </c>
      <c r="G337" s="208" t="s">
        <v>210</v>
      </c>
      <c r="H337" s="209">
        <v>5.4</v>
      </c>
      <c r="I337" s="210"/>
      <c r="J337" s="211">
        <f>ROUND(I337*H337,2)</f>
        <v>0</v>
      </c>
      <c r="K337" s="212"/>
      <c r="L337" s="40"/>
      <c r="M337" s="213" t="s">
        <v>1</v>
      </c>
      <c r="N337" s="214" t="s">
        <v>46</v>
      </c>
      <c r="O337" s="72"/>
      <c r="P337" s="215">
        <f>O337*H337</f>
        <v>0</v>
      </c>
      <c r="Q337" s="215">
        <v>1.39E-3</v>
      </c>
      <c r="R337" s="215">
        <f>Q337*H337</f>
        <v>7.5060000000000005E-3</v>
      </c>
      <c r="S337" s="215">
        <v>0</v>
      </c>
      <c r="T337" s="21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263</v>
      </c>
      <c r="AT337" s="217" t="s">
        <v>180</v>
      </c>
      <c r="AU337" s="217" t="s">
        <v>185</v>
      </c>
      <c r="AY337" s="18" t="s">
        <v>177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185</v>
      </c>
      <c r="BK337" s="218">
        <f>ROUND(I337*H337,2)</f>
        <v>0</v>
      </c>
      <c r="BL337" s="18" t="s">
        <v>263</v>
      </c>
      <c r="BM337" s="217" t="s">
        <v>607</v>
      </c>
    </row>
    <row r="338" spans="1:65" s="14" customFormat="1" ht="10.199999999999999">
      <c r="B338" s="230"/>
      <c r="C338" s="231"/>
      <c r="D338" s="221" t="s">
        <v>187</v>
      </c>
      <c r="E338" s="232" t="s">
        <v>1</v>
      </c>
      <c r="F338" s="233" t="s">
        <v>608</v>
      </c>
      <c r="G338" s="231"/>
      <c r="H338" s="234">
        <v>5.4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187</v>
      </c>
      <c r="AU338" s="240" t="s">
        <v>185</v>
      </c>
      <c r="AV338" s="14" t="s">
        <v>185</v>
      </c>
      <c r="AW338" s="14" t="s">
        <v>36</v>
      </c>
      <c r="AX338" s="14" t="s">
        <v>88</v>
      </c>
      <c r="AY338" s="240" t="s">
        <v>177</v>
      </c>
    </row>
    <row r="339" spans="1:65" s="2" customFormat="1" ht="16.5" customHeight="1">
      <c r="A339" s="35"/>
      <c r="B339" s="36"/>
      <c r="C339" s="205" t="s">
        <v>609</v>
      </c>
      <c r="D339" s="205" t="s">
        <v>180</v>
      </c>
      <c r="E339" s="206" t="s">
        <v>610</v>
      </c>
      <c r="F339" s="207" t="s">
        <v>611</v>
      </c>
      <c r="G339" s="208" t="s">
        <v>210</v>
      </c>
      <c r="H339" s="209">
        <v>5.4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46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263</v>
      </c>
      <c r="AT339" s="217" t="s">
        <v>180</v>
      </c>
      <c r="AU339" s="217" t="s">
        <v>185</v>
      </c>
      <c r="AY339" s="18" t="s">
        <v>177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185</v>
      </c>
      <c r="BK339" s="218">
        <f>ROUND(I339*H339,2)</f>
        <v>0</v>
      </c>
      <c r="BL339" s="18" t="s">
        <v>263</v>
      </c>
      <c r="BM339" s="217" t="s">
        <v>612</v>
      </c>
    </row>
    <row r="340" spans="1:65" s="14" customFormat="1" ht="10.199999999999999">
      <c r="B340" s="230"/>
      <c r="C340" s="231"/>
      <c r="D340" s="221" t="s">
        <v>187</v>
      </c>
      <c r="E340" s="232" t="s">
        <v>1</v>
      </c>
      <c r="F340" s="233" t="s">
        <v>608</v>
      </c>
      <c r="G340" s="231"/>
      <c r="H340" s="234">
        <v>5.4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187</v>
      </c>
      <c r="AU340" s="240" t="s">
        <v>185</v>
      </c>
      <c r="AV340" s="14" t="s">
        <v>185</v>
      </c>
      <c r="AW340" s="14" t="s">
        <v>36</v>
      </c>
      <c r="AX340" s="14" t="s">
        <v>88</v>
      </c>
      <c r="AY340" s="240" t="s">
        <v>177</v>
      </c>
    </row>
    <row r="341" spans="1:65" s="2" customFormat="1" ht="21.75" customHeight="1">
      <c r="A341" s="35"/>
      <c r="B341" s="36"/>
      <c r="C341" s="205" t="s">
        <v>613</v>
      </c>
      <c r="D341" s="205" t="s">
        <v>180</v>
      </c>
      <c r="E341" s="206" t="s">
        <v>614</v>
      </c>
      <c r="F341" s="207" t="s">
        <v>615</v>
      </c>
      <c r="G341" s="208" t="s">
        <v>371</v>
      </c>
      <c r="H341" s="209">
        <v>1</v>
      </c>
      <c r="I341" s="210"/>
      <c r="J341" s="211">
        <f>ROUND(I341*H341,2)</f>
        <v>0</v>
      </c>
      <c r="K341" s="212"/>
      <c r="L341" s="40"/>
      <c r="M341" s="213" t="s">
        <v>1</v>
      </c>
      <c r="N341" s="214" t="s">
        <v>46</v>
      </c>
      <c r="O341" s="72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263</v>
      </c>
      <c r="AT341" s="217" t="s">
        <v>180</v>
      </c>
      <c r="AU341" s="217" t="s">
        <v>185</v>
      </c>
      <c r="AY341" s="18" t="s">
        <v>177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185</v>
      </c>
      <c r="BK341" s="218">
        <f>ROUND(I341*H341,2)</f>
        <v>0</v>
      </c>
      <c r="BL341" s="18" t="s">
        <v>263</v>
      </c>
      <c r="BM341" s="217" t="s">
        <v>616</v>
      </c>
    </row>
    <row r="342" spans="1:65" s="2" customFormat="1" ht="21.75" customHeight="1">
      <c r="A342" s="35"/>
      <c r="B342" s="36"/>
      <c r="C342" s="205" t="s">
        <v>617</v>
      </c>
      <c r="D342" s="205" t="s">
        <v>180</v>
      </c>
      <c r="E342" s="206" t="s">
        <v>618</v>
      </c>
      <c r="F342" s="207" t="s">
        <v>619</v>
      </c>
      <c r="G342" s="208" t="s">
        <v>426</v>
      </c>
      <c r="H342" s="274"/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46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263</v>
      </c>
      <c r="AT342" s="217" t="s">
        <v>180</v>
      </c>
      <c r="AU342" s="217" t="s">
        <v>185</v>
      </c>
      <c r="AY342" s="18" t="s">
        <v>177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185</v>
      </c>
      <c r="BK342" s="218">
        <f>ROUND(I342*H342,2)</f>
        <v>0</v>
      </c>
      <c r="BL342" s="18" t="s">
        <v>263</v>
      </c>
      <c r="BM342" s="217" t="s">
        <v>620</v>
      </c>
    </row>
    <row r="343" spans="1:65" s="12" customFormat="1" ht="22.8" customHeight="1">
      <c r="B343" s="189"/>
      <c r="C343" s="190"/>
      <c r="D343" s="191" t="s">
        <v>79</v>
      </c>
      <c r="E343" s="203" t="s">
        <v>621</v>
      </c>
      <c r="F343" s="203" t="s">
        <v>622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SUM(P344:P374)</f>
        <v>0</v>
      </c>
      <c r="Q343" s="197"/>
      <c r="R343" s="198">
        <f>SUM(R344:R374)</f>
        <v>2.4039999999999999E-2</v>
      </c>
      <c r="S343" s="197"/>
      <c r="T343" s="199">
        <f>SUM(T344:T374)</f>
        <v>0</v>
      </c>
      <c r="AR343" s="200" t="s">
        <v>185</v>
      </c>
      <c r="AT343" s="201" t="s">
        <v>79</v>
      </c>
      <c r="AU343" s="201" t="s">
        <v>88</v>
      </c>
      <c r="AY343" s="200" t="s">
        <v>177</v>
      </c>
      <c r="BK343" s="202">
        <f>SUM(BK344:BK374)</f>
        <v>0</v>
      </c>
    </row>
    <row r="344" spans="1:65" s="2" customFormat="1" ht="21.75" customHeight="1">
      <c r="A344" s="35"/>
      <c r="B344" s="36"/>
      <c r="C344" s="205" t="s">
        <v>623</v>
      </c>
      <c r="D344" s="205" t="s">
        <v>180</v>
      </c>
      <c r="E344" s="206" t="s">
        <v>624</v>
      </c>
      <c r="F344" s="207" t="s">
        <v>625</v>
      </c>
      <c r="G344" s="208" t="s">
        <v>203</v>
      </c>
      <c r="H344" s="209">
        <v>24</v>
      </c>
      <c r="I344" s="210"/>
      <c r="J344" s="211">
        <f t="shared" ref="J344:J374" si="20">ROUND(I344*H344,2)</f>
        <v>0</v>
      </c>
      <c r="K344" s="212"/>
      <c r="L344" s="40"/>
      <c r="M344" s="213" t="s">
        <v>1</v>
      </c>
      <c r="N344" s="214" t="s">
        <v>46</v>
      </c>
      <c r="O344" s="72"/>
      <c r="P344" s="215">
        <f t="shared" ref="P344:P374" si="21">O344*H344</f>
        <v>0</v>
      </c>
      <c r="Q344" s="215">
        <v>0</v>
      </c>
      <c r="R344" s="215">
        <f t="shared" ref="R344:R374" si="22">Q344*H344</f>
        <v>0</v>
      </c>
      <c r="S344" s="215">
        <v>0</v>
      </c>
      <c r="T344" s="216">
        <f t="shared" ref="T344:T374" si="23"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263</v>
      </c>
      <c r="AT344" s="217" t="s">
        <v>180</v>
      </c>
      <c r="AU344" s="217" t="s">
        <v>185</v>
      </c>
      <c r="AY344" s="18" t="s">
        <v>177</v>
      </c>
      <c r="BE344" s="218">
        <f t="shared" ref="BE344:BE374" si="24">IF(N344="základní",J344,0)</f>
        <v>0</v>
      </c>
      <c r="BF344" s="218">
        <f t="shared" ref="BF344:BF374" si="25">IF(N344="snížená",J344,0)</f>
        <v>0</v>
      </c>
      <c r="BG344" s="218">
        <f t="shared" ref="BG344:BG374" si="26">IF(N344="zákl. přenesená",J344,0)</f>
        <v>0</v>
      </c>
      <c r="BH344" s="218">
        <f t="shared" ref="BH344:BH374" si="27">IF(N344="sníž. přenesená",J344,0)</f>
        <v>0</v>
      </c>
      <c r="BI344" s="218">
        <f t="shared" ref="BI344:BI374" si="28">IF(N344="nulová",J344,0)</f>
        <v>0</v>
      </c>
      <c r="BJ344" s="18" t="s">
        <v>185</v>
      </c>
      <c r="BK344" s="218">
        <f t="shared" ref="BK344:BK374" si="29">ROUND(I344*H344,2)</f>
        <v>0</v>
      </c>
      <c r="BL344" s="18" t="s">
        <v>263</v>
      </c>
      <c r="BM344" s="217" t="s">
        <v>1216</v>
      </c>
    </row>
    <row r="345" spans="1:65" s="2" customFormat="1" ht="16.5" customHeight="1">
      <c r="A345" s="35"/>
      <c r="B345" s="36"/>
      <c r="C345" s="263" t="s">
        <v>627</v>
      </c>
      <c r="D345" s="263" t="s">
        <v>339</v>
      </c>
      <c r="E345" s="264" t="s">
        <v>628</v>
      </c>
      <c r="F345" s="265" t="s">
        <v>629</v>
      </c>
      <c r="G345" s="266" t="s">
        <v>203</v>
      </c>
      <c r="H345" s="267">
        <v>24</v>
      </c>
      <c r="I345" s="268"/>
      <c r="J345" s="269">
        <f t="shared" si="20"/>
        <v>0</v>
      </c>
      <c r="K345" s="270"/>
      <c r="L345" s="271"/>
      <c r="M345" s="272" t="s">
        <v>1</v>
      </c>
      <c r="N345" s="273" t="s">
        <v>46</v>
      </c>
      <c r="O345" s="72"/>
      <c r="P345" s="215">
        <f t="shared" si="21"/>
        <v>0</v>
      </c>
      <c r="Q345" s="215">
        <v>6.9999999999999994E-5</v>
      </c>
      <c r="R345" s="215">
        <f t="shared" si="22"/>
        <v>1.6799999999999999E-3</v>
      </c>
      <c r="S345" s="215">
        <v>0</v>
      </c>
      <c r="T345" s="216">
        <f t="shared" si="2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360</v>
      </c>
      <c r="AT345" s="217" t="s">
        <v>339</v>
      </c>
      <c r="AU345" s="217" t="s">
        <v>185</v>
      </c>
      <c r="AY345" s="18" t="s">
        <v>177</v>
      </c>
      <c r="BE345" s="218">
        <f t="shared" si="24"/>
        <v>0</v>
      </c>
      <c r="BF345" s="218">
        <f t="shared" si="25"/>
        <v>0</v>
      </c>
      <c r="BG345" s="218">
        <f t="shared" si="26"/>
        <v>0</v>
      </c>
      <c r="BH345" s="218">
        <f t="shared" si="27"/>
        <v>0</v>
      </c>
      <c r="BI345" s="218">
        <f t="shared" si="28"/>
        <v>0</v>
      </c>
      <c r="BJ345" s="18" t="s">
        <v>185</v>
      </c>
      <c r="BK345" s="218">
        <f t="shared" si="29"/>
        <v>0</v>
      </c>
      <c r="BL345" s="18" t="s">
        <v>263</v>
      </c>
      <c r="BM345" s="217" t="s">
        <v>1217</v>
      </c>
    </row>
    <row r="346" spans="1:65" s="2" customFormat="1" ht="16.5" customHeight="1">
      <c r="A346" s="35"/>
      <c r="B346" s="36"/>
      <c r="C346" s="205" t="s">
        <v>631</v>
      </c>
      <c r="D346" s="205" t="s">
        <v>180</v>
      </c>
      <c r="E346" s="206" t="s">
        <v>632</v>
      </c>
      <c r="F346" s="207" t="s">
        <v>633</v>
      </c>
      <c r="G346" s="208" t="s">
        <v>192</v>
      </c>
      <c r="H346" s="209">
        <v>28</v>
      </c>
      <c r="I346" s="210"/>
      <c r="J346" s="211">
        <f t="shared" si="20"/>
        <v>0</v>
      </c>
      <c r="K346" s="212"/>
      <c r="L346" s="40"/>
      <c r="M346" s="213" t="s">
        <v>1</v>
      </c>
      <c r="N346" s="214" t="s">
        <v>46</v>
      </c>
      <c r="O346" s="72"/>
      <c r="P346" s="215">
        <f t="shared" si="21"/>
        <v>0</v>
      </c>
      <c r="Q346" s="215">
        <v>0</v>
      </c>
      <c r="R346" s="215">
        <f t="shared" si="22"/>
        <v>0</v>
      </c>
      <c r="S346" s="215">
        <v>0</v>
      </c>
      <c r="T346" s="216">
        <f t="shared" si="2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263</v>
      </c>
      <c r="AT346" s="217" t="s">
        <v>180</v>
      </c>
      <c r="AU346" s="217" t="s">
        <v>185</v>
      </c>
      <c r="AY346" s="18" t="s">
        <v>177</v>
      </c>
      <c r="BE346" s="218">
        <f t="shared" si="24"/>
        <v>0</v>
      </c>
      <c r="BF346" s="218">
        <f t="shared" si="25"/>
        <v>0</v>
      </c>
      <c r="BG346" s="218">
        <f t="shared" si="26"/>
        <v>0</v>
      </c>
      <c r="BH346" s="218">
        <f t="shared" si="27"/>
        <v>0</v>
      </c>
      <c r="BI346" s="218">
        <f t="shared" si="28"/>
        <v>0</v>
      </c>
      <c r="BJ346" s="18" t="s">
        <v>185</v>
      </c>
      <c r="BK346" s="218">
        <f t="shared" si="29"/>
        <v>0</v>
      </c>
      <c r="BL346" s="18" t="s">
        <v>263</v>
      </c>
      <c r="BM346" s="217" t="s">
        <v>1218</v>
      </c>
    </row>
    <row r="347" spans="1:65" s="2" customFormat="1" ht="16.5" customHeight="1">
      <c r="A347" s="35"/>
      <c r="B347" s="36"/>
      <c r="C347" s="263" t="s">
        <v>635</v>
      </c>
      <c r="D347" s="263" t="s">
        <v>339</v>
      </c>
      <c r="E347" s="264" t="s">
        <v>636</v>
      </c>
      <c r="F347" s="265" t="s">
        <v>637</v>
      </c>
      <c r="G347" s="266" t="s">
        <v>192</v>
      </c>
      <c r="H347" s="267">
        <v>28</v>
      </c>
      <c r="I347" s="268"/>
      <c r="J347" s="269">
        <f t="shared" si="20"/>
        <v>0</v>
      </c>
      <c r="K347" s="270"/>
      <c r="L347" s="271"/>
      <c r="M347" s="272" t="s">
        <v>1</v>
      </c>
      <c r="N347" s="273" t="s">
        <v>46</v>
      </c>
      <c r="O347" s="72"/>
      <c r="P347" s="215">
        <f t="shared" si="21"/>
        <v>0</v>
      </c>
      <c r="Q347" s="215">
        <v>5.0000000000000002E-5</v>
      </c>
      <c r="R347" s="215">
        <f t="shared" si="22"/>
        <v>1.4E-3</v>
      </c>
      <c r="S347" s="215">
        <v>0</v>
      </c>
      <c r="T347" s="216">
        <f t="shared" si="2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360</v>
      </c>
      <c r="AT347" s="217" t="s">
        <v>339</v>
      </c>
      <c r="AU347" s="217" t="s">
        <v>185</v>
      </c>
      <c r="AY347" s="18" t="s">
        <v>177</v>
      </c>
      <c r="BE347" s="218">
        <f t="shared" si="24"/>
        <v>0</v>
      </c>
      <c r="BF347" s="218">
        <f t="shared" si="25"/>
        <v>0</v>
      </c>
      <c r="BG347" s="218">
        <f t="shared" si="26"/>
        <v>0</v>
      </c>
      <c r="BH347" s="218">
        <f t="shared" si="27"/>
        <v>0</v>
      </c>
      <c r="BI347" s="218">
        <f t="shared" si="28"/>
        <v>0</v>
      </c>
      <c r="BJ347" s="18" t="s">
        <v>185</v>
      </c>
      <c r="BK347" s="218">
        <f t="shared" si="29"/>
        <v>0</v>
      </c>
      <c r="BL347" s="18" t="s">
        <v>263</v>
      </c>
      <c r="BM347" s="217" t="s">
        <v>1219</v>
      </c>
    </row>
    <row r="348" spans="1:65" s="2" customFormat="1" ht="21.75" customHeight="1">
      <c r="A348" s="35"/>
      <c r="B348" s="36"/>
      <c r="C348" s="205" t="s">
        <v>639</v>
      </c>
      <c r="D348" s="205" t="s">
        <v>180</v>
      </c>
      <c r="E348" s="206" t="s">
        <v>640</v>
      </c>
      <c r="F348" s="207" t="s">
        <v>641</v>
      </c>
      <c r="G348" s="208" t="s">
        <v>203</v>
      </c>
      <c r="H348" s="209">
        <v>70</v>
      </c>
      <c r="I348" s="210"/>
      <c r="J348" s="211">
        <f t="shared" si="20"/>
        <v>0</v>
      </c>
      <c r="K348" s="212"/>
      <c r="L348" s="40"/>
      <c r="M348" s="213" t="s">
        <v>1</v>
      </c>
      <c r="N348" s="214" t="s">
        <v>46</v>
      </c>
      <c r="O348" s="72"/>
      <c r="P348" s="215">
        <f t="shared" si="21"/>
        <v>0</v>
      </c>
      <c r="Q348" s="215">
        <v>0</v>
      </c>
      <c r="R348" s="215">
        <f t="shared" si="22"/>
        <v>0</v>
      </c>
      <c r="S348" s="215">
        <v>0</v>
      </c>
      <c r="T348" s="216">
        <f t="shared" si="2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263</v>
      </c>
      <c r="AT348" s="217" t="s">
        <v>180</v>
      </c>
      <c r="AU348" s="217" t="s">
        <v>185</v>
      </c>
      <c r="AY348" s="18" t="s">
        <v>177</v>
      </c>
      <c r="BE348" s="218">
        <f t="shared" si="24"/>
        <v>0</v>
      </c>
      <c r="BF348" s="218">
        <f t="shared" si="25"/>
        <v>0</v>
      </c>
      <c r="BG348" s="218">
        <f t="shared" si="26"/>
        <v>0</v>
      </c>
      <c r="BH348" s="218">
        <f t="shared" si="27"/>
        <v>0</v>
      </c>
      <c r="BI348" s="218">
        <f t="shared" si="28"/>
        <v>0</v>
      </c>
      <c r="BJ348" s="18" t="s">
        <v>185</v>
      </c>
      <c r="BK348" s="218">
        <f t="shared" si="29"/>
        <v>0</v>
      </c>
      <c r="BL348" s="18" t="s">
        <v>263</v>
      </c>
      <c r="BM348" s="217" t="s">
        <v>1220</v>
      </c>
    </row>
    <row r="349" spans="1:65" s="2" customFormat="1" ht="16.5" customHeight="1">
      <c r="A349" s="35"/>
      <c r="B349" s="36"/>
      <c r="C349" s="263" t="s">
        <v>643</v>
      </c>
      <c r="D349" s="263" t="s">
        <v>339</v>
      </c>
      <c r="E349" s="264" t="s">
        <v>644</v>
      </c>
      <c r="F349" s="265" t="s">
        <v>645</v>
      </c>
      <c r="G349" s="266" t="s">
        <v>203</v>
      </c>
      <c r="H349" s="267">
        <v>70</v>
      </c>
      <c r="I349" s="268"/>
      <c r="J349" s="269">
        <f t="shared" si="20"/>
        <v>0</v>
      </c>
      <c r="K349" s="270"/>
      <c r="L349" s="271"/>
      <c r="M349" s="272" t="s">
        <v>1</v>
      </c>
      <c r="N349" s="273" t="s">
        <v>46</v>
      </c>
      <c r="O349" s="72"/>
      <c r="P349" s="215">
        <f t="shared" si="21"/>
        <v>0</v>
      </c>
      <c r="Q349" s="215">
        <v>1.2E-4</v>
      </c>
      <c r="R349" s="215">
        <f t="shared" si="22"/>
        <v>8.3999999999999995E-3</v>
      </c>
      <c r="S349" s="215">
        <v>0</v>
      </c>
      <c r="T349" s="216">
        <f t="shared" si="2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360</v>
      </c>
      <c r="AT349" s="217" t="s">
        <v>339</v>
      </c>
      <c r="AU349" s="217" t="s">
        <v>185</v>
      </c>
      <c r="AY349" s="18" t="s">
        <v>177</v>
      </c>
      <c r="BE349" s="218">
        <f t="shared" si="24"/>
        <v>0</v>
      </c>
      <c r="BF349" s="218">
        <f t="shared" si="25"/>
        <v>0</v>
      </c>
      <c r="BG349" s="218">
        <f t="shared" si="26"/>
        <v>0</v>
      </c>
      <c r="BH349" s="218">
        <f t="shared" si="27"/>
        <v>0</v>
      </c>
      <c r="BI349" s="218">
        <f t="shared" si="28"/>
        <v>0</v>
      </c>
      <c r="BJ349" s="18" t="s">
        <v>185</v>
      </c>
      <c r="BK349" s="218">
        <f t="shared" si="29"/>
        <v>0</v>
      </c>
      <c r="BL349" s="18" t="s">
        <v>263</v>
      </c>
      <c r="BM349" s="217" t="s">
        <v>1221</v>
      </c>
    </row>
    <row r="350" spans="1:65" s="2" customFormat="1" ht="21.75" customHeight="1">
      <c r="A350" s="35"/>
      <c r="B350" s="36"/>
      <c r="C350" s="205" t="s">
        <v>647</v>
      </c>
      <c r="D350" s="205" t="s">
        <v>180</v>
      </c>
      <c r="E350" s="206" t="s">
        <v>648</v>
      </c>
      <c r="F350" s="207" t="s">
        <v>649</v>
      </c>
      <c r="G350" s="208" t="s">
        <v>203</v>
      </c>
      <c r="H350" s="209">
        <v>45</v>
      </c>
      <c r="I350" s="210"/>
      <c r="J350" s="211">
        <f t="shared" si="20"/>
        <v>0</v>
      </c>
      <c r="K350" s="212"/>
      <c r="L350" s="40"/>
      <c r="M350" s="213" t="s">
        <v>1</v>
      </c>
      <c r="N350" s="214" t="s">
        <v>46</v>
      </c>
      <c r="O350" s="72"/>
      <c r="P350" s="215">
        <f t="shared" si="21"/>
        <v>0</v>
      </c>
      <c r="Q350" s="215">
        <v>0</v>
      </c>
      <c r="R350" s="215">
        <f t="shared" si="22"/>
        <v>0</v>
      </c>
      <c r="S350" s="215">
        <v>0</v>
      </c>
      <c r="T350" s="216">
        <f t="shared" si="2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263</v>
      </c>
      <c r="AT350" s="217" t="s">
        <v>180</v>
      </c>
      <c r="AU350" s="217" t="s">
        <v>185</v>
      </c>
      <c r="AY350" s="18" t="s">
        <v>177</v>
      </c>
      <c r="BE350" s="218">
        <f t="shared" si="24"/>
        <v>0</v>
      </c>
      <c r="BF350" s="218">
        <f t="shared" si="25"/>
        <v>0</v>
      </c>
      <c r="BG350" s="218">
        <f t="shared" si="26"/>
        <v>0</v>
      </c>
      <c r="BH350" s="218">
        <f t="shared" si="27"/>
        <v>0</v>
      </c>
      <c r="BI350" s="218">
        <f t="shared" si="28"/>
        <v>0</v>
      </c>
      <c r="BJ350" s="18" t="s">
        <v>185</v>
      </c>
      <c r="BK350" s="218">
        <f t="shared" si="29"/>
        <v>0</v>
      </c>
      <c r="BL350" s="18" t="s">
        <v>263</v>
      </c>
      <c r="BM350" s="217" t="s">
        <v>1222</v>
      </c>
    </row>
    <row r="351" spans="1:65" s="2" customFormat="1" ht="16.5" customHeight="1">
      <c r="A351" s="35"/>
      <c r="B351" s="36"/>
      <c r="C351" s="263" t="s">
        <v>651</v>
      </c>
      <c r="D351" s="263" t="s">
        <v>339</v>
      </c>
      <c r="E351" s="264" t="s">
        <v>652</v>
      </c>
      <c r="F351" s="265" t="s">
        <v>653</v>
      </c>
      <c r="G351" s="266" t="s">
        <v>203</v>
      </c>
      <c r="H351" s="267">
        <v>45</v>
      </c>
      <c r="I351" s="268"/>
      <c r="J351" s="269">
        <f t="shared" si="20"/>
        <v>0</v>
      </c>
      <c r="K351" s="270"/>
      <c r="L351" s="271"/>
      <c r="M351" s="272" t="s">
        <v>1</v>
      </c>
      <c r="N351" s="273" t="s">
        <v>46</v>
      </c>
      <c r="O351" s="72"/>
      <c r="P351" s="215">
        <f t="shared" si="21"/>
        <v>0</v>
      </c>
      <c r="Q351" s="215">
        <v>1.7000000000000001E-4</v>
      </c>
      <c r="R351" s="215">
        <f t="shared" si="22"/>
        <v>7.6500000000000005E-3</v>
      </c>
      <c r="S351" s="215">
        <v>0</v>
      </c>
      <c r="T351" s="216">
        <f t="shared" si="2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360</v>
      </c>
      <c r="AT351" s="217" t="s">
        <v>339</v>
      </c>
      <c r="AU351" s="217" t="s">
        <v>185</v>
      </c>
      <c r="AY351" s="18" t="s">
        <v>177</v>
      </c>
      <c r="BE351" s="218">
        <f t="shared" si="24"/>
        <v>0</v>
      </c>
      <c r="BF351" s="218">
        <f t="shared" si="25"/>
        <v>0</v>
      </c>
      <c r="BG351" s="218">
        <f t="shared" si="26"/>
        <v>0</v>
      </c>
      <c r="BH351" s="218">
        <f t="shared" si="27"/>
        <v>0</v>
      </c>
      <c r="BI351" s="218">
        <f t="shared" si="28"/>
        <v>0</v>
      </c>
      <c r="BJ351" s="18" t="s">
        <v>185</v>
      </c>
      <c r="BK351" s="218">
        <f t="shared" si="29"/>
        <v>0</v>
      </c>
      <c r="BL351" s="18" t="s">
        <v>263</v>
      </c>
      <c r="BM351" s="217" t="s">
        <v>1223</v>
      </c>
    </row>
    <row r="352" spans="1:65" s="2" customFormat="1" ht="21.75" customHeight="1">
      <c r="A352" s="35"/>
      <c r="B352" s="36"/>
      <c r="C352" s="205" t="s">
        <v>655</v>
      </c>
      <c r="D352" s="205" t="s">
        <v>180</v>
      </c>
      <c r="E352" s="206" t="s">
        <v>656</v>
      </c>
      <c r="F352" s="207" t="s">
        <v>657</v>
      </c>
      <c r="G352" s="208" t="s">
        <v>203</v>
      </c>
      <c r="H352" s="209">
        <v>1</v>
      </c>
      <c r="I352" s="210"/>
      <c r="J352" s="211">
        <f t="shared" si="20"/>
        <v>0</v>
      </c>
      <c r="K352" s="212"/>
      <c r="L352" s="40"/>
      <c r="M352" s="213" t="s">
        <v>1</v>
      </c>
      <c r="N352" s="214" t="s">
        <v>46</v>
      </c>
      <c r="O352" s="72"/>
      <c r="P352" s="215">
        <f t="shared" si="21"/>
        <v>0</v>
      </c>
      <c r="Q352" s="215">
        <v>0</v>
      </c>
      <c r="R352" s="215">
        <f t="shared" si="22"/>
        <v>0</v>
      </c>
      <c r="S352" s="215">
        <v>0</v>
      </c>
      <c r="T352" s="216">
        <f t="shared" si="2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263</v>
      </c>
      <c r="AT352" s="217" t="s">
        <v>180</v>
      </c>
      <c r="AU352" s="217" t="s">
        <v>185</v>
      </c>
      <c r="AY352" s="18" t="s">
        <v>177</v>
      </c>
      <c r="BE352" s="218">
        <f t="shared" si="24"/>
        <v>0</v>
      </c>
      <c r="BF352" s="218">
        <f t="shared" si="25"/>
        <v>0</v>
      </c>
      <c r="BG352" s="218">
        <f t="shared" si="26"/>
        <v>0</v>
      </c>
      <c r="BH352" s="218">
        <f t="shared" si="27"/>
        <v>0</v>
      </c>
      <c r="BI352" s="218">
        <f t="shared" si="28"/>
        <v>0</v>
      </c>
      <c r="BJ352" s="18" t="s">
        <v>185</v>
      </c>
      <c r="BK352" s="218">
        <f t="shared" si="29"/>
        <v>0</v>
      </c>
      <c r="BL352" s="18" t="s">
        <v>263</v>
      </c>
      <c r="BM352" s="217" t="s">
        <v>1224</v>
      </c>
    </row>
    <row r="353" spans="1:65" s="2" customFormat="1" ht="16.5" customHeight="1">
      <c r="A353" s="35"/>
      <c r="B353" s="36"/>
      <c r="C353" s="263" t="s">
        <v>659</v>
      </c>
      <c r="D353" s="263" t="s">
        <v>339</v>
      </c>
      <c r="E353" s="264" t="s">
        <v>660</v>
      </c>
      <c r="F353" s="265" t="s">
        <v>661</v>
      </c>
      <c r="G353" s="266" t="s">
        <v>203</v>
      </c>
      <c r="H353" s="267">
        <v>1</v>
      </c>
      <c r="I353" s="268"/>
      <c r="J353" s="269">
        <f t="shared" si="20"/>
        <v>0</v>
      </c>
      <c r="K353" s="270"/>
      <c r="L353" s="271"/>
      <c r="M353" s="272" t="s">
        <v>1</v>
      </c>
      <c r="N353" s="273" t="s">
        <v>46</v>
      </c>
      <c r="O353" s="72"/>
      <c r="P353" s="215">
        <f t="shared" si="21"/>
        <v>0</v>
      </c>
      <c r="Q353" s="215">
        <v>3.4000000000000002E-4</v>
      </c>
      <c r="R353" s="215">
        <f t="shared" si="22"/>
        <v>3.4000000000000002E-4</v>
      </c>
      <c r="S353" s="215">
        <v>0</v>
      </c>
      <c r="T353" s="216">
        <f t="shared" si="2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360</v>
      </c>
      <c r="AT353" s="217" t="s">
        <v>339</v>
      </c>
      <c r="AU353" s="217" t="s">
        <v>185</v>
      </c>
      <c r="AY353" s="18" t="s">
        <v>177</v>
      </c>
      <c r="BE353" s="218">
        <f t="shared" si="24"/>
        <v>0</v>
      </c>
      <c r="BF353" s="218">
        <f t="shared" si="25"/>
        <v>0</v>
      </c>
      <c r="BG353" s="218">
        <f t="shared" si="26"/>
        <v>0</v>
      </c>
      <c r="BH353" s="218">
        <f t="shared" si="27"/>
        <v>0</v>
      </c>
      <c r="BI353" s="218">
        <f t="shared" si="28"/>
        <v>0</v>
      </c>
      <c r="BJ353" s="18" t="s">
        <v>185</v>
      </c>
      <c r="BK353" s="218">
        <f t="shared" si="29"/>
        <v>0</v>
      </c>
      <c r="BL353" s="18" t="s">
        <v>263</v>
      </c>
      <c r="BM353" s="217" t="s">
        <v>1225</v>
      </c>
    </row>
    <row r="354" spans="1:65" s="2" customFormat="1" ht="21.75" customHeight="1">
      <c r="A354" s="35"/>
      <c r="B354" s="36"/>
      <c r="C354" s="205" t="s">
        <v>663</v>
      </c>
      <c r="D354" s="205" t="s">
        <v>180</v>
      </c>
      <c r="E354" s="206" t="s">
        <v>664</v>
      </c>
      <c r="F354" s="207" t="s">
        <v>665</v>
      </c>
      <c r="G354" s="208" t="s">
        <v>203</v>
      </c>
      <c r="H354" s="209">
        <v>30</v>
      </c>
      <c r="I354" s="210"/>
      <c r="J354" s="211">
        <f t="shared" si="20"/>
        <v>0</v>
      </c>
      <c r="K354" s="212"/>
      <c r="L354" s="40"/>
      <c r="M354" s="213" t="s">
        <v>1</v>
      </c>
      <c r="N354" s="214" t="s">
        <v>46</v>
      </c>
      <c r="O354" s="72"/>
      <c r="P354" s="215">
        <f t="shared" si="21"/>
        <v>0</v>
      </c>
      <c r="Q354" s="215">
        <v>0</v>
      </c>
      <c r="R354" s="215">
        <f t="shared" si="22"/>
        <v>0</v>
      </c>
      <c r="S354" s="215">
        <v>0</v>
      </c>
      <c r="T354" s="216">
        <f t="shared" si="2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263</v>
      </c>
      <c r="AT354" s="217" t="s">
        <v>180</v>
      </c>
      <c r="AU354" s="217" t="s">
        <v>185</v>
      </c>
      <c r="AY354" s="18" t="s">
        <v>177</v>
      </c>
      <c r="BE354" s="218">
        <f t="shared" si="24"/>
        <v>0</v>
      </c>
      <c r="BF354" s="218">
        <f t="shared" si="25"/>
        <v>0</v>
      </c>
      <c r="BG354" s="218">
        <f t="shared" si="26"/>
        <v>0</v>
      </c>
      <c r="BH354" s="218">
        <f t="shared" si="27"/>
        <v>0</v>
      </c>
      <c r="BI354" s="218">
        <f t="shared" si="28"/>
        <v>0</v>
      </c>
      <c r="BJ354" s="18" t="s">
        <v>185</v>
      </c>
      <c r="BK354" s="218">
        <f t="shared" si="29"/>
        <v>0</v>
      </c>
      <c r="BL354" s="18" t="s">
        <v>263</v>
      </c>
      <c r="BM354" s="217" t="s">
        <v>1226</v>
      </c>
    </row>
    <row r="355" spans="1:65" s="2" customFormat="1" ht="21.75" customHeight="1">
      <c r="A355" s="35"/>
      <c r="B355" s="36"/>
      <c r="C355" s="205" t="s">
        <v>667</v>
      </c>
      <c r="D355" s="205" t="s">
        <v>180</v>
      </c>
      <c r="E355" s="206" t="s">
        <v>668</v>
      </c>
      <c r="F355" s="207" t="s">
        <v>669</v>
      </c>
      <c r="G355" s="208" t="s">
        <v>192</v>
      </c>
      <c r="H355" s="209">
        <v>30</v>
      </c>
      <c r="I355" s="210"/>
      <c r="J355" s="211">
        <f t="shared" si="20"/>
        <v>0</v>
      </c>
      <c r="K355" s="212"/>
      <c r="L355" s="40"/>
      <c r="M355" s="213" t="s">
        <v>1</v>
      </c>
      <c r="N355" s="214" t="s">
        <v>46</v>
      </c>
      <c r="O355" s="72"/>
      <c r="P355" s="215">
        <f t="shared" si="21"/>
        <v>0</v>
      </c>
      <c r="Q355" s="215">
        <v>0</v>
      </c>
      <c r="R355" s="215">
        <f t="shared" si="22"/>
        <v>0</v>
      </c>
      <c r="S355" s="215">
        <v>0</v>
      </c>
      <c r="T355" s="216">
        <f t="shared" si="2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263</v>
      </c>
      <c r="AT355" s="217" t="s">
        <v>180</v>
      </c>
      <c r="AU355" s="217" t="s">
        <v>185</v>
      </c>
      <c r="AY355" s="18" t="s">
        <v>177</v>
      </c>
      <c r="BE355" s="218">
        <f t="shared" si="24"/>
        <v>0</v>
      </c>
      <c r="BF355" s="218">
        <f t="shared" si="25"/>
        <v>0</v>
      </c>
      <c r="BG355" s="218">
        <f t="shared" si="26"/>
        <v>0</v>
      </c>
      <c r="BH355" s="218">
        <f t="shared" si="27"/>
        <v>0</v>
      </c>
      <c r="BI355" s="218">
        <f t="shared" si="28"/>
        <v>0</v>
      </c>
      <c r="BJ355" s="18" t="s">
        <v>185</v>
      </c>
      <c r="BK355" s="218">
        <f t="shared" si="29"/>
        <v>0</v>
      </c>
      <c r="BL355" s="18" t="s">
        <v>263</v>
      </c>
      <c r="BM355" s="217" t="s">
        <v>1227</v>
      </c>
    </row>
    <row r="356" spans="1:65" s="2" customFormat="1" ht="21.75" customHeight="1">
      <c r="A356" s="35"/>
      <c r="B356" s="36"/>
      <c r="C356" s="205" t="s">
        <v>671</v>
      </c>
      <c r="D356" s="205" t="s">
        <v>180</v>
      </c>
      <c r="E356" s="206" t="s">
        <v>672</v>
      </c>
      <c r="F356" s="207" t="s">
        <v>673</v>
      </c>
      <c r="G356" s="208" t="s">
        <v>192</v>
      </c>
      <c r="H356" s="209">
        <v>5</v>
      </c>
      <c r="I356" s="210"/>
      <c r="J356" s="211">
        <f t="shared" si="20"/>
        <v>0</v>
      </c>
      <c r="K356" s="212"/>
      <c r="L356" s="40"/>
      <c r="M356" s="213" t="s">
        <v>1</v>
      </c>
      <c r="N356" s="214" t="s">
        <v>46</v>
      </c>
      <c r="O356" s="72"/>
      <c r="P356" s="215">
        <f t="shared" si="21"/>
        <v>0</v>
      </c>
      <c r="Q356" s="215">
        <v>0</v>
      </c>
      <c r="R356" s="215">
        <f t="shared" si="22"/>
        <v>0</v>
      </c>
      <c r="S356" s="215">
        <v>0</v>
      </c>
      <c r="T356" s="216">
        <f t="shared" si="2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263</v>
      </c>
      <c r="AT356" s="217" t="s">
        <v>180</v>
      </c>
      <c r="AU356" s="217" t="s">
        <v>185</v>
      </c>
      <c r="AY356" s="18" t="s">
        <v>177</v>
      </c>
      <c r="BE356" s="218">
        <f t="shared" si="24"/>
        <v>0</v>
      </c>
      <c r="BF356" s="218">
        <f t="shared" si="25"/>
        <v>0</v>
      </c>
      <c r="BG356" s="218">
        <f t="shared" si="26"/>
        <v>0</v>
      </c>
      <c r="BH356" s="218">
        <f t="shared" si="27"/>
        <v>0</v>
      </c>
      <c r="BI356" s="218">
        <f t="shared" si="28"/>
        <v>0</v>
      </c>
      <c r="BJ356" s="18" t="s">
        <v>185</v>
      </c>
      <c r="BK356" s="218">
        <f t="shared" si="29"/>
        <v>0</v>
      </c>
      <c r="BL356" s="18" t="s">
        <v>263</v>
      </c>
      <c r="BM356" s="217" t="s">
        <v>1228</v>
      </c>
    </row>
    <row r="357" spans="1:65" s="2" customFormat="1" ht="21.75" customHeight="1">
      <c r="A357" s="35"/>
      <c r="B357" s="36"/>
      <c r="C357" s="205" t="s">
        <v>675</v>
      </c>
      <c r="D357" s="205" t="s">
        <v>180</v>
      </c>
      <c r="E357" s="206" t="s">
        <v>676</v>
      </c>
      <c r="F357" s="207" t="s">
        <v>677</v>
      </c>
      <c r="G357" s="208" t="s">
        <v>192</v>
      </c>
      <c r="H357" s="209">
        <v>5</v>
      </c>
      <c r="I357" s="210"/>
      <c r="J357" s="211">
        <f t="shared" si="20"/>
        <v>0</v>
      </c>
      <c r="K357" s="212"/>
      <c r="L357" s="40"/>
      <c r="M357" s="213" t="s">
        <v>1</v>
      </c>
      <c r="N357" s="214" t="s">
        <v>46</v>
      </c>
      <c r="O357" s="72"/>
      <c r="P357" s="215">
        <f t="shared" si="21"/>
        <v>0</v>
      </c>
      <c r="Q357" s="215">
        <v>0</v>
      </c>
      <c r="R357" s="215">
        <f t="shared" si="22"/>
        <v>0</v>
      </c>
      <c r="S357" s="215">
        <v>0</v>
      </c>
      <c r="T357" s="216">
        <f t="shared" si="2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263</v>
      </c>
      <c r="AT357" s="217" t="s">
        <v>180</v>
      </c>
      <c r="AU357" s="217" t="s">
        <v>185</v>
      </c>
      <c r="AY357" s="18" t="s">
        <v>177</v>
      </c>
      <c r="BE357" s="218">
        <f t="shared" si="24"/>
        <v>0</v>
      </c>
      <c r="BF357" s="218">
        <f t="shared" si="25"/>
        <v>0</v>
      </c>
      <c r="BG357" s="218">
        <f t="shared" si="26"/>
        <v>0</v>
      </c>
      <c r="BH357" s="218">
        <f t="shared" si="27"/>
        <v>0</v>
      </c>
      <c r="BI357" s="218">
        <f t="shared" si="28"/>
        <v>0</v>
      </c>
      <c r="BJ357" s="18" t="s">
        <v>185</v>
      </c>
      <c r="BK357" s="218">
        <f t="shared" si="29"/>
        <v>0</v>
      </c>
      <c r="BL357" s="18" t="s">
        <v>263</v>
      </c>
      <c r="BM357" s="217" t="s">
        <v>1229</v>
      </c>
    </row>
    <row r="358" spans="1:65" s="2" customFormat="1" ht="16.5" customHeight="1">
      <c r="A358" s="35"/>
      <c r="B358" s="36"/>
      <c r="C358" s="263" t="s">
        <v>679</v>
      </c>
      <c r="D358" s="263" t="s">
        <v>339</v>
      </c>
      <c r="E358" s="264" t="s">
        <v>680</v>
      </c>
      <c r="F358" s="265" t="s">
        <v>681</v>
      </c>
      <c r="G358" s="266" t="s">
        <v>192</v>
      </c>
      <c r="H358" s="267">
        <v>5</v>
      </c>
      <c r="I358" s="268"/>
      <c r="J358" s="269">
        <f t="shared" si="20"/>
        <v>0</v>
      </c>
      <c r="K358" s="270"/>
      <c r="L358" s="271"/>
      <c r="M358" s="272" t="s">
        <v>1</v>
      </c>
      <c r="N358" s="273" t="s">
        <v>46</v>
      </c>
      <c r="O358" s="72"/>
      <c r="P358" s="215">
        <f t="shared" si="21"/>
        <v>0</v>
      </c>
      <c r="Q358" s="215">
        <v>5.0000000000000002E-5</v>
      </c>
      <c r="R358" s="215">
        <f t="shared" si="22"/>
        <v>2.5000000000000001E-4</v>
      </c>
      <c r="S358" s="215">
        <v>0</v>
      </c>
      <c r="T358" s="216">
        <f t="shared" si="2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360</v>
      </c>
      <c r="AT358" s="217" t="s">
        <v>339</v>
      </c>
      <c r="AU358" s="217" t="s">
        <v>185</v>
      </c>
      <c r="AY358" s="18" t="s">
        <v>177</v>
      </c>
      <c r="BE358" s="218">
        <f t="shared" si="24"/>
        <v>0</v>
      </c>
      <c r="BF358" s="218">
        <f t="shared" si="25"/>
        <v>0</v>
      </c>
      <c r="BG358" s="218">
        <f t="shared" si="26"/>
        <v>0</v>
      </c>
      <c r="BH358" s="218">
        <f t="shared" si="27"/>
        <v>0</v>
      </c>
      <c r="BI358" s="218">
        <f t="shared" si="28"/>
        <v>0</v>
      </c>
      <c r="BJ358" s="18" t="s">
        <v>185</v>
      </c>
      <c r="BK358" s="218">
        <f t="shared" si="29"/>
        <v>0</v>
      </c>
      <c r="BL358" s="18" t="s">
        <v>263</v>
      </c>
      <c r="BM358" s="217" t="s">
        <v>1230</v>
      </c>
    </row>
    <row r="359" spans="1:65" s="2" customFormat="1" ht="16.5" customHeight="1">
      <c r="A359" s="35"/>
      <c r="B359" s="36"/>
      <c r="C359" s="205" t="s">
        <v>683</v>
      </c>
      <c r="D359" s="205" t="s">
        <v>180</v>
      </c>
      <c r="E359" s="206" t="s">
        <v>684</v>
      </c>
      <c r="F359" s="207" t="s">
        <v>685</v>
      </c>
      <c r="G359" s="208" t="s">
        <v>192</v>
      </c>
      <c r="H359" s="209">
        <v>2</v>
      </c>
      <c r="I359" s="210"/>
      <c r="J359" s="211">
        <f t="shared" si="20"/>
        <v>0</v>
      </c>
      <c r="K359" s="212"/>
      <c r="L359" s="40"/>
      <c r="M359" s="213" t="s">
        <v>1</v>
      </c>
      <c r="N359" s="214" t="s">
        <v>46</v>
      </c>
      <c r="O359" s="72"/>
      <c r="P359" s="215">
        <f t="shared" si="21"/>
        <v>0</v>
      </c>
      <c r="Q359" s="215">
        <v>0</v>
      </c>
      <c r="R359" s="215">
        <f t="shared" si="22"/>
        <v>0</v>
      </c>
      <c r="S359" s="215">
        <v>0</v>
      </c>
      <c r="T359" s="216">
        <f t="shared" si="2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263</v>
      </c>
      <c r="AT359" s="217" t="s">
        <v>180</v>
      </c>
      <c r="AU359" s="217" t="s">
        <v>185</v>
      </c>
      <c r="AY359" s="18" t="s">
        <v>177</v>
      </c>
      <c r="BE359" s="218">
        <f t="shared" si="24"/>
        <v>0</v>
      </c>
      <c r="BF359" s="218">
        <f t="shared" si="25"/>
        <v>0</v>
      </c>
      <c r="BG359" s="218">
        <f t="shared" si="26"/>
        <v>0</v>
      </c>
      <c r="BH359" s="218">
        <f t="shared" si="27"/>
        <v>0</v>
      </c>
      <c r="BI359" s="218">
        <f t="shared" si="28"/>
        <v>0</v>
      </c>
      <c r="BJ359" s="18" t="s">
        <v>185</v>
      </c>
      <c r="BK359" s="218">
        <f t="shared" si="29"/>
        <v>0</v>
      </c>
      <c r="BL359" s="18" t="s">
        <v>263</v>
      </c>
      <c r="BM359" s="217" t="s">
        <v>1231</v>
      </c>
    </row>
    <row r="360" spans="1:65" s="2" customFormat="1" ht="16.5" customHeight="1">
      <c r="A360" s="35"/>
      <c r="B360" s="36"/>
      <c r="C360" s="263" t="s">
        <v>687</v>
      </c>
      <c r="D360" s="263" t="s">
        <v>339</v>
      </c>
      <c r="E360" s="264" t="s">
        <v>688</v>
      </c>
      <c r="F360" s="265" t="s">
        <v>689</v>
      </c>
      <c r="G360" s="266" t="s">
        <v>192</v>
      </c>
      <c r="H360" s="267">
        <v>2</v>
      </c>
      <c r="I360" s="268"/>
      <c r="J360" s="269">
        <f t="shared" si="20"/>
        <v>0</v>
      </c>
      <c r="K360" s="270"/>
      <c r="L360" s="271"/>
      <c r="M360" s="272" t="s">
        <v>1</v>
      </c>
      <c r="N360" s="273" t="s">
        <v>46</v>
      </c>
      <c r="O360" s="72"/>
      <c r="P360" s="215">
        <f t="shared" si="21"/>
        <v>0</v>
      </c>
      <c r="Q360" s="215">
        <v>5.0000000000000002E-5</v>
      </c>
      <c r="R360" s="215">
        <f t="shared" si="22"/>
        <v>1E-4</v>
      </c>
      <c r="S360" s="215">
        <v>0</v>
      </c>
      <c r="T360" s="216">
        <f t="shared" si="2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7" t="s">
        <v>360</v>
      </c>
      <c r="AT360" s="217" t="s">
        <v>339</v>
      </c>
      <c r="AU360" s="217" t="s">
        <v>185</v>
      </c>
      <c r="AY360" s="18" t="s">
        <v>177</v>
      </c>
      <c r="BE360" s="218">
        <f t="shared" si="24"/>
        <v>0</v>
      </c>
      <c r="BF360" s="218">
        <f t="shared" si="25"/>
        <v>0</v>
      </c>
      <c r="BG360" s="218">
        <f t="shared" si="26"/>
        <v>0</v>
      </c>
      <c r="BH360" s="218">
        <f t="shared" si="27"/>
        <v>0</v>
      </c>
      <c r="BI360" s="218">
        <f t="shared" si="28"/>
        <v>0</v>
      </c>
      <c r="BJ360" s="18" t="s">
        <v>185</v>
      </c>
      <c r="BK360" s="218">
        <f t="shared" si="29"/>
        <v>0</v>
      </c>
      <c r="BL360" s="18" t="s">
        <v>263</v>
      </c>
      <c r="BM360" s="217" t="s">
        <v>1232</v>
      </c>
    </row>
    <row r="361" spans="1:65" s="2" customFormat="1" ht="21.75" customHeight="1">
      <c r="A361" s="35"/>
      <c r="B361" s="36"/>
      <c r="C361" s="205" t="s">
        <v>691</v>
      </c>
      <c r="D361" s="205" t="s">
        <v>180</v>
      </c>
      <c r="E361" s="206" t="s">
        <v>692</v>
      </c>
      <c r="F361" s="207" t="s">
        <v>693</v>
      </c>
      <c r="G361" s="208" t="s">
        <v>192</v>
      </c>
      <c r="H361" s="209">
        <v>3</v>
      </c>
      <c r="I361" s="210"/>
      <c r="J361" s="211">
        <f t="shared" si="20"/>
        <v>0</v>
      </c>
      <c r="K361" s="212"/>
      <c r="L361" s="40"/>
      <c r="M361" s="213" t="s">
        <v>1</v>
      </c>
      <c r="N361" s="214" t="s">
        <v>46</v>
      </c>
      <c r="O361" s="72"/>
      <c r="P361" s="215">
        <f t="shared" si="21"/>
        <v>0</v>
      </c>
      <c r="Q361" s="215">
        <v>0</v>
      </c>
      <c r="R361" s="215">
        <f t="shared" si="22"/>
        <v>0</v>
      </c>
      <c r="S361" s="215">
        <v>0</v>
      </c>
      <c r="T361" s="216">
        <f t="shared" si="2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263</v>
      </c>
      <c r="AT361" s="217" t="s">
        <v>180</v>
      </c>
      <c r="AU361" s="217" t="s">
        <v>185</v>
      </c>
      <c r="AY361" s="18" t="s">
        <v>177</v>
      </c>
      <c r="BE361" s="218">
        <f t="shared" si="24"/>
        <v>0</v>
      </c>
      <c r="BF361" s="218">
        <f t="shared" si="25"/>
        <v>0</v>
      </c>
      <c r="BG361" s="218">
        <f t="shared" si="26"/>
        <v>0</v>
      </c>
      <c r="BH361" s="218">
        <f t="shared" si="27"/>
        <v>0</v>
      </c>
      <c r="BI361" s="218">
        <f t="shared" si="28"/>
        <v>0</v>
      </c>
      <c r="BJ361" s="18" t="s">
        <v>185</v>
      </c>
      <c r="BK361" s="218">
        <f t="shared" si="29"/>
        <v>0</v>
      </c>
      <c r="BL361" s="18" t="s">
        <v>263</v>
      </c>
      <c r="BM361" s="217" t="s">
        <v>1233</v>
      </c>
    </row>
    <row r="362" spans="1:65" s="2" customFormat="1" ht="16.5" customHeight="1">
      <c r="A362" s="35"/>
      <c r="B362" s="36"/>
      <c r="C362" s="263" t="s">
        <v>695</v>
      </c>
      <c r="D362" s="263" t="s">
        <v>339</v>
      </c>
      <c r="E362" s="264" t="s">
        <v>696</v>
      </c>
      <c r="F362" s="265" t="s">
        <v>697</v>
      </c>
      <c r="G362" s="266" t="s">
        <v>192</v>
      </c>
      <c r="H362" s="267">
        <v>3</v>
      </c>
      <c r="I362" s="268"/>
      <c r="J362" s="269">
        <f t="shared" si="20"/>
        <v>0</v>
      </c>
      <c r="K362" s="270"/>
      <c r="L362" s="271"/>
      <c r="M362" s="272" t="s">
        <v>1</v>
      </c>
      <c r="N362" s="273" t="s">
        <v>46</v>
      </c>
      <c r="O362" s="72"/>
      <c r="P362" s="215">
        <f t="shared" si="21"/>
        <v>0</v>
      </c>
      <c r="Q362" s="215">
        <v>6.0000000000000002E-5</v>
      </c>
      <c r="R362" s="215">
        <f t="shared" si="22"/>
        <v>1.8000000000000001E-4</v>
      </c>
      <c r="S362" s="215">
        <v>0</v>
      </c>
      <c r="T362" s="216">
        <f t="shared" si="2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360</v>
      </c>
      <c r="AT362" s="217" t="s">
        <v>339</v>
      </c>
      <c r="AU362" s="217" t="s">
        <v>185</v>
      </c>
      <c r="AY362" s="18" t="s">
        <v>177</v>
      </c>
      <c r="BE362" s="218">
        <f t="shared" si="24"/>
        <v>0</v>
      </c>
      <c r="BF362" s="218">
        <f t="shared" si="25"/>
        <v>0</v>
      </c>
      <c r="BG362" s="218">
        <f t="shared" si="26"/>
        <v>0</v>
      </c>
      <c r="BH362" s="218">
        <f t="shared" si="27"/>
        <v>0</v>
      </c>
      <c r="BI362" s="218">
        <f t="shared" si="28"/>
        <v>0</v>
      </c>
      <c r="BJ362" s="18" t="s">
        <v>185</v>
      </c>
      <c r="BK362" s="218">
        <f t="shared" si="29"/>
        <v>0</v>
      </c>
      <c r="BL362" s="18" t="s">
        <v>263</v>
      </c>
      <c r="BM362" s="217" t="s">
        <v>1234</v>
      </c>
    </row>
    <row r="363" spans="1:65" s="2" customFormat="1" ht="21.75" customHeight="1">
      <c r="A363" s="35"/>
      <c r="B363" s="36"/>
      <c r="C363" s="205" t="s">
        <v>699</v>
      </c>
      <c r="D363" s="205" t="s">
        <v>180</v>
      </c>
      <c r="E363" s="206" t="s">
        <v>700</v>
      </c>
      <c r="F363" s="207" t="s">
        <v>701</v>
      </c>
      <c r="G363" s="208" t="s">
        <v>192</v>
      </c>
      <c r="H363" s="209">
        <v>11</v>
      </c>
      <c r="I363" s="210"/>
      <c r="J363" s="211">
        <f t="shared" si="20"/>
        <v>0</v>
      </c>
      <c r="K363" s="212"/>
      <c r="L363" s="40"/>
      <c r="M363" s="213" t="s">
        <v>1</v>
      </c>
      <c r="N363" s="214" t="s">
        <v>46</v>
      </c>
      <c r="O363" s="72"/>
      <c r="P363" s="215">
        <f t="shared" si="21"/>
        <v>0</v>
      </c>
      <c r="Q363" s="215">
        <v>0</v>
      </c>
      <c r="R363" s="215">
        <f t="shared" si="22"/>
        <v>0</v>
      </c>
      <c r="S363" s="215">
        <v>0</v>
      </c>
      <c r="T363" s="216">
        <f t="shared" si="2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263</v>
      </c>
      <c r="AT363" s="217" t="s">
        <v>180</v>
      </c>
      <c r="AU363" s="217" t="s">
        <v>185</v>
      </c>
      <c r="AY363" s="18" t="s">
        <v>177</v>
      </c>
      <c r="BE363" s="218">
        <f t="shared" si="24"/>
        <v>0</v>
      </c>
      <c r="BF363" s="218">
        <f t="shared" si="25"/>
        <v>0</v>
      </c>
      <c r="BG363" s="218">
        <f t="shared" si="26"/>
        <v>0</v>
      </c>
      <c r="BH363" s="218">
        <f t="shared" si="27"/>
        <v>0</v>
      </c>
      <c r="BI363" s="218">
        <f t="shared" si="28"/>
        <v>0</v>
      </c>
      <c r="BJ363" s="18" t="s">
        <v>185</v>
      </c>
      <c r="BK363" s="218">
        <f t="shared" si="29"/>
        <v>0</v>
      </c>
      <c r="BL363" s="18" t="s">
        <v>263</v>
      </c>
      <c r="BM363" s="217" t="s">
        <v>1235</v>
      </c>
    </row>
    <row r="364" spans="1:65" s="2" customFormat="1" ht="16.5" customHeight="1">
      <c r="A364" s="35"/>
      <c r="B364" s="36"/>
      <c r="C364" s="263" t="s">
        <v>703</v>
      </c>
      <c r="D364" s="263" t="s">
        <v>339</v>
      </c>
      <c r="E364" s="264" t="s">
        <v>704</v>
      </c>
      <c r="F364" s="265" t="s">
        <v>705</v>
      </c>
      <c r="G364" s="266" t="s">
        <v>192</v>
      </c>
      <c r="H364" s="267">
        <v>11</v>
      </c>
      <c r="I364" s="268"/>
      <c r="J364" s="269">
        <f t="shared" si="20"/>
        <v>0</v>
      </c>
      <c r="K364" s="270"/>
      <c r="L364" s="271"/>
      <c r="M364" s="272" t="s">
        <v>1</v>
      </c>
      <c r="N364" s="273" t="s">
        <v>46</v>
      </c>
      <c r="O364" s="72"/>
      <c r="P364" s="215">
        <f t="shared" si="21"/>
        <v>0</v>
      </c>
      <c r="Q364" s="215">
        <v>6.0000000000000002E-5</v>
      </c>
      <c r="R364" s="215">
        <f t="shared" si="22"/>
        <v>6.6E-4</v>
      </c>
      <c r="S364" s="215">
        <v>0</v>
      </c>
      <c r="T364" s="216">
        <f t="shared" si="2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360</v>
      </c>
      <c r="AT364" s="217" t="s">
        <v>339</v>
      </c>
      <c r="AU364" s="217" t="s">
        <v>185</v>
      </c>
      <c r="AY364" s="18" t="s">
        <v>177</v>
      </c>
      <c r="BE364" s="218">
        <f t="shared" si="24"/>
        <v>0</v>
      </c>
      <c r="BF364" s="218">
        <f t="shared" si="25"/>
        <v>0</v>
      </c>
      <c r="BG364" s="218">
        <f t="shared" si="26"/>
        <v>0</v>
      </c>
      <c r="BH364" s="218">
        <f t="shared" si="27"/>
        <v>0</v>
      </c>
      <c r="BI364" s="218">
        <f t="shared" si="28"/>
        <v>0</v>
      </c>
      <c r="BJ364" s="18" t="s">
        <v>185</v>
      </c>
      <c r="BK364" s="218">
        <f t="shared" si="29"/>
        <v>0</v>
      </c>
      <c r="BL364" s="18" t="s">
        <v>263</v>
      </c>
      <c r="BM364" s="217" t="s">
        <v>1236</v>
      </c>
    </row>
    <row r="365" spans="1:65" s="2" customFormat="1" ht="16.5" customHeight="1">
      <c r="A365" s="35"/>
      <c r="B365" s="36"/>
      <c r="C365" s="205" t="s">
        <v>707</v>
      </c>
      <c r="D365" s="205" t="s">
        <v>180</v>
      </c>
      <c r="E365" s="206" t="s">
        <v>708</v>
      </c>
      <c r="F365" s="207" t="s">
        <v>709</v>
      </c>
      <c r="G365" s="208" t="s">
        <v>203</v>
      </c>
      <c r="H365" s="209">
        <v>4</v>
      </c>
      <c r="I365" s="210"/>
      <c r="J365" s="211">
        <f t="shared" si="20"/>
        <v>0</v>
      </c>
      <c r="K365" s="212"/>
      <c r="L365" s="40"/>
      <c r="M365" s="213" t="s">
        <v>1</v>
      </c>
      <c r="N365" s="214" t="s">
        <v>46</v>
      </c>
      <c r="O365" s="72"/>
      <c r="P365" s="215">
        <f t="shared" si="21"/>
        <v>0</v>
      </c>
      <c r="Q365" s="215">
        <v>0</v>
      </c>
      <c r="R365" s="215">
        <f t="shared" si="22"/>
        <v>0</v>
      </c>
      <c r="S365" s="215">
        <v>0</v>
      </c>
      <c r="T365" s="216">
        <f t="shared" si="2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263</v>
      </c>
      <c r="AT365" s="217" t="s">
        <v>180</v>
      </c>
      <c r="AU365" s="217" t="s">
        <v>185</v>
      </c>
      <c r="AY365" s="18" t="s">
        <v>177</v>
      </c>
      <c r="BE365" s="218">
        <f t="shared" si="24"/>
        <v>0</v>
      </c>
      <c r="BF365" s="218">
        <f t="shared" si="25"/>
        <v>0</v>
      </c>
      <c r="BG365" s="218">
        <f t="shared" si="26"/>
        <v>0</v>
      </c>
      <c r="BH365" s="218">
        <f t="shared" si="27"/>
        <v>0</v>
      </c>
      <c r="BI365" s="218">
        <f t="shared" si="28"/>
        <v>0</v>
      </c>
      <c r="BJ365" s="18" t="s">
        <v>185</v>
      </c>
      <c r="BK365" s="218">
        <f t="shared" si="29"/>
        <v>0</v>
      </c>
      <c r="BL365" s="18" t="s">
        <v>263</v>
      </c>
      <c r="BM365" s="217" t="s">
        <v>710</v>
      </c>
    </row>
    <row r="366" spans="1:65" s="2" customFormat="1" ht="21.75" customHeight="1">
      <c r="A366" s="35"/>
      <c r="B366" s="36"/>
      <c r="C366" s="205" t="s">
        <v>711</v>
      </c>
      <c r="D366" s="205" t="s">
        <v>180</v>
      </c>
      <c r="E366" s="206" t="s">
        <v>712</v>
      </c>
      <c r="F366" s="207" t="s">
        <v>713</v>
      </c>
      <c r="G366" s="208" t="s">
        <v>203</v>
      </c>
      <c r="H366" s="209">
        <v>1</v>
      </c>
      <c r="I366" s="210"/>
      <c r="J366" s="211">
        <f t="shared" si="20"/>
        <v>0</v>
      </c>
      <c r="K366" s="212"/>
      <c r="L366" s="40"/>
      <c r="M366" s="213" t="s">
        <v>1</v>
      </c>
      <c r="N366" s="214" t="s">
        <v>46</v>
      </c>
      <c r="O366" s="72"/>
      <c r="P366" s="215">
        <f t="shared" si="21"/>
        <v>0</v>
      </c>
      <c r="Q366" s="215">
        <v>0</v>
      </c>
      <c r="R366" s="215">
        <f t="shared" si="22"/>
        <v>0</v>
      </c>
      <c r="S366" s="215">
        <v>0</v>
      </c>
      <c r="T366" s="216">
        <f t="shared" si="2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263</v>
      </c>
      <c r="AT366" s="217" t="s">
        <v>180</v>
      </c>
      <c r="AU366" s="217" t="s">
        <v>185</v>
      </c>
      <c r="AY366" s="18" t="s">
        <v>177</v>
      </c>
      <c r="BE366" s="218">
        <f t="shared" si="24"/>
        <v>0</v>
      </c>
      <c r="BF366" s="218">
        <f t="shared" si="25"/>
        <v>0</v>
      </c>
      <c r="BG366" s="218">
        <f t="shared" si="26"/>
        <v>0</v>
      </c>
      <c r="BH366" s="218">
        <f t="shared" si="27"/>
        <v>0</v>
      </c>
      <c r="BI366" s="218">
        <f t="shared" si="28"/>
        <v>0</v>
      </c>
      <c r="BJ366" s="18" t="s">
        <v>185</v>
      </c>
      <c r="BK366" s="218">
        <f t="shared" si="29"/>
        <v>0</v>
      </c>
      <c r="BL366" s="18" t="s">
        <v>263</v>
      </c>
      <c r="BM366" s="217" t="s">
        <v>714</v>
      </c>
    </row>
    <row r="367" spans="1:65" s="2" customFormat="1" ht="16.5" customHeight="1">
      <c r="A367" s="35"/>
      <c r="B367" s="36"/>
      <c r="C367" s="205" t="s">
        <v>715</v>
      </c>
      <c r="D367" s="205" t="s">
        <v>180</v>
      </c>
      <c r="E367" s="206" t="s">
        <v>716</v>
      </c>
      <c r="F367" s="207" t="s">
        <v>717</v>
      </c>
      <c r="G367" s="208" t="s">
        <v>203</v>
      </c>
      <c r="H367" s="209">
        <v>4</v>
      </c>
      <c r="I367" s="210"/>
      <c r="J367" s="211">
        <f t="shared" si="20"/>
        <v>0</v>
      </c>
      <c r="K367" s="212"/>
      <c r="L367" s="40"/>
      <c r="M367" s="213" t="s">
        <v>1</v>
      </c>
      <c r="N367" s="214" t="s">
        <v>46</v>
      </c>
      <c r="O367" s="72"/>
      <c r="P367" s="215">
        <f t="shared" si="21"/>
        <v>0</v>
      </c>
      <c r="Q367" s="215">
        <v>0</v>
      </c>
      <c r="R367" s="215">
        <f t="shared" si="22"/>
        <v>0</v>
      </c>
      <c r="S367" s="215">
        <v>0</v>
      </c>
      <c r="T367" s="216">
        <f t="shared" si="2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263</v>
      </c>
      <c r="AT367" s="217" t="s">
        <v>180</v>
      </c>
      <c r="AU367" s="217" t="s">
        <v>185</v>
      </c>
      <c r="AY367" s="18" t="s">
        <v>177</v>
      </c>
      <c r="BE367" s="218">
        <f t="shared" si="24"/>
        <v>0</v>
      </c>
      <c r="BF367" s="218">
        <f t="shared" si="25"/>
        <v>0</v>
      </c>
      <c r="BG367" s="218">
        <f t="shared" si="26"/>
        <v>0</v>
      </c>
      <c r="BH367" s="218">
        <f t="shared" si="27"/>
        <v>0</v>
      </c>
      <c r="BI367" s="218">
        <f t="shared" si="28"/>
        <v>0</v>
      </c>
      <c r="BJ367" s="18" t="s">
        <v>185</v>
      </c>
      <c r="BK367" s="218">
        <f t="shared" si="29"/>
        <v>0</v>
      </c>
      <c r="BL367" s="18" t="s">
        <v>263</v>
      </c>
      <c r="BM367" s="217" t="s">
        <v>718</v>
      </c>
    </row>
    <row r="368" spans="1:65" s="2" customFormat="1" ht="16.5" customHeight="1">
      <c r="A368" s="35"/>
      <c r="B368" s="36"/>
      <c r="C368" s="205" t="s">
        <v>719</v>
      </c>
      <c r="D368" s="205" t="s">
        <v>180</v>
      </c>
      <c r="E368" s="206" t="s">
        <v>720</v>
      </c>
      <c r="F368" s="207" t="s">
        <v>721</v>
      </c>
      <c r="G368" s="208" t="s">
        <v>371</v>
      </c>
      <c r="H368" s="209">
        <v>1</v>
      </c>
      <c r="I368" s="210"/>
      <c r="J368" s="211">
        <f t="shared" si="20"/>
        <v>0</v>
      </c>
      <c r="K368" s="212"/>
      <c r="L368" s="40"/>
      <c r="M368" s="213" t="s">
        <v>1</v>
      </c>
      <c r="N368" s="214" t="s">
        <v>46</v>
      </c>
      <c r="O368" s="72"/>
      <c r="P368" s="215">
        <f t="shared" si="21"/>
        <v>0</v>
      </c>
      <c r="Q368" s="215">
        <v>0</v>
      </c>
      <c r="R368" s="215">
        <f t="shared" si="22"/>
        <v>0</v>
      </c>
      <c r="S368" s="215">
        <v>0</v>
      </c>
      <c r="T368" s="216">
        <f t="shared" si="2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263</v>
      </c>
      <c r="AT368" s="217" t="s">
        <v>180</v>
      </c>
      <c r="AU368" s="217" t="s">
        <v>185</v>
      </c>
      <c r="AY368" s="18" t="s">
        <v>177</v>
      </c>
      <c r="BE368" s="218">
        <f t="shared" si="24"/>
        <v>0</v>
      </c>
      <c r="BF368" s="218">
        <f t="shared" si="25"/>
        <v>0</v>
      </c>
      <c r="BG368" s="218">
        <f t="shared" si="26"/>
        <v>0</v>
      </c>
      <c r="BH368" s="218">
        <f t="shared" si="27"/>
        <v>0</v>
      </c>
      <c r="BI368" s="218">
        <f t="shared" si="28"/>
        <v>0</v>
      </c>
      <c r="BJ368" s="18" t="s">
        <v>185</v>
      </c>
      <c r="BK368" s="218">
        <f t="shared" si="29"/>
        <v>0</v>
      </c>
      <c r="BL368" s="18" t="s">
        <v>263</v>
      </c>
      <c r="BM368" s="217" t="s">
        <v>722</v>
      </c>
    </row>
    <row r="369" spans="1:65" s="2" customFormat="1" ht="21.75" customHeight="1">
      <c r="A369" s="35"/>
      <c r="B369" s="36"/>
      <c r="C369" s="205" t="s">
        <v>723</v>
      </c>
      <c r="D369" s="205" t="s">
        <v>180</v>
      </c>
      <c r="E369" s="206" t="s">
        <v>724</v>
      </c>
      <c r="F369" s="207" t="s">
        <v>725</v>
      </c>
      <c r="G369" s="208" t="s">
        <v>192</v>
      </c>
      <c r="H369" s="209">
        <v>1</v>
      </c>
      <c r="I369" s="210"/>
      <c r="J369" s="211">
        <f t="shared" si="20"/>
        <v>0</v>
      </c>
      <c r="K369" s="212"/>
      <c r="L369" s="40"/>
      <c r="M369" s="213" t="s">
        <v>1</v>
      </c>
      <c r="N369" s="214" t="s">
        <v>46</v>
      </c>
      <c r="O369" s="72"/>
      <c r="P369" s="215">
        <f t="shared" si="21"/>
        <v>0</v>
      </c>
      <c r="Q369" s="215">
        <v>0</v>
      </c>
      <c r="R369" s="215">
        <f t="shared" si="22"/>
        <v>0</v>
      </c>
      <c r="S369" s="215">
        <v>0</v>
      </c>
      <c r="T369" s="216">
        <f t="shared" si="2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263</v>
      </c>
      <c r="AT369" s="217" t="s">
        <v>180</v>
      </c>
      <c r="AU369" s="217" t="s">
        <v>185</v>
      </c>
      <c r="AY369" s="18" t="s">
        <v>177</v>
      </c>
      <c r="BE369" s="218">
        <f t="shared" si="24"/>
        <v>0</v>
      </c>
      <c r="BF369" s="218">
        <f t="shared" si="25"/>
        <v>0</v>
      </c>
      <c r="BG369" s="218">
        <f t="shared" si="26"/>
        <v>0</v>
      </c>
      <c r="BH369" s="218">
        <f t="shared" si="27"/>
        <v>0</v>
      </c>
      <c r="BI369" s="218">
        <f t="shared" si="28"/>
        <v>0</v>
      </c>
      <c r="BJ369" s="18" t="s">
        <v>185</v>
      </c>
      <c r="BK369" s="218">
        <f t="shared" si="29"/>
        <v>0</v>
      </c>
      <c r="BL369" s="18" t="s">
        <v>263</v>
      </c>
      <c r="BM369" s="217" t="s">
        <v>726</v>
      </c>
    </row>
    <row r="370" spans="1:65" s="2" customFormat="1" ht="21.75" customHeight="1">
      <c r="A370" s="35"/>
      <c r="B370" s="36"/>
      <c r="C370" s="263" t="s">
        <v>727</v>
      </c>
      <c r="D370" s="263" t="s">
        <v>339</v>
      </c>
      <c r="E370" s="264" t="s">
        <v>728</v>
      </c>
      <c r="F370" s="265" t="s">
        <v>729</v>
      </c>
      <c r="G370" s="266" t="s">
        <v>192</v>
      </c>
      <c r="H370" s="267">
        <v>1</v>
      </c>
      <c r="I370" s="268"/>
      <c r="J370" s="269">
        <f t="shared" si="20"/>
        <v>0</v>
      </c>
      <c r="K370" s="270"/>
      <c r="L370" s="271"/>
      <c r="M370" s="272" t="s">
        <v>1</v>
      </c>
      <c r="N370" s="273" t="s">
        <v>46</v>
      </c>
      <c r="O370" s="72"/>
      <c r="P370" s="215">
        <f t="shared" si="21"/>
        <v>0</v>
      </c>
      <c r="Q370" s="215">
        <v>1.3799999999999999E-3</v>
      </c>
      <c r="R370" s="215">
        <f t="shared" si="22"/>
        <v>1.3799999999999999E-3</v>
      </c>
      <c r="S370" s="215">
        <v>0</v>
      </c>
      <c r="T370" s="216">
        <f t="shared" si="2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360</v>
      </c>
      <c r="AT370" s="217" t="s">
        <v>339</v>
      </c>
      <c r="AU370" s="217" t="s">
        <v>185</v>
      </c>
      <c r="AY370" s="18" t="s">
        <v>177</v>
      </c>
      <c r="BE370" s="218">
        <f t="shared" si="24"/>
        <v>0</v>
      </c>
      <c r="BF370" s="218">
        <f t="shared" si="25"/>
        <v>0</v>
      </c>
      <c r="BG370" s="218">
        <f t="shared" si="26"/>
        <v>0</v>
      </c>
      <c r="BH370" s="218">
        <f t="shared" si="27"/>
        <v>0</v>
      </c>
      <c r="BI370" s="218">
        <f t="shared" si="28"/>
        <v>0</v>
      </c>
      <c r="BJ370" s="18" t="s">
        <v>185</v>
      </c>
      <c r="BK370" s="218">
        <f t="shared" si="29"/>
        <v>0</v>
      </c>
      <c r="BL370" s="18" t="s">
        <v>263</v>
      </c>
      <c r="BM370" s="217" t="s">
        <v>730</v>
      </c>
    </row>
    <row r="371" spans="1:65" s="2" customFormat="1" ht="16.5" customHeight="1">
      <c r="A371" s="35"/>
      <c r="B371" s="36"/>
      <c r="C371" s="263" t="s">
        <v>731</v>
      </c>
      <c r="D371" s="263" t="s">
        <v>339</v>
      </c>
      <c r="E371" s="264" t="s">
        <v>732</v>
      </c>
      <c r="F371" s="265" t="s">
        <v>733</v>
      </c>
      <c r="G371" s="266" t="s">
        <v>192</v>
      </c>
      <c r="H371" s="267">
        <v>6</v>
      </c>
      <c r="I371" s="268"/>
      <c r="J371" s="269">
        <f t="shared" si="20"/>
        <v>0</v>
      </c>
      <c r="K371" s="270"/>
      <c r="L371" s="271"/>
      <c r="M371" s="272" t="s">
        <v>1</v>
      </c>
      <c r="N371" s="273" t="s">
        <v>46</v>
      </c>
      <c r="O371" s="72"/>
      <c r="P371" s="215">
        <f t="shared" si="21"/>
        <v>0</v>
      </c>
      <c r="Q371" s="215">
        <v>2.0000000000000001E-4</v>
      </c>
      <c r="R371" s="215">
        <f t="shared" si="22"/>
        <v>1.2000000000000001E-3</v>
      </c>
      <c r="S371" s="215">
        <v>0</v>
      </c>
      <c r="T371" s="216">
        <f t="shared" si="2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360</v>
      </c>
      <c r="AT371" s="217" t="s">
        <v>339</v>
      </c>
      <c r="AU371" s="217" t="s">
        <v>185</v>
      </c>
      <c r="AY371" s="18" t="s">
        <v>177</v>
      </c>
      <c r="BE371" s="218">
        <f t="shared" si="24"/>
        <v>0</v>
      </c>
      <c r="BF371" s="218">
        <f t="shared" si="25"/>
        <v>0</v>
      </c>
      <c r="BG371" s="218">
        <f t="shared" si="26"/>
        <v>0</v>
      </c>
      <c r="BH371" s="218">
        <f t="shared" si="27"/>
        <v>0</v>
      </c>
      <c r="BI371" s="218">
        <f t="shared" si="28"/>
        <v>0</v>
      </c>
      <c r="BJ371" s="18" t="s">
        <v>185</v>
      </c>
      <c r="BK371" s="218">
        <f t="shared" si="29"/>
        <v>0</v>
      </c>
      <c r="BL371" s="18" t="s">
        <v>263</v>
      </c>
      <c r="BM371" s="217" t="s">
        <v>734</v>
      </c>
    </row>
    <row r="372" spans="1:65" s="2" customFormat="1" ht="16.5" customHeight="1">
      <c r="A372" s="35"/>
      <c r="B372" s="36"/>
      <c r="C372" s="263" t="s">
        <v>735</v>
      </c>
      <c r="D372" s="263" t="s">
        <v>339</v>
      </c>
      <c r="E372" s="264" t="s">
        <v>736</v>
      </c>
      <c r="F372" s="265" t="s">
        <v>737</v>
      </c>
      <c r="G372" s="266" t="s">
        <v>192</v>
      </c>
      <c r="H372" s="267">
        <v>4</v>
      </c>
      <c r="I372" s="268"/>
      <c r="J372" s="269">
        <f t="shared" si="20"/>
        <v>0</v>
      </c>
      <c r="K372" s="270"/>
      <c r="L372" s="271"/>
      <c r="M372" s="272" t="s">
        <v>1</v>
      </c>
      <c r="N372" s="273" t="s">
        <v>46</v>
      </c>
      <c r="O372" s="72"/>
      <c r="P372" s="215">
        <f t="shared" si="21"/>
        <v>0</v>
      </c>
      <c r="Q372" s="215">
        <v>2.0000000000000001E-4</v>
      </c>
      <c r="R372" s="215">
        <f t="shared" si="22"/>
        <v>8.0000000000000004E-4</v>
      </c>
      <c r="S372" s="215">
        <v>0</v>
      </c>
      <c r="T372" s="216">
        <f t="shared" si="2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360</v>
      </c>
      <c r="AT372" s="217" t="s">
        <v>339</v>
      </c>
      <c r="AU372" s="217" t="s">
        <v>185</v>
      </c>
      <c r="AY372" s="18" t="s">
        <v>177</v>
      </c>
      <c r="BE372" s="218">
        <f t="shared" si="24"/>
        <v>0</v>
      </c>
      <c r="BF372" s="218">
        <f t="shared" si="25"/>
        <v>0</v>
      </c>
      <c r="BG372" s="218">
        <f t="shared" si="26"/>
        <v>0</v>
      </c>
      <c r="BH372" s="218">
        <f t="shared" si="27"/>
        <v>0</v>
      </c>
      <c r="BI372" s="218">
        <f t="shared" si="28"/>
        <v>0</v>
      </c>
      <c r="BJ372" s="18" t="s">
        <v>185</v>
      </c>
      <c r="BK372" s="218">
        <f t="shared" si="29"/>
        <v>0</v>
      </c>
      <c r="BL372" s="18" t="s">
        <v>263</v>
      </c>
      <c r="BM372" s="217" t="s">
        <v>738</v>
      </c>
    </row>
    <row r="373" spans="1:65" s="2" customFormat="1" ht="21.75" customHeight="1">
      <c r="A373" s="35"/>
      <c r="B373" s="36"/>
      <c r="C373" s="205" t="s">
        <v>739</v>
      </c>
      <c r="D373" s="205" t="s">
        <v>180</v>
      </c>
      <c r="E373" s="206" t="s">
        <v>1061</v>
      </c>
      <c r="F373" s="207" t="s">
        <v>741</v>
      </c>
      <c r="G373" s="208" t="s">
        <v>742</v>
      </c>
      <c r="H373" s="209">
        <v>8</v>
      </c>
      <c r="I373" s="210"/>
      <c r="J373" s="211">
        <f t="shared" si="20"/>
        <v>0</v>
      </c>
      <c r="K373" s="212"/>
      <c r="L373" s="40"/>
      <c r="M373" s="213" t="s">
        <v>1</v>
      </c>
      <c r="N373" s="214" t="s">
        <v>46</v>
      </c>
      <c r="O373" s="72"/>
      <c r="P373" s="215">
        <f t="shared" si="21"/>
        <v>0</v>
      </c>
      <c r="Q373" s="215">
        <v>0</v>
      </c>
      <c r="R373" s="215">
        <f t="shared" si="22"/>
        <v>0</v>
      </c>
      <c r="S373" s="215">
        <v>0</v>
      </c>
      <c r="T373" s="216">
        <f t="shared" si="2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263</v>
      </c>
      <c r="AT373" s="217" t="s">
        <v>180</v>
      </c>
      <c r="AU373" s="217" t="s">
        <v>185</v>
      </c>
      <c r="AY373" s="18" t="s">
        <v>177</v>
      </c>
      <c r="BE373" s="218">
        <f t="shared" si="24"/>
        <v>0</v>
      </c>
      <c r="BF373" s="218">
        <f t="shared" si="25"/>
        <v>0</v>
      </c>
      <c r="BG373" s="218">
        <f t="shared" si="26"/>
        <v>0</v>
      </c>
      <c r="BH373" s="218">
        <f t="shared" si="27"/>
        <v>0</v>
      </c>
      <c r="BI373" s="218">
        <f t="shared" si="28"/>
        <v>0</v>
      </c>
      <c r="BJ373" s="18" t="s">
        <v>185</v>
      </c>
      <c r="BK373" s="218">
        <f t="shared" si="29"/>
        <v>0</v>
      </c>
      <c r="BL373" s="18" t="s">
        <v>263</v>
      </c>
      <c r="BM373" s="217" t="s">
        <v>1237</v>
      </c>
    </row>
    <row r="374" spans="1:65" s="2" customFormat="1" ht="21.75" customHeight="1">
      <c r="A374" s="35"/>
      <c r="B374" s="36"/>
      <c r="C374" s="205" t="s">
        <v>744</v>
      </c>
      <c r="D374" s="205" t="s">
        <v>180</v>
      </c>
      <c r="E374" s="206" t="s">
        <v>745</v>
      </c>
      <c r="F374" s="207" t="s">
        <v>746</v>
      </c>
      <c r="G374" s="208" t="s">
        <v>426</v>
      </c>
      <c r="H374" s="274"/>
      <c r="I374" s="210"/>
      <c r="J374" s="211">
        <f t="shared" si="20"/>
        <v>0</v>
      </c>
      <c r="K374" s="212"/>
      <c r="L374" s="40"/>
      <c r="M374" s="213" t="s">
        <v>1</v>
      </c>
      <c r="N374" s="214" t="s">
        <v>46</v>
      </c>
      <c r="O374" s="72"/>
      <c r="P374" s="215">
        <f t="shared" si="21"/>
        <v>0</v>
      </c>
      <c r="Q374" s="215">
        <v>0</v>
      </c>
      <c r="R374" s="215">
        <f t="shared" si="22"/>
        <v>0</v>
      </c>
      <c r="S374" s="215">
        <v>0</v>
      </c>
      <c r="T374" s="216">
        <f t="shared" si="2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263</v>
      </c>
      <c r="AT374" s="217" t="s">
        <v>180</v>
      </c>
      <c r="AU374" s="217" t="s">
        <v>185</v>
      </c>
      <c r="AY374" s="18" t="s">
        <v>177</v>
      </c>
      <c r="BE374" s="218">
        <f t="shared" si="24"/>
        <v>0</v>
      </c>
      <c r="BF374" s="218">
        <f t="shared" si="25"/>
        <v>0</v>
      </c>
      <c r="BG374" s="218">
        <f t="shared" si="26"/>
        <v>0</v>
      </c>
      <c r="BH374" s="218">
        <f t="shared" si="27"/>
        <v>0</v>
      </c>
      <c r="BI374" s="218">
        <f t="shared" si="28"/>
        <v>0</v>
      </c>
      <c r="BJ374" s="18" t="s">
        <v>185</v>
      </c>
      <c r="BK374" s="218">
        <f t="shared" si="29"/>
        <v>0</v>
      </c>
      <c r="BL374" s="18" t="s">
        <v>263</v>
      </c>
      <c r="BM374" s="217" t="s">
        <v>747</v>
      </c>
    </row>
    <row r="375" spans="1:65" s="12" customFormat="1" ht="22.8" customHeight="1">
      <c r="B375" s="189"/>
      <c r="C375" s="190"/>
      <c r="D375" s="191" t="s">
        <v>79</v>
      </c>
      <c r="E375" s="203" t="s">
        <v>748</v>
      </c>
      <c r="F375" s="203" t="s">
        <v>749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SUM(P376:P382)</f>
        <v>0</v>
      </c>
      <c r="Q375" s="197"/>
      <c r="R375" s="198">
        <f>SUM(R376:R382)</f>
        <v>3.8764999999999997E-3</v>
      </c>
      <c r="S375" s="197"/>
      <c r="T375" s="199">
        <f>SUM(T376:T382)</f>
        <v>0</v>
      </c>
      <c r="AR375" s="200" t="s">
        <v>185</v>
      </c>
      <c r="AT375" s="201" t="s">
        <v>79</v>
      </c>
      <c r="AU375" s="201" t="s">
        <v>88</v>
      </c>
      <c r="AY375" s="200" t="s">
        <v>177</v>
      </c>
      <c r="BK375" s="202">
        <f>SUM(BK376:BK382)</f>
        <v>0</v>
      </c>
    </row>
    <row r="376" spans="1:65" s="2" customFormat="1" ht="21.75" customHeight="1">
      <c r="A376" s="35"/>
      <c r="B376" s="36"/>
      <c r="C376" s="205" t="s">
        <v>750</v>
      </c>
      <c r="D376" s="205" t="s">
        <v>180</v>
      </c>
      <c r="E376" s="206" t="s">
        <v>751</v>
      </c>
      <c r="F376" s="207" t="s">
        <v>752</v>
      </c>
      <c r="G376" s="208" t="s">
        <v>203</v>
      </c>
      <c r="H376" s="209">
        <v>19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46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263</v>
      </c>
      <c r="AT376" s="217" t="s">
        <v>180</v>
      </c>
      <c r="AU376" s="217" t="s">
        <v>185</v>
      </c>
      <c r="AY376" s="18" t="s">
        <v>177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185</v>
      </c>
      <c r="BK376" s="218">
        <f>ROUND(I376*H376,2)</f>
        <v>0</v>
      </c>
      <c r="BL376" s="18" t="s">
        <v>263</v>
      </c>
      <c r="BM376" s="217" t="s">
        <v>1238</v>
      </c>
    </row>
    <row r="377" spans="1:65" s="2" customFormat="1" ht="21.75" customHeight="1">
      <c r="A377" s="35"/>
      <c r="B377" s="36"/>
      <c r="C377" s="263" t="s">
        <v>754</v>
      </c>
      <c r="D377" s="263" t="s">
        <v>339</v>
      </c>
      <c r="E377" s="264" t="s">
        <v>755</v>
      </c>
      <c r="F377" s="265" t="s">
        <v>756</v>
      </c>
      <c r="G377" s="266" t="s">
        <v>203</v>
      </c>
      <c r="H377" s="267">
        <v>19.95</v>
      </c>
      <c r="I377" s="268"/>
      <c r="J377" s="269">
        <f>ROUND(I377*H377,2)</f>
        <v>0</v>
      </c>
      <c r="K377" s="270"/>
      <c r="L377" s="271"/>
      <c r="M377" s="272" t="s">
        <v>1</v>
      </c>
      <c r="N377" s="273" t="s">
        <v>46</v>
      </c>
      <c r="O377" s="72"/>
      <c r="P377" s="215">
        <f>O377*H377</f>
        <v>0</v>
      </c>
      <c r="Q377" s="215">
        <v>6.9999999999999994E-5</v>
      </c>
      <c r="R377" s="215">
        <f>Q377*H377</f>
        <v>1.3964999999999997E-3</v>
      </c>
      <c r="S377" s="215">
        <v>0</v>
      </c>
      <c r="T377" s="21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360</v>
      </c>
      <c r="AT377" s="217" t="s">
        <v>339</v>
      </c>
      <c r="AU377" s="217" t="s">
        <v>185</v>
      </c>
      <c r="AY377" s="18" t="s">
        <v>177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185</v>
      </c>
      <c r="BK377" s="218">
        <f>ROUND(I377*H377,2)</f>
        <v>0</v>
      </c>
      <c r="BL377" s="18" t="s">
        <v>263</v>
      </c>
      <c r="BM377" s="217" t="s">
        <v>1239</v>
      </c>
    </row>
    <row r="378" spans="1:65" s="14" customFormat="1" ht="10.199999999999999">
      <c r="B378" s="230"/>
      <c r="C378" s="231"/>
      <c r="D378" s="221" t="s">
        <v>187</v>
      </c>
      <c r="E378" s="231"/>
      <c r="F378" s="233" t="s">
        <v>1065</v>
      </c>
      <c r="G378" s="231"/>
      <c r="H378" s="234">
        <v>19.95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187</v>
      </c>
      <c r="AU378" s="240" t="s">
        <v>185</v>
      </c>
      <c r="AV378" s="14" t="s">
        <v>185</v>
      </c>
      <c r="AW378" s="14" t="s">
        <v>4</v>
      </c>
      <c r="AX378" s="14" t="s">
        <v>88</v>
      </c>
      <c r="AY378" s="240" t="s">
        <v>177</v>
      </c>
    </row>
    <row r="379" spans="1:65" s="2" customFormat="1" ht="16.5" customHeight="1">
      <c r="A379" s="35"/>
      <c r="B379" s="36"/>
      <c r="C379" s="205" t="s">
        <v>759</v>
      </c>
      <c r="D379" s="205" t="s">
        <v>180</v>
      </c>
      <c r="E379" s="206" t="s">
        <v>760</v>
      </c>
      <c r="F379" s="207" t="s">
        <v>761</v>
      </c>
      <c r="G379" s="208" t="s">
        <v>203</v>
      </c>
      <c r="H379" s="209">
        <v>31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46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263</v>
      </c>
      <c r="AT379" s="217" t="s">
        <v>180</v>
      </c>
      <c r="AU379" s="217" t="s">
        <v>185</v>
      </c>
      <c r="AY379" s="18" t="s">
        <v>177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185</v>
      </c>
      <c r="BK379" s="218">
        <f>ROUND(I379*H379,2)</f>
        <v>0</v>
      </c>
      <c r="BL379" s="18" t="s">
        <v>263</v>
      </c>
      <c r="BM379" s="217" t="s">
        <v>1240</v>
      </c>
    </row>
    <row r="380" spans="1:65" s="2" customFormat="1" ht="16.5" customHeight="1">
      <c r="A380" s="35"/>
      <c r="B380" s="36"/>
      <c r="C380" s="263" t="s">
        <v>763</v>
      </c>
      <c r="D380" s="263" t="s">
        <v>339</v>
      </c>
      <c r="E380" s="264" t="s">
        <v>764</v>
      </c>
      <c r="F380" s="265" t="s">
        <v>765</v>
      </c>
      <c r="G380" s="266" t="s">
        <v>203</v>
      </c>
      <c r="H380" s="267">
        <v>31</v>
      </c>
      <c r="I380" s="268"/>
      <c r="J380" s="269">
        <f>ROUND(I380*H380,2)</f>
        <v>0</v>
      </c>
      <c r="K380" s="270"/>
      <c r="L380" s="271"/>
      <c r="M380" s="272" t="s">
        <v>1</v>
      </c>
      <c r="N380" s="273" t="s">
        <v>46</v>
      </c>
      <c r="O380" s="72"/>
      <c r="P380" s="215">
        <f>O380*H380</f>
        <v>0</v>
      </c>
      <c r="Q380" s="215">
        <v>8.0000000000000007E-5</v>
      </c>
      <c r="R380" s="215">
        <f>Q380*H380</f>
        <v>2.48E-3</v>
      </c>
      <c r="S380" s="215">
        <v>0</v>
      </c>
      <c r="T380" s="21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360</v>
      </c>
      <c r="AT380" s="217" t="s">
        <v>339</v>
      </c>
      <c r="AU380" s="217" t="s">
        <v>185</v>
      </c>
      <c r="AY380" s="18" t="s">
        <v>177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185</v>
      </c>
      <c r="BK380" s="218">
        <f>ROUND(I380*H380,2)</f>
        <v>0</v>
      </c>
      <c r="BL380" s="18" t="s">
        <v>263</v>
      </c>
      <c r="BM380" s="217" t="s">
        <v>1241</v>
      </c>
    </row>
    <row r="381" spans="1:65" s="2" customFormat="1" ht="16.5" customHeight="1">
      <c r="A381" s="35"/>
      <c r="B381" s="36"/>
      <c r="C381" s="205" t="s">
        <v>767</v>
      </c>
      <c r="D381" s="205" t="s">
        <v>180</v>
      </c>
      <c r="E381" s="206" t="s">
        <v>768</v>
      </c>
      <c r="F381" s="207" t="s">
        <v>769</v>
      </c>
      <c r="G381" s="208" t="s">
        <v>192</v>
      </c>
      <c r="H381" s="209">
        <v>4</v>
      </c>
      <c r="I381" s="210"/>
      <c r="J381" s="211">
        <f>ROUND(I381*H381,2)</f>
        <v>0</v>
      </c>
      <c r="K381" s="212"/>
      <c r="L381" s="40"/>
      <c r="M381" s="213" t="s">
        <v>1</v>
      </c>
      <c r="N381" s="214" t="s">
        <v>46</v>
      </c>
      <c r="O381" s="72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263</v>
      </c>
      <c r="AT381" s="217" t="s">
        <v>180</v>
      </c>
      <c r="AU381" s="217" t="s">
        <v>185</v>
      </c>
      <c r="AY381" s="18" t="s">
        <v>177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185</v>
      </c>
      <c r="BK381" s="218">
        <f>ROUND(I381*H381,2)</f>
        <v>0</v>
      </c>
      <c r="BL381" s="18" t="s">
        <v>263</v>
      </c>
      <c r="BM381" s="217" t="s">
        <v>1242</v>
      </c>
    </row>
    <row r="382" spans="1:65" s="2" customFormat="1" ht="21.75" customHeight="1">
      <c r="A382" s="35"/>
      <c r="B382" s="36"/>
      <c r="C382" s="205" t="s">
        <v>771</v>
      </c>
      <c r="D382" s="205" t="s">
        <v>180</v>
      </c>
      <c r="E382" s="206" t="s">
        <v>772</v>
      </c>
      <c r="F382" s="207" t="s">
        <v>773</v>
      </c>
      <c r="G382" s="208" t="s">
        <v>426</v>
      </c>
      <c r="H382" s="274"/>
      <c r="I382" s="210"/>
      <c r="J382" s="211">
        <f>ROUND(I382*H382,2)</f>
        <v>0</v>
      </c>
      <c r="K382" s="212"/>
      <c r="L382" s="40"/>
      <c r="M382" s="213" t="s">
        <v>1</v>
      </c>
      <c r="N382" s="214" t="s">
        <v>46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263</v>
      </c>
      <c r="AT382" s="217" t="s">
        <v>180</v>
      </c>
      <c r="AU382" s="217" t="s">
        <v>185</v>
      </c>
      <c r="AY382" s="18" t="s">
        <v>177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185</v>
      </c>
      <c r="BK382" s="218">
        <f>ROUND(I382*H382,2)</f>
        <v>0</v>
      </c>
      <c r="BL382" s="18" t="s">
        <v>263</v>
      </c>
      <c r="BM382" s="217" t="s">
        <v>1243</v>
      </c>
    </row>
    <row r="383" spans="1:65" s="12" customFormat="1" ht="22.8" customHeight="1">
      <c r="B383" s="189"/>
      <c r="C383" s="190"/>
      <c r="D383" s="191" t="s">
        <v>79</v>
      </c>
      <c r="E383" s="203" t="s">
        <v>775</v>
      </c>
      <c r="F383" s="203" t="s">
        <v>776</v>
      </c>
      <c r="G383" s="190"/>
      <c r="H383" s="190"/>
      <c r="I383" s="193"/>
      <c r="J383" s="204">
        <f>BK383</f>
        <v>0</v>
      </c>
      <c r="K383" s="190"/>
      <c r="L383" s="195"/>
      <c r="M383" s="196"/>
      <c r="N383" s="197"/>
      <c r="O383" s="197"/>
      <c r="P383" s="198">
        <f>SUM(P384:P385)</f>
        <v>0</v>
      </c>
      <c r="Q383" s="197"/>
      <c r="R383" s="198">
        <f>SUM(R384:R385)</f>
        <v>0</v>
      </c>
      <c r="S383" s="197"/>
      <c r="T383" s="199">
        <f>SUM(T384:T385)</f>
        <v>0</v>
      </c>
      <c r="AR383" s="200" t="s">
        <v>185</v>
      </c>
      <c r="AT383" s="201" t="s">
        <v>79</v>
      </c>
      <c r="AU383" s="201" t="s">
        <v>88</v>
      </c>
      <c r="AY383" s="200" t="s">
        <v>177</v>
      </c>
      <c r="BK383" s="202">
        <f>SUM(BK384:BK385)</f>
        <v>0</v>
      </c>
    </row>
    <row r="384" spans="1:65" s="2" customFormat="1" ht="21.75" customHeight="1">
      <c r="A384" s="35"/>
      <c r="B384" s="36"/>
      <c r="C384" s="205" t="s">
        <v>777</v>
      </c>
      <c r="D384" s="205" t="s">
        <v>180</v>
      </c>
      <c r="E384" s="206" t="s">
        <v>778</v>
      </c>
      <c r="F384" s="207" t="s">
        <v>779</v>
      </c>
      <c r="G384" s="208" t="s">
        <v>192</v>
      </c>
      <c r="H384" s="209">
        <v>1</v>
      </c>
      <c r="I384" s="210"/>
      <c r="J384" s="211">
        <f>ROUND(I384*H384,2)</f>
        <v>0</v>
      </c>
      <c r="K384" s="212"/>
      <c r="L384" s="40"/>
      <c r="M384" s="213" t="s">
        <v>1</v>
      </c>
      <c r="N384" s="214" t="s">
        <v>46</v>
      </c>
      <c r="O384" s="72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263</v>
      </c>
      <c r="AT384" s="217" t="s">
        <v>180</v>
      </c>
      <c r="AU384" s="217" t="s">
        <v>185</v>
      </c>
      <c r="AY384" s="18" t="s">
        <v>177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185</v>
      </c>
      <c r="BK384" s="218">
        <f>ROUND(I384*H384,2)</f>
        <v>0</v>
      </c>
      <c r="BL384" s="18" t="s">
        <v>263</v>
      </c>
      <c r="BM384" s="217" t="s">
        <v>780</v>
      </c>
    </row>
    <row r="385" spans="1:65" s="2" customFormat="1" ht="21.75" customHeight="1">
      <c r="A385" s="35"/>
      <c r="B385" s="36"/>
      <c r="C385" s="205" t="s">
        <v>781</v>
      </c>
      <c r="D385" s="205" t="s">
        <v>180</v>
      </c>
      <c r="E385" s="206" t="s">
        <v>782</v>
      </c>
      <c r="F385" s="207" t="s">
        <v>783</v>
      </c>
      <c r="G385" s="208" t="s">
        <v>371</v>
      </c>
      <c r="H385" s="209">
        <v>1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46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263</v>
      </c>
      <c r="AT385" s="217" t="s">
        <v>180</v>
      </c>
      <c r="AU385" s="217" t="s">
        <v>185</v>
      </c>
      <c r="AY385" s="18" t="s">
        <v>177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185</v>
      </c>
      <c r="BK385" s="218">
        <f>ROUND(I385*H385,2)</f>
        <v>0</v>
      </c>
      <c r="BL385" s="18" t="s">
        <v>263</v>
      </c>
      <c r="BM385" s="217" t="s">
        <v>784</v>
      </c>
    </row>
    <row r="386" spans="1:65" s="12" customFormat="1" ht="22.8" customHeight="1">
      <c r="B386" s="189"/>
      <c r="C386" s="190"/>
      <c r="D386" s="191" t="s">
        <v>79</v>
      </c>
      <c r="E386" s="203" t="s">
        <v>785</v>
      </c>
      <c r="F386" s="203" t="s">
        <v>786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SUM(P387:P393)</f>
        <v>0</v>
      </c>
      <c r="Q386" s="197"/>
      <c r="R386" s="198">
        <f>SUM(R387:R393)</f>
        <v>0.15226999999999999</v>
      </c>
      <c r="S386" s="197"/>
      <c r="T386" s="199">
        <f>SUM(T387:T393)</f>
        <v>0</v>
      </c>
      <c r="AR386" s="200" t="s">
        <v>185</v>
      </c>
      <c r="AT386" s="201" t="s">
        <v>79</v>
      </c>
      <c r="AU386" s="201" t="s">
        <v>88</v>
      </c>
      <c r="AY386" s="200" t="s">
        <v>177</v>
      </c>
      <c r="BK386" s="202">
        <f>SUM(BK387:BK393)</f>
        <v>0</v>
      </c>
    </row>
    <row r="387" spans="1:65" s="2" customFormat="1" ht="21.75" customHeight="1">
      <c r="A387" s="35"/>
      <c r="B387" s="36"/>
      <c r="C387" s="205" t="s">
        <v>787</v>
      </c>
      <c r="D387" s="205" t="s">
        <v>180</v>
      </c>
      <c r="E387" s="206" t="s">
        <v>788</v>
      </c>
      <c r="F387" s="207" t="s">
        <v>789</v>
      </c>
      <c r="G387" s="208" t="s">
        <v>210</v>
      </c>
      <c r="H387" s="209">
        <v>5.0999999999999996</v>
      </c>
      <c r="I387" s="210"/>
      <c r="J387" s="211">
        <f>ROUND(I387*H387,2)</f>
        <v>0</v>
      </c>
      <c r="K387" s="212"/>
      <c r="L387" s="40"/>
      <c r="M387" s="213" t="s">
        <v>1</v>
      </c>
      <c r="N387" s="214" t="s">
        <v>46</v>
      </c>
      <c r="O387" s="72"/>
      <c r="P387" s="215">
        <f>O387*H387</f>
        <v>0</v>
      </c>
      <c r="Q387" s="215">
        <v>1.2540000000000001E-2</v>
      </c>
      <c r="R387" s="215">
        <f>Q387*H387</f>
        <v>6.3953999999999997E-2</v>
      </c>
      <c r="S387" s="215">
        <v>0</v>
      </c>
      <c r="T387" s="21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263</v>
      </c>
      <c r="AT387" s="217" t="s">
        <v>180</v>
      </c>
      <c r="AU387" s="217" t="s">
        <v>185</v>
      </c>
      <c r="AY387" s="18" t="s">
        <v>177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8" t="s">
        <v>185</v>
      </c>
      <c r="BK387" s="218">
        <f>ROUND(I387*H387,2)</f>
        <v>0</v>
      </c>
      <c r="BL387" s="18" t="s">
        <v>263</v>
      </c>
      <c r="BM387" s="217" t="s">
        <v>790</v>
      </c>
    </row>
    <row r="388" spans="1:65" s="14" customFormat="1" ht="10.199999999999999">
      <c r="B388" s="230"/>
      <c r="C388" s="231"/>
      <c r="D388" s="221" t="s">
        <v>187</v>
      </c>
      <c r="E388" s="232" t="s">
        <v>1</v>
      </c>
      <c r="F388" s="233" t="s">
        <v>791</v>
      </c>
      <c r="G388" s="231"/>
      <c r="H388" s="234">
        <v>5.0999999999999996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187</v>
      </c>
      <c r="AU388" s="240" t="s">
        <v>185</v>
      </c>
      <c r="AV388" s="14" t="s">
        <v>185</v>
      </c>
      <c r="AW388" s="14" t="s">
        <v>36</v>
      </c>
      <c r="AX388" s="14" t="s">
        <v>88</v>
      </c>
      <c r="AY388" s="240" t="s">
        <v>177</v>
      </c>
    </row>
    <row r="389" spans="1:65" s="2" customFormat="1" ht="16.5" customHeight="1">
      <c r="A389" s="35"/>
      <c r="B389" s="36"/>
      <c r="C389" s="205" t="s">
        <v>792</v>
      </c>
      <c r="D389" s="205" t="s">
        <v>180</v>
      </c>
      <c r="E389" s="206" t="s">
        <v>793</v>
      </c>
      <c r="F389" s="207" t="s">
        <v>794</v>
      </c>
      <c r="G389" s="208" t="s">
        <v>210</v>
      </c>
      <c r="H389" s="209">
        <v>5.0999999999999996</v>
      </c>
      <c r="I389" s="210"/>
      <c r="J389" s="211">
        <f>ROUND(I389*H389,2)</f>
        <v>0</v>
      </c>
      <c r="K389" s="212"/>
      <c r="L389" s="40"/>
      <c r="M389" s="213" t="s">
        <v>1</v>
      </c>
      <c r="N389" s="214" t="s">
        <v>46</v>
      </c>
      <c r="O389" s="72"/>
      <c r="P389" s="215">
        <f>O389*H389</f>
        <v>0</v>
      </c>
      <c r="Q389" s="215">
        <v>1E-4</v>
      </c>
      <c r="R389" s="215">
        <f>Q389*H389</f>
        <v>5.1000000000000004E-4</v>
      </c>
      <c r="S389" s="215">
        <v>0</v>
      </c>
      <c r="T389" s="21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263</v>
      </c>
      <c r="AT389" s="217" t="s">
        <v>180</v>
      </c>
      <c r="AU389" s="217" t="s">
        <v>185</v>
      </c>
      <c r="AY389" s="18" t="s">
        <v>177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185</v>
      </c>
      <c r="BK389" s="218">
        <f>ROUND(I389*H389,2)</f>
        <v>0</v>
      </c>
      <c r="BL389" s="18" t="s">
        <v>263</v>
      </c>
      <c r="BM389" s="217" t="s">
        <v>795</v>
      </c>
    </row>
    <row r="390" spans="1:65" s="2" customFormat="1" ht="16.5" customHeight="1">
      <c r="A390" s="35"/>
      <c r="B390" s="36"/>
      <c r="C390" s="205" t="s">
        <v>796</v>
      </c>
      <c r="D390" s="205" t="s">
        <v>180</v>
      </c>
      <c r="E390" s="206" t="s">
        <v>803</v>
      </c>
      <c r="F390" s="207" t="s">
        <v>804</v>
      </c>
      <c r="G390" s="208" t="s">
        <v>192</v>
      </c>
      <c r="H390" s="209">
        <v>1</v>
      </c>
      <c r="I390" s="210"/>
      <c r="J390" s="211">
        <f>ROUND(I390*H390,2)</f>
        <v>0</v>
      </c>
      <c r="K390" s="212"/>
      <c r="L390" s="40"/>
      <c r="M390" s="213" t="s">
        <v>1</v>
      </c>
      <c r="N390" s="214" t="s">
        <v>46</v>
      </c>
      <c r="O390" s="72"/>
      <c r="P390" s="215">
        <f>O390*H390</f>
        <v>0</v>
      </c>
      <c r="Q390" s="215">
        <v>6.9999999999999994E-5</v>
      </c>
      <c r="R390" s="215">
        <f>Q390*H390</f>
        <v>6.9999999999999994E-5</v>
      </c>
      <c r="S390" s="215">
        <v>0</v>
      </c>
      <c r="T390" s="21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7" t="s">
        <v>263</v>
      </c>
      <c r="AT390" s="217" t="s">
        <v>180</v>
      </c>
      <c r="AU390" s="217" t="s">
        <v>185</v>
      </c>
      <c r="AY390" s="18" t="s">
        <v>177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185</v>
      </c>
      <c r="BK390" s="218">
        <f>ROUND(I390*H390,2)</f>
        <v>0</v>
      </c>
      <c r="BL390" s="18" t="s">
        <v>263</v>
      </c>
      <c r="BM390" s="217" t="s">
        <v>805</v>
      </c>
    </row>
    <row r="391" spans="1:65" s="2" customFormat="1" ht="21.75" customHeight="1">
      <c r="A391" s="35"/>
      <c r="B391" s="36"/>
      <c r="C391" s="205" t="s">
        <v>802</v>
      </c>
      <c r="D391" s="205" t="s">
        <v>180</v>
      </c>
      <c r="E391" s="206" t="s">
        <v>1151</v>
      </c>
      <c r="F391" s="207" t="s">
        <v>1152</v>
      </c>
      <c r="G391" s="208" t="s">
        <v>203</v>
      </c>
      <c r="H391" s="209">
        <v>5.0999999999999996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46</v>
      </c>
      <c r="O391" s="72"/>
      <c r="P391" s="215">
        <f>O391*H391</f>
        <v>0</v>
      </c>
      <c r="Q391" s="215">
        <v>1.7059999999999999E-2</v>
      </c>
      <c r="R391" s="215">
        <f>Q391*H391</f>
        <v>8.7005999999999986E-2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263</v>
      </c>
      <c r="AT391" s="217" t="s">
        <v>180</v>
      </c>
      <c r="AU391" s="217" t="s">
        <v>185</v>
      </c>
      <c r="AY391" s="18" t="s">
        <v>177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185</v>
      </c>
      <c r="BK391" s="218">
        <f>ROUND(I391*H391,2)</f>
        <v>0</v>
      </c>
      <c r="BL391" s="18" t="s">
        <v>263</v>
      </c>
      <c r="BM391" s="217" t="s">
        <v>1183</v>
      </c>
    </row>
    <row r="392" spans="1:65" s="2" customFormat="1" ht="16.5" customHeight="1">
      <c r="A392" s="35"/>
      <c r="B392" s="36"/>
      <c r="C392" s="263" t="s">
        <v>806</v>
      </c>
      <c r="D392" s="263" t="s">
        <v>339</v>
      </c>
      <c r="E392" s="264" t="s">
        <v>807</v>
      </c>
      <c r="F392" s="265" t="s">
        <v>808</v>
      </c>
      <c r="G392" s="266" t="s">
        <v>192</v>
      </c>
      <c r="H392" s="267">
        <v>1</v>
      </c>
      <c r="I392" s="268"/>
      <c r="J392" s="269">
        <f>ROUND(I392*H392,2)</f>
        <v>0</v>
      </c>
      <c r="K392" s="270"/>
      <c r="L392" s="271"/>
      <c r="M392" s="272" t="s">
        <v>1</v>
      </c>
      <c r="N392" s="273" t="s">
        <v>46</v>
      </c>
      <c r="O392" s="72"/>
      <c r="P392" s="215">
        <f>O392*H392</f>
        <v>0</v>
      </c>
      <c r="Q392" s="215">
        <v>7.2999999999999996E-4</v>
      </c>
      <c r="R392" s="215">
        <f>Q392*H392</f>
        <v>7.2999999999999996E-4</v>
      </c>
      <c r="S392" s="215">
        <v>0</v>
      </c>
      <c r="T392" s="216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360</v>
      </c>
      <c r="AT392" s="217" t="s">
        <v>339</v>
      </c>
      <c r="AU392" s="217" t="s">
        <v>185</v>
      </c>
      <c r="AY392" s="18" t="s">
        <v>177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8" t="s">
        <v>185</v>
      </c>
      <c r="BK392" s="218">
        <f>ROUND(I392*H392,2)</f>
        <v>0</v>
      </c>
      <c r="BL392" s="18" t="s">
        <v>263</v>
      </c>
      <c r="BM392" s="217" t="s">
        <v>809</v>
      </c>
    </row>
    <row r="393" spans="1:65" s="2" customFormat="1" ht="21.75" customHeight="1">
      <c r="A393" s="35"/>
      <c r="B393" s="36"/>
      <c r="C393" s="205" t="s">
        <v>810</v>
      </c>
      <c r="D393" s="205" t="s">
        <v>180</v>
      </c>
      <c r="E393" s="206" t="s">
        <v>811</v>
      </c>
      <c r="F393" s="207" t="s">
        <v>812</v>
      </c>
      <c r="G393" s="208" t="s">
        <v>426</v>
      </c>
      <c r="H393" s="274"/>
      <c r="I393" s="210"/>
      <c r="J393" s="211">
        <f>ROUND(I393*H393,2)</f>
        <v>0</v>
      </c>
      <c r="K393" s="212"/>
      <c r="L393" s="40"/>
      <c r="M393" s="213" t="s">
        <v>1</v>
      </c>
      <c r="N393" s="214" t="s">
        <v>46</v>
      </c>
      <c r="O393" s="72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263</v>
      </c>
      <c r="AT393" s="217" t="s">
        <v>180</v>
      </c>
      <c r="AU393" s="217" t="s">
        <v>185</v>
      </c>
      <c r="AY393" s="18" t="s">
        <v>177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185</v>
      </c>
      <c r="BK393" s="218">
        <f>ROUND(I393*H393,2)</f>
        <v>0</v>
      </c>
      <c r="BL393" s="18" t="s">
        <v>263</v>
      </c>
      <c r="BM393" s="217" t="s">
        <v>813</v>
      </c>
    </row>
    <row r="394" spans="1:65" s="12" customFormat="1" ht="22.8" customHeight="1">
      <c r="B394" s="189"/>
      <c r="C394" s="190"/>
      <c r="D394" s="191" t="s">
        <v>79</v>
      </c>
      <c r="E394" s="203" t="s">
        <v>814</v>
      </c>
      <c r="F394" s="203" t="s">
        <v>815</v>
      </c>
      <c r="G394" s="190"/>
      <c r="H394" s="190"/>
      <c r="I394" s="193"/>
      <c r="J394" s="204">
        <f>BK394</f>
        <v>0</v>
      </c>
      <c r="K394" s="190"/>
      <c r="L394" s="195"/>
      <c r="M394" s="196"/>
      <c r="N394" s="197"/>
      <c r="O394" s="197"/>
      <c r="P394" s="198">
        <f>SUM(P395:P411)</f>
        <v>0</v>
      </c>
      <c r="Q394" s="197"/>
      <c r="R394" s="198">
        <f>SUM(R395:R411)</f>
        <v>0.13735</v>
      </c>
      <c r="S394" s="197"/>
      <c r="T394" s="199">
        <f>SUM(T395:T411)</f>
        <v>0.67058024999999999</v>
      </c>
      <c r="AR394" s="200" t="s">
        <v>185</v>
      </c>
      <c r="AT394" s="201" t="s">
        <v>79</v>
      </c>
      <c r="AU394" s="201" t="s">
        <v>88</v>
      </c>
      <c r="AY394" s="200" t="s">
        <v>177</v>
      </c>
      <c r="BK394" s="202">
        <f>SUM(BK395:BK411)</f>
        <v>0</v>
      </c>
    </row>
    <row r="395" spans="1:65" s="2" customFormat="1" ht="16.5" customHeight="1">
      <c r="A395" s="35"/>
      <c r="B395" s="36"/>
      <c r="C395" s="205" t="s">
        <v>816</v>
      </c>
      <c r="D395" s="205" t="s">
        <v>180</v>
      </c>
      <c r="E395" s="206" t="s">
        <v>817</v>
      </c>
      <c r="F395" s="207" t="s">
        <v>818</v>
      </c>
      <c r="G395" s="208" t="s">
        <v>210</v>
      </c>
      <c r="H395" s="209">
        <v>24.695</v>
      </c>
      <c r="I395" s="210"/>
      <c r="J395" s="211">
        <f>ROUND(I395*H395,2)</f>
        <v>0</v>
      </c>
      <c r="K395" s="212"/>
      <c r="L395" s="40"/>
      <c r="M395" s="213" t="s">
        <v>1</v>
      </c>
      <c r="N395" s="214" t="s">
        <v>46</v>
      </c>
      <c r="O395" s="72"/>
      <c r="P395" s="215">
        <f>O395*H395</f>
        <v>0</v>
      </c>
      <c r="Q395" s="215">
        <v>0</v>
      </c>
      <c r="R395" s="215">
        <f>Q395*H395</f>
        <v>0</v>
      </c>
      <c r="S395" s="215">
        <v>1.695E-2</v>
      </c>
      <c r="T395" s="216">
        <f>S395*H395</f>
        <v>0.41858024999999999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263</v>
      </c>
      <c r="AT395" s="217" t="s">
        <v>180</v>
      </c>
      <c r="AU395" s="217" t="s">
        <v>185</v>
      </c>
      <c r="AY395" s="18" t="s">
        <v>177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185</v>
      </c>
      <c r="BK395" s="218">
        <f>ROUND(I395*H395,2)</f>
        <v>0</v>
      </c>
      <c r="BL395" s="18" t="s">
        <v>263</v>
      </c>
      <c r="BM395" s="217" t="s">
        <v>819</v>
      </c>
    </row>
    <row r="396" spans="1:65" s="14" customFormat="1" ht="10.199999999999999">
      <c r="B396" s="230"/>
      <c r="C396" s="231"/>
      <c r="D396" s="221" t="s">
        <v>187</v>
      </c>
      <c r="E396" s="232" t="s">
        <v>1</v>
      </c>
      <c r="F396" s="233" t="s">
        <v>820</v>
      </c>
      <c r="G396" s="231"/>
      <c r="H396" s="234">
        <v>24.695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187</v>
      </c>
      <c r="AU396" s="240" t="s">
        <v>185</v>
      </c>
      <c r="AV396" s="14" t="s">
        <v>185</v>
      </c>
      <c r="AW396" s="14" t="s">
        <v>36</v>
      </c>
      <c r="AX396" s="14" t="s">
        <v>80</v>
      </c>
      <c r="AY396" s="240" t="s">
        <v>177</v>
      </c>
    </row>
    <row r="397" spans="1:65" s="15" customFormat="1" ht="10.199999999999999">
      <c r="B397" s="241"/>
      <c r="C397" s="242"/>
      <c r="D397" s="221" t="s">
        <v>187</v>
      </c>
      <c r="E397" s="243" t="s">
        <v>1</v>
      </c>
      <c r="F397" s="244" t="s">
        <v>217</v>
      </c>
      <c r="G397" s="242"/>
      <c r="H397" s="245">
        <v>24.695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187</v>
      </c>
      <c r="AU397" s="251" t="s">
        <v>185</v>
      </c>
      <c r="AV397" s="15" t="s">
        <v>184</v>
      </c>
      <c r="AW397" s="15" t="s">
        <v>36</v>
      </c>
      <c r="AX397" s="15" t="s">
        <v>88</v>
      </c>
      <c r="AY397" s="251" t="s">
        <v>177</v>
      </c>
    </row>
    <row r="398" spans="1:65" s="2" customFormat="1" ht="21.75" customHeight="1">
      <c r="A398" s="35"/>
      <c r="B398" s="36"/>
      <c r="C398" s="205" t="s">
        <v>821</v>
      </c>
      <c r="D398" s="205" t="s">
        <v>180</v>
      </c>
      <c r="E398" s="206" t="s">
        <v>822</v>
      </c>
      <c r="F398" s="207" t="s">
        <v>823</v>
      </c>
      <c r="G398" s="208" t="s">
        <v>192</v>
      </c>
      <c r="H398" s="209">
        <v>3</v>
      </c>
      <c r="I398" s="210"/>
      <c r="J398" s="211">
        <f t="shared" ref="J398:J405" si="30">ROUND(I398*H398,2)</f>
        <v>0</v>
      </c>
      <c r="K398" s="212"/>
      <c r="L398" s="40"/>
      <c r="M398" s="213" t="s">
        <v>1</v>
      </c>
      <c r="N398" s="214" t="s">
        <v>46</v>
      </c>
      <c r="O398" s="72"/>
      <c r="P398" s="215">
        <f t="shared" ref="P398:P405" si="31">O398*H398</f>
        <v>0</v>
      </c>
      <c r="Q398" s="215">
        <v>4.4999999999999999E-4</v>
      </c>
      <c r="R398" s="215">
        <f t="shared" ref="R398:R405" si="32">Q398*H398</f>
        <v>1.3500000000000001E-3</v>
      </c>
      <c r="S398" s="215">
        <v>0</v>
      </c>
      <c r="T398" s="216">
        <f t="shared" ref="T398:T405" si="33"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263</v>
      </c>
      <c r="AT398" s="217" t="s">
        <v>180</v>
      </c>
      <c r="AU398" s="217" t="s">
        <v>185</v>
      </c>
      <c r="AY398" s="18" t="s">
        <v>177</v>
      </c>
      <c r="BE398" s="218">
        <f t="shared" ref="BE398:BE405" si="34">IF(N398="základní",J398,0)</f>
        <v>0</v>
      </c>
      <c r="BF398" s="218">
        <f t="shared" ref="BF398:BF405" si="35">IF(N398="snížená",J398,0)</f>
        <v>0</v>
      </c>
      <c r="BG398" s="218">
        <f t="shared" ref="BG398:BG405" si="36">IF(N398="zákl. přenesená",J398,0)</f>
        <v>0</v>
      </c>
      <c r="BH398" s="218">
        <f t="shared" ref="BH398:BH405" si="37">IF(N398="sníž. přenesená",J398,0)</f>
        <v>0</v>
      </c>
      <c r="BI398" s="218">
        <f t="shared" ref="BI398:BI405" si="38">IF(N398="nulová",J398,0)</f>
        <v>0</v>
      </c>
      <c r="BJ398" s="18" t="s">
        <v>185</v>
      </c>
      <c r="BK398" s="218">
        <f t="shared" ref="BK398:BK405" si="39">ROUND(I398*H398,2)</f>
        <v>0</v>
      </c>
      <c r="BL398" s="18" t="s">
        <v>263</v>
      </c>
      <c r="BM398" s="217" t="s">
        <v>824</v>
      </c>
    </row>
    <row r="399" spans="1:65" s="2" customFormat="1" ht="21.75" customHeight="1">
      <c r="A399" s="35"/>
      <c r="B399" s="36"/>
      <c r="C399" s="263" t="s">
        <v>825</v>
      </c>
      <c r="D399" s="263" t="s">
        <v>339</v>
      </c>
      <c r="E399" s="264" t="s">
        <v>826</v>
      </c>
      <c r="F399" s="265" t="s">
        <v>827</v>
      </c>
      <c r="G399" s="266" t="s">
        <v>192</v>
      </c>
      <c r="H399" s="267">
        <v>3</v>
      </c>
      <c r="I399" s="268"/>
      <c r="J399" s="269">
        <f t="shared" si="30"/>
        <v>0</v>
      </c>
      <c r="K399" s="270"/>
      <c r="L399" s="271"/>
      <c r="M399" s="272" t="s">
        <v>1</v>
      </c>
      <c r="N399" s="273" t="s">
        <v>46</v>
      </c>
      <c r="O399" s="72"/>
      <c r="P399" s="215">
        <f t="shared" si="31"/>
        <v>0</v>
      </c>
      <c r="Q399" s="215">
        <v>8.5000000000000006E-3</v>
      </c>
      <c r="R399" s="215">
        <f t="shared" si="32"/>
        <v>2.5500000000000002E-2</v>
      </c>
      <c r="S399" s="215">
        <v>0</v>
      </c>
      <c r="T399" s="216">
        <f t="shared" si="3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360</v>
      </c>
      <c r="AT399" s="217" t="s">
        <v>339</v>
      </c>
      <c r="AU399" s="217" t="s">
        <v>185</v>
      </c>
      <c r="AY399" s="18" t="s">
        <v>177</v>
      </c>
      <c r="BE399" s="218">
        <f t="shared" si="34"/>
        <v>0</v>
      </c>
      <c r="BF399" s="218">
        <f t="shared" si="35"/>
        <v>0</v>
      </c>
      <c r="BG399" s="218">
        <f t="shared" si="36"/>
        <v>0</v>
      </c>
      <c r="BH399" s="218">
        <f t="shared" si="37"/>
        <v>0</v>
      </c>
      <c r="BI399" s="218">
        <f t="shared" si="38"/>
        <v>0</v>
      </c>
      <c r="BJ399" s="18" t="s">
        <v>185</v>
      </c>
      <c r="BK399" s="218">
        <f t="shared" si="39"/>
        <v>0</v>
      </c>
      <c r="BL399" s="18" t="s">
        <v>263</v>
      </c>
      <c r="BM399" s="217" t="s">
        <v>828</v>
      </c>
    </row>
    <row r="400" spans="1:65" s="2" customFormat="1" ht="21.75" customHeight="1">
      <c r="A400" s="35"/>
      <c r="B400" s="36"/>
      <c r="C400" s="205" t="s">
        <v>829</v>
      </c>
      <c r="D400" s="205" t="s">
        <v>180</v>
      </c>
      <c r="E400" s="206" t="s">
        <v>830</v>
      </c>
      <c r="F400" s="207" t="s">
        <v>831</v>
      </c>
      <c r="G400" s="208" t="s">
        <v>192</v>
      </c>
      <c r="H400" s="209">
        <v>3</v>
      </c>
      <c r="I400" s="210"/>
      <c r="J400" s="211">
        <f t="shared" si="30"/>
        <v>0</v>
      </c>
      <c r="K400" s="212"/>
      <c r="L400" s="40"/>
      <c r="M400" s="213" t="s">
        <v>1</v>
      </c>
      <c r="N400" s="214" t="s">
        <v>46</v>
      </c>
      <c r="O400" s="72"/>
      <c r="P400" s="215">
        <f t="shared" si="31"/>
        <v>0</v>
      </c>
      <c r="Q400" s="215">
        <v>0</v>
      </c>
      <c r="R400" s="215">
        <f t="shared" si="32"/>
        <v>0</v>
      </c>
      <c r="S400" s="215">
        <v>0</v>
      </c>
      <c r="T400" s="216">
        <f t="shared" si="3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263</v>
      </c>
      <c r="AT400" s="217" t="s">
        <v>180</v>
      </c>
      <c r="AU400" s="217" t="s">
        <v>185</v>
      </c>
      <c r="AY400" s="18" t="s">
        <v>177</v>
      </c>
      <c r="BE400" s="218">
        <f t="shared" si="34"/>
        <v>0</v>
      </c>
      <c r="BF400" s="218">
        <f t="shared" si="35"/>
        <v>0</v>
      </c>
      <c r="BG400" s="218">
        <f t="shared" si="36"/>
        <v>0</v>
      </c>
      <c r="BH400" s="218">
        <f t="shared" si="37"/>
        <v>0</v>
      </c>
      <c r="BI400" s="218">
        <f t="shared" si="38"/>
        <v>0</v>
      </c>
      <c r="BJ400" s="18" t="s">
        <v>185</v>
      </c>
      <c r="BK400" s="218">
        <f t="shared" si="39"/>
        <v>0</v>
      </c>
      <c r="BL400" s="18" t="s">
        <v>263</v>
      </c>
      <c r="BM400" s="217" t="s">
        <v>832</v>
      </c>
    </row>
    <row r="401" spans="1:65" s="2" customFormat="1" ht="21.75" customHeight="1">
      <c r="A401" s="35"/>
      <c r="B401" s="36"/>
      <c r="C401" s="263" t="s">
        <v>833</v>
      </c>
      <c r="D401" s="263" t="s">
        <v>339</v>
      </c>
      <c r="E401" s="264" t="s">
        <v>834</v>
      </c>
      <c r="F401" s="265" t="s">
        <v>835</v>
      </c>
      <c r="G401" s="266" t="s">
        <v>192</v>
      </c>
      <c r="H401" s="267">
        <v>2</v>
      </c>
      <c r="I401" s="268"/>
      <c r="J401" s="269">
        <f t="shared" si="30"/>
        <v>0</v>
      </c>
      <c r="K401" s="270"/>
      <c r="L401" s="271"/>
      <c r="M401" s="272" t="s">
        <v>1</v>
      </c>
      <c r="N401" s="273" t="s">
        <v>46</v>
      </c>
      <c r="O401" s="72"/>
      <c r="P401" s="215">
        <f t="shared" si="31"/>
        <v>0</v>
      </c>
      <c r="Q401" s="215">
        <v>2.75E-2</v>
      </c>
      <c r="R401" s="215">
        <f t="shared" si="32"/>
        <v>5.5E-2</v>
      </c>
      <c r="S401" s="215">
        <v>0</v>
      </c>
      <c r="T401" s="216">
        <f t="shared" si="3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360</v>
      </c>
      <c r="AT401" s="217" t="s">
        <v>339</v>
      </c>
      <c r="AU401" s="217" t="s">
        <v>185</v>
      </c>
      <c r="AY401" s="18" t="s">
        <v>177</v>
      </c>
      <c r="BE401" s="218">
        <f t="shared" si="34"/>
        <v>0</v>
      </c>
      <c r="BF401" s="218">
        <f t="shared" si="35"/>
        <v>0</v>
      </c>
      <c r="BG401" s="218">
        <f t="shared" si="36"/>
        <v>0</v>
      </c>
      <c r="BH401" s="218">
        <f t="shared" si="37"/>
        <v>0</v>
      </c>
      <c r="BI401" s="218">
        <f t="shared" si="38"/>
        <v>0</v>
      </c>
      <c r="BJ401" s="18" t="s">
        <v>185</v>
      </c>
      <c r="BK401" s="218">
        <f t="shared" si="39"/>
        <v>0</v>
      </c>
      <c r="BL401" s="18" t="s">
        <v>263</v>
      </c>
      <c r="BM401" s="217" t="s">
        <v>836</v>
      </c>
    </row>
    <row r="402" spans="1:65" s="2" customFormat="1" ht="21.75" customHeight="1">
      <c r="A402" s="35"/>
      <c r="B402" s="36"/>
      <c r="C402" s="263" t="s">
        <v>837</v>
      </c>
      <c r="D402" s="263" t="s">
        <v>339</v>
      </c>
      <c r="E402" s="264" t="s">
        <v>838</v>
      </c>
      <c r="F402" s="265" t="s">
        <v>839</v>
      </c>
      <c r="G402" s="266" t="s">
        <v>192</v>
      </c>
      <c r="H402" s="267">
        <v>1</v>
      </c>
      <c r="I402" s="268"/>
      <c r="J402" s="269">
        <f t="shared" si="30"/>
        <v>0</v>
      </c>
      <c r="K402" s="270"/>
      <c r="L402" s="271"/>
      <c r="M402" s="272" t="s">
        <v>1</v>
      </c>
      <c r="N402" s="273" t="s">
        <v>46</v>
      </c>
      <c r="O402" s="72"/>
      <c r="P402" s="215">
        <f t="shared" si="31"/>
        <v>0</v>
      </c>
      <c r="Q402" s="215">
        <v>2.75E-2</v>
      </c>
      <c r="R402" s="215">
        <f t="shared" si="32"/>
        <v>2.75E-2</v>
      </c>
      <c r="S402" s="215">
        <v>0</v>
      </c>
      <c r="T402" s="216">
        <f t="shared" si="3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360</v>
      </c>
      <c r="AT402" s="217" t="s">
        <v>339</v>
      </c>
      <c r="AU402" s="217" t="s">
        <v>185</v>
      </c>
      <c r="AY402" s="18" t="s">
        <v>177</v>
      </c>
      <c r="BE402" s="218">
        <f t="shared" si="34"/>
        <v>0</v>
      </c>
      <c r="BF402" s="218">
        <f t="shared" si="35"/>
        <v>0</v>
      </c>
      <c r="BG402" s="218">
        <f t="shared" si="36"/>
        <v>0</v>
      </c>
      <c r="BH402" s="218">
        <f t="shared" si="37"/>
        <v>0</v>
      </c>
      <c r="BI402" s="218">
        <f t="shared" si="38"/>
        <v>0</v>
      </c>
      <c r="BJ402" s="18" t="s">
        <v>185</v>
      </c>
      <c r="BK402" s="218">
        <f t="shared" si="39"/>
        <v>0</v>
      </c>
      <c r="BL402" s="18" t="s">
        <v>263</v>
      </c>
      <c r="BM402" s="217" t="s">
        <v>840</v>
      </c>
    </row>
    <row r="403" spans="1:65" s="2" customFormat="1" ht="21.75" customHeight="1">
      <c r="A403" s="35"/>
      <c r="B403" s="36"/>
      <c r="C403" s="205" t="s">
        <v>841</v>
      </c>
      <c r="D403" s="205" t="s">
        <v>180</v>
      </c>
      <c r="E403" s="206" t="s">
        <v>842</v>
      </c>
      <c r="F403" s="207" t="s">
        <v>843</v>
      </c>
      <c r="G403" s="208" t="s">
        <v>192</v>
      </c>
      <c r="H403" s="209">
        <v>1</v>
      </c>
      <c r="I403" s="210"/>
      <c r="J403" s="211">
        <f t="shared" si="30"/>
        <v>0</v>
      </c>
      <c r="K403" s="212"/>
      <c r="L403" s="40"/>
      <c r="M403" s="213" t="s">
        <v>1</v>
      </c>
      <c r="N403" s="214" t="s">
        <v>46</v>
      </c>
      <c r="O403" s="72"/>
      <c r="P403" s="215">
        <f t="shared" si="31"/>
        <v>0</v>
      </c>
      <c r="Q403" s="215">
        <v>0</v>
      </c>
      <c r="R403" s="215">
        <f t="shared" si="32"/>
        <v>0</v>
      </c>
      <c r="S403" s="215">
        <v>0</v>
      </c>
      <c r="T403" s="216">
        <f t="shared" si="3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263</v>
      </c>
      <c r="AT403" s="217" t="s">
        <v>180</v>
      </c>
      <c r="AU403" s="217" t="s">
        <v>185</v>
      </c>
      <c r="AY403" s="18" t="s">
        <v>177</v>
      </c>
      <c r="BE403" s="218">
        <f t="shared" si="34"/>
        <v>0</v>
      </c>
      <c r="BF403" s="218">
        <f t="shared" si="35"/>
        <v>0</v>
      </c>
      <c r="BG403" s="218">
        <f t="shared" si="36"/>
        <v>0</v>
      </c>
      <c r="BH403" s="218">
        <f t="shared" si="37"/>
        <v>0</v>
      </c>
      <c r="BI403" s="218">
        <f t="shared" si="38"/>
        <v>0</v>
      </c>
      <c r="BJ403" s="18" t="s">
        <v>185</v>
      </c>
      <c r="BK403" s="218">
        <f t="shared" si="39"/>
        <v>0</v>
      </c>
      <c r="BL403" s="18" t="s">
        <v>263</v>
      </c>
      <c r="BM403" s="217" t="s">
        <v>844</v>
      </c>
    </row>
    <row r="404" spans="1:65" s="2" customFormat="1" ht="21.75" customHeight="1">
      <c r="A404" s="35"/>
      <c r="B404" s="36"/>
      <c r="C404" s="263" t="s">
        <v>845</v>
      </c>
      <c r="D404" s="263" t="s">
        <v>339</v>
      </c>
      <c r="E404" s="264" t="s">
        <v>846</v>
      </c>
      <c r="F404" s="265" t="s">
        <v>847</v>
      </c>
      <c r="G404" s="266" t="s">
        <v>192</v>
      </c>
      <c r="H404" s="267">
        <v>1</v>
      </c>
      <c r="I404" s="268"/>
      <c r="J404" s="269">
        <f t="shared" si="30"/>
        <v>0</v>
      </c>
      <c r="K404" s="270"/>
      <c r="L404" s="271"/>
      <c r="M404" s="272" t="s">
        <v>1</v>
      </c>
      <c r="N404" s="273" t="s">
        <v>46</v>
      </c>
      <c r="O404" s="72"/>
      <c r="P404" s="215">
        <f t="shared" si="31"/>
        <v>0</v>
      </c>
      <c r="Q404" s="215">
        <v>2.8000000000000001E-2</v>
      </c>
      <c r="R404" s="215">
        <f t="shared" si="32"/>
        <v>2.8000000000000001E-2</v>
      </c>
      <c r="S404" s="215">
        <v>0</v>
      </c>
      <c r="T404" s="216">
        <f t="shared" si="3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360</v>
      </c>
      <c r="AT404" s="217" t="s">
        <v>339</v>
      </c>
      <c r="AU404" s="217" t="s">
        <v>185</v>
      </c>
      <c r="AY404" s="18" t="s">
        <v>177</v>
      </c>
      <c r="BE404" s="218">
        <f t="shared" si="34"/>
        <v>0</v>
      </c>
      <c r="BF404" s="218">
        <f t="shared" si="35"/>
        <v>0</v>
      </c>
      <c r="BG404" s="218">
        <f t="shared" si="36"/>
        <v>0</v>
      </c>
      <c r="BH404" s="218">
        <f t="shared" si="37"/>
        <v>0</v>
      </c>
      <c r="BI404" s="218">
        <f t="shared" si="38"/>
        <v>0</v>
      </c>
      <c r="BJ404" s="18" t="s">
        <v>185</v>
      </c>
      <c r="BK404" s="218">
        <f t="shared" si="39"/>
        <v>0</v>
      </c>
      <c r="BL404" s="18" t="s">
        <v>263</v>
      </c>
      <c r="BM404" s="217" t="s">
        <v>848</v>
      </c>
    </row>
    <row r="405" spans="1:65" s="2" customFormat="1" ht="21.75" customHeight="1">
      <c r="A405" s="35"/>
      <c r="B405" s="36"/>
      <c r="C405" s="205" t="s">
        <v>849</v>
      </c>
      <c r="D405" s="205" t="s">
        <v>180</v>
      </c>
      <c r="E405" s="206" t="s">
        <v>850</v>
      </c>
      <c r="F405" s="207" t="s">
        <v>851</v>
      </c>
      <c r="G405" s="208" t="s">
        <v>192</v>
      </c>
      <c r="H405" s="209">
        <v>9</v>
      </c>
      <c r="I405" s="210"/>
      <c r="J405" s="211">
        <f t="shared" si="30"/>
        <v>0</v>
      </c>
      <c r="K405" s="212"/>
      <c r="L405" s="40"/>
      <c r="M405" s="213" t="s">
        <v>1</v>
      </c>
      <c r="N405" s="214" t="s">
        <v>46</v>
      </c>
      <c r="O405" s="72"/>
      <c r="P405" s="215">
        <f t="shared" si="31"/>
        <v>0</v>
      </c>
      <c r="Q405" s="215">
        <v>0</v>
      </c>
      <c r="R405" s="215">
        <f t="shared" si="32"/>
        <v>0</v>
      </c>
      <c r="S405" s="215">
        <v>2.8000000000000001E-2</v>
      </c>
      <c r="T405" s="216">
        <f t="shared" si="33"/>
        <v>0.252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263</v>
      </c>
      <c r="AT405" s="217" t="s">
        <v>180</v>
      </c>
      <c r="AU405" s="217" t="s">
        <v>185</v>
      </c>
      <c r="AY405" s="18" t="s">
        <v>177</v>
      </c>
      <c r="BE405" s="218">
        <f t="shared" si="34"/>
        <v>0</v>
      </c>
      <c r="BF405" s="218">
        <f t="shared" si="35"/>
        <v>0</v>
      </c>
      <c r="BG405" s="218">
        <f t="shared" si="36"/>
        <v>0</v>
      </c>
      <c r="BH405" s="218">
        <f t="shared" si="37"/>
        <v>0</v>
      </c>
      <c r="BI405" s="218">
        <f t="shared" si="38"/>
        <v>0</v>
      </c>
      <c r="BJ405" s="18" t="s">
        <v>185</v>
      </c>
      <c r="BK405" s="218">
        <f t="shared" si="39"/>
        <v>0</v>
      </c>
      <c r="BL405" s="18" t="s">
        <v>263</v>
      </c>
      <c r="BM405" s="217" t="s">
        <v>852</v>
      </c>
    </row>
    <row r="406" spans="1:65" s="13" customFormat="1" ht="10.199999999999999">
      <c r="B406" s="219"/>
      <c r="C406" s="220"/>
      <c r="D406" s="221" t="s">
        <v>187</v>
      </c>
      <c r="E406" s="222" t="s">
        <v>1</v>
      </c>
      <c r="F406" s="223" t="s">
        <v>853</v>
      </c>
      <c r="G406" s="220"/>
      <c r="H406" s="222" t="s">
        <v>1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187</v>
      </c>
      <c r="AU406" s="229" t="s">
        <v>185</v>
      </c>
      <c r="AV406" s="13" t="s">
        <v>88</v>
      </c>
      <c r="AW406" s="13" t="s">
        <v>36</v>
      </c>
      <c r="AX406" s="13" t="s">
        <v>80</v>
      </c>
      <c r="AY406" s="229" t="s">
        <v>177</v>
      </c>
    </row>
    <row r="407" spans="1:65" s="14" customFormat="1" ht="10.199999999999999">
      <c r="B407" s="230"/>
      <c r="C407" s="231"/>
      <c r="D407" s="221" t="s">
        <v>187</v>
      </c>
      <c r="E407" s="232" t="s">
        <v>1</v>
      </c>
      <c r="F407" s="233" t="s">
        <v>200</v>
      </c>
      <c r="G407" s="231"/>
      <c r="H407" s="234">
        <v>5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187</v>
      </c>
      <c r="AU407" s="240" t="s">
        <v>185</v>
      </c>
      <c r="AV407" s="14" t="s">
        <v>185</v>
      </c>
      <c r="AW407" s="14" t="s">
        <v>36</v>
      </c>
      <c r="AX407" s="14" t="s">
        <v>80</v>
      </c>
      <c r="AY407" s="240" t="s">
        <v>177</v>
      </c>
    </row>
    <row r="408" spans="1:65" s="13" customFormat="1" ht="10.199999999999999">
      <c r="B408" s="219"/>
      <c r="C408" s="220"/>
      <c r="D408" s="221" t="s">
        <v>187</v>
      </c>
      <c r="E408" s="222" t="s">
        <v>1</v>
      </c>
      <c r="F408" s="223" t="s">
        <v>854</v>
      </c>
      <c r="G408" s="220"/>
      <c r="H408" s="222" t="s">
        <v>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187</v>
      </c>
      <c r="AU408" s="229" t="s">
        <v>185</v>
      </c>
      <c r="AV408" s="13" t="s">
        <v>88</v>
      </c>
      <c r="AW408" s="13" t="s">
        <v>36</v>
      </c>
      <c r="AX408" s="13" t="s">
        <v>80</v>
      </c>
      <c r="AY408" s="229" t="s">
        <v>177</v>
      </c>
    </row>
    <row r="409" spans="1:65" s="14" customFormat="1" ht="10.199999999999999">
      <c r="B409" s="230"/>
      <c r="C409" s="231"/>
      <c r="D409" s="221" t="s">
        <v>187</v>
      </c>
      <c r="E409" s="232" t="s">
        <v>1</v>
      </c>
      <c r="F409" s="233" t="s">
        <v>184</v>
      </c>
      <c r="G409" s="231"/>
      <c r="H409" s="234">
        <v>4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187</v>
      </c>
      <c r="AU409" s="240" t="s">
        <v>185</v>
      </c>
      <c r="AV409" s="14" t="s">
        <v>185</v>
      </c>
      <c r="AW409" s="14" t="s">
        <v>36</v>
      </c>
      <c r="AX409" s="14" t="s">
        <v>80</v>
      </c>
      <c r="AY409" s="240" t="s">
        <v>177</v>
      </c>
    </row>
    <row r="410" spans="1:65" s="15" customFormat="1" ht="10.199999999999999">
      <c r="B410" s="241"/>
      <c r="C410" s="242"/>
      <c r="D410" s="221" t="s">
        <v>187</v>
      </c>
      <c r="E410" s="243" t="s">
        <v>1</v>
      </c>
      <c r="F410" s="244" t="s">
        <v>217</v>
      </c>
      <c r="G410" s="242"/>
      <c r="H410" s="245">
        <v>9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AT410" s="251" t="s">
        <v>187</v>
      </c>
      <c r="AU410" s="251" t="s">
        <v>185</v>
      </c>
      <c r="AV410" s="15" t="s">
        <v>184</v>
      </c>
      <c r="AW410" s="15" t="s">
        <v>36</v>
      </c>
      <c r="AX410" s="15" t="s">
        <v>88</v>
      </c>
      <c r="AY410" s="251" t="s">
        <v>177</v>
      </c>
    </row>
    <row r="411" spans="1:65" s="2" customFormat="1" ht="21.75" customHeight="1">
      <c r="A411" s="35"/>
      <c r="B411" s="36"/>
      <c r="C411" s="205" t="s">
        <v>855</v>
      </c>
      <c r="D411" s="205" t="s">
        <v>180</v>
      </c>
      <c r="E411" s="206" t="s">
        <v>856</v>
      </c>
      <c r="F411" s="207" t="s">
        <v>857</v>
      </c>
      <c r="G411" s="208" t="s">
        <v>426</v>
      </c>
      <c r="H411" s="274"/>
      <c r="I411" s="210"/>
      <c r="J411" s="211">
        <f>ROUND(I411*H411,2)</f>
        <v>0</v>
      </c>
      <c r="K411" s="212"/>
      <c r="L411" s="40"/>
      <c r="M411" s="213" t="s">
        <v>1</v>
      </c>
      <c r="N411" s="214" t="s">
        <v>46</v>
      </c>
      <c r="O411" s="72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263</v>
      </c>
      <c r="AT411" s="217" t="s">
        <v>180</v>
      </c>
      <c r="AU411" s="217" t="s">
        <v>185</v>
      </c>
      <c r="AY411" s="18" t="s">
        <v>177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185</v>
      </c>
      <c r="BK411" s="218">
        <f>ROUND(I411*H411,2)</f>
        <v>0</v>
      </c>
      <c r="BL411" s="18" t="s">
        <v>263</v>
      </c>
      <c r="BM411" s="217" t="s">
        <v>858</v>
      </c>
    </row>
    <row r="412" spans="1:65" s="12" customFormat="1" ht="22.8" customHeight="1">
      <c r="B412" s="189"/>
      <c r="C412" s="190"/>
      <c r="D412" s="191" t="s">
        <v>79</v>
      </c>
      <c r="E412" s="203" t="s">
        <v>859</v>
      </c>
      <c r="F412" s="203" t="s">
        <v>860</v>
      </c>
      <c r="G412" s="190"/>
      <c r="H412" s="190"/>
      <c r="I412" s="193"/>
      <c r="J412" s="204">
        <f>BK412</f>
        <v>0</v>
      </c>
      <c r="K412" s="190"/>
      <c r="L412" s="195"/>
      <c r="M412" s="196"/>
      <c r="N412" s="197"/>
      <c r="O412" s="197"/>
      <c r="P412" s="198">
        <f>SUM(P413:P424)</f>
        <v>0</v>
      </c>
      <c r="Q412" s="197"/>
      <c r="R412" s="198">
        <f>SUM(R413:R424)</f>
        <v>0.16834799999999997</v>
      </c>
      <c r="S412" s="197"/>
      <c r="T412" s="199">
        <f>SUM(T413:T424)</f>
        <v>0</v>
      </c>
      <c r="AR412" s="200" t="s">
        <v>185</v>
      </c>
      <c r="AT412" s="201" t="s">
        <v>79</v>
      </c>
      <c r="AU412" s="201" t="s">
        <v>88</v>
      </c>
      <c r="AY412" s="200" t="s">
        <v>177</v>
      </c>
      <c r="BK412" s="202">
        <f>SUM(BK413:BK424)</f>
        <v>0</v>
      </c>
    </row>
    <row r="413" spans="1:65" s="2" customFormat="1" ht="21.75" customHeight="1">
      <c r="A413" s="35"/>
      <c r="B413" s="36"/>
      <c r="C413" s="205" t="s">
        <v>861</v>
      </c>
      <c r="D413" s="205" t="s">
        <v>180</v>
      </c>
      <c r="E413" s="206" t="s">
        <v>862</v>
      </c>
      <c r="F413" s="207" t="s">
        <v>863</v>
      </c>
      <c r="G413" s="208" t="s">
        <v>203</v>
      </c>
      <c r="H413" s="209">
        <v>0.9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46</v>
      </c>
      <c r="O413" s="72"/>
      <c r="P413" s="215">
        <f>O413*H413</f>
        <v>0</v>
      </c>
      <c r="Q413" s="215">
        <v>3.7399999999999998E-3</v>
      </c>
      <c r="R413" s="215">
        <f>Q413*H413</f>
        <v>3.3660000000000001E-3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263</v>
      </c>
      <c r="AT413" s="217" t="s">
        <v>180</v>
      </c>
      <c r="AU413" s="217" t="s">
        <v>185</v>
      </c>
      <c r="AY413" s="18" t="s">
        <v>177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185</v>
      </c>
      <c r="BK413" s="218">
        <f>ROUND(I413*H413,2)</f>
        <v>0</v>
      </c>
      <c r="BL413" s="18" t="s">
        <v>263</v>
      </c>
      <c r="BM413" s="217" t="s">
        <v>864</v>
      </c>
    </row>
    <row r="414" spans="1:65" s="13" customFormat="1" ht="20.399999999999999">
      <c r="B414" s="219"/>
      <c r="C414" s="220"/>
      <c r="D414" s="221" t="s">
        <v>187</v>
      </c>
      <c r="E414" s="222" t="s">
        <v>1</v>
      </c>
      <c r="F414" s="223" t="s">
        <v>865</v>
      </c>
      <c r="G414" s="220"/>
      <c r="H414" s="222" t="s">
        <v>1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187</v>
      </c>
      <c r="AU414" s="229" t="s">
        <v>185</v>
      </c>
      <c r="AV414" s="13" t="s">
        <v>88</v>
      </c>
      <c r="AW414" s="13" t="s">
        <v>36</v>
      </c>
      <c r="AX414" s="13" t="s">
        <v>80</v>
      </c>
      <c r="AY414" s="229" t="s">
        <v>177</v>
      </c>
    </row>
    <row r="415" spans="1:65" s="14" customFormat="1" ht="10.199999999999999">
      <c r="B415" s="230"/>
      <c r="C415" s="231"/>
      <c r="D415" s="221" t="s">
        <v>187</v>
      </c>
      <c r="E415" s="232" t="s">
        <v>1</v>
      </c>
      <c r="F415" s="233" t="s">
        <v>866</v>
      </c>
      <c r="G415" s="231"/>
      <c r="H415" s="234">
        <v>0.9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187</v>
      </c>
      <c r="AU415" s="240" t="s">
        <v>185</v>
      </c>
      <c r="AV415" s="14" t="s">
        <v>185</v>
      </c>
      <c r="AW415" s="14" t="s">
        <v>36</v>
      </c>
      <c r="AX415" s="14" t="s">
        <v>88</v>
      </c>
      <c r="AY415" s="240" t="s">
        <v>177</v>
      </c>
    </row>
    <row r="416" spans="1:65" s="2" customFormat="1" ht="21.75" customHeight="1">
      <c r="A416" s="35"/>
      <c r="B416" s="36"/>
      <c r="C416" s="205" t="s">
        <v>867</v>
      </c>
      <c r="D416" s="205" t="s">
        <v>180</v>
      </c>
      <c r="E416" s="206" t="s">
        <v>868</v>
      </c>
      <c r="F416" s="207" t="s">
        <v>869</v>
      </c>
      <c r="G416" s="208" t="s">
        <v>210</v>
      </c>
      <c r="H416" s="209">
        <v>5.0999999999999996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46</v>
      </c>
      <c r="O416" s="72"/>
      <c r="P416" s="215">
        <f>O416*H416</f>
        <v>0</v>
      </c>
      <c r="Q416" s="215">
        <v>3.6700000000000001E-3</v>
      </c>
      <c r="R416" s="215">
        <f>Q416*H416</f>
        <v>1.8716999999999998E-2</v>
      </c>
      <c r="S416" s="215">
        <v>0</v>
      </c>
      <c r="T416" s="21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263</v>
      </c>
      <c r="AT416" s="217" t="s">
        <v>180</v>
      </c>
      <c r="AU416" s="217" t="s">
        <v>185</v>
      </c>
      <c r="AY416" s="18" t="s">
        <v>177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185</v>
      </c>
      <c r="BK416" s="218">
        <f>ROUND(I416*H416,2)</f>
        <v>0</v>
      </c>
      <c r="BL416" s="18" t="s">
        <v>263</v>
      </c>
      <c r="BM416" s="217" t="s">
        <v>870</v>
      </c>
    </row>
    <row r="417" spans="1:65" s="14" customFormat="1" ht="10.199999999999999">
      <c r="B417" s="230"/>
      <c r="C417" s="231"/>
      <c r="D417" s="221" t="s">
        <v>187</v>
      </c>
      <c r="E417" s="232" t="s">
        <v>1</v>
      </c>
      <c r="F417" s="233" t="s">
        <v>871</v>
      </c>
      <c r="G417" s="231"/>
      <c r="H417" s="234">
        <v>5.0999999999999996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187</v>
      </c>
      <c r="AU417" s="240" t="s">
        <v>185</v>
      </c>
      <c r="AV417" s="14" t="s">
        <v>185</v>
      </c>
      <c r="AW417" s="14" t="s">
        <v>36</v>
      </c>
      <c r="AX417" s="14" t="s">
        <v>80</v>
      </c>
      <c r="AY417" s="240" t="s">
        <v>177</v>
      </c>
    </row>
    <row r="418" spans="1:65" s="15" customFormat="1" ht="10.199999999999999">
      <c r="B418" s="241"/>
      <c r="C418" s="242"/>
      <c r="D418" s="221" t="s">
        <v>187</v>
      </c>
      <c r="E418" s="243" t="s">
        <v>1</v>
      </c>
      <c r="F418" s="244" t="s">
        <v>217</v>
      </c>
      <c r="G418" s="242"/>
      <c r="H418" s="245">
        <v>5.0999999999999996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187</v>
      </c>
      <c r="AU418" s="251" t="s">
        <v>185</v>
      </c>
      <c r="AV418" s="15" t="s">
        <v>184</v>
      </c>
      <c r="AW418" s="15" t="s">
        <v>36</v>
      </c>
      <c r="AX418" s="15" t="s">
        <v>88</v>
      </c>
      <c r="AY418" s="251" t="s">
        <v>177</v>
      </c>
    </row>
    <row r="419" spans="1:65" s="2" customFormat="1" ht="21.75" customHeight="1">
      <c r="A419" s="35"/>
      <c r="B419" s="36"/>
      <c r="C419" s="263" t="s">
        <v>872</v>
      </c>
      <c r="D419" s="263" t="s">
        <v>339</v>
      </c>
      <c r="E419" s="264" t="s">
        <v>873</v>
      </c>
      <c r="F419" s="265" t="s">
        <v>1070</v>
      </c>
      <c r="G419" s="266" t="s">
        <v>210</v>
      </c>
      <c r="H419" s="267">
        <v>6</v>
      </c>
      <c r="I419" s="268"/>
      <c r="J419" s="269">
        <f>ROUND(I419*H419,2)</f>
        <v>0</v>
      </c>
      <c r="K419" s="270"/>
      <c r="L419" s="271"/>
      <c r="M419" s="272" t="s">
        <v>1</v>
      </c>
      <c r="N419" s="273" t="s">
        <v>46</v>
      </c>
      <c r="O419" s="72"/>
      <c r="P419" s="215">
        <f>O419*H419</f>
        <v>0</v>
      </c>
      <c r="Q419" s="215">
        <v>1.7999999999999999E-2</v>
      </c>
      <c r="R419" s="215">
        <f>Q419*H419</f>
        <v>0.10799999999999998</v>
      </c>
      <c r="S419" s="215">
        <v>0</v>
      </c>
      <c r="T419" s="216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17" t="s">
        <v>360</v>
      </c>
      <c r="AT419" s="217" t="s">
        <v>339</v>
      </c>
      <c r="AU419" s="217" t="s">
        <v>185</v>
      </c>
      <c r="AY419" s="18" t="s">
        <v>177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8" t="s">
        <v>185</v>
      </c>
      <c r="BK419" s="218">
        <f>ROUND(I419*H419,2)</f>
        <v>0</v>
      </c>
      <c r="BL419" s="18" t="s">
        <v>263</v>
      </c>
      <c r="BM419" s="217" t="s">
        <v>875</v>
      </c>
    </row>
    <row r="420" spans="1:65" s="14" customFormat="1" ht="20.399999999999999">
      <c r="B420" s="230"/>
      <c r="C420" s="231"/>
      <c r="D420" s="221" t="s">
        <v>187</v>
      </c>
      <c r="E420" s="231"/>
      <c r="F420" s="233" t="s">
        <v>876</v>
      </c>
      <c r="G420" s="231"/>
      <c r="H420" s="234">
        <v>6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187</v>
      </c>
      <c r="AU420" s="240" t="s">
        <v>185</v>
      </c>
      <c r="AV420" s="14" t="s">
        <v>185</v>
      </c>
      <c r="AW420" s="14" t="s">
        <v>4</v>
      </c>
      <c r="AX420" s="14" t="s">
        <v>88</v>
      </c>
      <c r="AY420" s="240" t="s">
        <v>177</v>
      </c>
    </row>
    <row r="421" spans="1:65" s="2" customFormat="1" ht="16.5" customHeight="1">
      <c r="A421" s="35"/>
      <c r="B421" s="36"/>
      <c r="C421" s="205" t="s">
        <v>877</v>
      </c>
      <c r="D421" s="205" t="s">
        <v>180</v>
      </c>
      <c r="E421" s="206" t="s">
        <v>878</v>
      </c>
      <c r="F421" s="207" t="s">
        <v>879</v>
      </c>
      <c r="G421" s="208" t="s">
        <v>210</v>
      </c>
      <c r="H421" s="209">
        <v>5.0999999999999996</v>
      </c>
      <c r="I421" s="210"/>
      <c r="J421" s="211">
        <f>ROUND(I421*H421,2)</f>
        <v>0</v>
      </c>
      <c r="K421" s="212"/>
      <c r="L421" s="40"/>
      <c r="M421" s="213" t="s">
        <v>1</v>
      </c>
      <c r="N421" s="214" t="s">
        <v>46</v>
      </c>
      <c r="O421" s="72"/>
      <c r="P421" s="215">
        <f>O421*H421</f>
        <v>0</v>
      </c>
      <c r="Q421" s="215">
        <v>2.9999999999999997E-4</v>
      </c>
      <c r="R421" s="215">
        <f>Q421*H421</f>
        <v>1.5299999999999997E-3</v>
      </c>
      <c r="S421" s="215">
        <v>0</v>
      </c>
      <c r="T421" s="216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7" t="s">
        <v>263</v>
      </c>
      <c r="AT421" s="217" t="s">
        <v>180</v>
      </c>
      <c r="AU421" s="217" t="s">
        <v>185</v>
      </c>
      <c r="AY421" s="18" t="s">
        <v>177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185</v>
      </c>
      <c r="BK421" s="218">
        <f>ROUND(I421*H421,2)</f>
        <v>0</v>
      </c>
      <c r="BL421" s="18" t="s">
        <v>263</v>
      </c>
      <c r="BM421" s="217" t="s">
        <v>880</v>
      </c>
    </row>
    <row r="422" spans="1:65" s="2" customFormat="1" ht="16.5" customHeight="1">
      <c r="A422" s="35"/>
      <c r="B422" s="36"/>
      <c r="C422" s="205" t="s">
        <v>881</v>
      </c>
      <c r="D422" s="205" t="s">
        <v>180</v>
      </c>
      <c r="E422" s="206" t="s">
        <v>882</v>
      </c>
      <c r="F422" s="207" t="s">
        <v>883</v>
      </c>
      <c r="G422" s="208" t="s">
        <v>203</v>
      </c>
      <c r="H422" s="209">
        <v>9</v>
      </c>
      <c r="I422" s="210"/>
      <c r="J422" s="211">
        <f>ROUND(I422*H422,2)</f>
        <v>0</v>
      </c>
      <c r="K422" s="212"/>
      <c r="L422" s="40"/>
      <c r="M422" s="213" t="s">
        <v>1</v>
      </c>
      <c r="N422" s="214" t="s">
        <v>46</v>
      </c>
      <c r="O422" s="72"/>
      <c r="P422" s="215">
        <f>O422*H422</f>
        <v>0</v>
      </c>
      <c r="Q422" s="215">
        <v>3.0000000000000001E-5</v>
      </c>
      <c r="R422" s="215">
        <f>Q422*H422</f>
        <v>2.7E-4</v>
      </c>
      <c r="S422" s="215">
        <v>0</v>
      </c>
      <c r="T422" s="216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7" t="s">
        <v>263</v>
      </c>
      <c r="AT422" s="217" t="s">
        <v>180</v>
      </c>
      <c r="AU422" s="217" t="s">
        <v>185</v>
      </c>
      <c r="AY422" s="18" t="s">
        <v>177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8" t="s">
        <v>185</v>
      </c>
      <c r="BK422" s="218">
        <f>ROUND(I422*H422,2)</f>
        <v>0</v>
      </c>
      <c r="BL422" s="18" t="s">
        <v>263</v>
      </c>
      <c r="BM422" s="217" t="s">
        <v>884</v>
      </c>
    </row>
    <row r="423" spans="1:65" s="2" customFormat="1" ht="21.75" customHeight="1">
      <c r="A423" s="35"/>
      <c r="B423" s="36"/>
      <c r="C423" s="205" t="s">
        <v>885</v>
      </c>
      <c r="D423" s="205" t="s">
        <v>180</v>
      </c>
      <c r="E423" s="206" t="s">
        <v>886</v>
      </c>
      <c r="F423" s="207" t="s">
        <v>887</v>
      </c>
      <c r="G423" s="208" t="s">
        <v>210</v>
      </c>
      <c r="H423" s="209">
        <v>5.0999999999999996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46</v>
      </c>
      <c r="O423" s="72"/>
      <c r="P423" s="215">
        <f>O423*H423</f>
        <v>0</v>
      </c>
      <c r="Q423" s="215">
        <v>7.1500000000000001E-3</v>
      </c>
      <c r="R423" s="215">
        <f>Q423*H423</f>
        <v>3.6464999999999997E-2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263</v>
      </c>
      <c r="AT423" s="217" t="s">
        <v>180</v>
      </c>
      <c r="AU423" s="217" t="s">
        <v>185</v>
      </c>
      <c r="AY423" s="18" t="s">
        <v>177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185</v>
      </c>
      <c r="BK423" s="218">
        <f>ROUND(I423*H423,2)</f>
        <v>0</v>
      </c>
      <c r="BL423" s="18" t="s">
        <v>263</v>
      </c>
      <c r="BM423" s="217" t="s">
        <v>888</v>
      </c>
    </row>
    <row r="424" spans="1:65" s="2" customFormat="1" ht="21.75" customHeight="1">
      <c r="A424" s="35"/>
      <c r="B424" s="36"/>
      <c r="C424" s="205" t="s">
        <v>889</v>
      </c>
      <c r="D424" s="205" t="s">
        <v>180</v>
      </c>
      <c r="E424" s="206" t="s">
        <v>890</v>
      </c>
      <c r="F424" s="207" t="s">
        <v>891</v>
      </c>
      <c r="G424" s="208" t="s">
        <v>426</v>
      </c>
      <c r="H424" s="274"/>
      <c r="I424" s="210"/>
      <c r="J424" s="211">
        <f>ROUND(I424*H424,2)</f>
        <v>0</v>
      </c>
      <c r="K424" s="212"/>
      <c r="L424" s="40"/>
      <c r="M424" s="213" t="s">
        <v>1</v>
      </c>
      <c r="N424" s="214" t="s">
        <v>46</v>
      </c>
      <c r="O424" s="72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7" t="s">
        <v>263</v>
      </c>
      <c r="AT424" s="217" t="s">
        <v>180</v>
      </c>
      <c r="AU424" s="217" t="s">
        <v>185</v>
      </c>
      <c r="AY424" s="18" t="s">
        <v>177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185</v>
      </c>
      <c r="BK424" s="218">
        <f>ROUND(I424*H424,2)</f>
        <v>0</v>
      </c>
      <c r="BL424" s="18" t="s">
        <v>263</v>
      </c>
      <c r="BM424" s="217" t="s">
        <v>892</v>
      </c>
    </row>
    <row r="425" spans="1:65" s="12" customFormat="1" ht="22.8" customHeight="1">
      <c r="B425" s="189"/>
      <c r="C425" s="190"/>
      <c r="D425" s="191" t="s">
        <v>79</v>
      </c>
      <c r="E425" s="203" t="s">
        <v>893</v>
      </c>
      <c r="F425" s="203" t="s">
        <v>894</v>
      </c>
      <c r="G425" s="190"/>
      <c r="H425" s="190"/>
      <c r="I425" s="193"/>
      <c r="J425" s="204">
        <f>BK425</f>
        <v>0</v>
      </c>
      <c r="K425" s="190"/>
      <c r="L425" s="195"/>
      <c r="M425" s="196"/>
      <c r="N425" s="197"/>
      <c r="O425" s="197"/>
      <c r="P425" s="198">
        <f>SUM(P426:P438)</f>
        <v>0</v>
      </c>
      <c r="Q425" s="197"/>
      <c r="R425" s="198">
        <f>SUM(R426:R438)</f>
        <v>0.12448180000000002</v>
      </c>
      <c r="S425" s="197"/>
      <c r="T425" s="199">
        <f>SUM(T426:T438)</f>
        <v>0</v>
      </c>
      <c r="AR425" s="200" t="s">
        <v>185</v>
      </c>
      <c r="AT425" s="201" t="s">
        <v>79</v>
      </c>
      <c r="AU425" s="201" t="s">
        <v>88</v>
      </c>
      <c r="AY425" s="200" t="s">
        <v>177</v>
      </c>
      <c r="BK425" s="202">
        <f>SUM(BK426:BK438)</f>
        <v>0</v>
      </c>
    </row>
    <row r="426" spans="1:65" s="2" customFormat="1" ht="21.75" customHeight="1">
      <c r="A426" s="35"/>
      <c r="B426" s="36"/>
      <c r="C426" s="205" t="s">
        <v>895</v>
      </c>
      <c r="D426" s="205" t="s">
        <v>180</v>
      </c>
      <c r="E426" s="206" t="s">
        <v>896</v>
      </c>
      <c r="F426" s="207" t="s">
        <v>897</v>
      </c>
      <c r="G426" s="208" t="s">
        <v>210</v>
      </c>
      <c r="H426" s="209">
        <v>38.6</v>
      </c>
      <c r="I426" s="210"/>
      <c r="J426" s="211">
        <f>ROUND(I426*H426,2)</f>
        <v>0</v>
      </c>
      <c r="K426" s="212"/>
      <c r="L426" s="40"/>
      <c r="M426" s="213" t="s">
        <v>1</v>
      </c>
      <c r="N426" s="214" t="s">
        <v>46</v>
      </c>
      <c r="O426" s="72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7" t="s">
        <v>263</v>
      </c>
      <c r="AT426" s="217" t="s">
        <v>180</v>
      </c>
      <c r="AU426" s="217" t="s">
        <v>185</v>
      </c>
      <c r="AY426" s="18" t="s">
        <v>177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185</v>
      </c>
      <c r="BK426" s="218">
        <f>ROUND(I426*H426,2)</f>
        <v>0</v>
      </c>
      <c r="BL426" s="18" t="s">
        <v>263</v>
      </c>
      <c r="BM426" s="217" t="s">
        <v>898</v>
      </c>
    </row>
    <row r="427" spans="1:65" s="2" customFormat="1" ht="16.5" customHeight="1">
      <c r="A427" s="35"/>
      <c r="B427" s="36"/>
      <c r="C427" s="205" t="s">
        <v>899</v>
      </c>
      <c r="D427" s="205" t="s">
        <v>180</v>
      </c>
      <c r="E427" s="206" t="s">
        <v>900</v>
      </c>
      <c r="F427" s="207" t="s">
        <v>901</v>
      </c>
      <c r="G427" s="208" t="s">
        <v>210</v>
      </c>
      <c r="H427" s="209">
        <v>38.6</v>
      </c>
      <c r="I427" s="210"/>
      <c r="J427" s="211">
        <f>ROUND(I427*H427,2)</f>
        <v>0</v>
      </c>
      <c r="K427" s="212"/>
      <c r="L427" s="40"/>
      <c r="M427" s="213" t="s">
        <v>1</v>
      </c>
      <c r="N427" s="214" t="s">
        <v>46</v>
      </c>
      <c r="O427" s="72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17" t="s">
        <v>263</v>
      </c>
      <c r="AT427" s="217" t="s">
        <v>180</v>
      </c>
      <c r="AU427" s="217" t="s">
        <v>185</v>
      </c>
      <c r="AY427" s="18" t="s">
        <v>177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185</v>
      </c>
      <c r="BK427" s="218">
        <f>ROUND(I427*H427,2)</f>
        <v>0</v>
      </c>
      <c r="BL427" s="18" t="s">
        <v>263</v>
      </c>
      <c r="BM427" s="217" t="s">
        <v>902</v>
      </c>
    </row>
    <row r="428" spans="1:65" s="2" customFormat="1" ht="21.75" customHeight="1">
      <c r="A428" s="35"/>
      <c r="B428" s="36"/>
      <c r="C428" s="205" t="s">
        <v>903</v>
      </c>
      <c r="D428" s="205" t="s">
        <v>180</v>
      </c>
      <c r="E428" s="206" t="s">
        <v>904</v>
      </c>
      <c r="F428" s="207" t="s">
        <v>905</v>
      </c>
      <c r="G428" s="208" t="s">
        <v>210</v>
      </c>
      <c r="H428" s="209">
        <v>38.6</v>
      </c>
      <c r="I428" s="210"/>
      <c r="J428" s="211">
        <f>ROUND(I428*H428,2)</f>
        <v>0</v>
      </c>
      <c r="K428" s="212"/>
      <c r="L428" s="40"/>
      <c r="M428" s="213" t="s">
        <v>1</v>
      </c>
      <c r="N428" s="214" t="s">
        <v>46</v>
      </c>
      <c r="O428" s="72"/>
      <c r="P428" s="215">
        <f>O428*H428</f>
        <v>0</v>
      </c>
      <c r="Q428" s="215">
        <v>3.0000000000000001E-5</v>
      </c>
      <c r="R428" s="215">
        <f>Q428*H428</f>
        <v>1.1580000000000002E-3</v>
      </c>
      <c r="S428" s="215">
        <v>0</v>
      </c>
      <c r="T428" s="21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7" t="s">
        <v>263</v>
      </c>
      <c r="AT428" s="217" t="s">
        <v>180</v>
      </c>
      <c r="AU428" s="217" t="s">
        <v>185</v>
      </c>
      <c r="AY428" s="18" t="s">
        <v>177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185</v>
      </c>
      <c r="BK428" s="218">
        <f>ROUND(I428*H428,2)</f>
        <v>0</v>
      </c>
      <c r="BL428" s="18" t="s">
        <v>263</v>
      </c>
      <c r="BM428" s="217" t="s">
        <v>906</v>
      </c>
    </row>
    <row r="429" spans="1:65" s="2" customFormat="1" ht="16.5" customHeight="1">
      <c r="A429" s="35"/>
      <c r="B429" s="36"/>
      <c r="C429" s="205" t="s">
        <v>907</v>
      </c>
      <c r="D429" s="205" t="s">
        <v>180</v>
      </c>
      <c r="E429" s="206" t="s">
        <v>908</v>
      </c>
      <c r="F429" s="207" t="s">
        <v>909</v>
      </c>
      <c r="G429" s="208" t="s">
        <v>210</v>
      </c>
      <c r="H429" s="209">
        <v>33.299999999999997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46</v>
      </c>
      <c r="O429" s="72"/>
      <c r="P429" s="215">
        <f>O429*H429</f>
        <v>0</v>
      </c>
      <c r="Q429" s="215">
        <v>2.9999999999999997E-4</v>
      </c>
      <c r="R429" s="215">
        <f>Q429*H429</f>
        <v>9.9899999999999989E-3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263</v>
      </c>
      <c r="AT429" s="217" t="s">
        <v>180</v>
      </c>
      <c r="AU429" s="217" t="s">
        <v>185</v>
      </c>
      <c r="AY429" s="18" t="s">
        <v>177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185</v>
      </c>
      <c r="BK429" s="218">
        <f>ROUND(I429*H429,2)</f>
        <v>0</v>
      </c>
      <c r="BL429" s="18" t="s">
        <v>263</v>
      </c>
      <c r="BM429" s="217" t="s">
        <v>910</v>
      </c>
    </row>
    <row r="430" spans="1:65" s="14" customFormat="1" ht="10.199999999999999">
      <c r="B430" s="230"/>
      <c r="C430" s="231"/>
      <c r="D430" s="221" t="s">
        <v>187</v>
      </c>
      <c r="E430" s="232" t="s">
        <v>1</v>
      </c>
      <c r="F430" s="233" t="s">
        <v>1082</v>
      </c>
      <c r="G430" s="231"/>
      <c r="H430" s="234">
        <v>33.299999999999997</v>
      </c>
      <c r="I430" s="235"/>
      <c r="J430" s="231"/>
      <c r="K430" s="231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187</v>
      </c>
      <c r="AU430" s="240" t="s">
        <v>185</v>
      </c>
      <c r="AV430" s="14" t="s">
        <v>185</v>
      </c>
      <c r="AW430" s="14" t="s">
        <v>36</v>
      </c>
      <c r="AX430" s="14" t="s">
        <v>88</v>
      </c>
      <c r="AY430" s="240" t="s">
        <v>177</v>
      </c>
    </row>
    <row r="431" spans="1:65" s="2" customFormat="1" ht="33" customHeight="1">
      <c r="A431" s="35"/>
      <c r="B431" s="36"/>
      <c r="C431" s="263" t="s">
        <v>911</v>
      </c>
      <c r="D431" s="263" t="s">
        <v>339</v>
      </c>
      <c r="E431" s="264" t="s">
        <v>912</v>
      </c>
      <c r="F431" s="265" t="s">
        <v>913</v>
      </c>
      <c r="G431" s="266" t="s">
        <v>210</v>
      </c>
      <c r="H431" s="267">
        <v>36.630000000000003</v>
      </c>
      <c r="I431" s="268"/>
      <c r="J431" s="269">
        <f>ROUND(I431*H431,2)</f>
        <v>0</v>
      </c>
      <c r="K431" s="270"/>
      <c r="L431" s="271"/>
      <c r="M431" s="272" t="s">
        <v>1</v>
      </c>
      <c r="N431" s="273" t="s">
        <v>46</v>
      </c>
      <c r="O431" s="72"/>
      <c r="P431" s="215">
        <f>O431*H431</f>
        <v>0</v>
      </c>
      <c r="Q431" s="215">
        <v>2.8700000000000002E-3</v>
      </c>
      <c r="R431" s="215">
        <f>Q431*H431</f>
        <v>0.10512810000000002</v>
      </c>
      <c r="S431" s="215">
        <v>0</v>
      </c>
      <c r="T431" s="21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7" t="s">
        <v>360</v>
      </c>
      <c r="AT431" s="217" t="s">
        <v>339</v>
      </c>
      <c r="AU431" s="217" t="s">
        <v>185</v>
      </c>
      <c r="AY431" s="18" t="s">
        <v>177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185</v>
      </c>
      <c r="BK431" s="218">
        <f>ROUND(I431*H431,2)</f>
        <v>0</v>
      </c>
      <c r="BL431" s="18" t="s">
        <v>263</v>
      </c>
      <c r="BM431" s="217" t="s">
        <v>914</v>
      </c>
    </row>
    <row r="432" spans="1:65" s="14" customFormat="1" ht="10.199999999999999">
      <c r="B432" s="230"/>
      <c r="C432" s="231"/>
      <c r="D432" s="221" t="s">
        <v>187</v>
      </c>
      <c r="E432" s="231"/>
      <c r="F432" s="233" t="s">
        <v>1115</v>
      </c>
      <c r="G432" s="231"/>
      <c r="H432" s="234">
        <v>36.630000000000003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187</v>
      </c>
      <c r="AU432" s="240" t="s">
        <v>185</v>
      </c>
      <c r="AV432" s="14" t="s">
        <v>185</v>
      </c>
      <c r="AW432" s="14" t="s">
        <v>4</v>
      </c>
      <c r="AX432" s="14" t="s">
        <v>88</v>
      </c>
      <c r="AY432" s="240" t="s">
        <v>177</v>
      </c>
    </row>
    <row r="433" spans="1:65" s="2" customFormat="1" ht="16.5" customHeight="1">
      <c r="A433" s="35"/>
      <c r="B433" s="36"/>
      <c r="C433" s="205" t="s">
        <v>916</v>
      </c>
      <c r="D433" s="205" t="s">
        <v>180</v>
      </c>
      <c r="E433" s="206" t="s">
        <v>917</v>
      </c>
      <c r="F433" s="207" t="s">
        <v>918</v>
      </c>
      <c r="G433" s="208" t="s">
        <v>203</v>
      </c>
      <c r="H433" s="209">
        <v>42.5</v>
      </c>
      <c r="I433" s="210"/>
      <c r="J433" s="211">
        <f>ROUND(I433*H433,2)</f>
        <v>0</v>
      </c>
      <c r="K433" s="212"/>
      <c r="L433" s="40"/>
      <c r="M433" s="213" t="s">
        <v>1</v>
      </c>
      <c r="N433" s="214" t="s">
        <v>46</v>
      </c>
      <c r="O433" s="72"/>
      <c r="P433" s="215">
        <f>O433*H433</f>
        <v>0</v>
      </c>
      <c r="Q433" s="215">
        <v>2.0000000000000002E-5</v>
      </c>
      <c r="R433" s="215">
        <f>Q433*H433</f>
        <v>8.5000000000000006E-4</v>
      </c>
      <c r="S433" s="215">
        <v>0</v>
      </c>
      <c r="T433" s="21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263</v>
      </c>
      <c r="AT433" s="217" t="s">
        <v>180</v>
      </c>
      <c r="AU433" s="217" t="s">
        <v>185</v>
      </c>
      <c r="AY433" s="18" t="s">
        <v>177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185</v>
      </c>
      <c r="BK433" s="218">
        <f>ROUND(I433*H433,2)</f>
        <v>0</v>
      </c>
      <c r="BL433" s="18" t="s">
        <v>263</v>
      </c>
      <c r="BM433" s="217" t="s">
        <v>919</v>
      </c>
    </row>
    <row r="434" spans="1:65" s="2" customFormat="1" ht="16.5" customHeight="1">
      <c r="A434" s="35"/>
      <c r="B434" s="36"/>
      <c r="C434" s="263" t="s">
        <v>921</v>
      </c>
      <c r="D434" s="263" t="s">
        <v>339</v>
      </c>
      <c r="E434" s="264" t="s">
        <v>922</v>
      </c>
      <c r="F434" s="265" t="s">
        <v>923</v>
      </c>
      <c r="G434" s="266" t="s">
        <v>192</v>
      </c>
      <c r="H434" s="267">
        <v>49.037999999999997</v>
      </c>
      <c r="I434" s="268"/>
      <c r="J434" s="269">
        <f>ROUND(I434*H434,2)</f>
        <v>0</v>
      </c>
      <c r="K434" s="270"/>
      <c r="L434" s="271"/>
      <c r="M434" s="272" t="s">
        <v>1</v>
      </c>
      <c r="N434" s="273" t="s">
        <v>46</v>
      </c>
      <c r="O434" s="72"/>
      <c r="P434" s="215">
        <f>O434*H434</f>
        <v>0</v>
      </c>
      <c r="Q434" s="215">
        <v>1.4999999999999999E-4</v>
      </c>
      <c r="R434" s="215">
        <f>Q434*H434</f>
        <v>7.3556999999999989E-3</v>
      </c>
      <c r="S434" s="215">
        <v>0</v>
      </c>
      <c r="T434" s="216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17" t="s">
        <v>360</v>
      </c>
      <c r="AT434" s="217" t="s">
        <v>339</v>
      </c>
      <c r="AU434" s="217" t="s">
        <v>185</v>
      </c>
      <c r="AY434" s="18" t="s">
        <v>177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8" t="s">
        <v>185</v>
      </c>
      <c r="BK434" s="218">
        <f>ROUND(I434*H434,2)</f>
        <v>0</v>
      </c>
      <c r="BL434" s="18" t="s">
        <v>263</v>
      </c>
      <c r="BM434" s="217" t="s">
        <v>924</v>
      </c>
    </row>
    <row r="435" spans="1:65" s="14" customFormat="1" ht="20.399999999999999">
      <c r="B435" s="230"/>
      <c r="C435" s="231"/>
      <c r="D435" s="221" t="s">
        <v>187</v>
      </c>
      <c r="E435" s="231"/>
      <c r="F435" s="233" t="s">
        <v>1116</v>
      </c>
      <c r="G435" s="231"/>
      <c r="H435" s="234">
        <v>49.037999999999997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187</v>
      </c>
      <c r="AU435" s="240" t="s">
        <v>185</v>
      </c>
      <c r="AV435" s="14" t="s">
        <v>185</v>
      </c>
      <c r="AW435" s="14" t="s">
        <v>4</v>
      </c>
      <c r="AX435" s="14" t="s">
        <v>88</v>
      </c>
      <c r="AY435" s="240" t="s">
        <v>177</v>
      </c>
    </row>
    <row r="436" spans="1:65" s="2" customFormat="1" ht="16.5" customHeight="1">
      <c r="A436" s="35"/>
      <c r="B436" s="36"/>
      <c r="C436" s="205" t="s">
        <v>926</v>
      </c>
      <c r="D436" s="205" t="s">
        <v>180</v>
      </c>
      <c r="E436" s="206" t="s">
        <v>927</v>
      </c>
      <c r="F436" s="207" t="s">
        <v>928</v>
      </c>
      <c r="G436" s="208" t="s">
        <v>203</v>
      </c>
      <c r="H436" s="209">
        <v>4</v>
      </c>
      <c r="I436" s="210"/>
      <c r="J436" s="211">
        <f>ROUND(I436*H436,2)</f>
        <v>0</v>
      </c>
      <c r="K436" s="212"/>
      <c r="L436" s="40"/>
      <c r="M436" s="213" t="s">
        <v>1</v>
      </c>
      <c r="N436" s="214" t="s">
        <v>46</v>
      </c>
      <c r="O436" s="72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17" t="s">
        <v>263</v>
      </c>
      <c r="AT436" s="217" t="s">
        <v>180</v>
      </c>
      <c r="AU436" s="217" t="s">
        <v>185</v>
      </c>
      <c r="AY436" s="18" t="s">
        <v>177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185</v>
      </c>
      <c r="BK436" s="218">
        <f>ROUND(I436*H436,2)</f>
        <v>0</v>
      </c>
      <c r="BL436" s="18" t="s">
        <v>263</v>
      </c>
      <c r="BM436" s="217" t="s">
        <v>929</v>
      </c>
    </row>
    <row r="437" spans="1:65" s="2" customFormat="1" ht="16.5" customHeight="1">
      <c r="A437" s="35"/>
      <c r="B437" s="36"/>
      <c r="C437" s="263" t="s">
        <v>930</v>
      </c>
      <c r="D437" s="263" t="s">
        <v>339</v>
      </c>
      <c r="E437" s="264" t="s">
        <v>931</v>
      </c>
      <c r="F437" s="265" t="s">
        <v>932</v>
      </c>
      <c r="G437" s="266" t="s">
        <v>203</v>
      </c>
      <c r="H437" s="267">
        <v>4</v>
      </c>
      <c r="I437" s="268"/>
      <c r="J437" s="269">
        <f>ROUND(I437*H437,2)</f>
        <v>0</v>
      </c>
      <c r="K437" s="270"/>
      <c r="L437" s="271"/>
      <c r="M437" s="272" t="s">
        <v>1</v>
      </c>
      <c r="N437" s="273" t="s">
        <v>46</v>
      </c>
      <c r="O437" s="72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17" t="s">
        <v>360</v>
      </c>
      <c r="AT437" s="217" t="s">
        <v>339</v>
      </c>
      <c r="AU437" s="217" t="s">
        <v>185</v>
      </c>
      <c r="AY437" s="18" t="s">
        <v>177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185</v>
      </c>
      <c r="BK437" s="218">
        <f>ROUND(I437*H437,2)</f>
        <v>0</v>
      </c>
      <c r="BL437" s="18" t="s">
        <v>263</v>
      </c>
      <c r="BM437" s="217" t="s">
        <v>933</v>
      </c>
    </row>
    <row r="438" spans="1:65" s="2" customFormat="1" ht="21.75" customHeight="1">
      <c r="A438" s="35"/>
      <c r="B438" s="36"/>
      <c r="C438" s="205" t="s">
        <v>934</v>
      </c>
      <c r="D438" s="205" t="s">
        <v>180</v>
      </c>
      <c r="E438" s="206" t="s">
        <v>935</v>
      </c>
      <c r="F438" s="207" t="s">
        <v>936</v>
      </c>
      <c r="G438" s="208" t="s">
        <v>426</v>
      </c>
      <c r="H438" s="274"/>
      <c r="I438" s="210"/>
      <c r="J438" s="211">
        <f>ROUND(I438*H438,2)</f>
        <v>0</v>
      </c>
      <c r="K438" s="212"/>
      <c r="L438" s="40"/>
      <c r="M438" s="213" t="s">
        <v>1</v>
      </c>
      <c r="N438" s="214" t="s">
        <v>46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263</v>
      </c>
      <c r="AT438" s="217" t="s">
        <v>180</v>
      </c>
      <c r="AU438" s="217" t="s">
        <v>185</v>
      </c>
      <c r="AY438" s="18" t="s">
        <v>177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185</v>
      </c>
      <c r="BK438" s="218">
        <f>ROUND(I438*H438,2)</f>
        <v>0</v>
      </c>
      <c r="BL438" s="18" t="s">
        <v>263</v>
      </c>
      <c r="BM438" s="217" t="s">
        <v>937</v>
      </c>
    </row>
    <row r="439" spans="1:65" s="12" customFormat="1" ht="22.8" customHeight="1">
      <c r="B439" s="189"/>
      <c r="C439" s="190"/>
      <c r="D439" s="191" t="s">
        <v>79</v>
      </c>
      <c r="E439" s="203" t="s">
        <v>938</v>
      </c>
      <c r="F439" s="203" t="s">
        <v>939</v>
      </c>
      <c r="G439" s="190"/>
      <c r="H439" s="190"/>
      <c r="I439" s="193"/>
      <c r="J439" s="204">
        <f>BK439</f>
        <v>0</v>
      </c>
      <c r="K439" s="190"/>
      <c r="L439" s="195"/>
      <c r="M439" s="196"/>
      <c r="N439" s="197"/>
      <c r="O439" s="197"/>
      <c r="P439" s="198">
        <f>SUM(P440:P449)</f>
        <v>0</v>
      </c>
      <c r="Q439" s="197"/>
      <c r="R439" s="198">
        <f>SUM(R440:R449)</f>
        <v>0.29846499999999998</v>
      </c>
      <c r="S439" s="197"/>
      <c r="T439" s="199">
        <f>SUM(T440:T449)</f>
        <v>0</v>
      </c>
      <c r="AR439" s="200" t="s">
        <v>185</v>
      </c>
      <c r="AT439" s="201" t="s">
        <v>79</v>
      </c>
      <c r="AU439" s="201" t="s">
        <v>88</v>
      </c>
      <c r="AY439" s="200" t="s">
        <v>177</v>
      </c>
      <c r="BK439" s="202">
        <f>SUM(BK440:BK449)</f>
        <v>0</v>
      </c>
    </row>
    <row r="440" spans="1:65" s="2" customFormat="1" ht="21.75" customHeight="1">
      <c r="A440" s="35"/>
      <c r="B440" s="36"/>
      <c r="C440" s="205" t="s">
        <v>940</v>
      </c>
      <c r="D440" s="205" t="s">
        <v>180</v>
      </c>
      <c r="E440" s="206" t="s">
        <v>941</v>
      </c>
      <c r="F440" s="207" t="s">
        <v>942</v>
      </c>
      <c r="G440" s="208" t="s">
        <v>210</v>
      </c>
      <c r="H440" s="209">
        <v>18.05</v>
      </c>
      <c r="I440" s="210"/>
      <c r="J440" s="211">
        <f>ROUND(I440*H440,2)</f>
        <v>0</v>
      </c>
      <c r="K440" s="212"/>
      <c r="L440" s="40"/>
      <c r="M440" s="213" t="s">
        <v>1</v>
      </c>
      <c r="N440" s="214" t="s">
        <v>46</v>
      </c>
      <c r="O440" s="72"/>
      <c r="P440" s="215">
        <f>O440*H440</f>
        <v>0</v>
      </c>
      <c r="Q440" s="215">
        <v>3.0000000000000001E-3</v>
      </c>
      <c r="R440" s="215">
        <f>Q440*H440</f>
        <v>5.4150000000000004E-2</v>
      </c>
      <c r="S440" s="215">
        <v>0</v>
      </c>
      <c r="T440" s="216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17" t="s">
        <v>263</v>
      </c>
      <c r="AT440" s="217" t="s">
        <v>180</v>
      </c>
      <c r="AU440" s="217" t="s">
        <v>185</v>
      </c>
      <c r="AY440" s="18" t="s">
        <v>177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8" t="s">
        <v>185</v>
      </c>
      <c r="BK440" s="218">
        <f>ROUND(I440*H440,2)</f>
        <v>0</v>
      </c>
      <c r="BL440" s="18" t="s">
        <v>263</v>
      </c>
      <c r="BM440" s="217" t="s">
        <v>943</v>
      </c>
    </row>
    <row r="441" spans="1:65" s="14" customFormat="1" ht="10.199999999999999">
      <c r="B441" s="230"/>
      <c r="C441" s="231"/>
      <c r="D441" s="221" t="s">
        <v>187</v>
      </c>
      <c r="E441" s="232" t="s">
        <v>1</v>
      </c>
      <c r="F441" s="233" t="s">
        <v>1073</v>
      </c>
      <c r="G441" s="231"/>
      <c r="H441" s="234">
        <v>20.100000000000001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187</v>
      </c>
      <c r="AU441" s="240" t="s">
        <v>185</v>
      </c>
      <c r="AV441" s="14" t="s">
        <v>185</v>
      </c>
      <c r="AW441" s="14" t="s">
        <v>36</v>
      </c>
      <c r="AX441" s="14" t="s">
        <v>80</v>
      </c>
      <c r="AY441" s="240" t="s">
        <v>177</v>
      </c>
    </row>
    <row r="442" spans="1:65" s="14" customFormat="1" ht="10.199999999999999">
      <c r="B442" s="230"/>
      <c r="C442" s="231"/>
      <c r="D442" s="221" t="s">
        <v>187</v>
      </c>
      <c r="E442" s="232" t="s">
        <v>1</v>
      </c>
      <c r="F442" s="233" t="s">
        <v>945</v>
      </c>
      <c r="G442" s="231"/>
      <c r="H442" s="234">
        <v>-2.0499999999999998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187</v>
      </c>
      <c r="AU442" s="240" t="s">
        <v>185</v>
      </c>
      <c r="AV442" s="14" t="s">
        <v>185</v>
      </c>
      <c r="AW442" s="14" t="s">
        <v>36</v>
      </c>
      <c r="AX442" s="14" t="s">
        <v>80</v>
      </c>
      <c r="AY442" s="240" t="s">
        <v>177</v>
      </c>
    </row>
    <row r="443" spans="1:65" s="15" customFormat="1" ht="10.199999999999999">
      <c r="B443" s="241"/>
      <c r="C443" s="242"/>
      <c r="D443" s="221" t="s">
        <v>187</v>
      </c>
      <c r="E443" s="243" t="s">
        <v>1</v>
      </c>
      <c r="F443" s="244" t="s">
        <v>217</v>
      </c>
      <c r="G443" s="242"/>
      <c r="H443" s="245">
        <v>18.05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AT443" s="251" t="s">
        <v>187</v>
      </c>
      <c r="AU443" s="251" t="s">
        <v>185</v>
      </c>
      <c r="AV443" s="15" t="s">
        <v>184</v>
      </c>
      <c r="AW443" s="15" t="s">
        <v>36</v>
      </c>
      <c r="AX443" s="15" t="s">
        <v>88</v>
      </c>
      <c r="AY443" s="251" t="s">
        <v>177</v>
      </c>
    </row>
    <row r="444" spans="1:65" s="2" customFormat="1" ht="33" customHeight="1">
      <c r="A444" s="35"/>
      <c r="B444" s="36"/>
      <c r="C444" s="263" t="s">
        <v>946</v>
      </c>
      <c r="D444" s="263" t="s">
        <v>339</v>
      </c>
      <c r="E444" s="264" t="s">
        <v>947</v>
      </c>
      <c r="F444" s="265" t="s">
        <v>1074</v>
      </c>
      <c r="G444" s="266" t="s">
        <v>210</v>
      </c>
      <c r="H444" s="267">
        <v>20</v>
      </c>
      <c r="I444" s="268"/>
      <c r="J444" s="269">
        <f>ROUND(I444*H444,2)</f>
        <v>0</v>
      </c>
      <c r="K444" s="270"/>
      <c r="L444" s="271"/>
      <c r="M444" s="272" t="s">
        <v>1</v>
      </c>
      <c r="N444" s="273" t="s">
        <v>46</v>
      </c>
      <c r="O444" s="72"/>
      <c r="P444" s="215">
        <f>O444*H444</f>
        <v>0</v>
      </c>
      <c r="Q444" s="215">
        <v>1.18E-2</v>
      </c>
      <c r="R444" s="215">
        <f>Q444*H444</f>
        <v>0.23599999999999999</v>
      </c>
      <c r="S444" s="215">
        <v>0</v>
      </c>
      <c r="T444" s="216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17" t="s">
        <v>360</v>
      </c>
      <c r="AT444" s="217" t="s">
        <v>339</v>
      </c>
      <c r="AU444" s="217" t="s">
        <v>185</v>
      </c>
      <c r="AY444" s="18" t="s">
        <v>177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8" t="s">
        <v>185</v>
      </c>
      <c r="BK444" s="218">
        <f>ROUND(I444*H444,2)</f>
        <v>0</v>
      </c>
      <c r="BL444" s="18" t="s">
        <v>263</v>
      </c>
      <c r="BM444" s="217" t="s">
        <v>949</v>
      </c>
    </row>
    <row r="445" spans="1:65" s="14" customFormat="1" ht="10.199999999999999">
      <c r="B445" s="230"/>
      <c r="C445" s="231"/>
      <c r="D445" s="221" t="s">
        <v>187</v>
      </c>
      <c r="E445" s="231"/>
      <c r="F445" s="233" t="s">
        <v>1075</v>
      </c>
      <c r="G445" s="231"/>
      <c r="H445" s="234">
        <v>20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187</v>
      </c>
      <c r="AU445" s="240" t="s">
        <v>185</v>
      </c>
      <c r="AV445" s="14" t="s">
        <v>185</v>
      </c>
      <c r="AW445" s="14" t="s">
        <v>4</v>
      </c>
      <c r="AX445" s="14" t="s">
        <v>88</v>
      </c>
      <c r="AY445" s="240" t="s">
        <v>177</v>
      </c>
    </row>
    <row r="446" spans="1:65" s="2" customFormat="1" ht="16.5" customHeight="1">
      <c r="A446" s="35"/>
      <c r="B446" s="36"/>
      <c r="C446" s="205" t="s">
        <v>951</v>
      </c>
      <c r="D446" s="205" t="s">
        <v>180</v>
      </c>
      <c r="E446" s="206" t="s">
        <v>952</v>
      </c>
      <c r="F446" s="207" t="s">
        <v>953</v>
      </c>
      <c r="G446" s="208" t="s">
        <v>203</v>
      </c>
      <c r="H446" s="209">
        <v>8</v>
      </c>
      <c r="I446" s="210"/>
      <c r="J446" s="211">
        <f>ROUND(I446*H446,2)</f>
        <v>0</v>
      </c>
      <c r="K446" s="212"/>
      <c r="L446" s="40"/>
      <c r="M446" s="213" t="s">
        <v>1</v>
      </c>
      <c r="N446" s="214" t="s">
        <v>46</v>
      </c>
      <c r="O446" s="72"/>
      <c r="P446" s="215">
        <f>O446*H446</f>
        <v>0</v>
      </c>
      <c r="Q446" s="215">
        <v>3.1E-4</v>
      </c>
      <c r="R446" s="215">
        <f>Q446*H446</f>
        <v>2.48E-3</v>
      </c>
      <c r="S446" s="215">
        <v>0</v>
      </c>
      <c r="T446" s="216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17" t="s">
        <v>263</v>
      </c>
      <c r="AT446" s="217" t="s">
        <v>180</v>
      </c>
      <c r="AU446" s="217" t="s">
        <v>185</v>
      </c>
      <c r="AY446" s="18" t="s">
        <v>177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8" t="s">
        <v>185</v>
      </c>
      <c r="BK446" s="218">
        <f>ROUND(I446*H446,2)</f>
        <v>0</v>
      </c>
      <c r="BL446" s="18" t="s">
        <v>263</v>
      </c>
      <c r="BM446" s="217" t="s">
        <v>954</v>
      </c>
    </row>
    <row r="447" spans="1:65" s="2" customFormat="1" ht="16.5" customHeight="1">
      <c r="A447" s="35"/>
      <c r="B447" s="36"/>
      <c r="C447" s="205" t="s">
        <v>955</v>
      </c>
      <c r="D447" s="205" t="s">
        <v>180</v>
      </c>
      <c r="E447" s="206" t="s">
        <v>956</v>
      </c>
      <c r="F447" s="207" t="s">
        <v>957</v>
      </c>
      <c r="G447" s="208" t="s">
        <v>210</v>
      </c>
      <c r="H447" s="209">
        <v>18.05</v>
      </c>
      <c r="I447" s="210"/>
      <c r="J447" s="211">
        <f>ROUND(I447*H447,2)</f>
        <v>0</v>
      </c>
      <c r="K447" s="212"/>
      <c r="L447" s="40"/>
      <c r="M447" s="213" t="s">
        <v>1</v>
      </c>
      <c r="N447" s="214" t="s">
        <v>46</v>
      </c>
      <c r="O447" s="72"/>
      <c r="P447" s="215">
        <f>O447*H447</f>
        <v>0</v>
      </c>
      <c r="Q447" s="215">
        <v>2.9999999999999997E-4</v>
      </c>
      <c r="R447" s="215">
        <f>Q447*H447</f>
        <v>5.4149999999999997E-3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263</v>
      </c>
      <c r="AT447" s="217" t="s">
        <v>180</v>
      </c>
      <c r="AU447" s="217" t="s">
        <v>185</v>
      </c>
      <c r="AY447" s="18" t="s">
        <v>177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185</v>
      </c>
      <c r="BK447" s="218">
        <f>ROUND(I447*H447,2)</f>
        <v>0</v>
      </c>
      <c r="BL447" s="18" t="s">
        <v>263</v>
      </c>
      <c r="BM447" s="217" t="s">
        <v>958</v>
      </c>
    </row>
    <row r="448" spans="1:65" s="2" customFormat="1" ht="16.5" customHeight="1">
      <c r="A448" s="35"/>
      <c r="B448" s="36"/>
      <c r="C448" s="205" t="s">
        <v>959</v>
      </c>
      <c r="D448" s="205" t="s">
        <v>180</v>
      </c>
      <c r="E448" s="206" t="s">
        <v>960</v>
      </c>
      <c r="F448" s="207" t="s">
        <v>961</v>
      </c>
      <c r="G448" s="208" t="s">
        <v>203</v>
      </c>
      <c r="H448" s="209">
        <v>14</v>
      </c>
      <c r="I448" s="210"/>
      <c r="J448" s="211">
        <f>ROUND(I448*H448,2)</f>
        <v>0</v>
      </c>
      <c r="K448" s="212"/>
      <c r="L448" s="40"/>
      <c r="M448" s="213" t="s">
        <v>1</v>
      </c>
      <c r="N448" s="214" t="s">
        <v>46</v>
      </c>
      <c r="O448" s="72"/>
      <c r="P448" s="215">
        <f>O448*H448</f>
        <v>0</v>
      </c>
      <c r="Q448" s="215">
        <v>3.0000000000000001E-5</v>
      </c>
      <c r="R448" s="215">
        <f>Q448*H448</f>
        <v>4.2000000000000002E-4</v>
      </c>
      <c r="S448" s="215">
        <v>0</v>
      </c>
      <c r="T448" s="216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17" t="s">
        <v>263</v>
      </c>
      <c r="AT448" s="217" t="s">
        <v>180</v>
      </c>
      <c r="AU448" s="217" t="s">
        <v>185</v>
      </c>
      <c r="AY448" s="18" t="s">
        <v>177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8" t="s">
        <v>185</v>
      </c>
      <c r="BK448" s="218">
        <f>ROUND(I448*H448,2)</f>
        <v>0</v>
      </c>
      <c r="BL448" s="18" t="s">
        <v>263</v>
      </c>
      <c r="BM448" s="217" t="s">
        <v>962</v>
      </c>
    </row>
    <row r="449" spans="1:65" s="2" customFormat="1" ht="21.75" customHeight="1">
      <c r="A449" s="35"/>
      <c r="B449" s="36"/>
      <c r="C449" s="205" t="s">
        <v>963</v>
      </c>
      <c r="D449" s="205" t="s">
        <v>180</v>
      </c>
      <c r="E449" s="206" t="s">
        <v>964</v>
      </c>
      <c r="F449" s="207" t="s">
        <v>965</v>
      </c>
      <c r="G449" s="208" t="s">
        <v>426</v>
      </c>
      <c r="H449" s="274"/>
      <c r="I449" s="210"/>
      <c r="J449" s="211">
        <f>ROUND(I449*H449,2)</f>
        <v>0</v>
      </c>
      <c r="K449" s="212"/>
      <c r="L449" s="40"/>
      <c r="M449" s="213" t="s">
        <v>1</v>
      </c>
      <c r="N449" s="214" t="s">
        <v>46</v>
      </c>
      <c r="O449" s="72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7" t="s">
        <v>263</v>
      </c>
      <c r="AT449" s="217" t="s">
        <v>180</v>
      </c>
      <c r="AU449" s="217" t="s">
        <v>185</v>
      </c>
      <c r="AY449" s="18" t="s">
        <v>177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185</v>
      </c>
      <c r="BK449" s="218">
        <f>ROUND(I449*H449,2)</f>
        <v>0</v>
      </c>
      <c r="BL449" s="18" t="s">
        <v>263</v>
      </c>
      <c r="BM449" s="217" t="s">
        <v>966</v>
      </c>
    </row>
    <row r="450" spans="1:65" s="12" customFormat="1" ht="22.8" customHeight="1">
      <c r="B450" s="189"/>
      <c r="C450" s="190"/>
      <c r="D450" s="191" t="s">
        <v>79</v>
      </c>
      <c r="E450" s="203" t="s">
        <v>967</v>
      </c>
      <c r="F450" s="203" t="s">
        <v>968</v>
      </c>
      <c r="G450" s="190"/>
      <c r="H450" s="190"/>
      <c r="I450" s="193"/>
      <c r="J450" s="204">
        <f>BK450</f>
        <v>0</v>
      </c>
      <c r="K450" s="190"/>
      <c r="L450" s="195"/>
      <c r="M450" s="196"/>
      <c r="N450" s="197"/>
      <c r="O450" s="197"/>
      <c r="P450" s="198">
        <f>SUM(P451:P452)</f>
        <v>0</v>
      </c>
      <c r="Q450" s="197"/>
      <c r="R450" s="198">
        <f>SUM(R451:R452)</f>
        <v>2.8999999999999998E-3</v>
      </c>
      <c r="S450" s="197"/>
      <c r="T450" s="199">
        <f>SUM(T451:T452)</f>
        <v>0</v>
      </c>
      <c r="AR450" s="200" t="s">
        <v>185</v>
      </c>
      <c r="AT450" s="201" t="s">
        <v>79</v>
      </c>
      <c r="AU450" s="201" t="s">
        <v>88</v>
      </c>
      <c r="AY450" s="200" t="s">
        <v>177</v>
      </c>
      <c r="BK450" s="202">
        <f>SUM(BK451:BK452)</f>
        <v>0</v>
      </c>
    </row>
    <row r="451" spans="1:65" s="2" customFormat="1" ht="21.75" customHeight="1">
      <c r="A451" s="35"/>
      <c r="B451" s="36"/>
      <c r="C451" s="205" t="s">
        <v>969</v>
      </c>
      <c r="D451" s="205" t="s">
        <v>180</v>
      </c>
      <c r="E451" s="206" t="s">
        <v>970</v>
      </c>
      <c r="F451" s="207" t="s">
        <v>971</v>
      </c>
      <c r="G451" s="208" t="s">
        <v>210</v>
      </c>
      <c r="H451" s="209">
        <v>5.4</v>
      </c>
      <c r="I451" s="210"/>
      <c r="J451" s="211">
        <f>ROUND(I451*H451,2)</f>
        <v>0</v>
      </c>
      <c r="K451" s="212"/>
      <c r="L451" s="40"/>
      <c r="M451" s="213" t="s">
        <v>1</v>
      </c>
      <c r="N451" s="214" t="s">
        <v>46</v>
      </c>
      <c r="O451" s="72"/>
      <c r="P451" s="215">
        <f>O451*H451</f>
        <v>0</v>
      </c>
      <c r="Q451" s="215">
        <v>2.0000000000000001E-4</v>
      </c>
      <c r="R451" s="215">
        <f>Q451*H451</f>
        <v>1.0800000000000002E-3</v>
      </c>
      <c r="S451" s="215">
        <v>0</v>
      </c>
      <c r="T451" s="216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17" t="s">
        <v>263</v>
      </c>
      <c r="AT451" s="217" t="s">
        <v>180</v>
      </c>
      <c r="AU451" s="217" t="s">
        <v>185</v>
      </c>
      <c r="AY451" s="18" t="s">
        <v>177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8" t="s">
        <v>185</v>
      </c>
      <c r="BK451" s="218">
        <f>ROUND(I451*H451,2)</f>
        <v>0</v>
      </c>
      <c r="BL451" s="18" t="s">
        <v>263</v>
      </c>
      <c r="BM451" s="217" t="s">
        <v>972</v>
      </c>
    </row>
    <row r="452" spans="1:65" s="2" customFormat="1" ht="21.75" customHeight="1">
      <c r="A452" s="35"/>
      <c r="B452" s="36"/>
      <c r="C452" s="205" t="s">
        <v>973</v>
      </c>
      <c r="D452" s="205" t="s">
        <v>180</v>
      </c>
      <c r="E452" s="206" t="s">
        <v>974</v>
      </c>
      <c r="F452" s="207" t="s">
        <v>975</v>
      </c>
      <c r="G452" s="208" t="s">
        <v>976</v>
      </c>
      <c r="H452" s="209">
        <v>14</v>
      </c>
      <c r="I452" s="210"/>
      <c r="J452" s="211">
        <f>ROUND(I452*H452,2)</f>
        <v>0</v>
      </c>
      <c r="K452" s="212"/>
      <c r="L452" s="40"/>
      <c r="M452" s="213" t="s">
        <v>1</v>
      </c>
      <c r="N452" s="214" t="s">
        <v>46</v>
      </c>
      <c r="O452" s="72"/>
      <c r="P452" s="215">
        <f>O452*H452</f>
        <v>0</v>
      </c>
      <c r="Q452" s="215">
        <v>1.2999999999999999E-4</v>
      </c>
      <c r="R452" s="215">
        <f>Q452*H452</f>
        <v>1.8199999999999998E-3</v>
      </c>
      <c r="S452" s="215">
        <v>0</v>
      </c>
      <c r="T452" s="21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7" t="s">
        <v>263</v>
      </c>
      <c r="AT452" s="217" t="s">
        <v>180</v>
      </c>
      <c r="AU452" s="217" t="s">
        <v>185</v>
      </c>
      <c r="AY452" s="18" t="s">
        <v>177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185</v>
      </c>
      <c r="BK452" s="218">
        <f>ROUND(I452*H452,2)</f>
        <v>0</v>
      </c>
      <c r="BL452" s="18" t="s">
        <v>263</v>
      </c>
      <c r="BM452" s="217" t="s">
        <v>977</v>
      </c>
    </row>
    <row r="453" spans="1:65" s="12" customFormat="1" ht="22.8" customHeight="1">
      <c r="B453" s="189"/>
      <c r="C453" s="190"/>
      <c r="D453" s="191" t="s">
        <v>79</v>
      </c>
      <c r="E453" s="203" t="s">
        <v>978</v>
      </c>
      <c r="F453" s="203" t="s">
        <v>979</v>
      </c>
      <c r="G453" s="190"/>
      <c r="H453" s="190"/>
      <c r="I453" s="193"/>
      <c r="J453" s="204">
        <f>BK453</f>
        <v>0</v>
      </c>
      <c r="K453" s="190"/>
      <c r="L453" s="195"/>
      <c r="M453" s="196"/>
      <c r="N453" s="197"/>
      <c r="O453" s="197"/>
      <c r="P453" s="198">
        <f>SUM(P454:P466)</f>
        <v>0</v>
      </c>
      <c r="Q453" s="197"/>
      <c r="R453" s="198">
        <f>SUM(R454:R466)</f>
        <v>0.13285885</v>
      </c>
      <c r="S453" s="197"/>
      <c r="T453" s="199">
        <f>SUM(T454:T466)</f>
        <v>2.4053830000000002E-2</v>
      </c>
      <c r="AR453" s="200" t="s">
        <v>185</v>
      </c>
      <c r="AT453" s="201" t="s">
        <v>79</v>
      </c>
      <c r="AU453" s="201" t="s">
        <v>88</v>
      </c>
      <c r="AY453" s="200" t="s">
        <v>177</v>
      </c>
      <c r="BK453" s="202">
        <f>SUM(BK454:BK466)</f>
        <v>0</v>
      </c>
    </row>
    <row r="454" spans="1:65" s="2" customFormat="1" ht="16.5" customHeight="1">
      <c r="A454" s="35"/>
      <c r="B454" s="36"/>
      <c r="C454" s="205" t="s">
        <v>980</v>
      </c>
      <c r="D454" s="205" t="s">
        <v>180</v>
      </c>
      <c r="E454" s="206" t="s">
        <v>981</v>
      </c>
      <c r="F454" s="207" t="s">
        <v>982</v>
      </c>
      <c r="G454" s="208" t="s">
        <v>210</v>
      </c>
      <c r="H454" s="209">
        <v>77.593000000000004</v>
      </c>
      <c r="I454" s="210"/>
      <c r="J454" s="211">
        <f>ROUND(I454*H454,2)</f>
        <v>0</v>
      </c>
      <c r="K454" s="212"/>
      <c r="L454" s="40"/>
      <c r="M454" s="213" t="s">
        <v>1</v>
      </c>
      <c r="N454" s="214" t="s">
        <v>46</v>
      </c>
      <c r="O454" s="72"/>
      <c r="P454" s="215">
        <f>O454*H454</f>
        <v>0</v>
      </c>
      <c r="Q454" s="215">
        <v>1E-3</v>
      </c>
      <c r="R454" s="215">
        <f>Q454*H454</f>
        <v>7.7593000000000009E-2</v>
      </c>
      <c r="S454" s="215">
        <v>3.1E-4</v>
      </c>
      <c r="T454" s="216">
        <f>S454*H454</f>
        <v>2.4053830000000002E-2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17" t="s">
        <v>263</v>
      </c>
      <c r="AT454" s="217" t="s">
        <v>180</v>
      </c>
      <c r="AU454" s="217" t="s">
        <v>185</v>
      </c>
      <c r="AY454" s="18" t="s">
        <v>177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8" t="s">
        <v>185</v>
      </c>
      <c r="BK454" s="218">
        <f>ROUND(I454*H454,2)</f>
        <v>0</v>
      </c>
      <c r="BL454" s="18" t="s">
        <v>263</v>
      </c>
      <c r="BM454" s="217" t="s">
        <v>983</v>
      </c>
    </row>
    <row r="455" spans="1:65" s="14" customFormat="1" ht="10.199999999999999">
      <c r="B455" s="230"/>
      <c r="C455" s="231"/>
      <c r="D455" s="221" t="s">
        <v>187</v>
      </c>
      <c r="E455" s="232" t="s">
        <v>1</v>
      </c>
      <c r="F455" s="233" t="s">
        <v>1117</v>
      </c>
      <c r="G455" s="231"/>
      <c r="H455" s="234">
        <v>77.593000000000004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187</v>
      </c>
      <c r="AU455" s="240" t="s">
        <v>185</v>
      </c>
      <c r="AV455" s="14" t="s">
        <v>185</v>
      </c>
      <c r="AW455" s="14" t="s">
        <v>36</v>
      </c>
      <c r="AX455" s="14" t="s">
        <v>88</v>
      </c>
      <c r="AY455" s="240" t="s">
        <v>177</v>
      </c>
    </row>
    <row r="456" spans="1:65" s="2" customFormat="1" ht="21.75" customHeight="1">
      <c r="A456" s="35"/>
      <c r="B456" s="36"/>
      <c r="C456" s="205" t="s">
        <v>985</v>
      </c>
      <c r="D456" s="205" t="s">
        <v>180</v>
      </c>
      <c r="E456" s="206" t="s">
        <v>986</v>
      </c>
      <c r="F456" s="207" t="s">
        <v>987</v>
      </c>
      <c r="G456" s="208" t="s">
        <v>210</v>
      </c>
      <c r="H456" s="209">
        <v>78.893000000000001</v>
      </c>
      <c r="I456" s="210"/>
      <c r="J456" s="211">
        <f>ROUND(I456*H456,2)</f>
        <v>0</v>
      </c>
      <c r="K456" s="212"/>
      <c r="L456" s="40"/>
      <c r="M456" s="213" t="s">
        <v>1</v>
      </c>
      <c r="N456" s="214" t="s">
        <v>46</v>
      </c>
      <c r="O456" s="72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7" t="s">
        <v>263</v>
      </c>
      <c r="AT456" s="217" t="s">
        <v>180</v>
      </c>
      <c r="AU456" s="217" t="s">
        <v>185</v>
      </c>
      <c r="AY456" s="18" t="s">
        <v>177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185</v>
      </c>
      <c r="BK456" s="218">
        <f>ROUND(I456*H456,2)</f>
        <v>0</v>
      </c>
      <c r="BL456" s="18" t="s">
        <v>263</v>
      </c>
      <c r="BM456" s="217" t="s">
        <v>988</v>
      </c>
    </row>
    <row r="457" spans="1:65" s="2" customFormat="1" ht="21.75" customHeight="1">
      <c r="A457" s="35"/>
      <c r="B457" s="36"/>
      <c r="C457" s="205" t="s">
        <v>989</v>
      </c>
      <c r="D457" s="205" t="s">
        <v>180</v>
      </c>
      <c r="E457" s="206" t="s">
        <v>990</v>
      </c>
      <c r="F457" s="207" t="s">
        <v>991</v>
      </c>
      <c r="G457" s="208" t="s">
        <v>210</v>
      </c>
      <c r="H457" s="209">
        <v>44.292999999999999</v>
      </c>
      <c r="I457" s="210"/>
      <c r="J457" s="211">
        <f>ROUND(I457*H457,2)</f>
        <v>0</v>
      </c>
      <c r="K457" s="212"/>
      <c r="L457" s="40"/>
      <c r="M457" s="213" t="s">
        <v>1</v>
      </c>
      <c r="N457" s="214" t="s">
        <v>46</v>
      </c>
      <c r="O457" s="72"/>
      <c r="P457" s="215">
        <f>O457*H457</f>
        <v>0</v>
      </c>
      <c r="Q457" s="215">
        <v>1.9000000000000001E-4</v>
      </c>
      <c r="R457" s="215">
        <f>Q457*H457</f>
        <v>8.4156700000000001E-3</v>
      </c>
      <c r="S457" s="215">
        <v>0</v>
      </c>
      <c r="T457" s="216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7" t="s">
        <v>263</v>
      </c>
      <c r="AT457" s="217" t="s">
        <v>180</v>
      </c>
      <c r="AU457" s="217" t="s">
        <v>185</v>
      </c>
      <c r="AY457" s="18" t="s">
        <v>177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185</v>
      </c>
      <c r="BK457" s="218">
        <f>ROUND(I457*H457,2)</f>
        <v>0</v>
      </c>
      <c r="BL457" s="18" t="s">
        <v>263</v>
      </c>
      <c r="BM457" s="217" t="s">
        <v>992</v>
      </c>
    </row>
    <row r="458" spans="1:65" s="14" customFormat="1" ht="10.199999999999999">
      <c r="B458" s="230"/>
      <c r="C458" s="231"/>
      <c r="D458" s="221" t="s">
        <v>187</v>
      </c>
      <c r="E458" s="232" t="s">
        <v>1</v>
      </c>
      <c r="F458" s="233" t="s">
        <v>1077</v>
      </c>
      <c r="G458" s="231"/>
      <c r="H458" s="234">
        <v>44.292999999999999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187</v>
      </c>
      <c r="AU458" s="240" t="s">
        <v>185</v>
      </c>
      <c r="AV458" s="14" t="s">
        <v>185</v>
      </c>
      <c r="AW458" s="14" t="s">
        <v>36</v>
      </c>
      <c r="AX458" s="14" t="s">
        <v>88</v>
      </c>
      <c r="AY458" s="240" t="s">
        <v>177</v>
      </c>
    </row>
    <row r="459" spans="1:65" s="2" customFormat="1" ht="33" customHeight="1">
      <c r="A459" s="35"/>
      <c r="B459" s="36"/>
      <c r="C459" s="205" t="s">
        <v>993</v>
      </c>
      <c r="D459" s="205" t="s">
        <v>180</v>
      </c>
      <c r="E459" s="206" t="s">
        <v>994</v>
      </c>
      <c r="F459" s="207" t="s">
        <v>995</v>
      </c>
      <c r="G459" s="208" t="s">
        <v>210</v>
      </c>
      <c r="H459" s="209">
        <v>180.19300000000001</v>
      </c>
      <c r="I459" s="210"/>
      <c r="J459" s="211">
        <f>ROUND(I459*H459,2)</f>
        <v>0</v>
      </c>
      <c r="K459" s="212"/>
      <c r="L459" s="40"/>
      <c r="M459" s="213" t="s">
        <v>1</v>
      </c>
      <c r="N459" s="214" t="s">
        <v>46</v>
      </c>
      <c r="O459" s="72"/>
      <c r="P459" s="215">
        <f>O459*H459</f>
        <v>0</v>
      </c>
      <c r="Q459" s="215">
        <v>2.5999999999999998E-4</v>
      </c>
      <c r="R459" s="215">
        <f>Q459*H459</f>
        <v>4.6850179999999998E-2</v>
      </c>
      <c r="S459" s="215">
        <v>0</v>
      </c>
      <c r="T459" s="21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7" t="s">
        <v>263</v>
      </c>
      <c r="AT459" s="217" t="s">
        <v>180</v>
      </c>
      <c r="AU459" s="217" t="s">
        <v>185</v>
      </c>
      <c r="AY459" s="18" t="s">
        <v>177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185</v>
      </c>
      <c r="BK459" s="218">
        <f>ROUND(I459*H459,2)</f>
        <v>0</v>
      </c>
      <c r="BL459" s="18" t="s">
        <v>263</v>
      </c>
      <c r="BM459" s="217" t="s">
        <v>996</v>
      </c>
    </row>
    <row r="460" spans="1:65" s="13" customFormat="1" ht="10.199999999999999">
      <c r="B460" s="219"/>
      <c r="C460" s="220"/>
      <c r="D460" s="221" t="s">
        <v>187</v>
      </c>
      <c r="E460" s="222" t="s">
        <v>1</v>
      </c>
      <c r="F460" s="223" t="s">
        <v>997</v>
      </c>
      <c r="G460" s="220"/>
      <c r="H460" s="222" t="s">
        <v>1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187</v>
      </c>
      <c r="AU460" s="229" t="s">
        <v>185</v>
      </c>
      <c r="AV460" s="13" t="s">
        <v>88</v>
      </c>
      <c r="AW460" s="13" t="s">
        <v>36</v>
      </c>
      <c r="AX460" s="13" t="s">
        <v>80</v>
      </c>
      <c r="AY460" s="229" t="s">
        <v>177</v>
      </c>
    </row>
    <row r="461" spans="1:65" s="14" customFormat="1" ht="10.199999999999999">
      <c r="B461" s="230"/>
      <c r="C461" s="231"/>
      <c r="D461" s="221" t="s">
        <v>187</v>
      </c>
      <c r="E461" s="232" t="s">
        <v>1</v>
      </c>
      <c r="F461" s="233" t="s">
        <v>1082</v>
      </c>
      <c r="G461" s="231"/>
      <c r="H461" s="234">
        <v>33.299999999999997</v>
      </c>
      <c r="I461" s="235"/>
      <c r="J461" s="231"/>
      <c r="K461" s="231"/>
      <c r="L461" s="236"/>
      <c r="M461" s="237"/>
      <c r="N461" s="238"/>
      <c r="O461" s="238"/>
      <c r="P461" s="238"/>
      <c r="Q461" s="238"/>
      <c r="R461" s="238"/>
      <c r="S461" s="238"/>
      <c r="T461" s="239"/>
      <c r="AT461" s="240" t="s">
        <v>187</v>
      </c>
      <c r="AU461" s="240" t="s">
        <v>185</v>
      </c>
      <c r="AV461" s="14" t="s">
        <v>185</v>
      </c>
      <c r="AW461" s="14" t="s">
        <v>36</v>
      </c>
      <c r="AX461" s="14" t="s">
        <v>80</v>
      </c>
      <c r="AY461" s="240" t="s">
        <v>177</v>
      </c>
    </row>
    <row r="462" spans="1:65" s="13" customFormat="1" ht="10.199999999999999">
      <c r="B462" s="219"/>
      <c r="C462" s="220"/>
      <c r="D462" s="221" t="s">
        <v>187</v>
      </c>
      <c r="E462" s="222" t="s">
        <v>1</v>
      </c>
      <c r="F462" s="223" t="s">
        <v>999</v>
      </c>
      <c r="G462" s="220"/>
      <c r="H462" s="222" t="s">
        <v>1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187</v>
      </c>
      <c r="AU462" s="229" t="s">
        <v>185</v>
      </c>
      <c r="AV462" s="13" t="s">
        <v>88</v>
      </c>
      <c r="AW462" s="13" t="s">
        <v>36</v>
      </c>
      <c r="AX462" s="13" t="s">
        <v>80</v>
      </c>
      <c r="AY462" s="229" t="s">
        <v>177</v>
      </c>
    </row>
    <row r="463" spans="1:65" s="14" customFormat="1" ht="10.199999999999999">
      <c r="B463" s="230"/>
      <c r="C463" s="231"/>
      <c r="D463" s="221" t="s">
        <v>187</v>
      </c>
      <c r="E463" s="232" t="s">
        <v>1</v>
      </c>
      <c r="F463" s="233" t="s">
        <v>1078</v>
      </c>
      <c r="G463" s="231"/>
      <c r="H463" s="234">
        <v>78.893000000000001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187</v>
      </c>
      <c r="AU463" s="240" t="s">
        <v>185</v>
      </c>
      <c r="AV463" s="14" t="s">
        <v>185</v>
      </c>
      <c r="AW463" s="14" t="s">
        <v>36</v>
      </c>
      <c r="AX463" s="14" t="s">
        <v>80</v>
      </c>
      <c r="AY463" s="240" t="s">
        <v>177</v>
      </c>
    </row>
    <row r="464" spans="1:65" s="13" customFormat="1" ht="10.199999999999999">
      <c r="B464" s="219"/>
      <c r="C464" s="220"/>
      <c r="D464" s="221" t="s">
        <v>187</v>
      </c>
      <c r="E464" s="222" t="s">
        <v>1</v>
      </c>
      <c r="F464" s="223" t="s">
        <v>1001</v>
      </c>
      <c r="G464" s="220"/>
      <c r="H464" s="222" t="s">
        <v>1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187</v>
      </c>
      <c r="AU464" s="229" t="s">
        <v>185</v>
      </c>
      <c r="AV464" s="13" t="s">
        <v>88</v>
      </c>
      <c r="AW464" s="13" t="s">
        <v>36</v>
      </c>
      <c r="AX464" s="13" t="s">
        <v>80</v>
      </c>
      <c r="AY464" s="229" t="s">
        <v>177</v>
      </c>
    </row>
    <row r="465" spans="1:65" s="14" customFormat="1" ht="10.199999999999999">
      <c r="B465" s="230"/>
      <c r="C465" s="231"/>
      <c r="D465" s="221" t="s">
        <v>187</v>
      </c>
      <c r="E465" s="232" t="s">
        <v>1</v>
      </c>
      <c r="F465" s="233" t="s">
        <v>1118</v>
      </c>
      <c r="G465" s="231"/>
      <c r="H465" s="234">
        <v>68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187</v>
      </c>
      <c r="AU465" s="240" t="s">
        <v>185</v>
      </c>
      <c r="AV465" s="14" t="s">
        <v>185</v>
      </c>
      <c r="AW465" s="14" t="s">
        <v>36</v>
      </c>
      <c r="AX465" s="14" t="s">
        <v>80</v>
      </c>
      <c r="AY465" s="240" t="s">
        <v>177</v>
      </c>
    </row>
    <row r="466" spans="1:65" s="15" customFormat="1" ht="10.199999999999999">
      <c r="B466" s="241"/>
      <c r="C466" s="242"/>
      <c r="D466" s="221" t="s">
        <v>187</v>
      </c>
      <c r="E466" s="243" t="s">
        <v>1</v>
      </c>
      <c r="F466" s="244" t="s">
        <v>217</v>
      </c>
      <c r="G466" s="242"/>
      <c r="H466" s="245">
        <v>180.19300000000001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AT466" s="251" t="s">
        <v>187</v>
      </c>
      <c r="AU466" s="251" t="s">
        <v>185</v>
      </c>
      <c r="AV466" s="15" t="s">
        <v>184</v>
      </c>
      <c r="AW466" s="15" t="s">
        <v>36</v>
      </c>
      <c r="AX466" s="15" t="s">
        <v>88</v>
      </c>
      <c r="AY466" s="251" t="s">
        <v>177</v>
      </c>
    </row>
    <row r="467" spans="1:65" s="12" customFormat="1" ht="25.95" customHeight="1">
      <c r="B467" s="189"/>
      <c r="C467" s="190"/>
      <c r="D467" s="191" t="s">
        <v>79</v>
      </c>
      <c r="E467" s="192" t="s">
        <v>1003</v>
      </c>
      <c r="F467" s="192" t="s">
        <v>1004</v>
      </c>
      <c r="G467" s="190"/>
      <c r="H467" s="190"/>
      <c r="I467" s="193"/>
      <c r="J467" s="194">
        <f>BK467</f>
        <v>0</v>
      </c>
      <c r="K467" s="190"/>
      <c r="L467" s="195"/>
      <c r="M467" s="196"/>
      <c r="N467" s="197"/>
      <c r="O467" s="197"/>
      <c r="P467" s="198">
        <f>P468+P470+P472</f>
        <v>0</v>
      </c>
      <c r="Q467" s="197"/>
      <c r="R467" s="198">
        <f>R468+R470+R472</f>
        <v>0</v>
      </c>
      <c r="S467" s="197"/>
      <c r="T467" s="199">
        <f>T468+T470+T472</f>
        <v>0</v>
      </c>
      <c r="AR467" s="200" t="s">
        <v>200</v>
      </c>
      <c r="AT467" s="201" t="s">
        <v>79</v>
      </c>
      <c r="AU467" s="201" t="s">
        <v>80</v>
      </c>
      <c r="AY467" s="200" t="s">
        <v>177</v>
      </c>
      <c r="BK467" s="202">
        <f>BK468+BK470+BK472</f>
        <v>0</v>
      </c>
    </row>
    <row r="468" spans="1:65" s="12" customFormat="1" ht="22.8" customHeight="1">
      <c r="B468" s="189"/>
      <c r="C468" s="190"/>
      <c r="D468" s="191" t="s">
        <v>79</v>
      </c>
      <c r="E468" s="203" t="s">
        <v>1005</v>
      </c>
      <c r="F468" s="203" t="s">
        <v>1006</v>
      </c>
      <c r="G468" s="190"/>
      <c r="H468" s="190"/>
      <c r="I468" s="193"/>
      <c r="J468" s="204">
        <f>BK468</f>
        <v>0</v>
      </c>
      <c r="K468" s="190"/>
      <c r="L468" s="195"/>
      <c r="M468" s="196"/>
      <c r="N468" s="197"/>
      <c r="O468" s="197"/>
      <c r="P468" s="198">
        <f>P469</f>
        <v>0</v>
      </c>
      <c r="Q468" s="197"/>
      <c r="R468" s="198">
        <f>R469</f>
        <v>0</v>
      </c>
      <c r="S468" s="197"/>
      <c r="T468" s="199">
        <f>T469</f>
        <v>0</v>
      </c>
      <c r="AR468" s="200" t="s">
        <v>200</v>
      </c>
      <c r="AT468" s="201" t="s">
        <v>79</v>
      </c>
      <c r="AU468" s="201" t="s">
        <v>88</v>
      </c>
      <c r="AY468" s="200" t="s">
        <v>177</v>
      </c>
      <c r="BK468" s="202">
        <f>BK469</f>
        <v>0</v>
      </c>
    </row>
    <row r="469" spans="1:65" s="2" customFormat="1" ht="16.5" customHeight="1">
      <c r="A469" s="35"/>
      <c r="B469" s="36"/>
      <c r="C469" s="205" t="s">
        <v>1007</v>
      </c>
      <c r="D469" s="205" t="s">
        <v>180</v>
      </c>
      <c r="E469" s="206" t="s">
        <v>1008</v>
      </c>
      <c r="F469" s="207" t="s">
        <v>1006</v>
      </c>
      <c r="G469" s="208" t="s">
        <v>426</v>
      </c>
      <c r="H469" s="274"/>
      <c r="I469" s="210"/>
      <c r="J469" s="211">
        <f>ROUND(I469*H469,2)</f>
        <v>0</v>
      </c>
      <c r="K469" s="212"/>
      <c r="L469" s="40"/>
      <c r="M469" s="213" t="s">
        <v>1</v>
      </c>
      <c r="N469" s="214" t="s">
        <v>46</v>
      </c>
      <c r="O469" s="72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17" t="s">
        <v>1009</v>
      </c>
      <c r="AT469" s="217" t="s">
        <v>180</v>
      </c>
      <c r="AU469" s="217" t="s">
        <v>185</v>
      </c>
      <c r="AY469" s="18" t="s">
        <v>177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185</v>
      </c>
      <c r="BK469" s="218">
        <f>ROUND(I469*H469,2)</f>
        <v>0</v>
      </c>
      <c r="BL469" s="18" t="s">
        <v>1009</v>
      </c>
      <c r="BM469" s="217" t="s">
        <v>1010</v>
      </c>
    </row>
    <row r="470" spans="1:65" s="12" customFormat="1" ht="22.8" customHeight="1">
      <c r="B470" s="189"/>
      <c r="C470" s="190"/>
      <c r="D470" s="191" t="s">
        <v>79</v>
      </c>
      <c r="E470" s="203" t="s">
        <v>1011</v>
      </c>
      <c r="F470" s="203" t="s">
        <v>1012</v>
      </c>
      <c r="G470" s="190"/>
      <c r="H470" s="190"/>
      <c r="I470" s="193"/>
      <c r="J470" s="204">
        <f>BK470</f>
        <v>0</v>
      </c>
      <c r="K470" s="190"/>
      <c r="L470" s="195"/>
      <c r="M470" s="196"/>
      <c r="N470" s="197"/>
      <c r="O470" s="197"/>
      <c r="P470" s="198">
        <f>P471</f>
        <v>0</v>
      </c>
      <c r="Q470" s="197"/>
      <c r="R470" s="198">
        <f>R471</f>
        <v>0</v>
      </c>
      <c r="S470" s="197"/>
      <c r="T470" s="199">
        <f>T471</f>
        <v>0</v>
      </c>
      <c r="AR470" s="200" t="s">
        <v>200</v>
      </c>
      <c r="AT470" s="201" t="s">
        <v>79</v>
      </c>
      <c r="AU470" s="201" t="s">
        <v>88</v>
      </c>
      <c r="AY470" s="200" t="s">
        <v>177</v>
      </c>
      <c r="BK470" s="202">
        <f>BK471</f>
        <v>0</v>
      </c>
    </row>
    <row r="471" spans="1:65" s="2" customFormat="1" ht="16.5" customHeight="1">
      <c r="A471" s="35"/>
      <c r="B471" s="36"/>
      <c r="C471" s="205" t="s">
        <v>1013</v>
      </c>
      <c r="D471" s="205" t="s">
        <v>180</v>
      </c>
      <c r="E471" s="206" t="s">
        <v>1014</v>
      </c>
      <c r="F471" s="207" t="s">
        <v>1015</v>
      </c>
      <c r="G471" s="208" t="s">
        <v>426</v>
      </c>
      <c r="H471" s="274"/>
      <c r="I471" s="210"/>
      <c r="J471" s="211">
        <f>ROUND(I471*H471,2)</f>
        <v>0</v>
      </c>
      <c r="K471" s="212"/>
      <c r="L471" s="40"/>
      <c r="M471" s="213" t="s">
        <v>1</v>
      </c>
      <c r="N471" s="214" t="s">
        <v>46</v>
      </c>
      <c r="O471" s="72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17" t="s">
        <v>1009</v>
      </c>
      <c r="AT471" s="217" t="s">
        <v>180</v>
      </c>
      <c r="AU471" s="217" t="s">
        <v>185</v>
      </c>
      <c r="AY471" s="18" t="s">
        <v>177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8" t="s">
        <v>185</v>
      </c>
      <c r="BK471" s="218">
        <f>ROUND(I471*H471,2)</f>
        <v>0</v>
      </c>
      <c r="BL471" s="18" t="s">
        <v>1009</v>
      </c>
      <c r="BM471" s="217" t="s">
        <v>1016</v>
      </c>
    </row>
    <row r="472" spans="1:65" s="12" customFormat="1" ht="22.8" customHeight="1">
      <c r="B472" s="189"/>
      <c r="C472" s="190"/>
      <c r="D472" s="191" t="s">
        <v>79</v>
      </c>
      <c r="E472" s="203" t="s">
        <v>1017</v>
      </c>
      <c r="F472" s="203" t="s">
        <v>1018</v>
      </c>
      <c r="G472" s="190"/>
      <c r="H472" s="190"/>
      <c r="I472" s="193"/>
      <c r="J472" s="204">
        <f>BK472</f>
        <v>0</v>
      </c>
      <c r="K472" s="190"/>
      <c r="L472" s="195"/>
      <c r="M472" s="196"/>
      <c r="N472" s="197"/>
      <c r="O472" s="197"/>
      <c r="P472" s="198">
        <f>P473</f>
        <v>0</v>
      </c>
      <c r="Q472" s="197"/>
      <c r="R472" s="198">
        <f>R473</f>
        <v>0</v>
      </c>
      <c r="S472" s="197"/>
      <c r="T472" s="199">
        <f>T473</f>
        <v>0</v>
      </c>
      <c r="AR472" s="200" t="s">
        <v>200</v>
      </c>
      <c r="AT472" s="201" t="s">
        <v>79</v>
      </c>
      <c r="AU472" s="201" t="s">
        <v>88</v>
      </c>
      <c r="AY472" s="200" t="s">
        <v>177</v>
      </c>
      <c r="BK472" s="202">
        <f>BK473</f>
        <v>0</v>
      </c>
    </row>
    <row r="473" spans="1:65" s="2" customFormat="1" ht="16.5" customHeight="1">
      <c r="A473" s="35"/>
      <c r="B473" s="36"/>
      <c r="C473" s="205" t="s">
        <v>1019</v>
      </c>
      <c r="D473" s="205" t="s">
        <v>180</v>
      </c>
      <c r="E473" s="206" t="s">
        <v>1020</v>
      </c>
      <c r="F473" s="207" t="s">
        <v>1021</v>
      </c>
      <c r="G473" s="208" t="s">
        <v>426</v>
      </c>
      <c r="H473" s="274"/>
      <c r="I473" s="210"/>
      <c r="J473" s="211">
        <f>ROUND(I473*H473,2)</f>
        <v>0</v>
      </c>
      <c r="K473" s="212"/>
      <c r="L473" s="40"/>
      <c r="M473" s="275" t="s">
        <v>1</v>
      </c>
      <c r="N473" s="276" t="s">
        <v>46</v>
      </c>
      <c r="O473" s="277"/>
      <c r="P473" s="278">
        <f>O473*H473</f>
        <v>0</v>
      </c>
      <c r="Q473" s="278">
        <v>0</v>
      </c>
      <c r="R473" s="278">
        <f>Q473*H473</f>
        <v>0</v>
      </c>
      <c r="S473" s="278">
        <v>0</v>
      </c>
      <c r="T473" s="279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17" t="s">
        <v>1009</v>
      </c>
      <c r="AT473" s="217" t="s">
        <v>180</v>
      </c>
      <c r="AU473" s="217" t="s">
        <v>185</v>
      </c>
      <c r="AY473" s="18" t="s">
        <v>177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8" t="s">
        <v>185</v>
      </c>
      <c r="BK473" s="218">
        <f>ROUND(I473*H473,2)</f>
        <v>0</v>
      </c>
      <c r="BL473" s="18" t="s">
        <v>1009</v>
      </c>
      <c r="BM473" s="217" t="s">
        <v>1022</v>
      </c>
    </row>
    <row r="474" spans="1:65" s="2" customFormat="1" ht="6.9" customHeight="1">
      <c r="A474" s="35"/>
      <c r="B474" s="55"/>
      <c r="C474" s="56"/>
      <c r="D474" s="56"/>
      <c r="E474" s="56"/>
      <c r="F474" s="56"/>
      <c r="G474" s="56"/>
      <c r="H474" s="56"/>
      <c r="I474" s="153"/>
      <c r="J474" s="56"/>
      <c r="K474" s="56"/>
      <c r="L474" s="40"/>
      <c r="M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</row>
  </sheetData>
  <sheetProtection algorithmName="SHA-512" hashValue="1KR+UGB2rykCLongLTSRyoKi61/GvZgh8NJ1LNqFLvcTIK2JSjP/aszIPmb5kwi9tqp5wlipZc/D99QPtJdXbQ==" saltValue="qPV1oOKI1dijE0Y7NHwFnKMJcujfGlHH/e1FqpGuTemx/ByRUqCw6tRGEVEzx7ZAM/IKBRvRi3Ok7b1lZERjQA==" spinCount="100000" sheet="1" objects="1" scenarios="1" formatColumns="0" formatRows="0" autoFilter="0"/>
  <autoFilter ref="C143:K473" xr:uid="{00000000-0009-0000-0000-000007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474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110</v>
      </c>
    </row>
    <row r="3" spans="1:46" s="1" customFormat="1" ht="6.9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" hidden="1" customHeight="1">
      <c r="B4" s="21"/>
      <c r="D4" s="113" t="s">
        <v>126</v>
      </c>
      <c r="I4" s="109"/>
      <c r="L4" s="21"/>
      <c r="M4" s="114" t="s">
        <v>10</v>
      </c>
      <c r="AT4" s="18" t="s">
        <v>4</v>
      </c>
    </row>
    <row r="5" spans="1:46" s="1" customFormat="1" ht="6.9" hidden="1" customHeight="1">
      <c r="B5" s="21"/>
      <c r="I5" s="109"/>
      <c r="L5" s="21"/>
    </row>
    <row r="6" spans="1:46" s="1" customFormat="1" ht="12" hidden="1" customHeight="1">
      <c r="B6" s="21"/>
      <c r="D6" s="115" t="s">
        <v>16</v>
      </c>
      <c r="I6" s="109"/>
      <c r="L6" s="21"/>
    </row>
    <row r="7" spans="1:46" s="1" customFormat="1" ht="16.5" hidden="1" customHeight="1">
      <c r="B7" s="21"/>
      <c r="E7" s="321" t="str">
        <f>'Rekapitulace stavby'!K6</f>
        <v>Reko pokojů II.ETAPA 21 pokojů - PD- - -</v>
      </c>
      <c r="F7" s="322"/>
      <c r="G7" s="322"/>
      <c r="H7" s="322"/>
      <c r="I7" s="109"/>
      <c r="L7" s="21"/>
    </row>
    <row r="8" spans="1:46" s="2" customFormat="1" ht="12" hidden="1" customHeight="1">
      <c r="A8" s="35"/>
      <c r="B8" s="40"/>
      <c r="C8" s="35"/>
      <c r="D8" s="115" t="s">
        <v>127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23" t="s">
        <v>1244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15. 4. 2020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5" t="s">
        <v>30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5" t="s">
        <v>32</v>
      </c>
      <c r="E20" s="35"/>
      <c r="F20" s="35"/>
      <c r="G20" s="35"/>
      <c r="H20" s="35"/>
      <c r="I20" s="118" t="s">
        <v>25</v>
      </c>
      <c r="J20" s="117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7" t="s">
        <v>34</v>
      </c>
      <c r="F21" s="35"/>
      <c r="G21" s="35"/>
      <c r="H21" s="35"/>
      <c r="I21" s="118" t="s">
        <v>28</v>
      </c>
      <c r="J21" s="117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5" t="s">
        <v>37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5" t="s">
        <v>39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116"/>
      <c r="J30" s="127">
        <f>ROUND(J144,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9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30" t="s">
        <v>44</v>
      </c>
      <c r="E33" s="115" t="s">
        <v>45</v>
      </c>
      <c r="F33" s="131">
        <f>ROUND((SUM(BE144:BE473)),  2)</f>
        <v>0</v>
      </c>
      <c r="G33" s="35"/>
      <c r="H33" s="35"/>
      <c r="I33" s="132">
        <v>0.21</v>
      </c>
      <c r="J33" s="131">
        <f>ROUND(((SUM(BE144:BE473))*I33),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15" t="s">
        <v>46</v>
      </c>
      <c r="F34" s="131">
        <f>ROUND((SUM(BF144:BF473)),  2)</f>
        <v>0</v>
      </c>
      <c r="G34" s="35"/>
      <c r="H34" s="35"/>
      <c r="I34" s="132">
        <v>0.15</v>
      </c>
      <c r="J34" s="131">
        <f>ROUND(((SUM(BF144:BF473))*I34),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47</v>
      </c>
      <c r="F35" s="131">
        <f>ROUND((SUM(BG144:BG473)),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48</v>
      </c>
      <c r="F36" s="131">
        <f>ROUND((SUM(BH144:BH473)),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49</v>
      </c>
      <c r="F37" s="131">
        <f>ROUND((SUM(BI144:BI473)),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33"/>
      <c r="D39" s="134" t="s">
        <v>50</v>
      </c>
      <c r="E39" s="135"/>
      <c r="F39" s="135"/>
      <c r="G39" s="136" t="s">
        <v>51</v>
      </c>
      <c r="H39" s="137" t="s">
        <v>52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>
      <c r="B41" s="21"/>
      <c r="I41" s="109"/>
      <c r="L41" s="21"/>
    </row>
    <row r="42" spans="1:31" s="1" customFormat="1" ht="14.4" hidden="1" customHeight="1">
      <c r="B42" s="21"/>
      <c r="I42" s="109"/>
      <c r="L42" s="21"/>
    </row>
    <row r="43" spans="1:31" s="1" customFormat="1" ht="14.4" hidden="1" customHeight="1">
      <c r="B43" s="21"/>
      <c r="I43" s="109"/>
      <c r="L43" s="21"/>
    </row>
    <row r="44" spans="1:31" s="1" customFormat="1" ht="14.4" hidden="1" customHeight="1">
      <c r="B44" s="21"/>
      <c r="I44" s="109"/>
      <c r="L44" s="21"/>
    </row>
    <row r="45" spans="1:31" s="1" customFormat="1" ht="14.4" hidden="1" customHeight="1">
      <c r="B45" s="21"/>
      <c r="I45" s="109"/>
      <c r="L45" s="21"/>
    </row>
    <row r="46" spans="1:31" s="1" customFormat="1" ht="14.4" hidden="1" customHeight="1">
      <c r="B46" s="21"/>
      <c r="I46" s="109"/>
      <c r="L46" s="21"/>
    </row>
    <row r="47" spans="1:31" s="1" customFormat="1" ht="14.4" hidden="1" customHeight="1">
      <c r="B47" s="21"/>
      <c r="I47" s="109"/>
      <c r="L47" s="21"/>
    </row>
    <row r="48" spans="1:31" s="1" customFormat="1" ht="14.4" hidden="1" customHeight="1">
      <c r="B48" s="21"/>
      <c r="I48" s="109"/>
      <c r="L48" s="21"/>
    </row>
    <row r="49" spans="1:31" s="1" customFormat="1" ht="14.4" hidden="1" customHeight="1">
      <c r="B49" s="21"/>
      <c r="I49" s="109"/>
      <c r="L49" s="21"/>
    </row>
    <row r="50" spans="1:31" s="2" customFormat="1" ht="14.4" hidden="1" customHeight="1">
      <c r="B50" s="52"/>
      <c r="D50" s="141" t="s">
        <v>53</v>
      </c>
      <c r="E50" s="142"/>
      <c r="F50" s="142"/>
      <c r="G50" s="141" t="s">
        <v>54</v>
      </c>
      <c r="H50" s="142"/>
      <c r="I50" s="143"/>
      <c r="J50" s="142"/>
      <c r="K50" s="142"/>
      <c r="L50" s="52"/>
    </row>
    <row r="51" spans="1:31" ht="10.199999999999999" hidden="1">
      <c r="B51" s="21"/>
      <c r="L51" s="21"/>
    </row>
    <row r="52" spans="1:31" ht="10.199999999999999" hidden="1">
      <c r="B52" s="21"/>
      <c r="L52" s="21"/>
    </row>
    <row r="53" spans="1:31" ht="10.199999999999999" hidden="1">
      <c r="B53" s="21"/>
      <c r="L53" s="21"/>
    </row>
    <row r="54" spans="1:31" ht="10.199999999999999" hidden="1">
      <c r="B54" s="21"/>
      <c r="L54" s="21"/>
    </row>
    <row r="55" spans="1:31" ht="10.199999999999999" hidden="1">
      <c r="B55" s="21"/>
      <c r="L55" s="21"/>
    </row>
    <row r="56" spans="1:31" ht="10.199999999999999" hidden="1">
      <c r="B56" s="21"/>
      <c r="L56" s="21"/>
    </row>
    <row r="57" spans="1:31" ht="10.199999999999999" hidden="1">
      <c r="B57" s="21"/>
      <c r="L57" s="21"/>
    </row>
    <row r="58" spans="1:31" ht="10.199999999999999" hidden="1">
      <c r="B58" s="21"/>
      <c r="L58" s="21"/>
    </row>
    <row r="59" spans="1:31" ht="10.199999999999999" hidden="1">
      <c r="B59" s="21"/>
      <c r="L59" s="21"/>
    </row>
    <row r="60" spans="1:31" ht="10.199999999999999" hidden="1">
      <c r="B60" s="21"/>
      <c r="L60" s="21"/>
    </row>
    <row r="61" spans="1:31" s="2" customFormat="1" ht="13.2" hidden="1">
      <c r="A61" s="35"/>
      <c r="B61" s="40"/>
      <c r="C61" s="35"/>
      <c r="D61" s="144" t="s">
        <v>55</v>
      </c>
      <c r="E61" s="145"/>
      <c r="F61" s="146" t="s">
        <v>56</v>
      </c>
      <c r="G61" s="144" t="s">
        <v>55</v>
      </c>
      <c r="H61" s="145"/>
      <c r="I61" s="147"/>
      <c r="J61" s="148" t="s">
        <v>56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hidden="1">
      <c r="B62" s="21"/>
      <c r="L62" s="21"/>
    </row>
    <row r="63" spans="1:31" ht="10.199999999999999" hidden="1">
      <c r="B63" s="21"/>
      <c r="L63" s="21"/>
    </row>
    <row r="64" spans="1:31" ht="10.199999999999999" hidden="1">
      <c r="B64" s="21"/>
      <c r="L64" s="21"/>
    </row>
    <row r="65" spans="1:31" s="2" customFormat="1" ht="13.2" hidden="1">
      <c r="A65" s="35"/>
      <c r="B65" s="40"/>
      <c r="C65" s="35"/>
      <c r="D65" s="141" t="s">
        <v>57</v>
      </c>
      <c r="E65" s="149"/>
      <c r="F65" s="149"/>
      <c r="G65" s="141" t="s">
        <v>58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hidden="1">
      <c r="B66" s="21"/>
      <c r="L66" s="21"/>
    </row>
    <row r="67" spans="1:31" ht="10.199999999999999" hidden="1">
      <c r="B67" s="21"/>
      <c r="L67" s="21"/>
    </row>
    <row r="68" spans="1:31" ht="10.199999999999999" hidden="1">
      <c r="B68" s="21"/>
      <c r="L68" s="21"/>
    </row>
    <row r="69" spans="1:31" ht="10.199999999999999" hidden="1">
      <c r="B69" s="21"/>
      <c r="L69" s="21"/>
    </row>
    <row r="70" spans="1:31" ht="10.199999999999999" hidden="1">
      <c r="B70" s="21"/>
      <c r="L70" s="21"/>
    </row>
    <row r="71" spans="1:31" ht="10.199999999999999" hidden="1">
      <c r="B71" s="21"/>
      <c r="L71" s="21"/>
    </row>
    <row r="72" spans="1:31" ht="10.199999999999999" hidden="1">
      <c r="B72" s="21"/>
      <c r="L72" s="21"/>
    </row>
    <row r="73" spans="1:31" ht="10.199999999999999" hidden="1">
      <c r="B73" s="21"/>
      <c r="L73" s="21"/>
    </row>
    <row r="74" spans="1:31" ht="10.199999999999999" hidden="1">
      <c r="B74" s="21"/>
      <c r="L74" s="21"/>
    </row>
    <row r="75" spans="1:31" ht="10.199999999999999" hidden="1">
      <c r="B75" s="21"/>
      <c r="L75" s="21"/>
    </row>
    <row r="76" spans="1:31" s="2" customFormat="1" ht="13.2" hidden="1">
      <c r="A76" s="35"/>
      <c r="B76" s="40"/>
      <c r="C76" s="35"/>
      <c r="D76" s="144" t="s">
        <v>55</v>
      </c>
      <c r="E76" s="145"/>
      <c r="F76" s="146" t="s">
        <v>56</v>
      </c>
      <c r="G76" s="144" t="s">
        <v>55</v>
      </c>
      <c r="H76" s="145"/>
      <c r="I76" s="147"/>
      <c r="J76" s="148" t="s">
        <v>56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28" t="str">
        <f>E7</f>
        <v>Reko pokojů II.ETAPA 21 pokojů - PD- - -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127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08 - Stavební úpravy pokoje 263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Sedlčany</v>
      </c>
      <c r="G89" s="37"/>
      <c r="H89" s="37"/>
      <c r="I89" s="118" t="s">
        <v>22</v>
      </c>
      <c r="J89" s="67" t="str">
        <f>IF(J12="","",J12)</f>
        <v>15. 4. 2020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24</v>
      </c>
      <c r="D91" s="37"/>
      <c r="E91" s="37"/>
      <c r="F91" s="28" t="str">
        <f>E15</f>
        <v>Domov Sedlčany - poskytovatel soc. služeb</v>
      </c>
      <c r="G91" s="37"/>
      <c r="H91" s="37"/>
      <c r="I91" s="118" t="s">
        <v>32</v>
      </c>
      <c r="J91" s="33" t="str">
        <f>E21</f>
        <v>Ing. Michal Strnad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8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57" t="s">
        <v>130</v>
      </c>
      <c r="D94" s="158"/>
      <c r="E94" s="158"/>
      <c r="F94" s="158"/>
      <c r="G94" s="158"/>
      <c r="H94" s="158"/>
      <c r="I94" s="159"/>
      <c r="J94" s="160" t="s">
        <v>131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hidden="1" customHeight="1">
      <c r="A96" s="35"/>
      <c r="B96" s="36"/>
      <c r="C96" s="161" t="s">
        <v>132</v>
      </c>
      <c r="D96" s="37"/>
      <c r="E96" s="37"/>
      <c r="F96" s="37"/>
      <c r="G96" s="37"/>
      <c r="H96" s="37"/>
      <c r="I96" s="116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133</v>
      </c>
    </row>
    <row r="97" spans="2:12" s="9" customFormat="1" ht="24.9" hidden="1" customHeight="1">
      <c r="B97" s="162"/>
      <c r="C97" s="163"/>
      <c r="D97" s="164" t="s">
        <v>134</v>
      </c>
      <c r="E97" s="165"/>
      <c r="F97" s="165"/>
      <c r="G97" s="165"/>
      <c r="H97" s="165"/>
      <c r="I97" s="166"/>
      <c r="J97" s="167">
        <f>J145</f>
        <v>0</v>
      </c>
      <c r="K97" s="163"/>
      <c r="L97" s="168"/>
    </row>
    <row r="98" spans="2:12" s="10" customFormat="1" ht="19.95" hidden="1" customHeight="1">
      <c r="B98" s="169"/>
      <c r="C98" s="170"/>
      <c r="D98" s="171" t="s">
        <v>135</v>
      </c>
      <c r="E98" s="172"/>
      <c r="F98" s="172"/>
      <c r="G98" s="172"/>
      <c r="H98" s="172"/>
      <c r="I98" s="173"/>
      <c r="J98" s="174">
        <f>J146</f>
        <v>0</v>
      </c>
      <c r="K98" s="170"/>
      <c r="L98" s="175"/>
    </row>
    <row r="99" spans="2:12" s="10" customFormat="1" ht="19.95" hidden="1" customHeight="1">
      <c r="B99" s="169"/>
      <c r="C99" s="170"/>
      <c r="D99" s="171" t="s">
        <v>136</v>
      </c>
      <c r="E99" s="172"/>
      <c r="F99" s="172"/>
      <c r="G99" s="172"/>
      <c r="H99" s="172"/>
      <c r="I99" s="173"/>
      <c r="J99" s="174">
        <f>J177</f>
        <v>0</v>
      </c>
      <c r="K99" s="170"/>
      <c r="L99" s="175"/>
    </row>
    <row r="100" spans="2:12" s="10" customFormat="1" ht="19.95" hidden="1" customHeight="1">
      <c r="B100" s="169"/>
      <c r="C100" s="170"/>
      <c r="D100" s="171" t="s">
        <v>137</v>
      </c>
      <c r="E100" s="172"/>
      <c r="F100" s="172"/>
      <c r="G100" s="172"/>
      <c r="H100" s="172"/>
      <c r="I100" s="173"/>
      <c r="J100" s="174">
        <f>J252</f>
        <v>0</v>
      </c>
      <c r="K100" s="170"/>
      <c r="L100" s="175"/>
    </row>
    <row r="101" spans="2:12" s="10" customFormat="1" ht="19.95" hidden="1" customHeight="1">
      <c r="B101" s="169"/>
      <c r="C101" s="170"/>
      <c r="D101" s="171" t="s">
        <v>138</v>
      </c>
      <c r="E101" s="172"/>
      <c r="F101" s="172"/>
      <c r="G101" s="172"/>
      <c r="H101" s="172"/>
      <c r="I101" s="173"/>
      <c r="J101" s="174">
        <f>J268</f>
        <v>0</v>
      </c>
      <c r="K101" s="170"/>
      <c r="L101" s="175"/>
    </row>
    <row r="102" spans="2:12" s="10" customFormat="1" ht="19.95" hidden="1" customHeight="1">
      <c r="B102" s="169"/>
      <c r="C102" s="170"/>
      <c r="D102" s="171" t="s">
        <v>139</v>
      </c>
      <c r="E102" s="172"/>
      <c r="F102" s="172"/>
      <c r="G102" s="172"/>
      <c r="H102" s="172"/>
      <c r="I102" s="173"/>
      <c r="J102" s="174">
        <f>J274</f>
        <v>0</v>
      </c>
      <c r="K102" s="170"/>
      <c r="L102" s="175"/>
    </row>
    <row r="103" spans="2:12" s="9" customFormat="1" ht="24.9" hidden="1" customHeight="1">
      <c r="B103" s="162"/>
      <c r="C103" s="163"/>
      <c r="D103" s="164" t="s">
        <v>140</v>
      </c>
      <c r="E103" s="165"/>
      <c r="F103" s="165"/>
      <c r="G103" s="165"/>
      <c r="H103" s="165"/>
      <c r="I103" s="166"/>
      <c r="J103" s="167">
        <f>J276</f>
        <v>0</v>
      </c>
      <c r="K103" s="163"/>
      <c r="L103" s="168"/>
    </row>
    <row r="104" spans="2:12" s="10" customFormat="1" ht="19.95" hidden="1" customHeight="1">
      <c r="B104" s="169"/>
      <c r="C104" s="170"/>
      <c r="D104" s="171" t="s">
        <v>141</v>
      </c>
      <c r="E104" s="172"/>
      <c r="F104" s="172"/>
      <c r="G104" s="172"/>
      <c r="H104" s="172"/>
      <c r="I104" s="173"/>
      <c r="J104" s="174">
        <f>J277</f>
        <v>0</v>
      </c>
      <c r="K104" s="170"/>
      <c r="L104" s="175"/>
    </row>
    <row r="105" spans="2:12" s="10" customFormat="1" ht="19.95" hidden="1" customHeight="1">
      <c r="B105" s="169"/>
      <c r="C105" s="170"/>
      <c r="D105" s="171" t="s">
        <v>142</v>
      </c>
      <c r="E105" s="172"/>
      <c r="F105" s="172"/>
      <c r="G105" s="172"/>
      <c r="H105" s="172"/>
      <c r="I105" s="173"/>
      <c r="J105" s="174">
        <f>J285</f>
        <v>0</v>
      </c>
      <c r="K105" s="170"/>
      <c r="L105" s="175"/>
    </row>
    <row r="106" spans="2:12" s="10" customFormat="1" ht="19.95" hidden="1" customHeight="1">
      <c r="B106" s="169"/>
      <c r="C106" s="170"/>
      <c r="D106" s="171" t="s">
        <v>143</v>
      </c>
      <c r="E106" s="172"/>
      <c r="F106" s="172"/>
      <c r="G106" s="172"/>
      <c r="H106" s="172"/>
      <c r="I106" s="173"/>
      <c r="J106" s="174">
        <f>J296</f>
        <v>0</v>
      </c>
      <c r="K106" s="170"/>
      <c r="L106" s="175"/>
    </row>
    <row r="107" spans="2:12" s="10" customFormat="1" ht="19.95" hidden="1" customHeight="1">
      <c r="B107" s="169"/>
      <c r="C107" s="170"/>
      <c r="D107" s="171" t="s">
        <v>144</v>
      </c>
      <c r="E107" s="172"/>
      <c r="F107" s="172"/>
      <c r="G107" s="172"/>
      <c r="H107" s="172"/>
      <c r="I107" s="173"/>
      <c r="J107" s="174">
        <f>J304</f>
        <v>0</v>
      </c>
      <c r="K107" s="170"/>
      <c r="L107" s="175"/>
    </row>
    <row r="108" spans="2:12" s="10" customFormat="1" ht="19.95" hidden="1" customHeight="1">
      <c r="B108" s="169"/>
      <c r="C108" s="170"/>
      <c r="D108" s="171" t="s">
        <v>145</v>
      </c>
      <c r="E108" s="172"/>
      <c r="F108" s="172"/>
      <c r="G108" s="172"/>
      <c r="H108" s="172"/>
      <c r="I108" s="173"/>
      <c r="J108" s="174">
        <f>J314</f>
        <v>0</v>
      </c>
      <c r="K108" s="170"/>
      <c r="L108" s="175"/>
    </row>
    <row r="109" spans="2:12" s="10" customFormat="1" ht="19.95" hidden="1" customHeight="1">
      <c r="B109" s="169"/>
      <c r="C109" s="170"/>
      <c r="D109" s="171" t="s">
        <v>146</v>
      </c>
      <c r="E109" s="172"/>
      <c r="F109" s="172"/>
      <c r="G109" s="172"/>
      <c r="H109" s="172"/>
      <c r="I109" s="173"/>
      <c r="J109" s="174">
        <f>J332</f>
        <v>0</v>
      </c>
      <c r="K109" s="170"/>
      <c r="L109" s="175"/>
    </row>
    <row r="110" spans="2:12" s="10" customFormat="1" ht="19.95" hidden="1" customHeight="1">
      <c r="B110" s="169"/>
      <c r="C110" s="170"/>
      <c r="D110" s="171" t="s">
        <v>147</v>
      </c>
      <c r="E110" s="172"/>
      <c r="F110" s="172"/>
      <c r="G110" s="172"/>
      <c r="H110" s="172"/>
      <c r="I110" s="173"/>
      <c r="J110" s="174">
        <f>J334</f>
        <v>0</v>
      </c>
      <c r="K110" s="170"/>
      <c r="L110" s="175"/>
    </row>
    <row r="111" spans="2:12" s="10" customFormat="1" ht="19.95" hidden="1" customHeight="1">
      <c r="B111" s="169"/>
      <c r="C111" s="170"/>
      <c r="D111" s="171" t="s">
        <v>148</v>
      </c>
      <c r="E111" s="172"/>
      <c r="F111" s="172"/>
      <c r="G111" s="172"/>
      <c r="H111" s="172"/>
      <c r="I111" s="173"/>
      <c r="J111" s="174">
        <f>J343</f>
        <v>0</v>
      </c>
      <c r="K111" s="170"/>
      <c r="L111" s="175"/>
    </row>
    <row r="112" spans="2:12" s="10" customFormat="1" ht="19.95" hidden="1" customHeight="1">
      <c r="B112" s="169"/>
      <c r="C112" s="170"/>
      <c r="D112" s="171" t="s">
        <v>149</v>
      </c>
      <c r="E112" s="172"/>
      <c r="F112" s="172"/>
      <c r="G112" s="172"/>
      <c r="H112" s="172"/>
      <c r="I112" s="173"/>
      <c r="J112" s="174">
        <f>J375</f>
        <v>0</v>
      </c>
      <c r="K112" s="170"/>
      <c r="L112" s="175"/>
    </row>
    <row r="113" spans="1:31" s="10" customFormat="1" ht="19.95" hidden="1" customHeight="1">
      <c r="B113" s="169"/>
      <c r="C113" s="170"/>
      <c r="D113" s="171" t="s">
        <v>150</v>
      </c>
      <c r="E113" s="172"/>
      <c r="F113" s="172"/>
      <c r="G113" s="172"/>
      <c r="H113" s="172"/>
      <c r="I113" s="173"/>
      <c r="J113" s="174">
        <f>J383</f>
        <v>0</v>
      </c>
      <c r="K113" s="170"/>
      <c r="L113" s="175"/>
    </row>
    <row r="114" spans="1:31" s="10" customFormat="1" ht="19.95" hidden="1" customHeight="1">
      <c r="B114" s="169"/>
      <c r="C114" s="170"/>
      <c r="D114" s="171" t="s">
        <v>151</v>
      </c>
      <c r="E114" s="172"/>
      <c r="F114" s="172"/>
      <c r="G114" s="172"/>
      <c r="H114" s="172"/>
      <c r="I114" s="173"/>
      <c r="J114" s="174">
        <f>J386</f>
        <v>0</v>
      </c>
      <c r="K114" s="170"/>
      <c r="L114" s="175"/>
    </row>
    <row r="115" spans="1:31" s="10" customFormat="1" ht="19.95" hidden="1" customHeight="1">
      <c r="B115" s="169"/>
      <c r="C115" s="170"/>
      <c r="D115" s="171" t="s">
        <v>152</v>
      </c>
      <c r="E115" s="172"/>
      <c r="F115" s="172"/>
      <c r="G115" s="172"/>
      <c r="H115" s="172"/>
      <c r="I115" s="173"/>
      <c r="J115" s="174">
        <f>J394</f>
        <v>0</v>
      </c>
      <c r="K115" s="170"/>
      <c r="L115" s="175"/>
    </row>
    <row r="116" spans="1:31" s="10" customFormat="1" ht="19.95" hidden="1" customHeight="1">
      <c r="B116" s="169"/>
      <c r="C116" s="170"/>
      <c r="D116" s="171" t="s">
        <v>153</v>
      </c>
      <c r="E116" s="172"/>
      <c r="F116" s="172"/>
      <c r="G116" s="172"/>
      <c r="H116" s="172"/>
      <c r="I116" s="173"/>
      <c r="J116" s="174">
        <f>J412</f>
        <v>0</v>
      </c>
      <c r="K116" s="170"/>
      <c r="L116" s="175"/>
    </row>
    <row r="117" spans="1:31" s="10" customFormat="1" ht="19.95" hidden="1" customHeight="1">
      <c r="B117" s="169"/>
      <c r="C117" s="170"/>
      <c r="D117" s="171" t="s">
        <v>154</v>
      </c>
      <c r="E117" s="172"/>
      <c r="F117" s="172"/>
      <c r="G117" s="172"/>
      <c r="H117" s="172"/>
      <c r="I117" s="173"/>
      <c r="J117" s="174">
        <f>J425</f>
        <v>0</v>
      </c>
      <c r="K117" s="170"/>
      <c r="L117" s="175"/>
    </row>
    <row r="118" spans="1:31" s="10" customFormat="1" ht="19.95" hidden="1" customHeight="1">
      <c r="B118" s="169"/>
      <c r="C118" s="170"/>
      <c r="D118" s="171" t="s">
        <v>155</v>
      </c>
      <c r="E118" s="172"/>
      <c r="F118" s="172"/>
      <c r="G118" s="172"/>
      <c r="H118" s="172"/>
      <c r="I118" s="173"/>
      <c r="J118" s="174">
        <f>J439</f>
        <v>0</v>
      </c>
      <c r="K118" s="170"/>
      <c r="L118" s="175"/>
    </row>
    <row r="119" spans="1:31" s="10" customFormat="1" ht="19.95" hidden="1" customHeight="1">
      <c r="B119" s="169"/>
      <c r="C119" s="170"/>
      <c r="D119" s="171" t="s">
        <v>156</v>
      </c>
      <c r="E119" s="172"/>
      <c r="F119" s="172"/>
      <c r="G119" s="172"/>
      <c r="H119" s="172"/>
      <c r="I119" s="173"/>
      <c r="J119" s="174">
        <f>J450</f>
        <v>0</v>
      </c>
      <c r="K119" s="170"/>
      <c r="L119" s="175"/>
    </row>
    <row r="120" spans="1:31" s="10" customFormat="1" ht="19.95" hidden="1" customHeight="1">
      <c r="B120" s="169"/>
      <c r="C120" s="170"/>
      <c r="D120" s="171" t="s">
        <v>157</v>
      </c>
      <c r="E120" s="172"/>
      <c r="F120" s="172"/>
      <c r="G120" s="172"/>
      <c r="H120" s="172"/>
      <c r="I120" s="173"/>
      <c r="J120" s="174">
        <f>J453</f>
        <v>0</v>
      </c>
      <c r="K120" s="170"/>
      <c r="L120" s="175"/>
    </row>
    <row r="121" spans="1:31" s="9" customFormat="1" ht="24.9" hidden="1" customHeight="1">
      <c r="B121" s="162"/>
      <c r="C121" s="163"/>
      <c r="D121" s="164" t="s">
        <v>158</v>
      </c>
      <c r="E121" s="165"/>
      <c r="F121" s="165"/>
      <c r="G121" s="165"/>
      <c r="H121" s="165"/>
      <c r="I121" s="166"/>
      <c r="J121" s="167">
        <f>J467</f>
        <v>0</v>
      </c>
      <c r="K121" s="163"/>
      <c r="L121" s="168"/>
    </row>
    <row r="122" spans="1:31" s="10" customFormat="1" ht="19.95" hidden="1" customHeight="1">
      <c r="B122" s="169"/>
      <c r="C122" s="170"/>
      <c r="D122" s="171" t="s">
        <v>159</v>
      </c>
      <c r="E122" s="172"/>
      <c r="F122" s="172"/>
      <c r="G122" s="172"/>
      <c r="H122" s="172"/>
      <c r="I122" s="173"/>
      <c r="J122" s="174">
        <f>J468</f>
        <v>0</v>
      </c>
      <c r="K122" s="170"/>
      <c r="L122" s="175"/>
    </row>
    <row r="123" spans="1:31" s="10" customFormat="1" ht="19.95" hidden="1" customHeight="1">
      <c r="B123" s="169"/>
      <c r="C123" s="170"/>
      <c r="D123" s="171" t="s">
        <v>160</v>
      </c>
      <c r="E123" s="172"/>
      <c r="F123" s="172"/>
      <c r="G123" s="172"/>
      <c r="H123" s="172"/>
      <c r="I123" s="173"/>
      <c r="J123" s="174">
        <f>J470</f>
        <v>0</v>
      </c>
      <c r="K123" s="170"/>
      <c r="L123" s="175"/>
    </row>
    <row r="124" spans="1:31" s="10" customFormat="1" ht="19.95" hidden="1" customHeight="1">
      <c r="B124" s="169"/>
      <c r="C124" s="170"/>
      <c r="D124" s="171" t="s">
        <v>161</v>
      </c>
      <c r="E124" s="172"/>
      <c r="F124" s="172"/>
      <c r="G124" s="172"/>
      <c r="H124" s="172"/>
      <c r="I124" s="173"/>
      <c r="J124" s="174">
        <f>J472</f>
        <v>0</v>
      </c>
      <c r="K124" s="170"/>
      <c r="L124" s="175"/>
    </row>
    <row r="125" spans="1:31" s="2" customFormat="1" ht="21.75" hidden="1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hidden="1" customHeight="1">
      <c r="A126" s="35"/>
      <c r="B126" s="55"/>
      <c r="C126" s="56"/>
      <c r="D126" s="56"/>
      <c r="E126" s="56"/>
      <c r="F126" s="56"/>
      <c r="G126" s="56"/>
      <c r="H126" s="56"/>
      <c r="I126" s="153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ht="10.199999999999999" hidden="1"/>
    <row r="128" spans="1:31" ht="10.199999999999999" hidden="1"/>
    <row r="129" spans="1:63" ht="10.199999999999999" hidden="1"/>
    <row r="130" spans="1:63" s="2" customFormat="1" ht="6.9" customHeight="1">
      <c r="A130" s="35"/>
      <c r="B130" s="57"/>
      <c r="C130" s="58"/>
      <c r="D130" s="58"/>
      <c r="E130" s="58"/>
      <c r="F130" s="58"/>
      <c r="G130" s="58"/>
      <c r="H130" s="58"/>
      <c r="I130" s="156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" customHeight="1">
      <c r="A131" s="35"/>
      <c r="B131" s="36"/>
      <c r="C131" s="24" t="s">
        <v>162</v>
      </c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116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28" t="str">
        <f>E7</f>
        <v>Reko pokojů II.ETAPA 21 pokojů - PD- - -</v>
      </c>
      <c r="F134" s="329"/>
      <c r="G134" s="329"/>
      <c r="H134" s="329"/>
      <c r="I134" s="116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127</v>
      </c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84" t="str">
        <f>E9</f>
        <v>08 - Stavební úpravy pokoje 263</v>
      </c>
      <c r="F136" s="330"/>
      <c r="G136" s="330"/>
      <c r="H136" s="330"/>
      <c r="I136" s="116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" customHeight="1">
      <c r="A137" s="35"/>
      <c r="B137" s="36"/>
      <c r="C137" s="37"/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F12</f>
        <v>Sedlčany</v>
      </c>
      <c r="G138" s="37"/>
      <c r="H138" s="37"/>
      <c r="I138" s="118" t="s">
        <v>22</v>
      </c>
      <c r="J138" s="67" t="str">
        <f>IF(J12="","",J12)</f>
        <v>15. 4. 2020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" customHeight="1">
      <c r="A139" s="35"/>
      <c r="B139" s="36"/>
      <c r="C139" s="37"/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24</v>
      </c>
      <c r="D140" s="37"/>
      <c r="E140" s="37"/>
      <c r="F140" s="28" t="str">
        <f>E15</f>
        <v>Domov Sedlčany - poskytovatel soc. služeb</v>
      </c>
      <c r="G140" s="37"/>
      <c r="H140" s="37"/>
      <c r="I140" s="118" t="s">
        <v>32</v>
      </c>
      <c r="J140" s="33" t="str">
        <f>E21</f>
        <v>Ing. Michal Strnad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15" customHeight="1">
      <c r="A141" s="35"/>
      <c r="B141" s="36"/>
      <c r="C141" s="30" t="s">
        <v>30</v>
      </c>
      <c r="D141" s="37"/>
      <c r="E141" s="37"/>
      <c r="F141" s="28" t="str">
        <f>IF(E18="","",E18)</f>
        <v>Vyplň údaj</v>
      </c>
      <c r="G141" s="37"/>
      <c r="H141" s="37"/>
      <c r="I141" s="118" t="s">
        <v>37</v>
      </c>
      <c r="J141" s="33" t="str">
        <f>E24</f>
        <v xml:space="preserve"> 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76"/>
      <c r="B143" s="177"/>
      <c r="C143" s="178" t="s">
        <v>163</v>
      </c>
      <c r="D143" s="179" t="s">
        <v>65</v>
      </c>
      <c r="E143" s="179" t="s">
        <v>61</v>
      </c>
      <c r="F143" s="179" t="s">
        <v>62</v>
      </c>
      <c r="G143" s="179" t="s">
        <v>164</v>
      </c>
      <c r="H143" s="179" t="s">
        <v>165</v>
      </c>
      <c r="I143" s="180" t="s">
        <v>166</v>
      </c>
      <c r="J143" s="181" t="s">
        <v>131</v>
      </c>
      <c r="K143" s="182" t="s">
        <v>167</v>
      </c>
      <c r="L143" s="183"/>
      <c r="M143" s="76" t="s">
        <v>1</v>
      </c>
      <c r="N143" s="77" t="s">
        <v>44</v>
      </c>
      <c r="O143" s="77" t="s">
        <v>168</v>
      </c>
      <c r="P143" s="77" t="s">
        <v>169</v>
      </c>
      <c r="Q143" s="77" t="s">
        <v>170</v>
      </c>
      <c r="R143" s="77" t="s">
        <v>171</v>
      </c>
      <c r="S143" s="77" t="s">
        <v>172</v>
      </c>
      <c r="T143" s="78" t="s">
        <v>173</v>
      </c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</row>
    <row r="144" spans="1:63" s="2" customFormat="1" ht="22.8" customHeight="1">
      <c r="A144" s="35"/>
      <c r="B144" s="36"/>
      <c r="C144" s="83" t="s">
        <v>174</v>
      </c>
      <c r="D144" s="37"/>
      <c r="E144" s="37"/>
      <c r="F144" s="37"/>
      <c r="G144" s="37"/>
      <c r="H144" s="37"/>
      <c r="I144" s="116"/>
      <c r="J144" s="184">
        <f>BK144</f>
        <v>0</v>
      </c>
      <c r="K144" s="37"/>
      <c r="L144" s="40"/>
      <c r="M144" s="79"/>
      <c r="N144" s="185"/>
      <c r="O144" s="80"/>
      <c r="P144" s="186">
        <f>P145+P276+P467</f>
        <v>0</v>
      </c>
      <c r="Q144" s="80"/>
      <c r="R144" s="186">
        <f>R145+R276+R467</f>
        <v>9.5384764200000021</v>
      </c>
      <c r="S144" s="80"/>
      <c r="T144" s="187">
        <f>T145+T276+T467</f>
        <v>5.74284208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79</v>
      </c>
      <c r="AU144" s="18" t="s">
        <v>133</v>
      </c>
      <c r="BK144" s="188">
        <f>BK145+BK276+BK467</f>
        <v>0</v>
      </c>
    </row>
    <row r="145" spans="1:65" s="12" customFormat="1" ht="25.95" customHeight="1">
      <c r="B145" s="189"/>
      <c r="C145" s="190"/>
      <c r="D145" s="191" t="s">
        <v>79</v>
      </c>
      <c r="E145" s="192" t="s">
        <v>175</v>
      </c>
      <c r="F145" s="192" t="s">
        <v>176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P146+P177+P252+P268+P274</f>
        <v>0</v>
      </c>
      <c r="Q145" s="197"/>
      <c r="R145" s="198">
        <f>R146+R177+R252+R268+R274</f>
        <v>8.2795578900000013</v>
      </c>
      <c r="S145" s="197"/>
      <c r="T145" s="199">
        <f>T146+T177+T252+T268+T274</f>
        <v>4.8475950000000001</v>
      </c>
      <c r="AR145" s="200" t="s">
        <v>88</v>
      </c>
      <c r="AT145" s="201" t="s">
        <v>79</v>
      </c>
      <c r="AU145" s="201" t="s">
        <v>80</v>
      </c>
      <c r="AY145" s="200" t="s">
        <v>177</v>
      </c>
      <c r="BK145" s="202">
        <f>BK146+BK177+BK252+BK268+BK274</f>
        <v>0</v>
      </c>
    </row>
    <row r="146" spans="1:65" s="12" customFormat="1" ht="22.8" customHeight="1">
      <c r="B146" s="189"/>
      <c r="C146" s="190"/>
      <c r="D146" s="191" t="s">
        <v>79</v>
      </c>
      <c r="E146" s="203" t="s">
        <v>178</v>
      </c>
      <c r="F146" s="203" t="s">
        <v>179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SUM(P147:P176)</f>
        <v>0</v>
      </c>
      <c r="Q146" s="197"/>
      <c r="R146" s="198">
        <f>SUM(R147:R176)</f>
        <v>3.8081492699999999</v>
      </c>
      <c r="S146" s="197"/>
      <c r="T146" s="199">
        <f>SUM(T147:T176)</f>
        <v>0</v>
      </c>
      <c r="AR146" s="200" t="s">
        <v>88</v>
      </c>
      <c r="AT146" s="201" t="s">
        <v>79</v>
      </c>
      <c r="AU146" s="201" t="s">
        <v>88</v>
      </c>
      <c r="AY146" s="200" t="s">
        <v>177</v>
      </c>
      <c r="BK146" s="202">
        <f>SUM(BK147:BK176)</f>
        <v>0</v>
      </c>
    </row>
    <row r="147" spans="1:65" s="2" customFormat="1" ht="21.75" customHeight="1">
      <c r="A147" s="35"/>
      <c r="B147" s="36"/>
      <c r="C147" s="205" t="s">
        <v>88</v>
      </c>
      <c r="D147" s="205" t="s">
        <v>180</v>
      </c>
      <c r="E147" s="206" t="s">
        <v>181</v>
      </c>
      <c r="F147" s="207" t="s">
        <v>182</v>
      </c>
      <c r="G147" s="208" t="s">
        <v>183</v>
      </c>
      <c r="H147" s="209">
        <v>0.371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46</v>
      </c>
      <c r="O147" s="72"/>
      <c r="P147" s="215">
        <f>O147*H147</f>
        <v>0</v>
      </c>
      <c r="Q147" s="215">
        <v>1.7863599999999999</v>
      </c>
      <c r="R147" s="215">
        <f>Q147*H147</f>
        <v>0.66273956000000001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184</v>
      </c>
      <c r="AT147" s="217" t="s">
        <v>180</v>
      </c>
      <c r="AU147" s="217" t="s">
        <v>185</v>
      </c>
      <c r="AY147" s="18" t="s">
        <v>177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185</v>
      </c>
      <c r="BK147" s="218">
        <f>ROUND(I147*H147,2)</f>
        <v>0</v>
      </c>
      <c r="BL147" s="18" t="s">
        <v>184</v>
      </c>
      <c r="BM147" s="217" t="s">
        <v>186</v>
      </c>
    </row>
    <row r="148" spans="1:65" s="13" customFormat="1" ht="10.199999999999999">
      <c r="B148" s="219"/>
      <c r="C148" s="220"/>
      <c r="D148" s="221" t="s">
        <v>187</v>
      </c>
      <c r="E148" s="222" t="s">
        <v>1</v>
      </c>
      <c r="F148" s="223" t="s">
        <v>188</v>
      </c>
      <c r="G148" s="220"/>
      <c r="H148" s="222" t="s">
        <v>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187</v>
      </c>
      <c r="AU148" s="229" t="s">
        <v>185</v>
      </c>
      <c r="AV148" s="13" t="s">
        <v>88</v>
      </c>
      <c r="AW148" s="13" t="s">
        <v>36</v>
      </c>
      <c r="AX148" s="13" t="s">
        <v>80</v>
      </c>
      <c r="AY148" s="229" t="s">
        <v>177</v>
      </c>
    </row>
    <row r="149" spans="1:65" s="14" customFormat="1" ht="10.199999999999999">
      <c r="B149" s="230"/>
      <c r="C149" s="231"/>
      <c r="D149" s="221" t="s">
        <v>187</v>
      </c>
      <c r="E149" s="232" t="s">
        <v>1</v>
      </c>
      <c r="F149" s="233" t="s">
        <v>189</v>
      </c>
      <c r="G149" s="231"/>
      <c r="H149" s="234">
        <v>0.371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187</v>
      </c>
      <c r="AU149" s="240" t="s">
        <v>185</v>
      </c>
      <c r="AV149" s="14" t="s">
        <v>185</v>
      </c>
      <c r="AW149" s="14" t="s">
        <v>36</v>
      </c>
      <c r="AX149" s="14" t="s">
        <v>88</v>
      </c>
      <c r="AY149" s="240" t="s">
        <v>177</v>
      </c>
    </row>
    <row r="150" spans="1:65" s="2" customFormat="1" ht="21.75" customHeight="1">
      <c r="A150" s="35"/>
      <c r="B150" s="36"/>
      <c r="C150" s="205" t="s">
        <v>185</v>
      </c>
      <c r="D150" s="205" t="s">
        <v>180</v>
      </c>
      <c r="E150" s="206" t="s">
        <v>190</v>
      </c>
      <c r="F150" s="207" t="s">
        <v>191</v>
      </c>
      <c r="G150" s="208" t="s">
        <v>192</v>
      </c>
      <c r="H150" s="209">
        <v>2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46</v>
      </c>
      <c r="O150" s="72"/>
      <c r="P150" s="215">
        <f>O150*H150</f>
        <v>0</v>
      </c>
      <c r="Q150" s="215">
        <v>2.019E-2</v>
      </c>
      <c r="R150" s="215">
        <f>Q150*H150</f>
        <v>4.0379999999999999E-2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184</v>
      </c>
      <c r="AT150" s="217" t="s">
        <v>180</v>
      </c>
      <c r="AU150" s="217" t="s">
        <v>185</v>
      </c>
      <c r="AY150" s="18" t="s">
        <v>177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185</v>
      </c>
      <c r="BK150" s="218">
        <f>ROUND(I150*H150,2)</f>
        <v>0</v>
      </c>
      <c r="BL150" s="18" t="s">
        <v>184</v>
      </c>
      <c r="BM150" s="217" t="s">
        <v>193</v>
      </c>
    </row>
    <row r="151" spans="1:65" s="2" customFormat="1" ht="21.75" customHeight="1">
      <c r="A151" s="35"/>
      <c r="B151" s="36"/>
      <c r="C151" s="205" t="s">
        <v>178</v>
      </c>
      <c r="D151" s="205" t="s">
        <v>180</v>
      </c>
      <c r="E151" s="206" t="s">
        <v>194</v>
      </c>
      <c r="F151" s="207" t="s">
        <v>195</v>
      </c>
      <c r="G151" s="208" t="s">
        <v>192</v>
      </c>
      <c r="H151" s="209">
        <v>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46</v>
      </c>
      <c r="O151" s="72"/>
      <c r="P151" s="215">
        <f>O151*H151</f>
        <v>0</v>
      </c>
      <c r="Q151" s="215">
        <v>4.2860000000000002E-2</v>
      </c>
      <c r="R151" s="215">
        <f>Q151*H151</f>
        <v>4.2860000000000002E-2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184</v>
      </c>
      <c r="AT151" s="217" t="s">
        <v>180</v>
      </c>
      <c r="AU151" s="217" t="s">
        <v>185</v>
      </c>
      <c r="AY151" s="18" t="s">
        <v>177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185</v>
      </c>
      <c r="BK151" s="218">
        <f>ROUND(I151*H151,2)</f>
        <v>0</v>
      </c>
      <c r="BL151" s="18" t="s">
        <v>184</v>
      </c>
      <c r="BM151" s="217" t="s">
        <v>196</v>
      </c>
    </row>
    <row r="152" spans="1:65" s="2" customFormat="1" ht="21.75" customHeight="1">
      <c r="A152" s="35"/>
      <c r="B152" s="36"/>
      <c r="C152" s="205" t="s">
        <v>184</v>
      </c>
      <c r="D152" s="205" t="s">
        <v>180</v>
      </c>
      <c r="E152" s="206" t="s">
        <v>197</v>
      </c>
      <c r="F152" s="207" t="s">
        <v>198</v>
      </c>
      <c r="G152" s="208" t="s">
        <v>192</v>
      </c>
      <c r="H152" s="209">
        <v>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46</v>
      </c>
      <c r="O152" s="72"/>
      <c r="P152" s="215">
        <f>O152*H152</f>
        <v>0</v>
      </c>
      <c r="Q152" s="215">
        <v>2.444E-2</v>
      </c>
      <c r="R152" s="215">
        <f>Q152*H152</f>
        <v>2.444E-2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184</v>
      </c>
      <c r="AT152" s="217" t="s">
        <v>180</v>
      </c>
      <c r="AU152" s="217" t="s">
        <v>185</v>
      </c>
      <c r="AY152" s="18" t="s">
        <v>177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185</v>
      </c>
      <c r="BK152" s="218">
        <f>ROUND(I152*H152,2)</f>
        <v>0</v>
      </c>
      <c r="BL152" s="18" t="s">
        <v>184</v>
      </c>
      <c r="BM152" s="217" t="s">
        <v>199</v>
      </c>
    </row>
    <row r="153" spans="1:65" s="2" customFormat="1" ht="16.5" customHeight="1">
      <c r="A153" s="35"/>
      <c r="B153" s="36"/>
      <c r="C153" s="205" t="s">
        <v>200</v>
      </c>
      <c r="D153" s="205" t="s">
        <v>180</v>
      </c>
      <c r="E153" s="206" t="s">
        <v>201</v>
      </c>
      <c r="F153" s="207" t="s">
        <v>202</v>
      </c>
      <c r="G153" s="208" t="s">
        <v>203</v>
      </c>
      <c r="H153" s="209">
        <v>5.35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46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184</v>
      </c>
      <c r="AT153" s="217" t="s">
        <v>180</v>
      </c>
      <c r="AU153" s="217" t="s">
        <v>185</v>
      </c>
      <c r="AY153" s="18" t="s">
        <v>177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185</v>
      </c>
      <c r="BK153" s="218">
        <f>ROUND(I153*H153,2)</f>
        <v>0</v>
      </c>
      <c r="BL153" s="18" t="s">
        <v>184</v>
      </c>
      <c r="BM153" s="217" t="s">
        <v>204</v>
      </c>
    </row>
    <row r="154" spans="1:65" s="13" customFormat="1" ht="10.199999999999999">
      <c r="B154" s="219"/>
      <c r="C154" s="220"/>
      <c r="D154" s="221" t="s">
        <v>187</v>
      </c>
      <c r="E154" s="222" t="s">
        <v>1</v>
      </c>
      <c r="F154" s="223" t="s">
        <v>205</v>
      </c>
      <c r="G154" s="220"/>
      <c r="H154" s="222" t="s">
        <v>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187</v>
      </c>
      <c r="AU154" s="229" t="s">
        <v>185</v>
      </c>
      <c r="AV154" s="13" t="s">
        <v>88</v>
      </c>
      <c r="AW154" s="13" t="s">
        <v>36</v>
      </c>
      <c r="AX154" s="13" t="s">
        <v>80</v>
      </c>
      <c r="AY154" s="229" t="s">
        <v>177</v>
      </c>
    </row>
    <row r="155" spans="1:65" s="14" customFormat="1" ht="10.199999999999999">
      <c r="B155" s="230"/>
      <c r="C155" s="231"/>
      <c r="D155" s="221" t="s">
        <v>187</v>
      </c>
      <c r="E155" s="232" t="s">
        <v>1</v>
      </c>
      <c r="F155" s="233" t="s">
        <v>206</v>
      </c>
      <c r="G155" s="231"/>
      <c r="H155" s="234">
        <v>5.35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187</v>
      </c>
      <c r="AU155" s="240" t="s">
        <v>185</v>
      </c>
      <c r="AV155" s="14" t="s">
        <v>185</v>
      </c>
      <c r="AW155" s="14" t="s">
        <v>36</v>
      </c>
      <c r="AX155" s="14" t="s">
        <v>88</v>
      </c>
      <c r="AY155" s="240" t="s">
        <v>177</v>
      </c>
    </row>
    <row r="156" spans="1:65" s="2" customFormat="1" ht="21.75" customHeight="1">
      <c r="A156" s="35"/>
      <c r="B156" s="36"/>
      <c r="C156" s="205" t="s">
        <v>207</v>
      </c>
      <c r="D156" s="205" t="s">
        <v>180</v>
      </c>
      <c r="E156" s="206" t="s">
        <v>208</v>
      </c>
      <c r="F156" s="207" t="s">
        <v>209</v>
      </c>
      <c r="G156" s="208" t="s">
        <v>210</v>
      </c>
      <c r="H156" s="209">
        <v>7.7549999999999999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46</v>
      </c>
      <c r="O156" s="72"/>
      <c r="P156" s="215">
        <f>O156*H156</f>
        <v>0</v>
      </c>
      <c r="Q156" s="215">
        <v>6.9819999999999993E-2</v>
      </c>
      <c r="R156" s="215">
        <f>Q156*H156</f>
        <v>0.54145409999999994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184</v>
      </c>
      <c r="AT156" s="217" t="s">
        <v>180</v>
      </c>
      <c r="AU156" s="217" t="s">
        <v>185</v>
      </c>
      <c r="AY156" s="18" t="s">
        <v>177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185</v>
      </c>
      <c r="BK156" s="218">
        <f>ROUND(I156*H156,2)</f>
        <v>0</v>
      </c>
      <c r="BL156" s="18" t="s">
        <v>184</v>
      </c>
      <c r="BM156" s="217" t="s">
        <v>211</v>
      </c>
    </row>
    <row r="157" spans="1:65" s="13" customFormat="1" ht="10.199999999999999">
      <c r="B157" s="219"/>
      <c r="C157" s="220"/>
      <c r="D157" s="221" t="s">
        <v>187</v>
      </c>
      <c r="E157" s="222" t="s">
        <v>1</v>
      </c>
      <c r="F157" s="223" t="s">
        <v>212</v>
      </c>
      <c r="G157" s="220"/>
      <c r="H157" s="222" t="s">
        <v>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187</v>
      </c>
      <c r="AU157" s="229" t="s">
        <v>185</v>
      </c>
      <c r="AV157" s="13" t="s">
        <v>88</v>
      </c>
      <c r="AW157" s="13" t="s">
        <v>36</v>
      </c>
      <c r="AX157" s="13" t="s">
        <v>80</v>
      </c>
      <c r="AY157" s="229" t="s">
        <v>177</v>
      </c>
    </row>
    <row r="158" spans="1:65" s="14" customFormat="1" ht="10.199999999999999">
      <c r="B158" s="230"/>
      <c r="C158" s="231"/>
      <c r="D158" s="221" t="s">
        <v>187</v>
      </c>
      <c r="E158" s="232" t="s">
        <v>1</v>
      </c>
      <c r="F158" s="233" t="s">
        <v>1024</v>
      </c>
      <c r="G158" s="231"/>
      <c r="H158" s="234">
        <v>3.3149999999999999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187</v>
      </c>
      <c r="AU158" s="240" t="s">
        <v>185</v>
      </c>
      <c r="AV158" s="14" t="s">
        <v>185</v>
      </c>
      <c r="AW158" s="14" t="s">
        <v>36</v>
      </c>
      <c r="AX158" s="14" t="s">
        <v>80</v>
      </c>
      <c r="AY158" s="240" t="s">
        <v>177</v>
      </c>
    </row>
    <row r="159" spans="1:65" s="14" customFormat="1" ht="10.199999999999999">
      <c r="B159" s="230"/>
      <c r="C159" s="231"/>
      <c r="D159" s="221" t="s">
        <v>187</v>
      </c>
      <c r="E159" s="232" t="s">
        <v>1</v>
      </c>
      <c r="F159" s="233" t="s">
        <v>214</v>
      </c>
      <c r="G159" s="231"/>
      <c r="H159" s="234">
        <v>1.1220000000000001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187</v>
      </c>
      <c r="AU159" s="240" t="s">
        <v>185</v>
      </c>
      <c r="AV159" s="14" t="s">
        <v>185</v>
      </c>
      <c r="AW159" s="14" t="s">
        <v>36</v>
      </c>
      <c r="AX159" s="14" t="s">
        <v>80</v>
      </c>
      <c r="AY159" s="240" t="s">
        <v>177</v>
      </c>
    </row>
    <row r="160" spans="1:65" s="13" customFormat="1" ht="10.199999999999999">
      <c r="B160" s="219"/>
      <c r="C160" s="220"/>
      <c r="D160" s="221" t="s">
        <v>187</v>
      </c>
      <c r="E160" s="222" t="s">
        <v>1</v>
      </c>
      <c r="F160" s="223" t="s">
        <v>215</v>
      </c>
      <c r="G160" s="220"/>
      <c r="H160" s="222" t="s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187</v>
      </c>
      <c r="AU160" s="229" t="s">
        <v>185</v>
      </c>
      <c r="AV160" s="13" t="s">
        <v>88</v>
      </c>
      <c r="AW160" s="13" t="s">
        <v>36</v>
      </c>
      <c r="AX160" s="13" t="s">
        <v>80</v>
      </c>
      <c r="AY160" s="229" t="s">
        <v>177</v>
      </c>
    </row>
    <row r="161" spans="1:65" s="14" customFormat="1" ht="10.199999999999999">
      <c r="B161" s="230"/>
      <c r="C161" s="231"/>
      <c r="D161" s="221" t="s">
        <v>187</v>
      </c>
      <c r="E161" s="232" t="s">
        <v>1</v>
      </c>
      <c r="F161" s="233" t="s">
        <v>216</v>
      </c>
      <c r="G161" s="231"/>
      <c r="H161" s="234">
        <v>3.3180000000000001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187</v>
      </c>
      <c r="AU161" s="240" t="s">
        <v>185</v>
      </c>
      <c r="AV161" s="14" t="s">
        <v>185</v>
      </c>
      <c r="AW161" s="14" t="s">
        <v>36</v>
      </c>
      <c r="AX161" s="14" t="s">
        <v>80</v>
      </c>
      <c r="AY161" s="240" t="s">
        <v>177</v>
      </c>
    </row>
    <row r="162" spans="1:65" s="15" customFormat="1" ht="10.199999999999999">
      <c r="B162" s="241"/>
      <c r="C162" s="242"/>
      <c r="D162" s="221" t="s">
        <v>187</v>
      </c>
      <c r="E162" s="243" t="s">
        <v>1</v>
      </c>
      <c r="F162" s="244" t="s">
        <v>217</v>
      </c>
      <c r="G162" s="242"/>
      <c r="H162" s="245">
        <v>7.7549999999999999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187</v>
      </c>
      <c r="AU162" s="251" t="s">
        <v>185</v>
      </c>
      <c r="AV162" s="15" t="s">
        <v>184</v>
      </c>
      <c r="AW162" s="15" t="s">
        <v>36</v>
      </c>
      <c r="AX162" s="15" t="s">
        <v>88</v>
      </c>
      <c r="AY162" s="251" t="s">
        <v>177</v>
      </c>
    </row>
    <row r="163" spans="1:65" s="2" customFormat="1" ht="21.75" customHeight="1">
      <c r="A163" s="35"/>
      <c r="B163" s="36"/>
      <c r="C163" s="205" t="s">
        <v>218</v>
      </c>
      <c r="D163" s="205" t="s">
        <v>180</v>
      </c>
      <c r="E163" s="206" t="s">
        <v>219</v>
      </c>
      <c r="F163" s="207" t="s">
        <v>220</v>
      </c>
      <c r="G163" s="208" t="s">
        <v>210</v>
      </c>
      <c r="H163" s="209">
        <v>10.307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46</v>
      </c>
      <c r="O163" s="72"/>
      <c r="P163" s="215">
        <f>O163*H163</f>
        <v>0</v>
      </c>
      <c r="Q163" s="215">
        <v>8.7069999999999995E-2</v>
      </c>
      <c r="R163" s="215">
        <f>Q163*H163</f>
        <v>0.89743048999999997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184</v>
      </c>
      <c r="AT163" s="217" t="s">
        <v>180</v>
      </c>
      <c r="AU163" s="217" t="s">
        <v>185</v>
      </c>
      <c r="AY163" s="18" t="s">
        <v>177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185</v>
      </c>
      <c r="BK163" s="218">
        <f>ROUND(I163*H163,2)</f>
        <v>0</v>
      </c>
      <c r="BL163" s="18" t="s">
        <v>184</v>
      </c>
      <c r="BM163" s="217" t="s">
        <v>221</v>
      </c>
    </row>
    <row r="164" spans="1:65" s="13" customFormat="1" ht="10.199999999999999">
      <c r="B164" s="219"/>
      <c r="C164" s="220"/>
      <c r="D164" s="221" t="s">
        <v>187</v>
      </c>
      <c r="E164" s="222" t="s">
        <v>1</v>
      </c>
      <c r="F164" s="223" t="s">
        <v>222</v>
      </c>
      <c r="G164" s="220"/>
      <c r="H164" s="222" t="s">
        <v>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187</v>
      </c>
      <c r="AU164" s="229" t="s">
        <v>185</v>
      </c>
      <c r="AV164" s="13" t="s">
        <v>88</v>
      </c>
      <c r="AW164" s="13" t="s">
        <v>36</v>
      </c>
      <c r="AX164" s="13" t="s">
        <v>80</v>
      </c>
      <c r="AY164" s="229" t="s">
        <v>177</v>
      </c>
    </row>
    <row r="165" spans="1:65" s="14" customFormat="1" ht="10.199999999999999">
      <c r="B165" s="230"/>
      <c r="C165" s="231"/>
      <c r="D165" s="221" t="s">
        <v>187</v>
      </c>
      <c r="E165" s="232" t="s">
        <v>1</v>
      </c>
      <c r="F165" s="233" t="s">
        <v>1025</v>
      </c>
      <c r="G165" s="231"/>
      <c r="H165" s="234">
        <v>16.524000000000001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187</v>
      </c>
      <c r="AU165" s="240" t="s">
        <v>185</v>
      </c>
      <c r="AV165" s="14" t="s">
        <v>185</v>
      </c>
      <c r="AW165" s="14" t="s">
        <v>36</v>
      </c>
      <c r="AX165" s="14" t="s">
        <v>80</v>
      </c>
      <c r="AY165" s="240" t="s">
        <v>177</v>
      </c>
    </row>
    <row r="166" spans="1:65" s="13" customFormat="1" ht="10.199999999999999">
      <c r="B166" s="219"/>
      <c r="C166" s="220"/>
      <c r="D166" s="221" t="s">
        <v>187</v>
      </c>
      <c r="E166" s="222" t="s">
        <v>1</v>
      </c>
      <c r="F166" s="223" t="s">
        <v>224</v>
      </c>
      <c r="G166" s="220"/>
      <c r="H166" s="222" t="s">
        <v>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187</v>
      </c>
      <c r="AU166" s="229" t="s">
        <v>185</v>
      </c>
      <c r="AV166" s="13" t="s">
        <v>88</v>
      </c>
      <c r="AW166" s="13" t="s">
        <v>36</v>
      </c>
      <c r="AX166" s="13" t="s">
        <v>80</v>
      </c>
      <c r="AY166" s="229" t="s">
        <v>177</v>
      </c>
    </row>
    <row r="167" spans="1:65" s="14" customFormat="1" ht="10.199999999999999">
      <c r="B167" s="230"/>
      <c r="C167" s="231"/>
      <c r="D167" s="221" t="s">
        <v>187</v>
      </c>
      <c r="E167" s="232" t="s">
        <v>1</v>
      </c>
      <c r="F167" s="233" t="s">
        <v>1026</v>
      </c>
      <c r="G167" s="231"/>
      <c r="H167" s="234">
        <v>-6.2169999999999996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187</v>
      </c>
      <c r="AU167" s="240" t="s">
        <v>185</v>
      </c>
      <c r="AV167" s="14" t="s">
        <v>185</v>
      </c>
      <c r="AW167" s="14" t="s">
        <v>36</v>
      </c>
      <c r="AX167" s="14" t="s">
        <v>80</v>
      </c>
      <c r="AY167" s="240" t="s">
        <v>177</v>
      </c>
    </row>
    <row r="168" spans="1:65" s="15" customFormat="1" ht="10.199999999999999">
      <c r="B168" s="241"/>
      <c r="C168" s="242"/>
      <c r="D168" s="221" t="s">
        <v>187</v>
      </c>
      <c r="E168" s="243" t="s">
        <v>1</v>
      </c>
      <c r="F168" s="244" t="s">
        <v>217</v>
      </c>
      <c r="G168" s="242"/>
      <c r="H168" s="245">
        <v>10.307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187</v>
      </c>
      <c r="AU168" s="251" t="s">
        <v>185</v>
      </c>
      <c r="AV168" s="15" t="s">
        <v>184</v>
      </c>
      <c r="AW168" s="15" t="s">
        <v>36</v>
      </c>
      <c r="AX168" s="15" t="s">
        <v>88</v>
      </c>
      <c r="AY168" s="251" t="s">
        <v>177</v>
      </c>
    </row>
    <row r="169" spans="1:65" s="2" customFormat="1" ht="21.75" customHeight="1">
      <c r="A169" s="35"/>
      <c r="B169" s="36"/>
      <c r="C169" s="205" t="s">
        <v>226</v>
      </c>
      <c r="D169" s="205" t="s">
        <v>180</v>
      </c>
      <c r="E169" s="206" t="s">
        <v>227</v>
      </c>
      <c r="F169" s="207" t="s">
        <v>228</v>
      </c>
      <c r="G169" s="208" t="s">
        <v>210</v>
      </c>
      <c r="H169" s="209">
        <v>15.295999999999999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46</v>
      </c>
      <c r="O169" s="72"/>
      <c r="P169" s="215">
        <f>O169*H169</f>
        <v>0</v>
      </c>
      <c r="Q169" s="215">
        <v>0.10421999999999999</v>
      </c>
      <c r="R169" s="215">
        <f>Q169*H169</f>
        <v>1.5941491199999998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184</v>
      </c>
      <c r="AT169" s="217" t="s">
        <v>180</v>
      </c>
      <c r="AU169" s="217" t="s">
        <v>185</v>
      </c>
      <c r="AY169" s="18" t="s">
        <v>177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185</v>
      </c>
      <c r="BK169" s="218">
        <f>ROUND(I169*H169,2)</f>
        <v>0</v>
      </c>
      <c r="BL169" s="18" t="s">
        <v>184</v>
      </c>
      <c r="BM169" s="217" t="s">
        <v>229</v>
      </c>
    </row>
    <row r="170" spans="1:65" s="13" customFormat="1" ht="10.199999999999999">
      <c r="B170" s="219"/>
      <c r="C170" s="220"/>
      <c r="D170" s="221" t="s">
        <v>187</v>
      </c>
      <c r="E170" s="222" t="s">
        <v>1</v>
      </c>
      <c r="F170" s="223" t="s">
        <v>230</v>
      </c>
      <c r="G170" s="220"/>
      <c r="H170" s="222" t="s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187</v>
      </c>
      <c r="AU170" s="229" t="s">
        <v>185</v>
      </c>
      <c r="AV170" s="13" t="s">
        <v>88</v>
      </c>
      <c r="AW170" s="13" t="s">
        <v>36</v>
      </c>
      <c r="AX170" s="13" t="s">
        <v>80</v>
      </c>
      <c r="AY170" s="229" t="s">
        <v>177</v>
      </c>
    </row>
    <row r="171" spans="1:65" s="14" customFormat="1" ht="10.199999999999999">
      <c r="B171" s="230"/>
      <c r="C171" s="231"/>
      <c r="D171" s="221" t="s">
        <v>187</v>
      </c>
      <c r="E171" s="232" t="s">
        <v>1</v>
      </c>
      <c r="F171" s="233" t="s">
        <v>1027</v>
      </c>
      <c r="G171" s="231"/>
      <c r="H171" s="234">
        <v>17.756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187</v>
      </c>
      <c r="AU171" s="240" t="s">
        <v>185</v>
      </c>
      <c r="AV171" s="14" t="s">
        <v>185</v>
      </c>
      <c r="AW171" s="14" t="s">
        <v>36</v>
      </c>
      <c r="AX171" s="14" t="s">
        <v>80</v>
      </c>
      <c r="AY171" s="240" t="s">
        <v>177</v>
      </c>
    </row>
    <row r="172" spans="1:65" s="14" customFormat="1" ht="10.199999999999999">
      <c r="B172" s="230"/>
      <c r="C172" s="231"/>
      <c r="D172" s="221" t="s">
        <v>187</v>
      </c>
      <c r="E172" s="232" t="s">
        <v>1</v>
      </c>
      <c r="F172" s="233" t="s">
        <v>232</v>
      </c>
      <c r="G172" s="231"/>
      <c r="H172" s="234">
        <v>-2.46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187</v>
      </c>
      <c r="AU172" s="240" t="s">
        <v>185</v>
      </c>
      <c r="AV172" s="14" t="s">
        <v>185</v>
      </c>
      <c r="AW172" s="14" t="s">
        <v>36</v>
      </c>
      <c r="AX172" s="14" t="s">
        <v>80</v>
      </c>
      <c r="AY172" s="240" t="s">
        <v>177</v>
      </c>
    </row>
    <row r="173" spans="1:65" s="15" customFormat="1" ht="10.199999999999999">
      <c r="B173" s="241"/>
      <c r="C173" s="242"/>
      <c r="D173" s="221" t="s">
        <v>187</v>
      </c>
      <c r="E173" s="243" t="s">
        <v>1</v>
      </c>
      <c r="F173" s="244" t="s">
        <v>217</v>
      </c>
      <c r="G173" s="242"/>
      <c r="H173" s="245">
        <v>15.295999999999999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187</v>
      </c>
      <c r="AU173" s="251" t="s">
        <v>185</v>
      </c>
      <c r="AV173" s="15" t="s">
        <v>184</v>
      </c>
      <c r="AW173" s="15" t="s">
        <v>36</v>
      </c>
      <c r="AX173" s="15" t="s">
        <v>88</v>
      </c>
      <c r="AY173" s="251" t="s">
        <v>177</v>
      </c>
    </row>
    <row r="174" spans="1:65" s="2" customFormat="1" ht="21.75" customHeight="1">
      <c r="A174" s="35"/>
      <c r="B174" s="36"/>
      <c r="C174" s="205" t="s">
        <v>233</v>
      </c>
      <c r="D174" s="205" t="s">
        <v>180</v>
      </c>
      <c r="E174" s="206" t="s">
        <v>234</v>
      </c>
      <c r="F174" s="207" t="s">
        <v>235</v>
      </c>
      <c r="G174" s="208" t="s">
        <v>203</v>
      </c>
      <c r="H174" s="209">
        <v>2.6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46</v>
      </c>
      <c r="O174" s="72"/>
      <c r="P174" s="215">
        <f>O174*H174</f>
        <v>0</v>
      </c>
      <c r="Q174" s="215">
        <v>8.0000000000000007E-5</v>
      </c>
      <c r="R174" s="215">
        <f>Q174*H174</f>
        <v>2.0800000000000001E-4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184</v>
      </c>
      <c r="AT174" s="217" t="s">
        <v>180</v>
      </c>
      <c r="AU174" s="217" t="s">
        <v>185</v>
      </c>
      <c r="AY174" s="18" t="s">
        <v>177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185</v>
      </c>
      <c r="BK174" s="218">
        <f>ROUND(I174*H174,2)</f>
        <v>0</v>
      </c>
      <c r="BL174" s="18" t="s">
        <v>184</v>
      </c>
      <c r="BM174" s="217" t="s">
        <v>236</v>
      </c>
    </row>
    <row r="175" spans="1:65" s="2" customFormat="1" ht="21.75" customHeight="1">
      <c r="A175" s="35"/>
      <c r="B175" s="36"/>
      <c r="C175" s="205" t="s">
        <v>114</v>
      </c>
      <c r="D175" s="205" t="s">
        <v>180</v>
      </c>
      <c r="E175" s="206" t="s">
        <v>237</v>
      </c>
      <c r="F175" s="207" t="s">
        <v>238</v>
      </c>
      <c r="G175" s="208" t="s">
        <v>203</v>
      </c>
      <c r="H175" s="209">
        <v>13.4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46</v>
      </c>
      <c r="O175" s="72"/>
      <c r="P175" s="215">
        <f>O175*H175</f>
        <v>0</v>
      </c>
      <c r="Q175" s="215">
        <v>1.2E-4</v>
      </c>
      <c r="R175" s="215">
        <f>Q175*H175</f>
        <v>1.6080000000000001E-3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184</v>
      </c>
      <c r="AT175" s="217" t="s">
        <v>180</v>
      </c>
      <c r="AU175" s="217" t="s">
        <v>185</v>
      </c>
      <c r="AY175" s="18" t="s">
        <v>177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185</v>
      </c>
      <c r="BK175" s="218">
        <f>ROUND(I175*H175,2)</f>
        <v>0</v>
      </c>
      <c r="BL175" s="18" t="s">
        <v>184</v>
      </c>
      <c r="BM175" s="217" t="s">
        <v>239</v>
      </c>
    </row>
    <row r="176" spans="1:65" s="2" customFormat="1" ht="21.75" customHeight="1">
      <c r="A176" s="35"/>
      <c r="B176" s="36"/>
      <c r="C176" s="205" t="s">
        <v>117</v>
      </c>
      <c r="D176" s="205" t="s">
        <v>180</v>
      </c>
      <c r="E176" s="206" t="s">
        <v>240</v>
      </c>
      <c r="F176" s="207" t="s">
        <v>241</v>
      </c>
      <c r="G176" s="208" t="s">
        <v>203</v>
      </c>
      <c r="H176" s="209">
        <v>14.4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46</v>
      </c>
      <c r="O176" s="72"/>
      <c r="P176" s="215">
        <f>O176*H176</f>
        <v>0</v>
      </c>
      <c r="Q176" s="215">
        <v>2.0000000000000001E-4</v>
      </c>
      <c r="R176" s="215">
        <f>Q176*H176</f>
        <v>2.8800000000000002E-3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184</v>
      </c>
      <c r="AT176" s="217" t="s">
        <v>180</v>
      </c>
      <c r="AU176" s="217" t="s">
        <v>185</v>
      </c>
      <c r="AY176" s="18" t="s">
        <v>177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185</v>
      </c>
      <c r="BK176" s="218">
        <f>ROUND(I176*H176,2)</f>
        <v>0</v>
      </c>
      <c r="BL176" s="18" t="s">
        <v>184</v>
      </c>
      <c r="BM176" s="217" t="s">
        <v>242</v>
      </c>
    </row>
    <row r="177" spans="1:65" s="12" customFormat="1" ht="22.8" customHeight="1">
      <c r="B177" s="189"/>
      <c r="C177" s="190"/>
      <c r="D177" s="191" t="s">
        <v>79</v>
      </c>
      <c r="E177" s="203" t="s">
        <v>207</v>
      </c>
      <c r="F177" s="203" t="s">
        <v>243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SUM(P178:P251)</f>
        <v>0</v>
      </c>
      <c r="Q177" s="197"/>
      <c r="R177" s="198">
        <f>SUM(R178:R251)</f>
        <v>4.469658120000001</v>
      </c>
      <c r="S177" s="197"/>
      <c r="T177" s="199">
        <f>SUM(T178:T251)</f>
        <v>0</v>
      </c>
      <c r="AR177" s="200" t="s">
        <v>88</v>
      </c>
      <c r="AT177" s="201" t="s">
        <v>79</v>
      </c>
      <c r="AU177" s="201" t="s">
        <v>88</v>
      </c>
      <c r="AY177" s="200" t="s">
        <v>177</v>
      </c>
      <c r="BK177" s="202">
        <f>SUM(BK178:BK251)</f>
        <v>0</v>
      </c>
    </row>
    <row r="178" spans="1:65" s="2" customFormat="1" ht="21.75" customHeight="1">
      <c r="A178" s="35"/>
      <c r="B178" s="36"/>
      <c r="C178" s="205" t="s">
        <v>120</v>
      </c>
      <c r="D178" s="205" t="s">
        <v>180</v>
      </c>
      <c r="E178" s="206" t="s">
        <v>244</v>
      </c>
      <c r="F178" s="207" t="s">
        <v>245</v>
      </c>
      <c r="G178" s="208" t="s">
        <v>210</v>
      </c>
      <c r="H178" s="209">
        <v>34.6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46</v>
      </c>
      <c r="O178" s="72"/>
      <c r="P178" s="215">
        <f>O178*H178</f>
        <v>0</v>
      </c>
      <c r="Q178" s="215">
        <v>2.5999999999999998E-4</v>
      </c>
      <c r="R178" s="215">
        <f>Q178*H178</f>
        <v>8.9959999999999988E-3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184</v>
      </c>
      <c r="AT178" s="217" t="s">
        <v>180</v>
      </c>
      <c r="AU178" s="217" t="s">
        <v>185</v>
      </c>
      <c r="AY178" s="18" t="s">
        <v>177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185</v>
      </c>
      <c r="BK178" s="218">
        <f>ROUND(I178*H178,2)</f>
        <v>0</v>
      </c>
      <c r="BL178" s="18" t="s">
        <v>184</v>
      </c>
      <c r="BM178" s="217" t="s">
        <v>246</v>
      </c>
    </row>
    <row r="179" spans="1:65" s="14" customFormat="1" ht="10.199999999999999">
      <c r="B179" s="230"/>
      <c r="C179" s="231"/>
      <c r="D179" s="221" t="s">
        <v>187</v>
      </c>
      <c r="E179" s="232" t="s">
        <v>1</v>
      </c>
      <c r="F179" s="233" t="s">
        <v>1028</v>
      </c>
      <c r="G179" s="231"/>
      <c r="H179" s="234">
        <v>34.6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187</v>
      </c>
      <c r="AU179" s="240" t="s">
        <v>185</v>
      </c>
      <c r="AV179" s="14" t="s">
        <v>185</v>
      </c>
      <c r="AW179" s="14" t="s">
        <v>36</v>
      </c>
      <c r="AX179" s="14" t="s">
        <v>88</v>
      </c>
      <c r="AY179" s="240" t="s">
        <v>177</v>
      </c>
    </row>
    <row r="180" spans="1:65" s="2" customFormat="1" ht="16.5" customHeight="1">
      <c r="A180" s="35"/>
      <c r="B180" s="36"/>
      <c r="C180" s="205" t="s">
        <v>123</v>
      </c>
      <c r="D180" s="205" t="s">
        <v>180</v>
      </c>
      <c r="E180" s="206" t="s">
        <v>248</v>
      </c>
      <c r="F180" s="207" t="s">
        <v>249</v>
      </c>
      <c r="G180" s="208" t="s">
        <v>210</v>
      </c>
      <c r="H180" s="209">
        <v>4.71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46</v>
      </c>
      <c r="O180" s="72"/>
      <c r="P180" s="215">
        <f>O180*H180</f>
        <v>0</v>
      </c>
      <c r="Q180" s="215">
        <v>0.04</v>
      </c>
      <c r="R180" s="215">
        <f>Q180*H180</f>
        <v>0.18840000000000001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184</v>
      </c>
      <c r="AT180" s="217" t="s">
        <v>180</v>
      </c>
      <c r="AU180" s="217" t="s">
        <v>185</v>
      </c>
      <c r="AY180" s="18" t="s">
        <v>177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185</v>
      </c>
      <c r="BK180" s="218">
        <f>ROUND(I180*H180,2)</f>
        <v>0</v>
      </c>
      <c r="BL180" s="18" t="s">
        <v>184</v>
      </c>
      <c r="BM180" s="217" t="s">
        <v>250</v>
      </c>
    </row>
    <row r="181" spans="1:65" s="13" customFormat="1" ht="10.199999999999999">
      <c r="B181" s="219"/>
      <c r="C181" s="220"/>
      <c r="D181" s="221" t="s">
        <v>187</v>
      </c>
      <c r="E181" s="222" t="s">
        <v>1</v>
      </c>
      <c r="F181" s="223" t="s">
        <v>251</v>
      </c>
      <c r="G181" s="220"/>
      <c r="H181" s="222" t="s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187</v>
      </c>
      <c r="AU181" s="229" t="s">
        <v>185</v>
      </c>
      <c r="AV181" s="13" t="s">
        <v>88</v>
      </c>
      <c r="AW181" s="13" t="s">
        <v>36</v>
      </c>
      <c r="AX181" s="13" t="s">
        <v>80</v>
      </c>
      <c r="AY181" s="229" t="s">
        <v>177</v>
      </c>
    </row>
    <row r="182" spans="1:65" s="14" customFormat="1" ht="10.199999999999999">
      <c r="B182" s="230"/>
      <c r="C182" s="231"/>
      <c r="D182" s="221" t="s">
        <v>187</v>
      </c>
      <c r="E182" s="232" t="s">
        <v>1</v>
      </c>
      <c r="F182" s="233" t="s">
        <v>252</v>
      </c>
      <c r="G182" s="231"/>
      <c r="H182" s="234">
        <v>2.71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187</v>
      </c>
      <c r="AU182" s="240" t="s">
        <v>185</v>
      </c>
      <c r="AV182" s="14" t="s">
        <v>185</v>
      </c>
      <c r="AW182" s="14" t="s">
        <v>36</v>
      </c>
      <c r="AX182" s="14" t="s">
        <v>80</v>
      </c>
      <c r="AY182" s="240" t="s">
        <v>177</v>
      </c>
    </row>
    <row r="183" spans="1:65" s="13" customFormat="1" ht="10.199999999999999">
      <c r="B183" s="219"/>
      <c r="C183" s="220"/>
      <c r="D183" s="221" t="s">
        <v>187</v>
      </c>
      <c r="E183" s="222" t="s">
        <v>1</v>
      </c>
      <c r="F183" s="223" t="s">
        <v>253</v>
      </c>
      <c r="G183" s="220"/>
      <c r="H183" s="222" t="s">
        <v>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187</v>
      </c>
      <c r="AU183" s="229" t="s">
        <v>185</v>
      </c>
      <c r="AV183" s="13" t="s">
        <v>88</v>
      </c>
      <c r="AW183" s="13" t="s">
        <v>36</v>
      </c>
      <c r="AX183" s="13" t="s">
        <v>80</v>
      </c>
      <c r="AY183" s="229" t="s">
        <v>177</v>
      </c>
    </row>
    <row r="184" spans="1:65" s="14" customFormat="1" ht="10.199999999999999">
      <c r="B184" s="230"/>
      <c r="C184" s="231"/>
      <c r="D184" s="221" t="s">
        <v>187</v>
      </c>
      <c r="E184" s="232" t="s">
        <v>1</v>
      </c>
      <c r="F184" s="233" t="s">
        <v>254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187</v>
      </c>
      <c r="AU184" s="240" t="s">
        <v>185</v>
      </c>
      <c r="AV184" s="14" t="s">
        <v>185</v>
      </c>
      <c r="AW184" s="14" t="s">
        <v>36</v>
      </c>
      <c r="AX184" s="14" t="s">
        <v>80</v>
      </c>
      <c r="AY184" s="240" t="s">
        <v>177</v>
      </c>
    </row>
    <row r="185" spans="1:65" s="15" customFormat="1" ht="10.199999999999999">
      <c r="B185" s="241"/>
      <c r="C185" s="242"/>
      <c r="D185" s="221" t="s">
        <v>187</v>
      </c>
      <c r="E185" s="243" t="s">
        <v>1</v>
      </c>
      <c r="F185" s="244" t="s">
        <v>217</v>
      </c>
      <c r="G185" s="242"/>
      <c r="H185" s="245">
        <v>4.71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187</v>
      </c>
      <c r="AU185" s="251" t="s">
        <v>185</v>
      </c>
      <c r="AV185" s="15" t="s">
        <v>184</v>
      </c>
      <c r="AW185" s="15" t="s">
        <v>36</v>
      </c>
      <c r="AX185" s="15" t="s">
        <v>88</v>
      </c>
      <c r="AY185" s="251" t="s">
        <v>177</v>
      </c>
    </row>
    <row r="186" spans="1:65" s="2" customFormat="1" ht="21.75" customHeight="1">
      <c r="A186" s="35"/>
      <c r="B186" s="36"/>
      <c r="C186" s="205" t="s">
        <v>255</v>
      </c>
      <c r="D186" s="205" t="s">
        <v>180</v>
      </c>
      <c r="E186" s="206" t="s">
        <v>256</v>
      </c>
      <c r="F186" s="207" t="s">
        <v>257</v>
      </c>
      <c r="G186" s="208" t="s">
        <v>210</v>
      </c>
      <c r="H186" s="209">
        <v>34.6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46</v>
      </c>
      <c r="O186" s="72"/>
      <c r="P186" s="215">
        <f>O186*H186</f>
        <v>0</v>
      </c>
      <c r="Q186" s="215">
        <v>4.8900000000000002E-3</v>
      </c>
      <c r="R186" s="215">
        <f>Q186*H186</f>
        <v>0.16919400000000001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184</v>
      </c>
      <c r="AT186" s="217" t="s">
        <v>180</v>
      </c>
      <c r="AU186" s="217" t="s">
        <v>185</v>
      </c>
      <c r="AY186" s="18" t="s">
        <v>177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185</v>
      </c>
      <c r="BK186" s="218">
        <f>ROUND(I186*H186,2)</f>
        <v>0</v>
      </c>
      <c r="BL186" s="18" t="s">
        <v>184</v>
      </c>
      <c r="BM186" s="217" t="s">
        <v>258</v>
      </c>
    </row>
    <row r="187" spans="1:65" s="14" customFormat="1" ht="10.199999999999999">
      <c r="B187" s="230"/>
      <c r="C187" s="231"/>
      <c r="D187" s="221" t="s">
        <v>187</v>
      </c>
      <c r="E187" s="232" t="s">
        <v>1</v>
      </c>
      <c r="F187" s="233" t="s">
        <v>1029</v>
      </c>
      <c r="G187" s="231"/>
      <c r="H187" s="234">
        <v>34.6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187</v>
      </c>
      <c r="AU187" s="240" t="s">
        <v>185</v>
      </c>
      <c r="AV187" s="14" t="s">
        <v>185</v>
      </c>
      <c r="AW187" s="14" t="s">
        <v>36</v>
      </c>
      <c r="AX187" s="14" t="s">
        <v>88</v>
      </c>
      <c r="AY187" s="240" t="s">
        <v>177</v>
      </c>
    </row>
    <row r="188" spans="1:65" s="2" customFormat="1" ht="21.75" customHeight="1">
      <c r="A188" s="35"/>
      <c r="B188" s="36"/>
      <c r="C188" s="205" t="s">
        <v>8</v>
      </c>
      <c r="D188" s="205" t="s">
        <v>180</v>
      </c>
      <c r="E188" s="206" t="s">
        <v>260</v>
      </c>
      <c r="F188" s="207" t="s">
        <v>261</v>
      </c>
      <c r="G188" s="208" t="s">
        <v>210</v>
      </c>
      <c r="H188" s="209">
        <v>34.6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46</v>
      </c>
      <c r="O188" s="72"/>
      <c r="P188" s="215">
        <f>O188*H188</f>
        <v>0</v>
      </c>
      <c r="Q188" s="215">
        <v>3.0000000000000001E-3</v>
      </c>
      <c r="R188" s="215">
        <f>Q188*H188</f>
        <v>0.1038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184</v>
      </c>
      <c r="AT188" s="217" t="s">
        <v>180</v>
      </c>
      <c r="AU188" s="217" t="s">
        <v>185</v>
      </c>
      <c r="AY188" s="18" t="s">
        <v>177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185</v>
      </c>
      <c r="BK188" s="218">
        <f>ROUND(I188*H188,2)</f>
        <v>0</v>
      </c>
      <c r="BL188" s="18" t="s">
        <v>184</v>
      </c>
      <c r="BM188" s="217" t="s">
        <v>262</v>
      </c>
    </row>
    <row r="189" spans="1:65" s="2" customFormat="1" ht="21.75" customHeight="1">
      <c r="A189" s="35"/>
      <c r="B189" s="36"/>
      <c r="C189" s="205" t="s">
        <v>263</v>
      </c>
      <c r="D189" s="205" t="s">
        <v>180</v>
      </c>
      <c r="E189" s="206" t="s">
        <v>264</v>
      </c>
      <c r="F189" s="207" t="s">
        <v>265</v>
      </c>
      <c r="G189" s="208" t="s">
        <v>210</v>
      </c>
      <c r="H189" s="209">
        <v>44.292999999999999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46</v>
      </c>
      <c r="O189" s="72"/>
      <c r="P189" s="215">
        <f>O189*H189</f>
        <v>0</v>
      </c>
      <c r="Q189" s="215">
        <v>2.5999999999999998E-4</v>
      </c>
      <c r="R189" s="215">
        <f>Q189*H189</f>
        <v>1.1516179999999999E-2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184</v>
      </c>
      <c r="AT189" s="217" t="s">
        <v>180</v>
      </c>
      <c r="AU189" s="217" t="s">
        <v>185</v>
      </c>
      <c r="AY189" s="18" t="s">
        <v>177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185</v>
      </c>
      <c r="BK189" s="218">
        <f>ROUND(I189*H189,2)</f>
        <v>0</v>
      </c>
      <c r="BL189" s="18" t="s">
        <v>184</v>
      </c>
      <c r="BM189" s="217" t="s">
        <v>266</v>
      </c>
    </row>
    <row r="190" spans="1:65" s="13" customFormat="1" ht="10.199999999999999">
      <c r="B190" s="219"/>
      <c r="C190" s="220"/>
      <c r="D190" s="221" t="s">
        <v>187</v>
      </c>
      <c r="E190" s="222" t="s">
        <v>1</v>
      </c>
      <c r="F190" s="223" t="s">
        <v>267</v>
      </c>
      <c r="G190" s="220"/>
      <c r="H190" s="222" t="s">
        <v>1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187</v>
      </c>
      <c r="AU190" s="229" t="s">
        <v>185</v>
      </c>
      <c r="AV190" s="13" t="s">
        <v>88</v>
      </c>
      <c r="AW190" s="13" t="s">
        <v>36</v>
      </c>
      <c r="AX190" s="13" t="s">
        <v>80</v>
      </c>
      <c r="AY190" s="229" t="s">
        <v>177</v>
      </c>
    </row>
    <row r="191" spans="1:65" s="14" customFormat="1" ht="10.199999999999999">
      <c r="B191" s="230"/>
      <c r="C191" s="231"/>
      <c r="D191" s="221" t="s">
        <v>187</v>
      </c>
      <c r="E191" s="232" t="s">
        <v>1</v>
      </c>
      <c r="F191" s="233" t="s">
        <v>1030</v>
      </c>
      <c r="G191" s="231"/>
      <c r="H191" s="234">
        <v>17.876000000000001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187</v>
      </c>
      <c r="AU191" s="240" t="s">
        <v>185</v>
      </c>
      <c r="AV191" s="14" t="s">
        <v>185</v>
      </c>
      <c r="AW191" s="14" t="s">
        <v>36</v>
      </c>
      <c r="AX191" s="14" t="s">
        <v>80</v>
      </c>
      <c r="AY191" s="240" t="s">
        <v>177</v>
      </c>
    </row>
    <row r="192" spans="1:65" s="14" customFormat="1" ht="10.199999999999999">
      <c r="B192" s="230"/>
      <c r="C192" s="231"/>
      <c r="D192" s="221" t="s">
        <v>187</v>
      </c>
      <c r="E192" s="232" t="s">
        <v>1</v>
      </c>
      <c r="F192" s="233" t="s">
        <v>269</v>
      </c>
      <c r="G192" s="231"/>
      <c r="H192" s="234">
        <v>-3.7120000000000002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187</v>
      </c>
      <c r="AU192" s="240" t="s">
        <v>185</v>
      </c>
      <c r="AV192" s="14" t="s">
        <v>185</v>
      </c>
      <c r="AW192" s="14" t="s">
        <v>36</v>
      </c>
      <c r="AX192" s="14" t="s">
        <v>80</v>
      </c>
      <c r="AY192" s="240" t="s">
        <v>177</v>
      </c>
    </row>
    <row r="193" spans="1:65" s="13" customFormat="1" ht="10.199999999999999">
      <c r="B193" s="219"/>
      <c r="C193" s="220"/>
      <c r="D193" s="221" t="s">
        <v>187</v>
      </c>
      <c r="E193" s="222" t="s">
        <v>1</v>
      </c>
      <c r="F193" s="223" t="s">
        <v>270</v>
      </c>
      <c r="G193" s="220"/>
      <c r="H193" s="222" t="s">
        <v>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187</v>
      </c>
      <c r="AU193" s="229" t="s">
        <v>185</v>
      </c>
      <c r="AV193" s="13" t="s">
        <v>88</v>
      </c>
      <c r="AW193" s="13" t="s">
        <v>36</v>
      </c>
      <c r="AX193" s="13" t="s">
        <v>80</v>
      </c>
      <c r="AY193" s="229" t="s">
        <v>177</v>
      </c>
    </row>
    <row r="194" spans="1:65" s="13" customFormat="1" ht="10.199999999999999">
      <c r="B194" s="219"/>
      <c r="C194" s="220"/>
      <c r="D194" s="221" t="s">
        <v>187</v>
      </c>
      <c r="E194" s="222" t="s">
        <v>1</v>
      </c>
      <c r="F194" s="223" t="s">
        <v>1031</v>
      </c>
      <c r="G194" s="220"/>
      <c r="H194" s="222" t="s">
        <v>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187</v>
      </c>
      <c r="AU194" s="229" t="s">
        <v>185</v>
      </c>
      <c r="AV194" s="13" t="s">
        <v>88</v>
      </c>
      <c r="AW194" s="13" t="s">
        <v>36</v>
      </c>
      <c r="AX194" s="13" t="s">
        <v>80</v>
      </c>
      <c r="AY194" s="229" t="s">
        <v>177</v>
      </c>
    </row>
    <row r="195" spans="1:65" s="13" customFormat="1" ht="10.199999999999999">
      <c r="B195" s="219"/>
      <c r="C195" s="220"/>
      <c r="D195" s="221" t="s">
        <v>187</v>
      </c>
      <c r="E195" s="222" t="s">
        <v>1</v>
      </c>
      <c r="F195" s="223" t="s">
        <v>272</v>
      </c>
      <c r="G195" s="220"/>
      <c r="H195" s="222" t="s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187</v>
      </c>
      <c r="AU195" s="229" t="s">
        <v>185</v>
      </c>
      <c r="AV195" s="13" t="s">
        <v>88</v>
      </c>
      <c r="AW195" s="13" t="s">
        <v>36</v>
      </c>
      <c r="AX195" s="13" t="s">
        <v>80</v>
      </c>
      <c r="AY195" s="229" t="s">
        <v>177</v>
      </c>
    </row>
    <row r="196" spans="1:65" s="14" customFormat="1" ht="20.399999999999999">
      <c r="B196" s="230"/>
      <c r="C196" s="231"/>
      <c r="D196" s="221" t="s">
        <v>187</v>
      </c>
      <c r="E196" s="232" t="s">
        <v>1</v>
      </c>
      <c r="F196" s="233" t="s">
        <v>273</v>
      </c>
      <c r="G196" s="231"/>
      <c r="H196" s="234">
        <v>35.649000000000001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187</v>
      </c>
      <c r="AU196" s="240" t="s">
        <v>185</v>
      </c>
      <c r="AV196" s="14" t="s">
        <v>185</v>
      </c>
      <c r="AW196" s="14" t="s">
        <v>36</v>
      </c>
      <c r="AX196" s="14" t="s">
        <v>80</v>
      </c>
      <c r="AY196" s="240" t="s">
        <v>177</v>
      </c>
    </row>
    <row r="197" spans="1:65" s="14" customFormat="1" ht="10.199999999999999">
      <c r="B197" s="230"/>
      <c r="C197" s="231"/>
      <c r="D197" s="221" t="s">
        <v>187</v>
      </c>
      <c r="E197" s="232" t="s">
        <v>1</v>
      </c>
      <c r="F197" s="233" t="s">
        <v>274</v>
      </c>
      <c r="G197" s="231"/>
      <c r="H197" s="234">
        <v>-5.52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187</v>
      </c>
      <c r="AU197" s="240" t="s">
        <v>185</v>
      </c>
      <c r="AV197" s="14" t="s">
        <v>185</v>
      </c>
      <c r="AW197" s="14" t="s">
        <v>36</v>
      </c>
      <c r="AX197" s="14" t="s">
        <v>80</v>
      </c>
      <c r="AY197" s="240" t="s">
        <v>177</v>
      </c>
    </row>
    <row r="198" spans="1:65" s="15" customFormat="1" ht="10.199999999999999">
      <c r="B198" s="241"/>
      <c r="C198" s="242"/>
      <c r="D198" s="221" t="s">
        <v>187</v>
      </c>
      <c r="E198" s="243" t="s">
        <v>1</v>
      </c>
      <c r="F198" s="244" t="s">
        <v>217</v>
      </c>
      <c r="G198" s="242"/>
      <c r="H198" s="245">
        <v>44.292999999999999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187</v>
      </c>
      <c r="AU198" s="251" t="s">
        <v>185</v>
      </c>
      <c r="AV198" s="15" t="s">
        <v>184</v>
      </c>
      <c r="AW198" s="15" t="s">
        <v>36</v>
      </c>
      <c r="AX198" s="15" t="s">
        <v>88</v>
      </c>
      <c r="AY198" s="251" t="s">
        <v>177</v>
      </c>
    </row>
    <row r="199" spans="1:65" s="2" customFormat="1" ht="16.5" customHeight="1">
      <c r="A199" s="35"/>
      <c r="B199" s="36"/>
      <c r="C199" s="205" t="s">
        <v>275</v>
      </c>
      <c r="D199" s="205" t="s">
        <v>180</v>
      </c>
      <c r="E199" s="206" t="s">
        <v>276</v>
      </c>
      <c r="F199" s="207" t="s">
        <v>277</v>
      </c>
      <c r="G199" s="208" t="s">
        <v>210</v>
      </c>
      <c r="H199" s="209">
        <v>7.1550000000000002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46</v>
      </c>
      <c r="O199" s="72"/>
      <c r="P199" s="215">
        <f>O199*H199</f>
        <v>0</v>
      </c>
      <c r="Q199" s="215">
        <v>0.04</v>
      </c>
      <c r="R199" s="215">
        <f>Q199*H199</f>
        <v>0.28620000000000001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184</v>
      </c>
      <c r="AT199" s="217" t="s">
        <v>180</v>
      </c>
      <c r="AU199" s="217" t="s">
        <v>185</v>
      </c>
      <c r="AY199" s="18" t="s">
        <v>177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185</v>
      </c>
      <c r="BK199" s="218">
        <f>ROUND(I199*H199,2)</f>
        <v>0</v>
      </c>
      <c r="BL199" s="18" t="s">
        <v>184</v>
      </c>
      <c r="BM199" s="217" t="s">
        <v>278</v>
      </c>
    </row>
    <row r="200" spans="1:65" s="14" customFormat="1" ht="10.199999999999999">
      <c r="B200" s="230"/>
      <c r="C200" s="231"/>
      <c r="D200" s="221" t="s">
        <v>187</v>
      </c>
      <c r="E200" s="232" t="s">
        <v>1</v>
      </c>
      <c r="F200" s="233" t="s">
        <v>279</v>
      </c>
      <c r="G200" s="231"/>
      <c r="H200" s="234">
        <v>5.04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187</v>
      </c>
      <c r="AU200" s="240" t="s">
        <v>185</v>
      </c>
      <c r="AV200" s="14" t="s">
        <v>185</v>
      </c>
      <c r="AW200" s="14" t="s">
        <v>36</v>
      </c>
      <c r="AX200" s="14" t="s">
        <v>80</v>
      </c>
      <c r="AY200" s="240" t="s">
        <v>177</v>
      </c>
    </row>
    <row r="201" spans="1:65" s="14" customFormat="1" ht="10.199999999999999">
      <c r="B201" s="230"/>
      <c r="C201" s="231"/>
      <c r="D201" s="221" t="s">
        <v>187</v>
      </c>
      <c r="E201" s="232" t="s">
        <v>1</v>
      </c>
      <c r="F201" s="233" t="s">
        <v>280</v>
      </c>
      <c r="G201" s="231"/>
      <c r="H201" s="234">
        <v>2.1150000000000002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187</v>
      </c>
      <c r="AU201" s="240" t="s">
        <v>185</v>
      </c>
      <c r="AV201" s="14" t="s">
        <v>185</v>
      </c>
      <c r="AW201" s="14" t="s">
        <v>36</v>
      </c>
      <c r="AX201" s="14" t="s">
        <v>80</v>
      </c>
      <c r="AY201" s="240" t="s">
        <v>177</v>
      </c>
    </row>
    <row r="202" spans="1:65" s="15" customFormat="1" ht="10.199999999999999">
      <c r="B202" s="241"/>
      <c r="C202" s="242"/>
      <c r="D202" s="221" t="s">
        <v>187</v>
      </c>
      <c r="E202" s="243" t="s">
        <v>1</v>
      </c>
      <c r="F202" s="244" t="s">
        <v>217</v>
      </c>
      <c r="G202" s="242"/>
      <c r="H202" s="245">
        <v>7.1550000000000002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187</v>
      </c>
      <c r="AU202" s="251" t="s">
        <v>185</v>
      </c>
      <c r="AV202" s="15" t="s">
        <v>184</v>
      </c>
      <c r="AW202" s="15" t="s">
        <v>36</v>
      </c>
      <c r="AX202" s="15" t="s">
        <v>88</v>
      </c>
      <c r="AY202" s="251" t="s">
        <v>177</v>
      </c>
    </row>
    <row r="203" spans="1:65" s="2" customFormat="1" ht="21.75" customHeight="1">
      <c r="A203" s="35"/>
      <c r="B203" s="36"/>
      <c r="C203" s="205" t="s">
        <v>281</v>
      </c>
      <c r="D203" s="205" t="s">
        <v>180</v>
      </c>
      <c r="E203" s="206" t="s">
        <v>282</v>
      </c>
      <c r="F203" s="207" t="s">
        <v>283</v>
      </c>
      <c r="G203" s="208" t="s">
        <v>210</v>
      </c>
      <c r="H203" s="209">
        <v>48.805999999999997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46</v>
      </c>
      <c r="O203" s="72"/>
      <c r="P203" s="215">
        <f>O203*H203</f>
        <v>0</v>
      </c>
      <c r="Q203" s="215">
        <v>4.8900000000000002E-3</v>
      </c>
      <c r="R203" s="215">
        <f>Q203*H203</f>
        <v>0.23866134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184</v>
      </c>
      <c r="AT203" s="217" t="s">
        <v>180</v>
      </c>
      <c r="AU203" s="217" t="s">
        <v>185</v>
      </c>
      <c r="AY203" s="18" t="s">
        <v>177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185</v>
      </c>
      <c r="BK203" s="218">
        <f>ROUND(I203*H203,2)</f>
        <v>0</v>
      </c>
      <c r="BL203" s="18" t="s">
        <v>184</v>
      </c>
      <c r="BM203" s="217" t="s">
        <v>284</v>
      </c>
    </row>
    <row r="204" spans="1:65" s="13" customFormat="1" ht="10.199999999999999">
      <c r="B204" s="219"/>
      <c r="C204" s="220"/>
      <c r="D204" s="221" t="s">
        <v>187</v>
      </c>
      <c r="E204" s="222" t="s">
        <v>1</v>
      </c>
      <c r="F204" s="223" t="s">
        <v>212</v>
      </c>
      <c r="G204" s="220"/>
      <c r="H204" s="222" t="s">
        <v>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187</v>
      </c>
      <c r="AU204" s="229" t="s">
        <v>185</v>
      </c>
      <c r="AV204" s="13" t="s">
        <v>88</v>
      </c>
      <c r="AW204" s="13" t="s">
        <v>36</v>
      </c>
      <c r="AX204" s="13" t="s">
        <v>80</v>
      </c>
      <c r="AY204" s="229" t="s">
        <v>177</v>
      </c>
    </row>
    <row r="205" spans="1:65" s="14" customFormat="1" ht="10.199999999999999">
      <c r="B205" s="230"/>
      <c r="C205" s="231"/>
      <c r="D205" s="221" t="s">
        <v>187</v>
      </c>
      <c r="E205" s="232" t="s">
        <v>1</v>
      </c>
      <c r="F205" s="233" t="s">
        <v>1024</v>
      </c>
      <c r="G205" s="231"/>
      <c r="H205" s="234">
        <v>3.3149999999999999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187</v>
      </c>
      <c r="AU205" s="240" t="s">
        <v>185</v>
      </c>
      <c r="AV205" s="14" t="s">
        <v>185</v>
      </c>
      <c r="AW205" s="14" t="s">
        <v>36</v>
      </c>
      <c r="AX205" s="14" t="s">
        <v>80</v>
      </c>
      <c r="AY205" s="240" t="s">
        <v>177</v>
      </c>
    </row>
    <row r="206" spans="1:65" s="14" customFormat="1" ht="10.199999999999999">
      <c r="B206" s="230"/>
      <c r="C206" s="231"/>
      <c r="D206" s="221" t="s">
        <v>187</v>
      </c>
      <c r="E206" s="232" t="s">
        <v>1</v>
      </c>
      <c r="F206" s="233" t="s">
        <v>285</v>
      </c>
      <c r="G206" s="231"/>
      <c r="H206" s="234">
        <v>1.3009999999999999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187</v>
      </c>
      <c r="AU206" s="240" t="s">
        <v>185</v>
      </c>
      <c r="AV206" s="14" t="s">
        <v>185</v>
      </c>
      <c r="AW206" s="14" t="s">
        <v>36</v>
      </c>
      <c r="AX206" s="14" t="s">
        <v>80</v>
      </c>
      <c r="AY206" s="240" t="s">
        <v>177</v>
      </c>
    </row>
    <row r="207" spans="1:65" s="13" customFormat="1" ht="10.199999999999999">
      <c r="B207" s="219"/>
      <c r="C207" s="220"/>
      <c r="D207" s="221" t="s">
        <v>187</v>
      </c>
      <c r="E207" s="222" t="s">
        <v>1</v>
      </c>
      <c r="F207" s="223" t="s">
        <v>215</v>
      </c>
      <c r="G207" s="220"/>
      <c r="H207" s="222" t="s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187</v>
      </c>
      <c r="AU207" s="229" t="s">
        <v>185</v>
      </c>
      <c r="AV207" s="13" t="s">
        <v>88</v>
      </c>
      <c r="AW207" s="13" t="s">
        <v>36</v>
      </c>
      <c r="AX207" s="13" t="s">
        <v>80</v>
      </c>
      <c r="AY207" s="229" t="s">
        <v>177</v>
      </c>
    </row>
    <row r="208" spans="1:65" s="14" customFormat="1" ht="10.199999999999999">
      <c r="B208" s="230"/>
      <c r="C208" s="231"/>
      <c r="D208" s="221" t="s">
        <v>187</v>
      </c>
      <c r="E208" s="232" t="s">
        <v>1</v>
      </c>
      <c r="F208" s="233" t="s">
        <v>286</v>
      </c>
      <c r="G208" s="231"/>
      <c r="H208" s="234">
        <v>3.448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187</v>
      </c>
      <c r="AU208" s="240" t="s">
        <v>185</v>
      </c>
      <c r="AV208" s="14" t="s">
        <v>185</v>
      </c>
      <c r="AW208" s="14" t="s">
        <v>36</v>
      </c>
      <c r="AX208" s="14" t="s">
        <v>80</v>
      </c>
      <c r="AY208" s="240" t="s">
        <v>177</v>
      </c>
    </row>
    <row r="209" spans="1:65" s="16" customFormat="1" ht="10.199999999999999">
      <c r="B209" s="252"/>
      <c r="C209" s="253"/>
      <c r="D209" s="221" t="s">
        <v>187</v>
      </c>
      <c r="E209" s="254" t="s">
        <v>1</v>
      </c>
      <c r="F209" s="255" t="s">
        <v>287</v>
      </c>
      <c r="G209" s="253"/>
      <c r="H209" s="256">
        <v>8.0640000000000001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187</v>
      </c>
      <c r="AU209" s="262" t="s">
        <v>185</v>
      </c>
      <c r="AV209" s="16" t="s">
        <v>178</v>
      </c>
      <c r="AW209" s="16" t="s">
        <v>36</v>
      </c>
      <c r="AX209" s="16" t="s">
        <v>80</v>
      </c>
      <c r="AY209" s="262" t="s">
        <v>177</v>
      </c>
    </row>
    <row r="210" spans="1:65" s="13" customFormat="1" ht="10.199999999999999">
      <c r="B210" s="219"/>
      <c r="C210" s="220"/>
      <c r="D210" s="221" t="s">
        <v>187</v>
      </c>
      <c r="E210" s="222" t="s">
        <v>1</v>
      </c>
      <c r="F210" s="223" t="s">
        <v>222</v>
      </c>
      <c r="G210" s="220"/>
      <c r="H210" s="222" t="s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187</v>
      </c>
      <c r="AU210" s="229" t="s">
        <v>185</v>
      </c>
      <c r="AV210" s="13" t="s">
        <v>88</v>
      </c>
      <c r="AW210" s="13" t="s">
        <v>36</v>
      </c>
      <c r="AX210" s="13" t="s">
        <v>80</v>
      </c>
      <c r="AY210" s="229" t="s">
        <v>177</v>
      </c>
    </row>
    <row r="211" spans="1:65" s="14" customFormat="1" ht="10.199999999999999">
      <c r="B211" s="230"/>
      <c r="C211" s="231"/>
      <c r="D211" s="221" t="s">
        <v>187</v>
      </c>
      <c r="E211" s="232" t="s">
        <v>1</v>
      </c>
      <c r="F211" s="233" t="s">
        <v>1032</v>
      </c>
      <c r="G211" s="231"/>
      <c r="H211" s="234">
        <v>33.048000000000002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187</v>
      </c>
      <c r="AU211" s="240" t="s">
        <v>185</v>
      </c>
      <c r="AV211" s="14" t="s">
        <v>185</v>
      </c>
      <c r="AW211" s="14" t="s">
        <v>36</v>
      </c>
      <c r="AX211" s="14" t="s">
        <v>80</v>
      </c>
      <c r="AY211" s="240" t="s">
        <v>177</v>
      </c>
    </row>
    <row r="212" spans="1:65" s="13" customFormat="1" ht="10.199999999999999">
      <c r="B212" s="219"/>
      <c r="C212" s="220"/>
      <c r="D212" s="221" t="s">
        <v>187</v>
      </c>
      <c r="E212" s="222" t="s">
        <v>1</v>
      </c>
      <c r="F212" s="223" t="s">
        <v>224</v>
      </c>
      <c r="G212" s="220"/>
      <c r="H212" s="222" t="s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187</v>
      </c>
      <c r="AU212" s="229" t="s">
        <v>185</v>
      </c>
      <c r="AV212" s="13" t="s">
        <v>88</v>
      </c>
      <c r="AW212" s="13" t="s">
        <v>36</v>
      </c>
      <c r="AX212" s="13" t="s">
        <v>80</v>
      </c>
      <c r="AY212" s="229" t="s">
        <v>177</v>
      </c>
    </row>
    <row r="213" spans="1:65" s="14" customFormat="1" ht="10.199999999999999">
      <c r="B213" s="230"/>
      <c r="C213" s="231"/>
      <c r="D213" s="221" t="s">
        <v>187</v>
      </c>
      <c r="E213" s="232" t="s">
        <v>1</v>
      </c>
      <c r="F213" s="233" t="s">
        <v>289</v>
      </c>
      <c r="G213" s="231"/>
      <c r="H213" s="234">
        <v>-14.074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187</v>
      </c>
      <c r="AU213" s="240" t="s">
        <v>185</v>
      </c>
      <c r="AV213" s="14" t="s">
        <v>185</v>
      </c>
      <c r="AW213" s="14" t="s">
        <v>36</v>
      </c>
      <c r="AX213" s="14" t="s">
        <v>80</v>
      </c>
      <c r="AY213" s="240" t="s">
        <v>177</v>
      </c>
    </row>
    <row r="214" spans="1:65" s="16" customFormat="1" ht="10.199999999999999">
      <c r="B214" s="252"/>
      <c r="C214" s="253"/>
      <c r="D214" s="221" t="s">
        <v>187</v>
      </c>
      <c r="E214" s="254" t="s">
        <v>1</v>
      </c>
      <c r="F214" s="255" t="s">
        <v>287</v>
      </c>
      <c r="G214" s="253"/>
      <c r="H214" s="256">
        <v>18.974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187</v>
      </c>
      <c r="AU214" s="262" t="s">
        <v>185</v>
      </c>
      <c r="AV214" s="16" t="s">
        <v>178</v>
      </c>
      <c r="AW214" s="16" t="s">
        <v>36</v>
      </c>
      <c r="AX214" s="16" t="s">
        <v>80</v>
      </c>
      <c r="AY214" s="262" t="s">
        <v>177</v>
      </c>
    </row>
    <row r="215" spans="1:65" s="13" customFormat="1" ht="10.199999999999999">
      <c r="B215" s="219"/>
      <c r="C215" s="220"/>
      <c r="D215" s="221" t="s">
        <v>187</v>
      </c>
      <c r="E215" s="222" t="s">
        <v>1</v>
      </c>
      <c r="F215" s="223" t="s">
        <v>230</v>
      </c>
      <c r="G215" s="220"/>
      <c r="H215" s="222" t="s">
        <v>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187</v>
      </c>
      <c r="AU215" s="229" t="s">
        <v>185</v>
      </c>
      <c r="AV215" s="13" t="s">
        <v>88</v>
      </c>
      <c r="AW215" s="13" t="s">
        <v>36</v>
      </c>
      <c r="AX215" s="13" t="s">
        <v>80</v>
      </c>
      <c r="AY215" s="229" t="s">
        <v>177</v>
      </c>
    </row>
    <row r="216" spans="1:65" s="14" customFormat="1" ht="10.199999999999999">
      <c r="B216" s="230"/>
      <c r="C216" s="231"/>
      <c r="D216" s="221" t="s">
        <v>187</v>
      </c>
      <c r="E216" s="232" t="s">
        <v>1</v>
      </c>
      <c r="F216" s="233" t="s">
        <v>290</v>
      </c>
      <c r="G216" s="231"/>
      <c r="H216" s="234">
        <v>31.608000000000001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187</v>
      </c>
      <c r="AU216" s="240" t="s">
        <v>185</v>
      </c>
      <c r="AV216" s="14" t="s">
        <v>185</v>
      </c>
      <c r="AW216" s="14" t="s">
        <v>36</v>
      </c>
      <c r="AX216" s="14" t="s">
        <v>80</v>
      </c>
      <c r="AY216" s="240" t="s">
        <v>177</v>
      </c>
    </row>
    <row r="217" spans="1:65" s="14" customFormat="1" ht="10.199999999999999">
      <c r="B217" s="230"/>
      <c r="C217" s="231"/>
      <c r="D217" s="221" t="s">
        <v>187</v>
      </c>
      <c r="E217" s="232" t="s">
        <v>1</v>
      </c>
      <c r="F217" s="233" t="s">
        <v>291</v>
      </c>
      <c r="G217" s="231"/>
      <c r="H217" s="234">
        <v>-9.84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187</v>
      </c>
      <c r="AU217" s="240" t="s">
        <v>185</v>
      </c>
      <c r="AV217" s="14" t="s">
        <v>185</v>
      </c>
      <c r="AW217" s="14" t="s">
        <v>36</v>
      </c>
      <c r="AX217" s="14" t="s">
        <v>80</v>
      </c>
      <c r="AY217" s="240" t="s">
        <v>177</v>
      </c>
    </row>
    <row r="218" spans="1:65" s="16" customFormat="1" ht="10.199999999999999">
      <c r="B218" s="252"/>
      <c r="C218" s="253"/>
      <c r="D218" s="221" t="s">
        <v>187</v>
      </c>
      <c r="E218" s="254" t="s">
        <v>1</v>
      </c>
      <c r="F218" s="255" t="s">
        <v>287</v>
      </c>
      <c r="G218" s="253"/>
      <c r="H218" s="256">
        <v>21.768000000000001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187</v>
      </c>
      <c r="AU218" s="262" t="s">
        <v>185</v>
      </c>
      <c r="AV218" s="16" t="s">
        <v>178</v>
      </c>
      <c r="AW218" s="16" t="s">
        <v>36</v>
      </c>
      <c r="AX218" s="16" t="s">
        <v>80</v>
      </c>
      <c r="AY218" s="262" t="s">
        <v>177</v>
      </c>
    </row>
    <row r="219" spans="1:65" s="15" customFormat="1" ht="10.199999999999999">
      <c r="B219" s="241"/>
      <c r="C219" s="242"/>
      <c r="D219" s="221" t="s">
        <v>187</v>
      </c>
      <c r="E219" s="243" t="s">
        <v>1</v>
      </c>
      <c r="F219" s="244" t="s">
        <v>217</v>
      </c>
      <c r="G219" s="242"/>
      <c r="H219" s="245">
        <v>48.805999999999997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187</v>
      </c>
      <c r="AU219" s="251" t="s">
        <v>185</v>
      </c>
      <c r="AV219" s="15" t="s">
        <v>184</v>
      </c>
      <c r="AW219" s="15" t="s">
        <v>36</v>
      </c>
      <c r="AX219" s="15" t="s">
        <v>88</v>
      </c>
      <c r="AY219" s="251" t="s">
        <v>177</v>
      </c>
    </row>
    <row r="220" spans="1:65" s="2" customFormat="1" ht="21.75" customHeight="1">
      <c r="A220" s="35"/>
      <c r="B220" s="36"/>
      <c r="C220" s="205" t="s">
        <v>292</v>
      </c>
      <c r="D220" s="205" t="s">
        <v>180</v>
      </c>
      <c r="E220" s="206" t="s">
        <v>293</v>
      </c>
      <c r="F220" s="207" t="s">
        <v>294</v>
      </c>
      <c r="G220" s="208" t="s">
        <v>210</v>
      </c>
      <c r="H220" s="209">
        <v>80.525000000000006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46</v>
      </c>
      <c r="O220" s="72"/>
      <c r="P220" s="215">
        <f>O220*H220</f>
        <v>0</v>
      </c>
      <c r="Q220" s="215">
        <v>3.0000000000000001E-3</v>
      </c>
      <c r="R220" s="215">
        <f>Q220*H220</f>
        <v>0.24157500000000001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184</v>
      </c>
      <c r="AT220" s="217" t="s">
        <v>180</v>
      </c>
      <c r="AU220" s="217" t="s">
        <v>185</v>
      </c>
      <c r="AY220" s="18" t="s">
        <v>177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185</v>
      </c>
      <c r="BK220" s="218">
        <f>ROUND(I220*H220,2)</f>
        <v>0</v>
      </c>
      <c r="BL220" s="18" t="s">
        <v>184</v>
      </c>
      <c r="BM220" s="217" t="s">
        <v>295</v>
      </c>
    </row>
    <row r="221" spans="1:65" s="13" customFormat="1" ht="10.199999999999999">
      <c r="B221" s="219"/>
      <c r="C221" s="220"/>
      <c r="D221" s="221" t="s">
        <v>187</v>
      </c>
      <c r="E221" s="222" t="s">
        <v>1</v>
      </c>
      <c r="F221" s="223" t="s">
        <v>296</v>
      </c>
      <c r="G221" s="220"/>
      <c r="H221" s="222" t="s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187</v>
      </c>
      <c r="AU221" s="229" t="s">
        <v>185</v>
      </c>
      <c r="AV221" s="13" t="s">
        <v>88</v>
      </c>
      <c r="AW221" s="13" t="s">
        <v>36</v>
      </c>
      <c r="AX221" s="13" t="s">
        <v>80</v>
      </c>
      <c r="AY221" s="229" t="s">
        <v>177</v>
      </c>
    </row>
    <row r="222" spans="1:65" s="14" customFormat="1" ht="10.199999999999999">
      <c r="B222" s="230"/>
      <c r="C222" s="231"/>
      <c r="D222" s="221" t="s">
        <v>187</v>
      </c>
      <c r="E222" s="232" t="s">
        <v>1</v>
      </c>
      <c r="F222" s="233" t="s">
        <v>297</v>
      </c>
      <c r="G222" s="231"/>
      <c r="H222" s="234">
        <v>48.143999999999998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187</v>
      </c>
      <c r="AU222" s="240" t="s">
        <v>185</v>
      </c>
      <c r="AV222" s="14" t="s">
        <v>185</v>
      </c>
      <c r="AW222" s="14" t="s">
        <v>36</v>
      </c>
      <c r="AX222" s="14" t="s">
        <v>80</v>
      </c>
      <c r="AY222" s="240" t="s">
        <v>177</v>
      </c>
    </row>
    <row r="223" spans="1:65" s="13" customFormat="1" ht="10.199999999999999">
      <c r="B223" s="219"/>
      <c r="C223" s="220"/>
      <c r="D223" s="221" t="s">
        <v>187</v>
      </c>
      <c r="E223" s="222" t="s">
        <v>1</v>
      </c>
      <c r="F223" s="223" t="s">
        <v>298</v>
      </c>
      <c r="G223" s="220"/>
      <c r="H223" s="222" t="s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187</v>
      </c>
      <c r="AU223" s="229" t="s">
        <v>185</v>
      </c>
      <c r="AV223" s="13" t="s">
        <v>88</v>
      </c>
      <c r="AW223" s="13" t="s">
        <v>36</v>
      </c>
      <c r="AX223" s="13" t="s">
        <v>80</v>
      </c>
      <c r="AY223" s="229" t="s">
        <v>177</v>
      </c>
    </row>
    <row r="224" spans="1:65" s="13" customFormat="1" ht="10.199999999999999">
      <c r="B224" s="219"/>
      <c r="C224" s="220"/>
      <c r="D224" s="221" t="s">
        <v>187</v>
      </c>
      <c r="E224" s="222" t="s">
        <v>1</v>
      </c>
      <c r="F224" s="223" t="s">
        <v>212</v>
      </c>
      <c r="G224" s="220"/>
      <c r="H224" s="222" t="s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187</v>
      </c>
      <c r="AU224" s="229" t="s">
        <v>185</v>
      </c>
      <c r="AV224" s="13" t="s">
        <v>88</v>
      </c>
      <c r="AW224" s="13" t="s">
        <v>36</v>
      </c>
      <c r="AX224" s="13" t="s">
        <v>80</v>
      </c>
      <c r="AY224" s="229" t="s">
        <v>177</v>
      </c>
    </row>
    <row r="225" spans="1:65" s="14" customFormat="1" ht="10.199999999999999">
      <c r="B225" s="230"/>
      <c r="C225" s="231"/>
      <c r="D225" s="221" t="s">
        <v>187</v>
      </c>
      <c r="E225" s="232" t="s">
        <v>1</v>
      </c>
      <c r="F225" s="233" t="s">
        <v>1033</v>
      </c>
      <c r="G225" s="231"/>
      <c r="H225" s="234">
        <v>0.78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187</v>
      </c>
      <c r="AU225" s="240" t="s">
        <v>185</v>
      </c>
      <c r="AV225" s="14" t="s">
        <v>185</v>
      </c>
      <c r="AW225" s="14" t="s">
        <v>36</v>
      </c>
      <c r="AX225" s="14" t="s">
        <v>80</v>
      </c>
      <c r="AY225" s="240" t="s">
        <v>177</v>
      </c>
    </row>
    <row r="226" spans="1:65" s="14" customFormat="1" ht="10.199999999999999">
      <c r="B226" s="230"/>
      <c r="C226" s="231"/>
      <c r="D226" s="221" t="s">
        <v>187</v>
      </c>
      <c r="E226" s="232" t="s">
        <v>1</v>
      </c>
      <c r="F226" s="233" t="s">
        <v>285</v>
      </c>
      <c r="G226" s="231"/>
      <c r="H226" s="234">
        <v>1.3009999999999999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187</v>
      </c>
      <c r="AU226" s="240" t="s">
        <v>185</v>
      </c>
      <c r="AV226" s="14" t="s">
        <v>185</v>
      </c>
      <c r="AW226" s="14" t="s">
        <v>36</v>
      </c>
      <c r="AX226" s="14" t="s">
        <v>80</v>
      </c>
      <c r="AY226" s="240" t="s">
        <v>177</v>
      </c>
    </row>
    <row r="227" spans="1:65" s="13" customFormat="1" ht="10.199999999999999">
      <c r="B227" s="219"/>
      <c r="C227" s="220"/>
      <c r="D227" s="221" t="s">
        <v>187</v>
      </c>
      <c r="E227" s="222" t="s">
        <v>1</v>
      </c>
      <c r="F227" s="223" t="s">
        <v>215</v>
      </c>
      <c r="G227" s="220"/>
      <c r="H227" s="222" t="s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187</v>
      </c>
      <c r="AU227" s="229" t="s">
        <v>185</v>
      </c>
      <c r="AV227" s="13" t="s">
        <v>88</v>
      </c>
      <c r="AW227" s="13" t="s">
        <v>36</v>
      </c>
      <c r="AX227" s="13" t="s">
        <v>80</v>
      </c>
      <c r="AY227" s="229" t="s">
        <v>177</v>
      </c>
    </row>
    <row r="228" spans="1:65" s="14" customFormat="1" ht="10.199999999999999">
      <c r="B228" s="230"/>
      <c r="C228" s="231"/>
      <c r="D228" s="221" t="s">
        <v>187</v>
      </c>
      <c r="E228" s="232" t="s">
        <v>1</v>
      </c>
      <c r="F228" s="233" t="s">
        <v>300</v>
      </c>
      <c r="G228" s="231"/>
      <c r="H228" s="234">
        <v>1.266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187</v>
      </c>
      <c r="AU228" s="240" t="s">
        <v>185</v>
      </c>
      <c r="AV228" s="14" t="s">
        <v>185</v>
      </c>
      <c r="AW228" s="14" t="s">
        <v>36</v>
      </c>
      <c r="AX228" s="14" t="s">
        <v>80</v>
      </c>
      <c r="AY228" s="240" t="s">
        <v>177</v>
      </c>
    </row>
    <row r="229" spans="1:65" s="16" customFormat="1" ht="10.199999999999999">
      <c r="B229" s="252"/>
      <c r="C229" s="253"/>
      <c r="D229" s="221" t="s">
        <v>187</v>
      </c>
      <c r="E229" s="254" t="s">
        <v>1</v>
      </c>
      <c r="F229" s="255" t="s">
        <v>287</v>
      </c>
      <c r="G229" s="253"/>
      <c r="H229" s="256">
        <v>51.491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187</v>
      </c>
      <c r="AU229" s="262" t="s">
        <v>185</v>
      </c>
      <c r="AV229" s="16" t="s">
        <v>178</v>
      </c>
      <c r="AW229" s="16" t="s">
        <v>36</v>
      </c>
      <c r="AX229" s="16" t="s">
        <v>80</v>
      </c>
      <c r="AY229" s="262" t="s">
        <v>177</v>
      </c>
    </row>
    <row r="230" spans="1:65" s="13" customFormat="1" ht="10.199999999999999">
      <c r="B230" s="219"/>
      <c r="C230" s="220"/>
      <c r="D230" s="221" t="s">
        <v>187</v>
      </c>
      <c r="E230" s="222" t="s">
        <v>1</v>
      </c>
      <c r="F230" s="223" t="s">
        <v>222</v>
      </c>
      <c r="G230" s="220"/>
      <c r="H230" s="222" t="s">
        <v>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187</v>
      </c>
      <c r="AU230" s="229" t="s">
        <v>185</v>
      </c>
      <c r="AV230" s="13" t="s">
        <v>88</v>
      </c>
      <c r="AW230" s="13" t="s">
        <v>36</v>
      </c>
      <c r="AX230" s="13" t="s">
        <v>80</v>
      </c>
      <c r="AY230" s="229" t="s">
        <v>177</v>
      </c>
    </row>
    <row r="231" spans="1:65" s="14" customFormat="1" ht="10.199999999999999">
      <c r="B231" s="230"/>
      <c r="C231" s="231"/>
      <c r="D231" s="221" t="s">
        <v>187</v>
      </c>
      <c r="E231" s="232" t="s">
        <v>1</v>
      </c>
      <c r="F231" s="233" t="s">
        <v>1034</v>
      </c>
      <c r="G231" s="231"/>
      <c r="H231" s="234">
        <v>22.445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187</v>
      </c>
      <c r="AU231" s="240" t="s">
        <v>185</v>
      </c>
      <c r="AV231" s="14" t="s">
        <v>185</v>
      </c>
      <c r="AW231" s="14" t="s">
        <v>36</v>
      </c>
      <c r="AX231" s="14" t="s">
        <v>80</v>
      </c>
      <c r="AY231" s="240" t="s">
        <v>177</v>
      </c>
    </row>
    <row r="232" spans="1:65" s="13" customFormat="1" ht="10.199999999999999">
      <c r="B232" s="219"/>
      <c r="C232" s="220"/>
      <c r="D232" s="221" t="s">
        <v>187</v>
      </c>
      <c r="E232" s="222" t="s">
        <v>1</v>
      </c>
      <c r="F232" s="223" t="s">
        <v>224</v>
      </c>
      <c r="G232" s="220"/>
      <c r="H232" s="222" t="s">
        <v>1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187</v>
      </c>
      <c r="AU232" s="229" t="s">
        <v>185</v>
      </c>
      <c r="AV232" s="13" t="s">
        <v>88</v>
      </c>
      <c r="AW232" s="13" t="s">
        <v>36</v>
      </c>
      <c r="AX232" s="13" t="s">
        <v>80</v>
      </c>
      <c r="AY232" s="229" t="s">
        <v>177</v>
      </c>
    </row>
    <row r="233" spans="1:65" s="14" customFormat="1" ht="10.199999999999999">
      <c r="B233" s="230"/>
      <c r="C233" s="231"/>
      <c r="D233" s="221" t="s">
        <v>187</v>
      </c>
      <c r="E233" s="232" t="s">
        <v>1</v>
      </c>
      <c r="F233" s="233" t="s">
        <v>302</v>
      </c>
      <c r="G233" s="231"/>
      <c r="H233" s="234">
        <v>-9.4969999999999999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187</v>
      </c>
      <c r="AU233" s="240" t="s">
        <v>185</v>
      </c>
      <c r="AV233" s="14" t="s">
        <v>185</v>
      </c>
      <c r="AW233" s="14" t="s">
        <v>36</v>
      </c>
      <c r="AX233" s="14" t="s">
        <v>80</v>
      </c>
      <c r="AY233" s="240" t="s">
        <v>177</v>
      </c>
    </row>
    <row r="234" spans="1:65" s="16" customFormat="1" ht="10.199999999999999">
      <c r="B234" s="252"/>
      <c r="C234" s="253"/>
      <c r="D234" s="221" t="s">
        <v>187</v>
      </c>
      <c r="E234" s="254" t="s">
        <v>1</v>
      </c>
      <c r="F234" s="255" t="s">
        <v>287</v>
      </c>
      <c r="G234" s="253"/>
      <c r="H234" s="256">
        <v>12.948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187</v>
      </c>
      <c r="AU234" s="262" t="s">
        <v>185</v>
      </c>
      <c r="AV234" s="16" t="s">
        <v>178</v>
      </c>
      <c r="AW234" s="16" t="s">
        <v>36</v>
      </c>
      <c r="AX234" s="16" t="s">
        <v>80</v>
      </c>
      <c r="AY234" s="262" t="s">
        <v>177</v>
      </c>
    </row>
    <row r="235" spans="1:65" s="13" customFormat="1" ht="10.199999999999999">
      <c r="B235" s="219"/>
      <c r="C235" s="220"/>
      <c r="D235" s="221" t="s">
        <v>187</v>
      </c>
      <c r="E235" s="222" t="s">
        <v>1</v>
      </c>
      <c r="F235" s="223" t="s">
        <v>230</v>
      </c>
      <c r="G235" s="220"/>
      <c r="H235" s="222" t="s">
        <v>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187</v>
      </c>
      <c r="AU235" s="229" t="s">
        <v>185</v>
      </c>
      <c r="AV235" s="13" t="s">
        <v>88</v>
      </c>
      <c r="AW235" s="13" t="s">
        <v>36</v>
      </c>
      <c r="AX235" s="13" t="s">
        <v>80</v>
      </c>
      <c r="AY235" s="229" t="s">
        <v>177</v>
      </c>
    </row>
    <row r="236" spans="1:65" s="14" customFormat="1" ht="10.199999999999999">
      <c r="B236" s="230"/>
      <c r="C236" s="231"/>
      <c r="D236" s="221" t="s">
        <v>187</v>
      </c>
      <c r="E236" s="232" t="s">
        <v>1</v>
      </c>
      <c r="F236" s="233" t="s">
        <v>303</v>
      </c>
      <c r="G236" s="231"/>
      <c r="H236" s="234">
        <v>25.925999999999998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187</v>
      </c>
      <c r="AU236" s="240" t="s">
        <v>185</v>
      </c>
      <c r="AV236" s="14" t="s">
        <v>185</v>
      </c>
      <c r="AW236" s="14" t="s">
        <v>36</v>
      </c>
      <c r="AX236" s="14" t="s">
        <v>80</v>
      </c>
      <c r="AY236" s="240" t="s">
        <v>177</v>
      </c>
    </row>
    <row r="237" spans="1:65" s="14" customFormat="1" ht="10.199999999999999">
      <c r="B237" s="230"/>
      <c r="C237" s="231"/>
      <c r="D237" s="221" t="s">
        <v>187</v>
      </c>
      <c r="E237" s="232" t="s">
        <v>1</v>
      </c>
      <c r="F237" s="233" t="s">
        <v>291</v>
      </c>
      <c r="G237" s="231"/>
      <c r="H237" s="234">
        <v>-9.84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187</v>
      </c>
      <c r="AU237" s="240" t="s">
        <v>185</v>
      </c>
      <c r="AV237" s="14" t="s">
        <v>185</v>
      </c>
      <c r="AW237" s="14" t="s">
        <v>36</v>
      </c>
      <c r="AX237" s="14" t="s">
        <v>80</v>
      </c>
      <c r="AY237" s="240" t="s">
        <v>177</v>
      </c>
    </row>
    <row r="238" spans="1:65" s="16" customFormat="1" ht="10.199999999999999">
      <c r="B238" s="252"/>
      <c r="C238" s="253"/>
      <c r="D238" s="221" t="s">
        <v>187</v>
      </c>
      <c r="E238" s="254" t="s">
        <v>1</v>
      </c>
      <c r="F238" s="255" t="s">
        <v>287</v>
      </c>
      <c r="G238" s="253"/>
      <c r="H238" s="256">
        <v>16.085999999999999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187</v>
      </c>
      <c r="AU238" s="262" t="s">
        <v>185</v>
      </c>
      <c r="AV238" s="16" t="s">
        <v>178</v>
      </c>
      <c r="AW238" s="16" t="s">
        <v>36</v>
      </c>
      <c r="AX238" s="16" t="s">
        <v>80</v>
      </c>
      <c r="AY238" s="262" t="s">
        <v>177</v>
      </c>
    </row>
    <row r="239" spans="1:65" s="15" customFormat="1" ht="10.199999999999999">
      <c r="B239" s="241"/>
      <c r="C239" s="242"/>
      <c r="D239" s="221" t="s">
        <v>187</v>
      </c>
      <c r="E239" s="243" t="s">
        <v>1</v>
      </c>
      <c r="F239" s="244" t="s">
        <v>217</v>
      </c>
      <c r="G239" s="242"/>
      <c r="H239" s="245">
        <v>80.525000000000006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187</v>
      </c>
      <c r="AU239" s="251" t="s">
        <v>185</v>
      </c>
      <c r="AV239" s="15" t="s">
        <v>184</v>
      </c>
      <c r="AW239" s="15" t="s">
        <v>36</v>
      </c>
      <c r="AX239" s="15" t="s">
        <v>88</v>
      </c>
      <c r="AY239" s="251" t="s">
        <v>177</v>
      </c>
    </row>
    <row r="240" spans="1:65" s="2" customFormat="1" ht="21.75" customHeight="1">
      <c r="A240" s="35"/>
      <c r="B240" s="36"/>
      <c r="C240" s="205" t="s">
        <v>304</v>
      </c>
      <c r="D240" s="205" t="s">
        <v>180</v>
      </c>
      <c r="E240" s="206" t="s">
        <v>305</v>
      </c>
      <c r="F240" s="207" t="s">
        <v>306</v>
      </c>
      <c r="G240" s="208" t="s">
        <v>192</v>
      </c>
      <c r="H240" s="209">
        <v>2</v>
      </c>
      <c r="I240" s="210"/>
      <c r="J240" s="211">
        <f>ROUND(I240*H240,2)</f>
        <v>0</v>
      </c>
      <c r="K240" s="212"/>
      <c r="L240" s="40"/>
      <c r="M240" s="213" t="s">
        <v>1</v>
      </c>
      <c r="N240" s="214" t="s">
        <v>46</v>
      </c>
      <c r="O240" s="72"/>
      <c r="P240" s="215">
        <f>O240*H240</f>
        <v>0</v>
      </c>
      <c r="Q240" s="215">
        <v>0.14699999999999999</v>
      </c>
      <c r="R240" s="215">
        <f>Q240*H240</f>
        <v>0.29399999999999998</v>
      </c>
      <c r="S240" s="215">
        <v>0</v>
      </c>
      <c r="T240" s="21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184</v>
      </c>
      <c r="AT240" s="217" t="s">
        <v>180</v>
      </c>
      <c r="AU240" s="217" t="s">
        <v>185</v>
      </c>
      <c r="AY240" s="18" t="s">
        <v>177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185</v>
      </c>
      <c r="BK240" s="218">
        <f>ROUND(I240*H240,2)</f>
        <v>0</v>
      </c>
      <c r="BL240" s="18" t="s">
        <v>184</v>
      </c>
      <c r="BM240" s="217" t="s">
        <v>307</v>
      </c>
    </row>
    <row r="241" spans="1:65" s="13" customFormat="1" ht="10.199999999999999">
      <c r="B241" s="219"/>
      <c r="C241" s="220"/>
      <c r="D241" s="221" t="s">
        <v>187</v>
      </c>
      <c r="E241" s="222" t="s">
        <v>1</v>
      </c>
      <c r="F241" s="223" t="s">
        <v>308</v>
      </c>
      <c r="G241" s="220"/>
      <c r="H241" s="222" t="s">
        <v>1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187</v>
      </c>
      <c r="AU241" s="229" t="s">
        <v>185</v>
      </c>
      <c r="AV241" s="13" t="s">
        <v>88</v>
      </c>
      <c r="AW241" s="13" t="s">
        <v>36</v>
      </c>
      <c r="AX241" s="13" t="s">
        <v>80</v>
      </c>
      <c r="AY241" s="229" t="s">
        <v>177</v>
      </c>
    </row>
    <row r="242" spans="1:65" s="14" customFormat="1" ht="10.199999999999999">
      <c r="B242" s="230"/>
      <c r="C242" s="231"/>
      <c r="D242" s="221" t="s">
        <v>187</v>
      </c>
      <c r="E242" s="232" t="s">
        <v>1</v>
      </c>
      <c r="F242" s="233" t="s">
        <v>309</v>
      </c>
      <c r="G242" s="231"/>
      <c r="H242" s="234">
        <v>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187</v>
      </c>
      <c r="AU242" s="240" t="s">
        <v>185</v>
      </c>
      <c r="AV242" s="14" t="s">
        <v>185</v>
      </c>
      <c r="AW242" s="14" t="s">
        <v>36</v>
      </c>
      <c r="AX242" s="14" t="s">
        <v>88</v>
      </c>
      <c r="AY242" s="240" t="s">
        <v>177</v>
      </c>
    </row>
    <row r="243" spans="1:65" s="2" customFormat="1" ht="21.75" customHeight="1">
      <c r="A243" s="35"/>
      <c r="B243" s="36"/>
      <c r="C243" s="205" t="s">
        <v>7</v>
      </c>
      <c r="D243" s="205" t="s">
        <v>180</v>
      </c>
      <c r="E243" s="206" t="s">
        <v>310</v>
      </c>
      <c r="F243" s="207" t="s">
        <v>311</v>
      </c>
      <c r="G243" s="208" t="s">
        <v>210</v>
      </c>
      <c r="H243" s="209">
        <v>44.292999999999999</v>
      </c>
      <c r="I243" s="210"/>
      <c r="J243" s="211">
        <f>ROUND(I243*H243,2)</f>
        <v>0</v>
      </c>
      <c r="K243" s="212"/>
      <c r="L243" s="40"/>
      <c r="M243" s="213" t="s">
        <v>1</v>
      </c>
      <c r="N243" s="214" t="s">
        <v>46</v>
      </c>
      <c r="O243" s="72"/>
      <c r="P243" s="215">
        <f>O243*H243</f>
        <v>0</v>
      </c>
      <c r="Q243" s="215">
        <v>5.1999999999999998E-3</v>
      </c>
      <c r="R243" s="215">
        <f>Q243*H243</f>
        <v>0.23032359999999999</v>
      </c>
      <c r="S243" s="215">
        <v>0</v>
      </c>
      <c r="T243" s="21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184</v>
      </c>
      <c r="AT243" s="217" t="s">
        <v>180</v>
      </c>
      <c r="AU243" s="217" t="s">
        <v>185</v>
      </c>
      <c r="AY243" s="18" t="s">
        <v>177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185</v>
      </c>
      <c r="BK243" s="218">
        <f>ROUND(I243*H243,2)</f>
        <v>0</v>
      </c>
      <c r="BL243" s="18" t="s">
        <v>184</v>
      </c>
      <c r="BM243" s="217" t="s">
        <v>312</v>
      </c>
    </row>
    <row r="244" spans="1:65" s="2" customFormat="1" ht="21.75" customHeight="1">
      <c r="A244" s="35"/>
      <c r="B244" s="36"/>
      <c r="C244" s="205" t="s">
        <v>313</v>
      </c>
      <c r="D244" s="205" t="s">
        <v>180</v>
      </c>
      <c r="E244" s="206" t="s">
        <v>314</v>
      </c>
      <c r="F244" s="207" t="s">
        <v>315</v>
      </c>
      <c r="G244" s="208" t="s">
        <v>203</v>
      </c>
      <c r="H244" s="209">
        <v>53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46</v>
      </c>
      <c r="O244" s="72"/>
      <c r="P244" s="215">
        <f>O244*H244</f>
        <v>0</v>
      </c>
      <c r="Q244" s="215">
        <v>1.5E-3</v>
      </c>
      <c r="R244" s="215">
        <f>Q244*H244</f>
        <v>7.9500000000000001E-2</v>
      </c>
      <c r="S244" s="215">
        <v>0</v>
      </c>
      <c r="T244" s="21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184</v>
      </c>
      <c r="AT244" s="217" t="s">
        <v>180</v>
      </c>
      <c r="AU244" s="217" t="s">
        <v>185</v>
      </c>
      <c r="AY244" s="18" t="s">
        <v>177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185</v>
      </c>
      <c r="BK244" s="218">
        <f>ROUND(I244*H244,2)</f>
        <v>0</v>
      </c>
      <c r="BL244" s="18" t="s">
        <v>184</v>
      </c>
      <c r="BM244" s="217" t="s">
        <v>316</v>
      </c>
    </row>
    <row r="245" spans="1:65" s="2" customFormat="1" ht="21.75" customHeight="1">
      <c r="A245" s="35"/>
      <c r="B245" s="36"/>
      <c r="C245" s="205" t="s">
        <v>317</v>
      </c>
      <c r="D245" s="205" t="s">
        <v>180</v>
      </c>
      <c r="E245" s="206" t="s">
        <v>318</v>
      </c>
      <c r="F245" s="207" t="s">
        <v>319</v>
      </c>
      <c r="G245" s="208" t="s">
        <v>210</v>
      </c>
      <c r="H245" s="209">
        <v>19.600000000000001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46</v>
      </c>
      <c r="O245" s="72"/>
      <c r="P245" s="215">
        <f>O245*H245</f>
        <v>0</v>
      </c>
      <c r="Q245" s="215">
        <v>0.105</v>
      </c>
      <c r="R245" s="215">
        <f>Q245*H245</f>
        <v>2.0580000000000003</v>
      </c>
      <c r="S245" s="215">
        <v>0</v>
      </c>
      <c r="T245" s="21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184</v>
      </c>
      <c r="AT245" s="217" t="s">
        <v>180</v>
      </c>
      <c r="AU245" s="217" t="s">
        <v>185</v>
      </c>
      <c r="AY245" s="18" t="s">
        <v>177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185</v>
      </c>
      <c r="BK245" s="218">
        <f>ROUND(I245*H245,2)</f>
        <v>0</v>
      </c>
      <c r="BL245" s="18" t="s">
        <v>184</v>
      </c>
      <c r="BM245" s="217" t="s">
        <v>320</v>
      </c>
    </row>
    <row r="246" spans="1:65" s="14" customFormat="1" ht="10.199999999999999">
      <c r="B246" s="230"/>
      <c r="C246" s="231"/>
      <c r="D246" s="221" t="s">
        <v>187</v>
      </c>
      <c r="E246" s="232" t="s">
        <v>1</v>
      </c>
      <c r="F246" s="233" t="s">
        <v>1035</v>
      </c>
      <c r="G246" s="231"/>
      <c r="H246" s="234">
        <v>19.600000000000001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187</v>
      </c>
      <c r="AU246" s="240" t="s">
        <v>185</v>
      </c>
      <c r="AV246" s="14" t="s">
        <v>185</v>
      </c>
      <c r="AW246" s="14" t="s">
        <v>36</v>
      </c>
      <c r="AX246" s="14" t="s">
        <v>88</v>
      </c>
      <c r="AY246" s="240" t="s">
        <v>177</v>
      </c>
    </row>
    <row r="247" spans="1:65" s="2" customFormat="1" ht="16.5" customHeight="1">
      <c r="A247" s="35"/>
      <c r="B247" s="36"/>
      <c r="C247" s="205" t="s">
        <v>322</v>
      </c>
      <c r="D247" s="205" t="s">
        <v>180</v>
      </c>
      <c r="E247" s="206" t="s">
        <v>323</v>
      </c>
      <c r="F247" s="207" t="s">
        <v>324</v>
      </c>
      <c r="G247" s="208" t="s">
        <v>210</v>
      </c>
      <c r="H247" s="209">
        <v>19.600000000000001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46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184</v>
      </c>
      <c r="AT247" s="217" t="s">
        <v>180</v>
      </c>
      <c r="AU247" s="217" t="s">
        <v>185</v>
      </c>
      <c r="AY247" s="18" t="s">
        <v>177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185</v>
      </c>
      <c r="BK247" s="218">
        <f>ROUND(I247*H247,2)</f>
        <v>0</v>
      </c>
      <c r="BL247" s="18" t="s">
        <v>184</v>
      </c>
      <c r="BM247" s="217" t="s">
        <v>325</v>
      </c>
    </row>
    <row r="248" spans="1:65" s="2" customFormat="1" ht="16.5" customHeight="1">
      <c r="A248" s="35"/>
      <c r="B248" s="36"/>
      <c r="C248" s="205" t="s">
        <v>326</v>
      </c>
      <c r="D248" s="205" t="s">
        <v>180</v>
      </c>
      <c r="E248" s="206" t="s">
        <v>327</v>
      </c>
      <c r="F248" s="207" t="s">
        <v>328</v>
      </c>
      <c r="G248" s="208" t="s">
        <v>210</v>
      </c>
      <c r="H248" s="209">
        <v>19.600000000000001</v>
      </c>
      <c r="I248" s="210"/>
      <c r="J248" s="211">
        <f>ROUND(I248*H248,2)</f>
        <v>0</v>
      </c>
      <c r="K248" s="212"/>
      <c r="L248" s="40"/>
      <c r="M248" s="213" t="s">
        <v>1</v>
      </c>
      <c r="N248" s="214" t="s">
        <v>46</v>
      </c>
      <c r="O248" s="72"/>
      <c r="P248" s="215">
        <f>O248*H248</f>
        <v>0</v>
      </c>
      <c r="Q248" s="215">
        <v>5.6999999999999998E-4</v>
      </c>
      <c r="R248" s="215">
        <f>Q248*H248</f>
        <v>1.1172E-2</v>
      </c>
      <c r="S248" s="215">
        <v>0</v>
      </c>
      <c r="T248" s="21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184</v>
      </c>
      <c r="AT248" s="217" t="s">
        <v>180</v>
      </c>
      <c r="AU248" s="217" t="s">
        <v>185</v>
      </c>
      <c r="AY248" s="18" t="s">
        <v>177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185</v>
      </c>
      <c r="BK248" s="218">
        <f>ROUND(I248*H248,2)</f>
        <v>0</v>
      </c>
      <c r="BL248" s="18" t="s">
        <v>184</v>
      </c>
      <c r="BM248" s="217" t="s">
        <v>329</v>
      </c>
    </row>
    <row r="249" spans="1:65" s="2" customFormat="1" ht="33" customHeight="1">
      <c r="A249" s="35"/>
      <c r="B249" s="36"/>
      <c r="C249" s="205" t="s">
        <v>330</v>
      </c>
      <c r="D249" s="205" t="s">
        <v>180</v>
      </c>
      <c r="E249" s="206" t="s">
        <v>331</v>
      </c>
      <c r="F249" s="207" t="s">
        <v>332</v>
      </c>
      <c r="G249" s="208" t="s">
        <v>192</v>
      </c>
      <c r="H249" s="209">
        <v>1</v>
      </c>
      <c r="I249" s="210"/>
      <c r="J249" s="211">
        <f>ROUND(I249*H249,2)</f>
        <v>0</v>
      </c>
      <c r="K249" s="212"/>
      <c r="L249" s="40"/>
      <c r="M249" s="213" t="s">
        <v>1</v>
      </c>
      <c r="N249" s="214" t="s">
        <v>46</v>
      </c>
      <c r="O249" s="72"/>
      <c r="P249" s="215">
        <f>O249*H249</f>
        <v>0</v>
      </c>
      <c r="Q249" s="215">
        <v>0.44169999999999998</v>
      </c>
      <c r="R249" s="215">
        <f>Q249*H249</f>
        <v>0.44169999999999998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184</v>
      </c>
      <c r="AT249" s="217" t="s">
        <v>180</v>
      </c>
      <c r="AU249" s="217" t="s">
        <v>185</v>
      </c>
      <c r="AY249" s="18" t="s">
        <v>177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185</v>
      </c>
      <c r="BK249" s="218">
        <f>ROUND(I249*H249,2)</f>
        <v>0</v>
      </c>
      <c r="BL249" s="18" t="s">
        <v>184</v>
      </c>
      <c r="BM249" s="217" t="s">
        <v>333</v>
      </c>
    </row>
    <row r="250" spans="1:65" s="2" customFormat="1" ht="21.75" customHeight="1">
      <c r="A250" s="35"/>
      <c r="B250" s="36"/>
      <c r="C250" s="205" t="s">
        <v>334</v>
      </c>
      <c r="D250" s="205" t="s">
        <v>180</v>
      </c>
      <c r="E250" s="206" t="s">
        <v>335</v>
      </c>
      <c r="F250" s="207" t="s">
        <v>336</v>
      </c>
      <c r="G250" s="208" t="s">
        <v>192</v>
      </c>
      <c r="H250" s="209">
        <v>1</v>
      </c>
      <c r="I250" s="210"/>
      <c r="J250" s="211">
        <f>ROUND(I250*H250,2)</f>
        <v>0</v>
      </c>
      <c r="K250" s="212"/>
      <c r="L250" s="40"/>
      <c r="M250" s="213" t="s">
        <v>1</v>
      </c>
      <c r="N250" s="214" t="s">
        <v>46</v>
      </c>
      <c r="O250" s="72"/>
      <c r="P250" s="215">
        <f>O250*H250</f>
        <v>0</v>
      </c>
      <c r="Q250" s="215">
        <v>5.3620000000000001E-2</v>
      </c>
      <c r="R250" s="215">
        <f>Q250*H250</f>
        <v>5.3620000000000001E-2</v>
      </c>
      <c r="S250" s="215">
        <v>0</v>
      </c>
      <c r="T250" s="21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184</v>
      </c>
      <c r="AT250" s="217" t="s">
        <v>180</v>
      </c>
      <c r="AU250" s="217" t="s">
        <v>185</v>
      </c>
      <c r="AY250" s="18" t="s">
        <v>177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185</v>
      </c>
      <c r="BK250" s="218">
        <f>ROUND(I250*H250,2)</f>
        <v>0</v>
      </c>
      <c r="BL250" s="18" t="s">
        <v>184</v>
      </c>
      <c r="BM250" s="217" t="s">
        <v>337</v>
      </c>
    </row>
    <row r="251" spans="1:65" s="2" customFormat="1" ht="16.5" customHeight="1">
      <c r="A251" s="35"/>
      <c r="B251" s="36"/>
      <c r="C251" s="263" t="s">
        <v>338</v>
      </c>
      <c r="D251" s="263" t="s">
        <v>339</v>
      </c>
      <c r="E251" s="264" t="s">
        <v>340</v>
      </c>
      <c r="F251" s="265" t="s">
        <v>341</v>
      </c>
      <c r="G251" s="266" t="s">
        <v>192</v>
      </c>
      <c r="H251" s="267">
        <v>1</v>
      </c>
      <c r="I251" s="268"/>
      <c r="J251" s="269">
        <f>ROUND(I251*H251,2)</f>
        <v>0</v>
      </c>
      <c r="K251" s="270"/>
      <c r="L251" s="271"/>
      <c r="M251" s="272" t="s">
        <v>1</v>
      </c>
      <c r="N251" s="273" t="s">
        <v>46</v>
      </c>
      <c r="O251" s="72"/>
      <c r="P251" s="215">
        <f>O251*H251</f>
        <v>0</v>
      </c>
      <c r="Q251" s="215">
        <v>5.2999999999999999E-2</v>
      </c>
      <c r="R251" s="215">
        <f>Q251*H251</f>
        <v>5.2999999999999999E-2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226</v>
      </c>
      <c r="AT251" s="217" t="s">
        <v>339</v>
      </c>
      <c r="AU251" s="217" t="s">
        <v>185</v>
      </c>
      <c r="AY251" s="18" t="s">
        <v>177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185</v>
      </c>
      <c r="BK251" s="218">
        <f>ROUND(I251*H251,2)</f>
        <v>0</v>
      </c>
      <c r="BL251" s="18" t="s">
        <v>184</v>
      </c>
      <c r="BM251" s="217" t="s">
        <v>342</v>
      </c>
    </row>
    <row r="252" spans="1:65" s="12" customFormat="1" ht="22.8" customHeight="1">
      <c r="B252" s="189"/>
      <c r="C252" s="190"/>
      <c r="D252" s="191" t="s">
        <v>79</v>
      </c>
      <c r="E252" s="203" t="s">
        <v>233</v>
      </c>
      <c r="F252" s="203" t="s">
        <v>343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SUM(P253:P267)</f>
        <v>0</v>
      </c>
      <c r="Q252" s="197"/>
      <c r="R252" s="198">
        <f>SUM(R253:R267)</f>
        <v>1.7505000000000003E-3</v>
      </c>
      <c r="S252" s="197"/>
      <c r="T252" s="199">
        <f>SUM(T253:T267)</f>
        <v>4.8475950000000001</v>
      </c>
      <c r="AR252" s="200" t="s">
        <v>88</v>
      </c>
      <c r="AT252" s="201" t="s">
        <v>79</v>
      </c>
      <c r="AU252" s="201" t="s">
        <v>88</v>
      </c>
      <c r="AY252" s="200" t="s">
        <v>177</v>
      </c>
      <c r="BK252" s="202">
        <f>SUM(BK253:BK267)</f>
        <v>0</v>
      </c>
    </row>
    <row r="253" spans="1:65" s="2" customFormat="1" ht="21.75" customHeight="1">
      <c r="A253" s="35"/>
      <c r="B253" s="36"/>
      <c r="C253" s="205" t="s">
        <v>344</v>
      </c>
      <c r="D253" s="205" t="s">
        <v>180</v>
      </c>
      <c r="E253" s="206" t="s">
        <v>345</v>
      </c>
      <c r="F253" s="207" t="s">
        <v>346</v>
      </c>
      <c r="G253" s="208" t="s">
        <v>210</v>
      </c>
      <c r="H253" s="209">
        <v>39.700000000000003</v>
      </c>
      <c r="I253" s="210"/>
      <c r="J253" s="211">
        <f>ROUND(I253*H253,2)</f>
        <v>0</v>
      </c>
      <c r="K253" s="212"/>
      <c r="L253" s="40"/>
      <c r="M253" s="213" t="s">
        <v>1</v>
      </c>
      <c r="N253" s="214" t="s">
        <v>46</v>
      </c>
      <c r="O253" s="72"/>
      <c r="P253" s="215">
        <f>O253*H253</f>
        <v>0</v>
      </c>
      <c r="Q253" s="215">
        <v>4.0000000000000003E-5</v>
      </c>
      <c r="R253" s="215">
        <f>Q253*H253</f>
        <v>1.5880000000000002E-3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184</v>
      </c>
      <c r="AT253" s="217" t="s">
        <v>180</v>
      </c>
      <c r="AU253" s="217" t="s">
        <v>185</v>
      </c>
      <c r="AY253" s="18" t="s">
        <v>177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185</v>
      </c>
      <c r="BK253" s="218">
        <f>ROUND(I253*H253,2)</f>
        <v>0</v>
      </c>
      <c r="BL253" s="18" t="s">
        <v>184</v>
      </c>
      <c r="BM253" s="217" t="s">
        <v>347</v>
      </c>
    </row>
    <row r="254" spans="1:65" s="14" customFormat="1" ht="10.199999999999999">
      <c r="B254" s="230"/>
      <c r="C254" s="231"/>
      <c r="D254" s="221" t="s">
        <v>187</v>
      </c>
      <c r="E254" s="232" t="s">
        <v>1</v>
      </c>
      <c r="F254" s="233" t="s">
        <v>1036</v>
      </c>
      <c r="G254" s="231"/>
      <c r="H254" s="234">
        <v>39.700000000000003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187</v>
      </c>
      <c r="AU254" s="240" t="s">
        <v>185</v>
      </c>
      <c r="AV254" s="14" t="s">
        <v>185</v>
      </c>
      <c r="AW254" s="14" t="s">
        <v>36</v>
      </c>
      <c r="AX254" s="14" t="s">
        <v>88</v>
      </c>
      <c r="AY254" s="240" t="s">
        <v>177</v>
      </c>
    </row>
    <row r="255" spans="1:65" s="2" customFormat="1" ht="21.75" customHeight="1">
      <c r="A255" s="35"/>
      <c r="B255" s="36"/>
      <c r="C255" s="205" t="s">
        <v>349</v>
      </c>
      <c r="D255" s="205" t="s">
        <v>180</v>
      </c>
      <c r="E255" s="206" t="s">
        <v>350</v>
      </c>
      <c r="F255" s="207" t="s">
        <v>351</v>
      </c>
      <c r="G255" s="208" t="s">
        <v>210</v>
      </c>
      <c r="H255" s="209">
        <v>14.345000000000001</v>
      </c>
      <c r="I255" s="210"/>
      <c r="J255" s="211">
        <f>ROUND(I255*H255,2)</f>
        <v>0</v>
      </c>
      <c r="K255" s="212"/>
      <c r="L255" s="40"/>
      <c r="M255" s="213" t="s">
        <v>1</v>
      </c>
      <c r="N255" s="214" t="s">
        <v>46</v>
      </c>
      <c r="O255" s="72"/>
      <c r="P255" s="215">
        <f>O255*H255</f>
        <v>0</v>
      </c>
      <c r="Q255" s="215">
        <v>0</v>
      </c>
      <c r="R255" s="215">
        <f>Q255*H255</f>
        <v>0</v>
      </c>
      <c r="S255" s="215">
        <v>0.13100000000000001</v>
      </c>
      <c r="T255" s="216">
        <f>S255*H255</f>
        <v>1.8791950000000002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184</v>
      </c>
      <c r="AT255" s="217" t="s">
        <v>180</v>
      </c>
      <c r="AU255" s="217" t="s">
        <v>185</v>
      </c>
      <c r="AY255" s="18" t="s">
        <v>177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185</v>
      </c>
      <c r="BK255" s="218">
        <f>ROUND(I255*H255,2)</f>
        <v>0</v>
      </c>
      <c r="BL255" s="18" t="s">
        <v>184</v>
      </c>
      <c r="BM255" s="217" t="s">
        <v>352</v>
      </c>
    </row>
    <row r="256" spans="1:65" s="13" customFormat="1" ht="10.199999999999999">
      <c r="B256" s="219"/>
      <c r="C256" s="220"/>
      <c r="D256" s="221" t="s">
        <v>187</v>
      </c>
      <c r="E256" s="222" t="s">
        <v>1</v>
      </c>
      <c r="F256" s="223" t="s">
        <v>353</v>
      </c>
      <c r="G256" s="220"/>
      <c r="H256" s="222" t="s">
        <v>1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187</v>
      </c>
      <c r="AU256" s="229" t="s">
        <v>185</v>
      </c>
      <c r="AV256" s="13" t="s">
        <v>88</v>
      </c>
      <c r="AW256" s="13" t="s">
        <v>36</v>
      </c>
      <c r="AX256" s="13" t="s">
        <v>80</v>
      </c>
      <c r="AY256" s="229" t="s">
        <v>177</v>
      </c>
    </row>
    <row r="257" spans="1:65" s="14" customFormat="1" ht="10.199999999999999">
      <c r="B257" s="230"/>
      <c r="C257" s="231"/>
      <c r="D257" s="221" t="s">
        <v>187</v>
      </c>
      <c r="E257" s="232" t="s">
        <v>1</v>
      </c>
      <c r="F257" s="233" t="s">
        <v>1037</v>
      </c>
      <c r="G257" s="231"/>
      <c r="H257" s="234">
        <v>14.345000000000001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187</v>
      </c>
      <c r="AU257" s="240" t="s">
        <v>185</v>
      </c>
      <c r="AV257" s="14" t="s">
        <v>185</v>
      </c>
      <c r="AW257" s="14" t="s">
        <v>36</v>
      </c>
      <c r="AX257" s="14" t="s">
        <v>80</v>
      </c>
      <c r="AY257" s="240" t="s">
        <v>177</v>
      </c>
    </row>
    <row r="258" spans="1:65" s="15" customFormat="1" ht="10.199999999999999">
      <c r="B258" s="241"/>
      <c r="C258" s="242"/>
      <c r="D258" s="221" t="s">
        <v>187</v>
      </c>
      <c r="E258" s="243" t="s">
        <v>1</v>
      </c>
      <c r="F258" s="244" t="s">
        <v>217</v>
      </c>
      <c r="G258" s="242"/>
      <c r="H258" s="245">
        <v>14.345000000000001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187</v>
      </c>
      <c r="AU258" s="251" t="s">
        <v>185</v>
      </c>
      <c r="AV258" s="15" t="s">
        <v>184</v>
      </c>
      <c r="AW258" s="15" t="s">
        <v>36</v>
      </c>
      <c r="AX258" s="15" t="s">
        <v>88</v>
      </c>
      <c r="AY258" s="251" t="s">
        <v>177</v>
      </c>
    </row>
    <row r="259" spans="1:65" s="2" customFormat="1" ht="21.75" customHeight="1">
      <c r="A259" s="35"/>
      <c r="B259" s="36"/>
      <c r="C259" s="205" t="s">
        <v>355</v>
      </c>
      <c r="D259" s="205" t="s">
        <v>180</v>
      </c>
      <c r="E259" s="206" t="s">
        <v>356</v>
      </c>
      <c r="F259" s="207" t="s">
        <v>357</v>
      </c>
      <c r="G259" s="208" t="s">
        <v>210</v>
      </c>
      <c r="H259" s="209">
        <v>6.0720000000000001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46</v>
      </c>
      <c r="O259" s="72"/>
      <c r="P259" s="215">
        <f>O259*H259</f>
        <v>0</v>
      </c>
      <c r="Q259" s="215">
        <v>0</v>
      </c>
      <c r="R259" s="215">
        <f>Q259*H259</f>
        <v>0</v>
      </c>
      <c r="S259" s="215">
        <v>0.1</v>
      </c>
      <c r="T259" s="216">
        <f>S259*H259</f>
        <v>0.60720000000000007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184</v>
      </c>
      <c r="AT259" s="217" t="s">
        <v>180</v>
      </c>
      <c r="AU259" s="217" t="s">
        <v>185</v>
      </c>
      <c r="AY259" s="18" t="s">
        <v>177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185</v>
      </c>
      <c r="BK259" s="218">
        <f>ROUND(I259*H259,2)</f>
        <v>0</v>
      </c>
      <c r="BL259" s="18" t="s">
        <v>184</v>
      </c>
      <c r="BM259" s="217" t="s">
        <v>358</v>
      </c>
    </row>
    <row r="260" spans="1:65" s="14" customFormat="1" ht="10.199999999999999">
      <c r="B260" s="230"/>
      <c r="C260" s="231"/>
      <c r="D260" s="221" t="s">
        <v>187</v>
      </c>
      <c r="E260" s="232" t="s">
        <v>1</v>
      </c>
      <c r="F260" s="233" t="s">
        <v>1038</v>
      </c>
      <c r="G260" s="231"/>
      <c r="H260" s="234">
        <v>6.0720000000000001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187</v>
      </c>
      <c r="AU260" s="240" t="s">
        <v>185</v>
      </c>
      <c r="AV260" s="14" t="s">
        <v>185</v>
      </c>
      <c r="AW260" s="14" t="s">
        <v>36</v>
      </c>
      <c r="AX260" s="14" t="s">
        <v>88</v>
      </c>
      <c r="AY260" s="240" t="s">
        <v>177</v>
      </c>
    </row>
    <row r="261" spans="1:65" s="2" customFormat="1" ht="21.75" customHeight="1">
      <c r="A261" s="35"/>
      <c r="B261" s="36"/>
      <c r="C261" s="205" t="s">
        <v>360</v>
      </c>
      <c r="D261" s="205" t="s">
        <v>180</v>
      </c>
      <c r="E261" s="206" t="s">
        <v>361</v>
      </c>
      <c r="F261" s="207" t="s">
        <v>362</v>
      </c>
      <c r="G261" s="208" t="s">
        <v>210</v>
      </c>
      <c r="H261" s="209">
        <v>19.600000000000001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46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0.09</v>
      </c>
      <c r="T261" s="216">
        <f>S261*H261</f>
        <v>1.764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184</v>
      </c>
      <c r="AT261" s="217" t="s">
        <v>180</v>
      </c>
      <c r="AU261" s="217" t="s">
        <v>185</v>
      </c>
      <c r="AY261" s="18" t="s">
        <v>177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185</v>
      </c>
      <c r="BK261" s="218">
        <f>ROUND(I261*H261,2)</f>
        <v>0</v>
      </c>
      <c r="BL261" s="18" t="s">
        <v>184</v>
      </c>
      <c r="BM261" s="217" t="s">
        <v>363</v>
      </c>
    </row>
    <row r="262" spans="1:65" s="2" customFormat="1" ht="16.5" customHeight="1">
      <c r="A262" s="35"/>
      <c r="B262" s="36"/>
      <c r="C262" s="205" t="s">
        <v>364</v>
      </c>
      <c r="D262" s="205" t="s">
        <v>180</v>
      </c>
      <c r="E262" s="206" t="s">
        <v>365</v>
      </c>
      <c r="F262" s="207" t="s">
        <v>366</v>
      </c>
      <c r="G262" s="208" t="s">
        <v>210</v>
      </c>
      <c r="H262" s="209">
        <v>7.2</v>
      </c>
      <c r="I262" s="210"/>
      <c r="J262" s="211">
        <f>ROUND(I262*H262,2)</f>
        <v>0</v>
      </c>
      <c r="K262" s="212"/>
      <c r="L262" s="40"/>
      <c r="M262" s="213" t="s">
        <v>1</v>
      </c>
      <c r="N262" s="214" t="s">
        <v>46</v>
      </c>
      <c r="O262" s="72"/>
      <c r="P262" s="215">
        <f>O262*H262</f>
        <v>0</v>
      </c>
      <c r="Q262" s="215">
        <v>0</v>
      </c>
      <c r="R262" s="215">
        <f>Q262*H262</f>
        <v>0</v>
      </c>
      <c r="S262" s="215">
        <v>7.5999999999999998E-2</v>
      </c>
      <c r="T262" s="216">
        <f>S262*H262</f>
        <v>0.54720000000000002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184</v>
      </c>
      <c r="AT262" s="217" t="s">
        <v>180</v>
      </c>
      <c r="AU262" s="217" t="s">
        <v>185</v>
      </c>
      <c r="AY262" s="18" t="s">
        <v>177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185</v>
      </c>
      <c r="BK262" s="218">
        <f>ROUND(I262*H262,2)</f>
        <v>0</v>
      </c>
      <c r="BL262" s="18" t="s">
        <v>184</v>
      </c>
      <c r="BM262" s="217" t="s">
        <v>367</v>
      </c>
    </row>
    <row r="263" spans="1:65" s="2" customFormat="1" ht="21.75" customHeight="1">
      <c r="A263" s="35"/>
      <c r="B263" s="36"/>
      <c r="C263" s="205" t="s">
        <v>368</v>
      </c>
      <c r="D263" s="205" t="s">
        <v>180</v>
      </c>
      <c r="E263" s="206" t="s">
        <v>369</v>
      </c>
      <c r="F263" s="207" t="s">
        <v>370</v>
      </c>
      <c r="G263" s="208" t="s">
        <v>371</v>
      </c>
      <c r="H263" s="209">
        <v>1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46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1.2999999999999999E-2</v>
      </c>
      <c r="T263" s="216">
        <f>S263*H263</f>
        <v>1.2999999999999999E-2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184</v>
      </c>
      <c r="AT263" s="217" t="s">
        <v>180</v>
      </c>
      <c r="AU263" s="217" t="s">
        <v>185</v>
      </c>
      <c r="AY263" s="18" t="s">
        <v>177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185</v>
      </c>
      <c r="BK263" s="218">
        <f>ROUND(I263*H263,2)</f>
        <v>0</v>
      </c>
      <c r="BL263" s="18" t="s">
        <v>184</v>
      </c>
      <c r="BM263" s="217" t="s">
        <v>372</v>
      </c>
    </row>
    <row r="264" spans="1:65" s="2" customFormat="1" ht="21.75" customHeight="1">
      <c r="A264" s="35"/>
      <c r="B264" s="36"/>
      <c r="C264" s="205" t="s">
        <v>373</v>
      </c>
      <c r="D264" s="205" t="s">
        <v>180</v>
      </c>
      <c r="E264" s="206" t="s">
        <v>374</v>
      </c>
      <c r="F264" s="207" t="s">
        <v>375</v>
      </c>
      <c r="G264" s="208" t="s">
        <v>371</v>
      </c>
      <c r="H264" s="209">
        <v>1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46</v>
      </c>
      <c r="O264" s="72"/>
      <c r="P264" s="215">
        <f>O264*H264</f>
        <v>0</v>
      </c>
      <c r="Q264" s="215">
        <v>0</v>
      </c>
      <c r="R264" s="215">
        <f>Q264*H264</f>
        <v>0</v>
      </c>
      <c r="S264" s="215">
        <v>3.6999999999999998E-2</v>
      </c>
      <c r="T264" s="216">
        <f>S264*H264</f>
        <v>3.6999999999999998E-2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184</v>
      </c>
      <c r="AT264" s="217" t="s">
        <v>180</v>
      </c>
      <c r="AU264" s="217" t="s">
        <v>185</v>
      </c>
      <c r="AY264" s="18" t="s">
        <v>177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185</v>
      </c>
      <c r="BK264" s="218">
        <f>ROUND(I264*H264,2)</f>
        <v>0</v>
      </c>
      <c r="BL264" s="18" t="s">
        <v>184</v>
      </c>
      <c r="BM264" s="217" t="s">
        <v>376</v>
      </c>
    </row>
    <row r="265" spans="1:65" s="2" customFormat="1" ht="21.75" customHeight="1">
      <c r="A265" s="35"/>
      <c r="B265" s="36"/>
      <c r="C265" s="205" t="s">
        <v>377</v>
      </c>
      <c r="D265" s="205" t="s">
        <v>180</v>
      </c>
      <c r="E265" s="206" t="s">
        <v>378</v>
      </c>
      <c r="F265" s="207" t="s">
        <v>379</v>
      </c>
      <c r="G265" s="208" t="s">
        <v>203</v>
      </c>
      <c r="H265" s="209">
        <v>0.25</v>
      </c>
      <c r="I265" s="210"/>
      <c r="J265" s="211">
        <f>ROUND(I265*H265,2)</f>
        <v>0</v>
      </c>
      <c r="K265" s="212"/>
      <c r="L265" s="40"/>
      <c r="M265" s="213" t="s">
        <v>1</v>
      </c>
      <c r="N265" s="214" t="s">
        <v>46</v>
      </c>
      <c r="O265" s="72"/>
      <c r="P265" s="215">
        <f>O265*H265</f>
        <v>0</v>
      </c>
      <c r="Q265" s="215">
        <v>6.4999999999999997E-4</v>
      </c>
      <c r="R265" s="215">
        <f>Q265*H265</f>
        <v>1.6249999999999999E-4</v>
      </c>
      <c r="S265" s="215">
        <v>0</v>
      </c>
      <c r="T265" s="21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184</v>
      </c>
      <c r="AT265" s="217" t="s">
        <v>180</v>
      </c>
      <c r="AU265" s="217" t="s">
        <v>185</v>
      </c>
      <c r="AY265" s="18" t="s">
        <v>177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185</v>
      </c>
      <c r="BK265" s="218">
        <f>ROUND(I265*H265,2)</f>
        <v>0</v>
      </c>
      <c r="BL265" s="18" t="s">
        <v>184</v>
      </c>
      <c r="BM265" s="217" t="s">
        <v>380</v>
      </c>
    </row>
    <row r="266" spans="1:65" s="13" customFormat="1" ht="10.199999999999999">
      <c r="B266" s="219"/>
      <c r="C266" s="220"/>
      <c r="D266" s="221" t="s">
        <v>187</v>
      </c>
      <c r="E266" s="222" t="s">
        <v>1</v>
      </c>
      <c r="F266" s="223" t="s">
        <v>381</v>
      </c>
      <c r="G266" s="220"/>
      <c r="H266" s="222" t="s">
        <v>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187</v>
      </c>
      <c r="AU266" s="229" t="s">
        <v>185</v>
      </c>
      <c r="AV266" s="13" t="s">
        <v>88</v>
      </c>
      <c r="AW266" s="13" t="s">
        <v>36</v>
      </c>
      <c r="AX266" s="13" t="s">
        <v>80</v>
      </c>
      <c r="AY266" s="229" t="s">
        <v>177</v>
      </c>
    </row>
    <row r="267" spans="1:65" s="14" customFormat="1" ht="10.199999999999999">
      <c r="B267" s="230"/>
      <c r="C267" s="231"/>
      <c r="D267" s="221" t="s">
        <v>187</v>
      </c>
      <c r="E267" s="232" t="s">
        <v>1</v>
      </c>
      <c r="F267" s="233" t="s">
        <v>382</v>
      </c>
      <c r="G267" s="231"/>
      <c r="H267" s="234">
        <v>0.25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187</v>
      </c>
      <c r="AU267" s="240" t="s">
        <v>185</v>
      </c>
      <c r="AV267" s="14" t="s">
        <v>185</v>
      </c>
      <c r="AW267" s="14" t="s">
        <v>36</v>
      </c>
      <c r="AX267" s="14" t="s">
        <v>88</v>
      </c>
      <c r="AY267" s="240" t="s">
        <v>177</v>
      </c>
    </row>
    <row r="268" spans="1:65" s="12" customFormat="1" ht="22.8" customHeight="1">
      <c r="B268" s="189"/>
      <c r="C268" s="190"/>
      <c r="D268" s="191" t="s">
        <v>79</v>
      </c>
      <c r="E268" s="203" t="s">
        <v>383</v>
      </c>
      <c r="F268" s="203" t="s">
        <v>384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SUM(P269:P273)</f>
        <v>0</v>
      </c>
      <c r="Q268" s="197"/>
      <c r="R268" s="198">
        <f>SUM(R269:R273)</f>
        <v>0</v>
      </c>
      <c r="S268" s="197"/>
      <c r="T268" s="199">
        <f>SUM(T269:T273)</f>
        <v>0</v>
      </c>
      <c r="AR268" s="200" t="s">
        <v>88</v>
      </c>
      <c r="AT268" s="201" t="s">
        <v>79</v>
      </c>
      <c r="AU268" s="201" t="s">
        <v>88</v>
      </c>
      <c r="AY268" s="200" t="s">
        <v>177</v>
      </c>
      <c r="BK268" s="202">
        <f>SUM(BK269:BK273)</f>
        <v>0</v>
      </c>
    </row>
    <row r="269" spans="1:65" s="2" customFormat="1" ht="21.75" customHeight="1">
      <c r="A269" s="35"/>
      <c r="B269" s="36"/>
      <c r="C269" s="205" t="s">
        <v>385</v>
      </c>
      <c r="D269" s="205" t="s">
        <v>180</v>
      </c>
      <c r="E269" s="206" t="s">
        <v>386</v>
      </c>
      <c r="F269" s="207" t="s">
        <v>387</v>
      </c>
      <c r="G269" s="208" t="s">
        <v>388</v>
      </c>
      <c r="H269" s="209">
        <v>5.7430000000000003</v>
      </c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46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184</v>
      </c>
      <c r="AT269" s="217" t="s">
        <v>180</v>
      </c>
      <c r="AU269" s="217" t="s">
        <v>185</v>
      </c>
      <c r="AY269" s="18" t="s">
        <v>177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185</v>
      </c>
      <c r="BK269" s="218">
        <f>ROUND(I269*H269,2)</f>
        <v>0</v>
      </c>
      <c r="BL269" s="18" t="s">
        <v>184</v>
      </c>
      <c r="BM269" s="217" t="s">
        <v>389</v>
      </c>
    </row>
    <row r="270" spans="1:65" s="2" customFormat="1" ht="21.75" customHeight="1">
      <c r="A270" s="35"/>
      <c r="B270" s="36"/>
      <c r="C270" s="205" t="s">
        <v>390</v>
      </c>
      <c r="D270" s="205" t="s">
        <v>180</v>
      </c>
      <c r="E270" s="206" t="s">
        <v>391</v>
      </c>
      <c r="F270" s="207" t="s">
        <v>392</v>
      </c>
      <c r="G270" s="208" t="s">
        <v>388</v>
      </c>
      <c r="H270" s="209">
        <v>5.7430000000000003</v>
      </c>
      <c r="I270" s="210"/>
      <c r="J270" s="211">
        <f>ROUND(I270*H270,2)</f>
        <v>0</v>
      </c>
      <c r="K270" s="212"/>
      <c r="L270" s="40"/>
      <c r="M270" s="213" t="s">
        <v>1</v>
      </c>
      <c r="N270" s="214" t="s">
        <v>46</v>
      </c>
      <c r="O270" s="72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184</v>
      </c>
      <c r="AT270" s="217" t="s">
        <v>180</v>
      </c>
      <c r="AU270" s="217" t="s">
        <v>185</v>
      </c>
      <c r="AY270" s="18" t="s">
        <v>177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185</v>
      </c>
      <c r="BK270" s="218">
        <f>ROUND(I270*H270,2)</f>
        <v>0</v>
      </c>
      <c r="BL270" s="18" t="s">
        <v>184</v>
      </c>
      <c r="BM270" s="217" t="s">
        <v>393</v>
      </c>
    </row>
    <row r="271" spans="1:65" s="2" customFormat="1" ht="21.75" customHeight="1">
      <c r="A271" s="35"/>
      <c r="B271" s="36"/>
      <c r="C271" s="205" t="s">
        <v>394</v>
      </c>
      <c r="D271" s="205" t="s">
        <v>180</v>
      </c>
      <c r="E271" s="206" t="s">
        <v>395</v>
      </c>
      <c r="F271" s="207" t="s">
        <v>396</v>
      </c>
      <c r="G271" s="208" t="s">
        <v>388</v>
      </c>
      <c r="H271" s="209">
        <v>166.905</v>
      </c>
      <c r="I271" s="210"/>
      <c r="J271" s="211">
        <f>ROUND(I271*H271,2)</f>
        <v>0</v>
      </c>
      <c r="K271" s="212"/>
      <c r="L271" s="40"/>
      <c r="M271" s="213" t="s">
        <v>1</v>
      </c>
      <c r="N271" s="214" t="s">
        <v>46</v>
      </c>
      <c r="O271" s="72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184</v>
      </c>
      <c r="AT271" s="217" t="s">
        <v>180</v>
      </c>
      <c r="AU271" s="217" t="s">
        <v>185</v>
      </c>
      <c r="AY271" s="18" t="s">
        <v>177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185</v>
      </c>
      <c r="BK271" s="218">
        <f>ROUND(I271*H271,2)</f>
        <v>0</v>
      </c>
      <c r="BL271" s="18" t="s">
        <v>184</v>
      </c>
      <c r="BM271" s="217" t="s">
        <v>397</v>
      </c>
    </row>
    <row r="272" spans="1:65" s="14" customFormat="1" ht="10.199999999999999">
      <c r="B272" s="230"/>
      <c r="C272" s="231"/>
      <c r="D272" s="221" t="s">
        <v>187</v>
      </c>
      <c r="E272" s="232" t="s">
        <v>1</v>
      </c>
      <c r="F272" s="233" t="s">
        <v>398</v>
      </c>
      <c r="G272" s="231"/>
      <c r="H272" s="234">
        <v>166.905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187</v>
      </c>
      <c r="AU272" s="240" t="s">
        <v>185</v>
      </c>
      <c r="AV272" s="14" t="s">
        <v>185</v>
      </c>
      <c r="AW272" s="14" t="s">
        <v>36</v>
      </c>
      <c r="AX272" s="14" t="s">
        <v>88</v>
      </c>
      <c r="AY272" s="240" t="s">
        <v>177</v>
      </c>
    </row>
    <row r="273" spans="1:65" s="2" customFormat="1" ht="21.75" customHeight="1">
      <c r="A273" s="35"/>
      <c r="B273" s="36"/>
      <c r="C273" s="205" t="s">
        <v>399</v>
      </c>
      <c r="D273" s="205" t="s">
        <v>180</v>
      </c>
      <c r="E273" s="206" t="s">
        <v>400</v>
      </c>
      <c r="F273" s="207" t="s">
        <v>401</v>
      </c>
      <c r="G273" s="208" t="s">
        <v>388</v>
      </c>
      <c r="H273" s="209">
        <v>5.7430000000000003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46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184</v>
      </c>
      <c r="AT273" s="217" t="s">
        <v>180</v>
      </c>
      <c r="AU273" s="217" t="s">
        <v>185</v>
      </c>
      <c r="AY273" s="18" t="s">
        <v>177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185</v>
      </c>
      <c r="BK273" s="218">
        <f>ROUND(I273*H273,2)</f>
        <v>0</v>
      </c>
      <c r="BL273" s="18" t="s">
        <v>184</v>
      </c>
      <c r="BM273" s="217" t="s">
        <v>402</v>
      </c>
    </row>
    <row r="274" spans="1:65" s="12" customFormat="1" ht="22.8" customHeight="1">
      <c r="B274" s="189"/>
      <c r="C274" s="190"/>
      <c r="D274" s="191" t="s">
        <v>79</v>
      </c>
      <c r="E274" s="203" t="s">
        <v>403</v>
      </c>
      <c r="F274" s="203" t="s">
        <v>404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P275</f>
        <v>0</v>
      </c>
      <c r="Q274" s="197"/>
      <c r="R274" s="198">
        <f>R275</f>
        <v>0</v>
      </c>
      <c r="S274" s="197"/>
      <c r="T274" s="199">
        <f>T275</f>
        <v>0</v>
      </c>
      <c r="AR274" s="200" t="s">
        <v>88</v>
      </c>
      <c r="AT274" s="201" t="s">
        <v>79</v>
      </c>
      <c r="AU274" s="201" t="s">
        <v>88</v>
      </c>
      <c r="AY274" s="200" t="s">
        <v>177</v>
      </c>
      <c r="BK274" s="202">
        <f>BK275</f>
        <v>0</v>
      </c>
    </row>
    <row r="275" spans="1:65" s="2" customFormat="1" ht="16.5" customHeight="1">
      <c r="A275" s="35"/>
      <c r="B275" s="36"/>
      <c r="C275" s="205" t="s">
        <v>405</v>
      </c>
      <c r="D275" s="205" t="s">
        <v>180</v>
      </c>
      <c r="E275" s="206" t="s">
        <v>406</v>
      </c>
      <c r="F275" s="207" t="s">
        <v>407</v>
      </c>
      <c r="G275" s="208" t="s">
        <v>388</v>
      </c>
      <c r="H275" s="209">
        <v>8.2799999999999994</v>
      </c>
      <c r="I275" s="210"/>
      <c r="J275" s="211">
        <f>ROUND(I275*H275,2)</f>
        <v>0</v>
      </c>
      <c r="K275" s="212"/>
      <c r="L275" s="40"/>
      <c r="M275" s="213" t="s">
        <v>1</v>
      </c>
      <c r="N275" s="214" t="s">
        <v>46</v>
      </c>
      <c r="O275" s="72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184</v>
      </c>
      <c r="AT275" s="217" t="s">
        <v>180</v>
      </c>
      <c r="AU275" s="217" t="s">
        <v>185</v>
      </c>
      <c r="AY275" s="18" t="s">
        <v>177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185</v>
      </c>
      <c r="BK275" s="218">
        <f>ROUND(I275*H275,2)</f>
        <v>0</v>
      </c>
      <c r="BL275" s="18" t="s">
        <v>184</v>
      </c>
      <c r="BM275" s="217" t="s">
        <v>408</v>
      </c>
    </row>
    <row r="276" spans="1:65" s="12" customFormat="1" ht="25.95" customHeight="1">
      <c r="B276" s="189"/>
      <c r="C276" s="190"/>
      <c r="D276" s="191" t="s">
        <v>79</v>
      </c>
      <c r="E276" s="192" t="s">
        <v>409</v>
      </c>
      <c r="F276" s="192" t="s">
        <v>410</v>
      </c>
      <c r="G276" s="190"/>
      <c r="H276" s="190"/>
      <c r="I276" s="193"/>
      <c r="J276" s="194">
        <f>BK276</f>
        <v>0</v>
      </c>
      <c r="K276" s="190"/>
      <c r="L276" s="195"/>
      <c r="M276" s="196"/>
      <c r="N276" s="197"/>
      <c r="O276" s="197"/>
      <c r="P276" s="198">
        <f>P277+P285+P296+P304+P314+P332+P334+P343+P375+P383+P386+P394+P412+P425+P439+P450+P453</f>
        <v>0</v>
      </c>
      <c r="Q276" s="197"/>
      <c r="R276" s="198">
        <f>R277+R285+R296+R304+R314+R332+R334+R343+R375+R383+R386+R394+R412+R425+R439+R450+R453</f>
        <v>1.2589185299999999</v>
      </c>
      <c r="S276" s="197"/>
      <c r="T276" s="199">
        <f>T277+T285+T296+T304+T314+T332+T334+T343+T375+T383+T386+T394+T412+T425+T439+T450+T453</f>
        <v>0.89524707999999997</v>
      </c>
      <c r="AR276" s="200" t="s">
        <v>185</v>
      </c>
      <c r="AT276" s="201" t="s">
        <v>79</v>
      </c>
      <c r="AU276" s="201" t="s">
        <v>80</v>
      </c>
      <c r="AY276" s="200" t="s">
        <v>177</v>
      </c>
      <c r="BK276" s="202">
        <f>BK277+BK285+BK296+BK304+BK314+BK332+BK334+BK343+BK375+BK383+BK386+BK394+BK412+BK425+BK439+BK450+BK453</f>
        <v>0</v>
      </c>
    </row>
    <row r="277" spans="1:65" s="12" customFormat="1" ht="22.8" customHeight="1">
      <c r="B277" s="189"/>
      <c r="C277" s="190"/>
      <c r="D277" s="191" t="s">
        <v>79</v>
      </c>
      <c r="E277" s="203" t="s">
        <v>411</v>
      </c>
      <c r="F277" s="203" t="s">
        <v>412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SUM(P278:P284)</f>
        <v>0</v>
      </c>
      <c r="Q277" s="197"/>
      <c r="R277" s="198">
        <f>SUM(R278:R284)</f>
        <v>9.2482079999999994E-2</v>
      </c>
      <c r="S277" s="197"/>
      <c r="T277" s="199">
        <f>SUM(T278:T284)</f>
        <v>0</v>
      </c>
      <c r="AR277" s="200" t="s">
        <v>185</v>
      </c>
      <c r="AT277" s="201" t="s">
        <v>79</v>
      </c>
      <c r="AU277" s="201" t="s">
        <v>88</v>
      </c>
      <c r="AY277" s="200" t="s">
        <v>177</v>
      </c>
      <c r="BK277" s="202">
        <f>SUM(BK278:BK284)</f>
        <v>0</v>
      </c>
    </row>
    <row r="278" spans="1:65" s="2" customFormat="1" ht="21.75" customHeight="1">
      <c r="A278" s="35"/>
      <c r="B278" s="36"/>
      <c r="C278" s="205" t="s">
        <v>413</v>
      </c>
      <c r="D278" s="205" t="s">
        <v>180</v>
      </c>
      <c r="E278" s="206" t="s">
        <v>414</v>
      </c>
      <c r="F278" s="207" t="s">
        <v>415</v>
      </c>
      <c r="G278" s="208" t="s">
        <v>210</v>
      </c>
      <c r="H278" s="209">
        <v>5.0999999999999996</v>
      </c>
      <c r="I278" s="210"/>
      <c r="J278" s="211">
        <f>ROUND(I278*H278,2)</f>
        <v>0</v>
      </c>
      <c r="K278" s="212"/>
      <c r="L278" s="40"/>
      <c r="M278" s="213" t="s">
        <v>1</v>
      </c>
      <c r="N278" s="214" t="s">
        <v>46</v>
      </c>
      <c r="O278" s="72"/>
      <c r="P278" s="215">
        <f>O278*H278</f>
        <v>0</v>
      </c>
      <c r="Q278" s="215">
        <v>6.0000000000000001E-3</v>
      </c>
      <c r="R278" s="215">
        <f>Q278*H278</f>
        <v>3.0599999999999999E-2</v>
      </c>
      <c r="S278" s="215">
        <v>0</v>
      </c>
      <c r="T278" s="21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263</v>
      </c>
      <c r="AT278" s="217" t="s">
        <v>180</v>
      </c>
      <c r="AU278" s="217" t="s">
        <v>185</v>
      </c>
      <c r="AY278" s="18" t="s">
        <v>177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185</v>
      </c>
      <c r="BK278" s="218">
        <f>ROUND(I278*H278,2)</f>
        <v>0</v>
      </c>
      <c r="BL278" s="18" t="s">
        <v>263</v>
      </c>
      <c r="BM278" s="217" t="s">
        <v>416</v>
      </c>
    </row>
    <row r="279" spans="1:65" s="14" customFormat="1" ht="10.199999999999999">
      <c r="B279" s="230"/>
      <c r="C279" s="231"/>
      <c r="D279" s="221" t="s">
        <v>187</v>
      </c>
      <c r="E279" s="232" t="s">
        <v>1</v>
      </c>
      <c r="F279" s="233" t="s">
        <v>417</v>
      </c>
      <c r="G279" s="231"/>
      <c r="H279" s="234">
        <v>5.0999999999999996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187</v>
      </c>
      <c r="AU279" s="240" t="s">
        <v>185</v>
      </c>
      <c r="AV279" s="14" t="s">
        <v>185</v>
      </c>
      <c r="AW279" s="14" t="s">
        <v>36</v>
      </c>
      <c r="AX279" s="14" t="s">
        <v>80</v>
      </c>
      <c r="AY279" s="240" t="s">
        <v>177</v>
      </c>
    </row>
    <row r="280" spans="1:65" s="15" customFormat="1" ht="10.199999999999999">
      <c r="B280" s="241"/>
      <c r="C280" s="242"/>
      <c r="D280" s="221" t="s">
        <v>187</v>
      </c>
      <c r="E280" s="243" t="s">
        <v>1</v>
      </c>
      <c r="F280" s="244" t="s">
        <v>217</v>
      </c>
      <c r="G280" s="242"/>
      <c r="H280" s="245">
        <v>5.0999999999999996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187</v>
      </c>
      <c r="AU280" s="251" t="s">
        <v>185</v>
      </c>
      <c r="AV280" s="15" t="s">
        <v>184</v>
      </c>
      <c r="AW280" s="15" t="s">
        <v>36</v>
      </c>
      <c r="AX280" s="15" t="s">
        <v>88</v>
      </c>
      <c r="AY280" s="251" t="s">
        <v>177</v>
      </c>
    </row>
    <row r="281" spans="1:65" s="2" customFormat="1" ht="21.75" customHeight="1">
      <c r="A281" s="35"/>
      <c r="B281" s="36"/>
      <c r="C281" s="205" t="s">
        <v>418</v>
      </c>
      <c r="D281" s="205" t="s">
        <v>180</v>
      </c>
      <c r="E281" s="206" t="s">
        <v>419</v>
      </c>
      <c r="F281" s="207" t="s">
        <v>420</v>
      </c>
      <c r="G281" s="208" t="s">
        <v>210</v>
      </c>
      <c r="H281" s="209">
        <v>10.128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46</v>
      </c>
      <c r="O281" s="72"/>
      <c r="P281" s="215">
        <f>O281*H281</f>
        <v>0</v>
      </c>
      <c r="Q281" s="215">
        <v>6.11E-3</v>
      </c>
      <c r="R281" s="215">
        <f>Q281*H281</f>
        <v>6.1882079999999999E-2</v>
      </c>
      <c r="S281" s="215">
        <v>0</v>
      </c>
      <c r="T281" s="21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263</v>
      </c>
      <c r="AT281" s="217" t="s">
        <v>180</v>
      </c>
      <c r="AU281" s="217" t="s">
        <v>185</v>
      </c>
      <c r="AY281" s="18" t="s">
        <v>177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185</v>
      </c>
      <c r="BK281" s="218">
        <f>ROUND(I281*H281,2)</f>
        <v>0</v>
      </c>
      <c r="BL281" s="18" t="s">
        <v>263</v>
      </c>
      <c r="BM281" s="217" t="s">
        <v>421</v>
      </c>
    </row>
    <row r="282" spans="1:65" s="14" customFormat="1" ht="10.199999999999999">
      <c r="B282" s="230"/>
      <c r="C282" s="231"/>
      <c r="D282" s="221" t="s">
        <v>187</v>
      </c>
      <c r="E282" s="232" t="s">
        <v>1</v>
      </c>
      <c r="F282" s="233" t="s">
        <v>422</v>
      </c>
      <c r="G282" s="231"/>
      <c r="H282" s="234">
        <v>10.128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187</v>
      </c>
      <c r="AU282" s="240" t="s">
        <v>185</v>
      </c>
      <c r="AV282" s="14" t="s">
        <v>185</v>
      </c>
      <c r="AW282" s="14" t="s">
        <v>36</v>
      </c>
      <c r="AX282" s="14" t="s">
        <v>80</v>
      </c>
      <c r="AY282" s="240" t="s">
        <v>177</v>
      </c>
    </row>
    <row r="283" spans="1:65" s="15" customFormat="1" ht="10.199999999999999">
      <c r="B283" s="241"/>
      <c r="C283" s="242"/>
      <c r="D283" s="221" t="s">
        <v>187</v>
      </c>
      <c r="E283" s="243" t="s">
        <v>1</v>
      </c>
      <c r="F283" s="244" t="s">
        <v>217</v>
      </c>
      <c r="G283" s="242"/>
      <c r="H283" s="245">
        <v>10.128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187</v>
      </c>
      <c r="AU283" s="251" t="s">
        <v>185</v>
      </c>
      <c r="AV283" s="15" t="s">
        <v>184</v>
      </c>
      <c r="AW283" s="15" t="s">
        <v>36</v>
      </c>
      <c r="AX283" s="15" t="s">
        <v>88</v>
      </c>
      <c r="AY283" s="251" t="s">
        <v>177</v>
      </c>
    </row>
    <row r="284" spans="1:65" s="2" customFormat="1" ht="21.75" customHeight="1">
      <c r="A284" s="35"/>
      <c r="B284" s="36"/>
      <c r="C284" s="205" t="s">
        <v>423</v>
      </c>
      <c r="D284" s="205" t="s">
        <v>180</v>
      </c>
      <c r="E284" s="206" t="s">
        <v>424</v>
      </c>
      <c r="F284" s="207" t="s">
        <v>425</v>
      </c>
      <c r="G284" s="208" t="s">
        <v>426</v>
      </c>
      <c r="H284" s="274"/>
      <c r="I284" s="210"/>
      <c r="J284" s="211">
        <f>ROUND(I284*H284,2)</f>
        <v>0</v>
      </c>
      <c r="K284" s="212"/>
      <c r="L284" s="40"/>
      <c r="M284" s="213" t="s">
        <v>1</v>
      </c>
      <c r="N284" s="214" t="s">
        <v>46</v>
      </c>
      <c r="O284" s="72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263</v>
      </c>
      <c r="AT284" s="217" t="s">
        <v>180</v>
      </c>
      <c r="AU284" s="217" t="s">
        <v>185</v>
      </c>
      <c r="AY284" s="18" t="s">
        <v>177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185</v>
      </c>
      <c r="BK284" s="218">
        <f>ROUND(I284*H284,2)</f>
        <v>0</v>
      </c>
      <c r="BL284" s="18" t="s">
        <v>263</v>
      </c>
      <c r="BM284" s="217" t="s">
        <v>427</v>
      </c>
    </row>
    <row r="285" spans="1:65" s="12" customFormat="1" ht="22.8" customHeight="1">
      <c r="B285" s="189"/>
      <c r="C285" s="190"/>
      <c r="D285" s="191" t="s">
        <v>79</v>
      </c>
      <c r="E285" s="203" t="s">
        <v>428</v>
      </c>
      <c r="F285" s="203" t="s">
        <v>429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SUM(P286:P295)</f>
        <v>0</v>
      </c>
      <c r="Q285" s="197"/>
      <c r="R285" s="198">
        <f>SUM(R286:R295)</f>
        <v>1.3594E-2</v>
      </c>
      <c r="S285" s="197"/>
      <c r="T285" s="199">
        <f>SUM(T286:T295)</f>
        <v>0</v>
      </c>
      <c r="AR285" s="200" t="s">
        <v>185</v>
      </c>
      <c r="AT285" s="201" t="s">
        <v>79</v>
      </c>
      <c r="AU285" s="201" t="s">
        <v>88</v>
      </c>
      <c r="AY285" s="200" t="s">
        <v>177</v>
      </c>
      <c r="BK285" s="202">
        <f>SUM(BK286:BK295)</f>
        <v>0</v>
      </c>
    </row>
    <row r="286" spans="1:65" s="2" customFormat="1" ht="21.75" customHeight="1">
      <c r="A286" s="35"/>
      <c r="B286" s="36"/>
      <c r="C286" s="205" t="s">
        <v>430</v>
      </c>
      <c r="D286" s="205" t="s">
        <v>180</v>
      </c>
      <c r="E286" s="206" t="s">
        <v>431</v>
      </c>
      <c r="F286" s="207" t="s">
        <v>432</v>
      </c>
      <c r="G286" s="208" t="s">
        <v>210</v>
      </c>
      <c r="H286" s="209">
        <v>5.0999999999999996</v>
      </c>
      <c r="I286" s="210"/>
      <c r="J286" s="211">
        <f>ROUND(I286*H286,2)</f>
        <v>0</v>
      </c>
      <c r="K286" s="212"/>
      <c r="L286" s="40"/>
      <c r="M286" s="213" t="s">
        <v>1</v>
      </c>
      <c r="N286" s="214" t="s">
        <v>46</v>
      </c>
      <c r="O286" s="72"/>
      <c r="P286" s="215">
        <f>O286*H286</f>
        <v>0</v>
      </c>
      <c r="Q286" s="215">
        <v>2.9999999999999997E-4</v>
      </c>
      <c r="R286" s="215">
        <f>Q286*H286</f>
        <v>1.5299999999999997E-3</v>
      </c>
      <c r="S286" s="215">
        <v>0</v>
      </c>
      <c r="T286" s="21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263</v>
      </c>
      <c r="AT286" s="217" t="s">
        <v>180</v>
      </c>
      <c r="AU286" s="217" t="s">
        <v>185</v>
      </c>
      <c r="AY286" s="18" t="s">
        <v>177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185</v>
      </c>
      <c r="BK286" s="218">
        <f>ROUND(I286*H286,2)</f>
        <v>0</v>
      </c>
      <c r="BL286" s="18" t="s">
        <v>263</v>
      </c>
      <c r="BM286" s="217" t="s">
        <v>433</v>
      </c>
    </row>
    <row r="287" spans="1:65" s="2" customFormat="1" ht="21.75" customHeight="1">
      <c r="A287" s="35"/>
      <c r="B287" s="36"/>
      <c r="C287" s="263" t="s">
        <v>434</v>
      </c>
      <c r="D287" s="263" t="s">
        <v>339</v>
      </c>
      <c r="E287" s="264" t="s">
        <v>435</v>
      </c>
      <c r="F287" s="265" t="s">
        <v>436</v>
      </c>
      <c r="G287" s="266" t="s">
        <v>210</v>
      </c>
      <c r="H287" s="267">
        <v>6</v>
      </c>
      <c r="I287" s="268"/>
      <c r="J287" s="269">
        <f>ROUND(I287*H287,2)</f>
        <v>0</v>
      </c>
      <c r="K287" s="270"/>
      <c r="L287" s="271"/>
      <c r="M287" s="272" t="s">
        <v>1</v>
      </c>
      <c r="N287" s="273" t="s">
        <v>46</v>
      </c>
      <c r="O287" s="72"/>
      <c r="P287" s="215">
        <f>O287*H287</f>
        <v>0</v>
      </c>
      <c r="Q287" s="215">
        <v>1.6800000000000001E-3</v>
      </c>
      <c r="R287" s="215">
        <f>Q287*H287</f>
        <v>1.008E-2</v>
      </c>
      <c r="S287" s="215">
        <v>0</v>
      </c>
      <c r="T287" s="21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360</v>
      </c>
      <c r="AT287" s="217" t="s">
        <v>339</v>
      </c>
      <c r="AU287" s="217" t="s">
        <v>185</v>
      </c>
      <c r="AY287" s="18" t="s">
        <v>177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185</v>
      </c>
      <c r="BK287" s="218">
        <f>ROUND(I287*H287,2)</f>
        <v>0</v>
      </c>
      <c r="BL287" s="18" t="s">
        <v>263</v>
      </c>
      <c r="BM287" s="217" t="s">
        <v>437</v>
      </c>
    </row>
    <row r="288" spans="1:65" s="14" customFormat="1" ht="20.399999999999999">
      <c r="B288" s="230"/>
      <c r="C288" s="231"/>
      <c r="D288" s="221" t="s">
        <v>187</v>
      </c>
      <c r="E288" s="231"/>
      <c r="F288" s="233" t="s">
        <v>438</v>
      </c>
      <c r="G288" s="231"/>
      <c r="H288" s="234">
        <v>6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187</v>
      </c>
      <c r="AU288" s="240" t="s">
        <v>185</v>
      </c>
      <c r="AV288" s="14" t="s">
        <v>185</v>
      </c>
      <c r="AW288" s="14" t="s">
        <v>4</v>
      </c>
      <c r="AX288" s="14" t="s">
        <v>88</v>
      </c>
      <c r="AY288" s="240" t="s">
        <v>177</v>
      </c>
    </row>
    <row r="289" spans="1:65" s="2" customFormat="1" ht="21.75" customHeight="1">
      <c r="A289" s="35"/>
      <c r="B289" s="36"/>
      <c r="C289" s="205" t="s">
        <v>439</v>
      </c>
      <c r="D289" s="205" t="s">
        <v>180</v>
      </c>
      <c r="E289" s="206" t="s">
        <v>440</v>
      </c>
      <c r="F289" s="207" t="s">
        <v>441</v>
      </c>
      <c r="G289" s="208" t="s">
        <v>203</v>
      </c>
      <c r="H289" s="209">
        <v>38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46</v>
      </c>
      <c r="O289" s="72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263</v>
      </c>
      <c r="AT289" s="217" t="s">
        <v>180</v>
      </c>
      <c r="AU289" s="217" t="s">
        <v>185</v>
      </c>
      <c r="AY289" s="18" t="s">
        <v>177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185</v>
      </c>
      <c r="BK289" s="218">
        <f>ROUND(I289*H289,2)</f>
        <v>0</v>
      </c>
      <c r="BL289" s="18" t="s">
        <v>263</v>
      </c>
      <c r="BM289" s="217" t="s">
        <v>442</v>
      </c>
    </row>
    <row r="290" spans="1:65" s="2" customFormat="1" ht="16.5" customHeight="1">
      <c r="A290" s="35"/>
      <c r="B290" s="36"/>
      <c r="C290" s="263" t="s">
        <v>443</v>
      </c>
      <c r="D290" s="263" t="s">
        <v>339</v>
      </c>
      <c r="E290" s="264" t="s">
        <v>444</v>
      </c>
      <c r="F290" s="265" t="s">
        <v>445</v>
      </c>
      <c r="G290" s="266" t="s">
        <v>203</v>
      </c>
      <c r="H290" s="267">
        <v>38</v>
      </c>
      <c r="I290" s="268"/>
      <c r="J290" s="269">
        <f>ROUND(I290*H290,2)</f>
        <v>0</v>
      </c>
      <c r="K290" s="270"/>
      <c r="L290" s="271"/>
      <c r="M290" s="272" t="s">
        <v>1</v>
      </c>
      <c r="N290" s="273" t="s">
        <v>46</v>
      </c>
      <c r="O290" s="72"/>
      <c r="P290" s="215">
        <f>O290*H290</f>
        <v>0</v>
      </c>
      <c r="Q290" s="215">
        <v>2.0000000000000002E-5</v>
      </c>
      <c r="R290" s="215">
        <f>Q290*H290</f>
        <v>7.6000000000000004E-4</v>
      </c>
      <c r="S290" s="215">
        <v>0</v>
      </c>
      <c r="T290" s="21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360</v>
      </c>
      <c r="AT290" s="217" t="s">
        <v>339</v>
      </c>
      <c r="AU290" s="217" t="s">
        <v>185</v>
      </c>
      <c r="AY290" s="18" t="s">
        <v>177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185</v>
      </c>
      <c r="BK290" s="218">
        <f>ROUND(I290*H290,2)</f>
        <v>0</v>
      </c>
      <c r="BL290" s="18" t="s">
        <v>263</v>
      </c>
      <c r="BM290" s="217" t="s">
        <v>446</v>
      </c>
    </row>
    <row r="291" spans="1:65" s="2" customFormat="1" ht="21.75" customHeight="1">
      <c r="A291" s="35"/>
      <c r="B291" s="36"/>
      <c r="C291" s="205" t="s">
        <v>447</v>
      </c>
      <c r="D291" s="205" t="s">
        <v>180</v>
      </c>
      <c r="E291" s="206" t="s">
        <v>448</v>
      </c>
      <c r="F291" s="207" t="s">
        <v>449</v>
      </c>
      <c r="G291" s="208" t="s">
        <v>203</v>
      </c>
      <c r="H291" s="209">
        <v>4</v>
      </c>
      <c r="I291" s="210"/>
      <c r="J291" s="211">
        <f>ROUND(I291*H291,2)</f>
        <v>0</v>
      </c>
      <c r="K291" s="212"/>
      <c r="L291" s="40"/>
      <c r="M291" s="213" t="s">
        <v>1</v>
      </c>
      <c r="N291" s="214" t="s">
        <v>46</v>
      </c>
      <c r="O291" s="72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263</v>
      </c>
      <c r="AT291" s="217" t="s">
        <v>180</v>
      </c>
      <c r="AU291" s="217" t="s">
        <v>185</v>
      </c>
      <c r="AY291" s="18" t="s">
        <v>177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185</v>
      </c>
      <c r="BK291" s="218">
        <f>ROUND(I291*H291,2)</f>
        <v>0</v>
      </c>
      <c r="BL291" s="18" t="s">
        <v>263</v>
      </c>
      <c r="BM291" s="217" t="s">
        <v>450</v>
      </c>
    </row>
    <row r="292" spans="1:65" s="2" customFormat="1" ht="21.75" customHeight="1">
      <c r="A292" s="35"/>
      <c r="B292" s="36"/>
      <c r="C292" s="205" t="s">
        <v>451</v>
      </c>
      <c r="D292" s="205" t="s">
        <v>180</v>
      </c>
      <c r="E292" s="206" t="s">
        <v>452</v>
      </c>
      <c r="F292" s="207" t="s">
        <v>453</v>
      </c>
      <c r="G292" s="208" t="s">
        <v>210</v>
      </c>
      <c r="H292" s="209">
        <v>5.0999999999999996</v>
      </c>
      <c r="I292" s="210"/>
      <c r="J292" s="211">
        <f>ROUND(I292*H292,2)</f>
        <v>0</v>
      </c>
      <c r="K292" s="212"/>
      <c r="L292" s="40"/>
      <c r="M292" s="213" t="s">
        <v>1</v>
      </c>
      <c r="N292" s="214" t="s">
        <v>46</v>
      </c>
      <c r="O292" s="72"/>
      <c r="P292" s="215">
        <f>O292*H292</f>
        <v>0</v>
      </c>
      <c r="Q292" s="215">
        <v>4.0000000000000003E-5</v>
      </c>
      <c r="R292" s="215">
        <f>Q292*H292</f>
        <v>2.04E-4</v>
      </c>
      <c r="S292" s="215">
        <v>0</v>
      </c>
      <c r="T292" s="21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263</v>
      </c>
      <c r="AT292" s="217" t="s">
        <v>180</v>
      </c>
      <c r="AU292" s="217" t="s">
        <v>185</v>
      </c>
      <c r="AY292" s="18" t="s">
        <v>177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185</v>
      </c>
      <c r="BK292" s="218">
        <f>ROUND(I292*H292,2)</f>
        <v>0</v>
      </c>
      <c r="BL292" s="18" t="s">
        <v>263</v>
      </c>
      <c r="BM292" s="217" t="s">
        <v>454</v>
      </c>
    </row>
    <row r="293" spans="1:65" s="2" customFormat="1" ht="16.5" customHeight="1">
      <c r="A293" s="35"/>
      <c r="B293" s="36"/>
      <c r="C293" s="263" t="s">
        <v>455</v>
      </c>
      <c r="D293" s="263" t="s">
        <v>339</v>
      </c>
      <c r="E293" s="264" t="s">
        <v>456</v>
      </c>
      <c r="F293" s="265" t="s">
        <v>457</v>
      </c>
      <c r="G293" s="266" t="s">
        <v>210</v>
      </c>
      <c r="H293" s="267">
        <v>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46</v>
      </c>
      <c r="O293" s="72"/>
      <c r="P293" s="215">
        <f>O293*H293</f>
        <v>0</v>
      </c>
      <c r="Q293" s="215">
        <v>1.7000000000000001E-4</v>
      </c>
      <c r="R293" s="215">
        <f>Q293*H293</f>
        <v>1.0200000000000001E-3</v>
      </c>
      <c r="S293" s="215">
        <v>0</v>
      </c>
      <c r="T293" s="21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360</v>
      </c>
      <c r="AT293" s="217" t="s">
        <v>339</v>
      </c>
      <c r="AU293" s="217" t="s">
        <v>185</v>
      </c>
      <c r="AY293" s="18" t="s">
        <v>177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185</v>
      </c>
      <c r="BK293" s="218">
        <f>ROUND(I293*H293,2)</f>
        <v>0</v>
      </c>
      <c r="BL293" s="18" t="s">
        <v>263</v>
      </c>
      <c r="BM293" s="217" t="s">
        <v>458</v>
      </c>
    </row>
    <row r="294" spans="1:65" s="14" customFormat="1" ht="10.199999999999999">
      <c r="B294" s="230"/>
      <c r="C294" s="231"/>
      <c r="D294" s="221" t="s">
        <v>187</v>
      </c>
      <c r="E294" s="231"/>
      <c r="F294" s="233" t="s">
        <v>459</v>
      </c>
      <c r="G294" s="231"/>
      <c r="H294" s="234">
        <v>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187</v>
      </c>
      <c r="AU294" s="240" t="s">
        <v>185</v>
      </c>
      <c r="AV294" s="14" t="s">
        <v>185</v>
      </c>
      <c r="AW294" s="14" t="s">
        <v>4</v>
      </c>
      <c r="AX294" s="14" t="s">
        <v>88</v>
      </c>
      <c r="AY294" s="240" t="s">
        <v>177</v>
      </c>
    </row>
    <row r="295" spans="1:65" s="2" customFormat="1" ht="21.75" customHeight="1">
      <c r="A295" s="35"/>
      <c r="B295" s="36"/>
      <c r="C295" s="205" t="s">
        <v>460</v>
      </c>
      <c r="D295" s="205" t="s">
        <v>180</v>
      </c>
      <c r="E295" s="206" t="s">
        <v>461</v>
      </c>
      <c r="F295" s="207" t="s">
        <v>462</v>
      </c>
      <c r="G295" s="208" t="s">
        <v>426</v>
      </c>
      <c r="H295" s="274"/>
      <c r="I295" s="210"/>
      <c r="J295" s="211">
        <f>ROUND(I295*H295,2)</f>
        <v>0</v>
      </c>
      <c r="K295" s="212"/>
      <c r="L295" s="40"/>
      <c r="M295" s="213" t="s">
        <v>1</v>
      </c>
      <c r="N295" s="214" t="s">
        <v>46</v>
      </c>
      <c r="O295" s="72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263</v>
      </c>
      <c r="AT295" s="217" t="s">
        <v>180</v>
      </c>
      <c r="AU295" s="217" t="s">
        <v>185</v>
      </c>
      <c r="AY295" s="18" t="s">
        <v>177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185</v>
      </c>
      <c r="BK295" s="218">
        <f>ROUND(I295*H295,2)</f>
        <v>0</v>
      </c>
      <c r="BL295" s="18" t="s">
        <v>263</v>
      </c>
      <c r="BM295" s="217" t="s">
        <v>463</v>
      </c>
    </row>
    <row r="296" spans="1:65" s="12" customFormat="1" ht="22.8" customHeight="1">
      <c r="B296" s="189"/>
      <c r="C296" s="190"/>
      <c r="D296" s="191" t="s">
        <v>79</v>
      </c>
      <c r="E296" s="203" t="s">
        <v>464</v>
      </c>
      <c r="F296" s="203" t="s">
        <v>465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SUM(P297:P303)</f>
        <v>0</v>
      </c>
      <c r="Q296" s="197"/>
      <c r="R296" s="198">
        <f>SUM(R297:R303)</f>
        <v>1.1384999999999999E-2</v>
      </c>
      <c r="S296" s="197"/>
      <c r="T296" s="199">
        <f>SUM(T297:T303)</f>
        <v>0</v>
      </c>
      <c r="AR296" s="200" t="s">
        <v>185</v>
      </c>
      <c r="AT296" s="201" t="s">
        <v>79</v>
      </c>
      <c r="AU296" s="201" t="s">
        <v>88</v>
      </c>
      <c r="AY296" s="200" t="s">
        <v>177</v>
      </c>
      <c r="BK296" s="202">
        <f>SUM(BK297:BK303)</f>
        <v>0</v>
      </c>
    </row>
    <row r="297" spans="1:65" s="2" customFormat="1" ht="21.75" customHeight="1">
      <c r="A297" s="35"/>
      <c r="B297" s="36"/>
      <c r="C297" s="205" t="s">
        <v>466</v>
      </c>
      <c r="D297" s="205" t="s">
        <v>180</v>
      </c>
      <c r="E297" s="206" t="s">
        <v>467</v>
      </c>
      <c r="F297" s="207" t="s">
        <v>468</v>
      </c>
      <c r="G297" s="208" t="s">
        <v>203</v>
      </c>
      <c r="H297" s="209">
        <v>2.5</v>
      </c>
      <c r="I297" s="210"/>
      <c r="J297" s="211">
        <f t="shared" ref="J297:J303" si="0">ROUND(I297*H297,2)</f>
        <v>0</v>
      </c>
      <c r="K297" s="212"/>
      <c r="L297" s="40"/>
      <c r="M297" s="213" t="s">
        <v>1</v>
      </c>
      <c r="N297" s="214" t="s">
        <v>46</v>
      </c>
      <c r="O297" s="72"/>
      <c r="P297" s="215">
        <f t="shared" ref="P297:P303" si="1">O297*H297</f>
        <v>0</v>
      </c>
      <c r="Q297" s="215">
        <v>1.2600000000000001E-3</v>
      </c>
      <c r="R297" s="215">
        <f t="shared" ref="R297:R303" si="2">Q297*H297</f>
        <v>3.15E-3</v>
      </c>
      <c r="S297" s="215">
        <v>0</v>
      </c>
      <c r="T297" s="216">
        <f t="shared" ref="T297:T303" si="3"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263</v>
      </c>
      <c r="AT297" s="217" t="s">
        <v>180</v>
      </c>
      <c r="AU297" s="217" t="s">
        <v>185</v>
      </c>
      <c r="AY297" s="18" t="s">
        <v>177</v>
      </c>
      <c r="BE297" s="218">
        <f t="shared" ref="BE297:BE303" si="4">IF(N297="základní",J297,0)</f>
        <v>0</v>
      </c>
      <c r="BF297" s="218">
        <f t="shared" ref="BF297:BF303" si="5">IF(N297="snížená",J297,0)</f>
        <v>0</v>
      </c>
      <c r="BG297" s="218">
        <f t="shared" ref="BG297:BG303" si="6">IF(N297="zákl. přenesená",J297,0)</f>
        <v>0</v>
      </c>
      <c r="BH297" s="218">
        <f t="shared" ref="BH297:BH303" si="7">IF(N297="sníž. přenesená",J297,0)</f>
        <v>0</v>
      </c>
      <c r="BI297" s="218">
        <f t="shared" ref="BI297:BI303" si="8">IF(N297="nulová",J297,0)</f>
        <v>0</v>
      </c>
      <c r="BJ297" s="18" t="s">
        <v>185</v>
      </c>
      <c r="BK297" s="218">
        <f t="shared" ref="BK297:BK303" si="9">ROUND(I297*H297,2)</f>
        <v>0</v>
      </c>
      <c r="BL297" s="18" t="s">
        <v>263</v>
      </c>
      <c r="BM297" s="217" t="s">
        <v>469</v>
      </c>
    </row>
    <row r="298" spans="1:65" s="2" customFormat="1" ht="16.5" customHeight="1">
      <c r="A298" s="35"/>
      <c r="B298" s="36"/>
      <c r="C298" s="205" t="s">
        <v>470</v>
      </c>
      <c r="D298" s="205" t="s">
        <v>180</v>
      </c>
      <c r="E298" s="206" t="s">
        <v>471</v>
      </c>
      <c r="F298" s="207" t="s">
        <v>472</v>
      </c>
      <c r="G298" s="208" t="s">
        <v>203</v>
      </c>
      <c r="H298" s="209">
        <v>2</v>
      </c>
      <c r="I298" s="210"/>
      <c r="J298" s="211">
        <f t="shared" si="0"/>
        <v>0</v>
      </c>
      <c r="K298" s="212"/>
      <c r="L298" s="40"/>
      <c r="M298" s="213" t="s">
        <v>1</v>
      </c>
      <c r="N298" s="214" t="s">
        <v>46</v>
      </c>
      <c r="O298" s="72"/>
      <c r="P298" s="215">
        <f t="shared" si="1"/>
        <v>0</v>
      </c>
      <c r="Q298" s="215">
        <v>5.1999999999999995E-4</v>
      </c>
      <c r="R298" s="215">
        <f t="shared" si="2"/>
        <v>1.0399999999999999E-3</v>
      </c>
      <c r="S298" s="215">
        <v>0</v>
      </c>
      <c r="T298" s="216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263</v>
      </c>
      <c r="AT298" s="217" t="s">
        <v>180</v>
      </c>
      <c r="AU298" s="217" t="s">
        <v>185</v>
      </c>
      <c r="AY298" s="18" t="s">
        <v>177</v>
      </c>
      <c r="BE298" s="218">
        <f t="shared" si="4"/>
        <v>0</v>
      </c>
      <c r="BF298" s="218">
        <f t="shared" si="5"/>
        <v>0</v>
      </c>
      <c r="BG298" s="218">
        <f t="shared" si="6"/>
        <v>0</v>
      </c>
      <c r="BH298" s="218">
        <f t="shared" si="7"/>
        <v>0</v>
      </c>
      <c r="BI298" s="218">
        <f t="shared" si="8"/>
        <v>0</v>
      </c>
      <c r="BJ298" s="18" t="s">
        <v>185</v>
      </c>
      <c r="BK298" s="218">
        <f t="shared" si="9"/>
        <v>0</v>
      </c>
      <c r="BL298" s="18" t="s">
        <v>263</v>
      </c>
      <c r="BM298" s="217" t="s">
        <v>473</v>
      </c>
    </row>
    <row r="299" spans="1:65" s="2" customFormat="1" ht="21.75" customHeight="1">
      <c r="A299" s="35"/>
      <c r="B299" s="36"/>
      <c r="C299" s="205" t="s">
        <v>474</v>
      </c>
      <c r="D299" s="205" t="s">
        <v>180</v>
      </c>
      <c r="E299" s="206" t="s">
        <v>475</v>
      </c>
      <c r="F299" s="207" t="s">
        <v>476</v>
      </c>
      <c r="G299" s="208" t="s">
        <v>203</v>
      </c>
      <c r="H299" s="209">
        <v>2.5</v>
      </c>
      <c r="I299" s="210"/>
      <c r="J299" s="211">
        <f t="shared" si="0"/>
        <v>0</v>
      </c>
      <c r="K299" s="212"/>
      <c r="L299" s="40"/>
      <c r="M299" s="213" t="s">
        <v>1</v>
      </c>
      <c r="N299" s="214" t="s">
        <v>46</v>
      </c>
      <c r="O299" s="72"/>
      <c r="P299" s="215">
        <f t="shared" si="1"/>
        <v>0</v>
      </c>
      <c r="Q299" s="215">
        <v>8.7000000000000001E-4</v>
      </c>
      <c r="R299" s="215">
        <f t="shared" si="2"/>
        <v>2.1749999999999999E-3</v>
      </c>
      <c r="S299" s="215">
        <v>0</v>
      </c>
      <c r="T299" s="216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263</v>
      </c>
      <c r="AT299" s="217" t="s">
        <v>180</v>
      </c>
      <c r="AU299" s="217" t="s">
        <v>185</v>
      </c>
      <c r="AY299" s="18" t="s">
        <v>177</v>
      </c>
      <c r="BE299" s="218">
        <f t="shared" si="4"/>
        <v>0</v>
      </c>
      <c r="BF299" s="218">
        <f t="shared" si="5"/>
        <v>0</v>
      </c>
      <c r="BG299" s="218">
        <f t="shared" si="6"/>
        <v>0</v>
      </c>
      <c r="BH299" s="218">
        <f t="shared" si="7"/>
        <v>0</v>
      </c>
      <c r="BI299" s="218">
        <f t="shared" si="8"/>
        <v>0</v>
      </c>
      <c r="BJ299" s="18" t="s">
        <v>185</v>
      </c>
      <c r="BK299" s="218">
        <f t="shared" si="9"/>
        <v>0</v>
      </c>
      <c r="BL299" s="18" t="s">
        <v>263</v>
      </c>
      <c r="BM299" s="217" t="s">
        <v>477</v>
      </c>
    </row>
    <row r="300" spans="1:65" s="2" customFormat="1" ht="21.75" customHeight="1">
      <c r="A300" s="35"/>
      <c r="B300" s="36"/>
      <c r="C300" s="205" t="s">
        <v>478</v>
      </c>
      <c r="D300" s="205" t="s">
        <v>180</v>
      </c>
      <c r="E300" s="206" t="s">
        <v>479</v>
      </c>
      <c r="F300" s="207" t="s">
        <v>480</v>
      </c>
      <c r="G300" s="208" t="s">
        <v>371</v>
      </c>
      <c r="H300" s="209">
        <v>1</v>
      </c>
      <c r="I300" s="210"/>
      <c r="J300" s="211">
        <f t="shared" si="0"/>
        <v>0</v>
      </c>
      <c r="K300" s="212"/>
      <c r="L300" s="40"/>
      <c r="M300" s="213" t="s">
        <v>1</v>
      </c>
      <c r="N300" s="214" t="s">
        <v>46</v>
      </c>
      <c r="O300" s="72"/>
      <c r="P300" s="215">
        <f t="shared" si="1"/>
        <v>0</v>
      </c>
      <c r="Q300" s="215">
        <v>0</v>
      </c>
      <c r="R300" s="215">
        <f t="shared" si="2"/>
        <v>0</v>
      </c>
      <c r="S300" s="215">
        <v>0</v>
      </c>
      <c r="T300" s="216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263</v>
      </c>
      <c r="AT300" s="217" t="s">
        <v>180</v>
      </c>
      <c r="AU300" s="217" t="s">
        <v>185</v>
      </c>
      <c r="AY300" s="18" t="s">
        <v>177</v>
      </c>
      <c r="BE300" s="218">
        <f t="shared" si="4"/>
        <v>0</v>
      </c>
      <c r="BF300" s="218">
        <f t="shared" si="5"/>
        <v>0</v>
      </c>
      <c r="BG300" s="218">
        <f t="shared" si="6"/>
        <v>0</v>
      </c>
      <c r="BH300" s="218">
        <f t="shared" si="7"/>
        <v>0</v>
      </c>
      <c r="BI300" s="218">
        <f t="shared" si="8"/>
        <v>0</v>
      </c>
      <c r="BJ300" s="18" t="s">
        <v>185</v>
      </c>
      <c r="BK300" s="218">
        <f t="shared" si="9"/>
        <v>0</v>
      </c>
      <c r="BL300" s="18" t="s">
        <v>263</v>
      </c>
      <c r="BM300" s="217" t="s">
        <v>481</v>
      </c>
    </row>
    <row r="301" spans="1:65" s="2" customFormat="1" ht="21.75" customHeight="1">
      <c r="A301" s="35"/>
      <c r="B301" s="36"/>
      <c r="C301" s="205" t="s">
        <v>482</v>
      </c>
      <c r="D301" s="205" t="s">
        <v>180</v>
      </c>
      <c r="E301" s="206" t="s">
        <v>483</v>
      </c>
      <c r="F301" s="207" t="s">
        <v>484</v>
      </c>
      <c r="G301" s="208" t="s">
        <v>192</v>
      </c>
      <c r="H301" s="209">
        <v>1</v>
      </c>
      <c r="I301" s="210"/>
      <c r="J301" s="211">
        <f t="shared" si="0"/>
        <v>0</v>
      </c>
      <c r="K301" s="212"/>
      <c r="L301" s="40"/>
      <c r="M301" s="213" t="s">
        <v>1</v>
      </c>
      <c r="N301" s="214" t="s">
        <v>46</v>
      </c>
      <c r="O301" s="72"/>
      <c r="P301" s="215">
        <f t="shared" si="1"/>
        <v>0</v>
      </c>
      <c r="Q301" s="215">
        <v>6.2E-4</v>
      </c>
      <c r="R301" s="215">
        <f t="shared" si="2"/>
        <v>6.2E-4</v>
      </c>
      <c r="S301" s="215">
        <v>0</v>
      </c>
      <c r="T301" s="216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263</v>
      </c>
      <c r="AT301" s="217" t="s">
        <v>180</v>
      </c>
      <c r="AU301" s="217" t="s">
        <v>185</v>
      </c>
      <c r="AY301" s="18" t="s">
        <v>177</v>
      </c>
      <c r="BE301" s="218">
        <f t="shared" si="4"/>
        <v>0</v>
      </c>
      <c r="BF301" s="218">
        <f t="shared" si="5"/>
        <v>0</v>
      </c>
      <c r="BG301" s="218">
        <f t="shared" si="6"/>
        <v>0</v>
      </c>
      <c r="BH301" s="218">
        <f t="shared" si="7"/>
        <v>0</v>
      </c>
      <c r="BI301" s="218">
        <f t="shared" si="8"/>
        <v>0</v>
      </c>
      <c r="BJ301" s="18" t="s">
        <v>185</v>
      </c>
      <c r="BK301" s="218">
        <f t="shared" si="9"/>
        <v>0</v>
      </c>
      <c r="BL301" s="18" t="s">
        <v>263</v>
      </c>
      <c r="BM301" s="217" t="s">
        <v>485</v>
      </c>
    </row>
    <row r="302" spans="1:65" s="2" customFormat="1" ht="21.75" customHeight="1">
      <c r="A302" s="35"/>
      <c r="B302" s="36"/>
      <c r="C302" s="263" t="s">
        <v>486</v>
      </c>
      <c r="D302" s="263" t="s">
        <v>339</v>
      </c>
      <c r="E302" s="264" t="s">
        <v>487</v>
      </c>
      <c r="F302" s="265" t="s">
        <v>488</v>
      </c>
      <c r="G302" s="266" t="s">
        <v>192</v>
      </c>
      <c r="H302" s="267">
        <v>1</v>
      </c>
      <c r="I302" s="268"/>
      <c r="J302" s="269">
        <f t="shared" si="0"/>
        <v>0</v>
      </c>
      <c r="K302" s="270"/>
      <c r="L302" s="271"/>
      <c r="M302" s="272" t="s">
        <v>1</v>
      </c>
      <c r="N302" s="273" t="s">
        <v>46</v>
      </c>
      <c r="O302" s="72"/>
      <c r="P302" s="215">
        <f t="shared" si="1"/>
        <v>0</v>
      </c>
      <c r="Q302" s="215">
        <v>4.4000000000000003E-3</v>
      </c>
      <c r="R302" s="215">
        <f t="shared" si="2"/>
        <v>4.4000000000000003E-3</v>
      </c>
      <c r="S302" s="215">
        <v>0</v>
      </c>
      <c r="T302" s="216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360</v>
      </c>
      <c r="AT302" s="217" t="s">
        <v>339</v>
      </c>
      <c r="AU302" s="217" t="s">
        <v>185</v>
      </c>
      <c r="AY302" s="18" t="s">
        <v>177</v>
      </c>
      <c r="BE302" s="218">
        <f t="shared" si="4"/>
        <v>0</v>
      </c>
      <c r="BF302" s="218">
        <f t="shared" si="5"/>
        <v>0</v>
      </c>
      <c r="BG302" s="218">
        <f t="shared" si="6"/>
        <v>0</v>
      </c>
      <c r="BH302" s="218">
        <f t="shared" si="7"/>
        <v>0</v>
      </c>
      <c r="BI302" s="218">
        <f t="shared" si="8"/>
        <v>0</v>
      </c>
      <c r="BJ302" s="18" t="s">
        <v>185</v>
      </c>
      <c r="BK302" s="218">
        <f t="shared" si="9"/>
        <v>0</v>
      </c>
      <c r="BL302" s="18" t="s">
        <v>263</v>
      </c>
      <c r="BM302" s="217" t="s">
        <v>489</v>
      </c>
    </row>
    <row r="303" spans="1:65" s="2" customFormat="1" ht="21.75" customHeight="1">
      <c r="A303" s="35"/>
      <c r="B303" s="36"/>
      <c r="C303" s="205" t="s">
        <v>490</v>
      </c>
      <c r="D303" s="205" t="s">
        <v>180</v>
      </c>
      <c r="E303" s="206" t="s">
        <v>491</v>
      </c>
      <c r="F303" s="207" t="s">
        <v>492</v>
      </c>
      <c r="G303" s="208" t="s">
        <v>426</v>
      </c>
      <c r="H303" s="274"/>
      <c r="I303" s="210"/>
      <c r="J303" s="211">
        <f t="shared" si="0"/>
        <v>0</v>
      </c>
      <c r="K303" s="212"/>
      <c r="L303" s="40"/>
      <c r="M303" s="213" t="s">
        <v>1</v>
      </c>
      <c r="N303" s="214" t="s">
        <v>46</v>
      </c>
      <c r="O303" s="72"/>
      <c r="P303" s="215">
        <f t="shared" si="1"/>
        <v>0</v>
      </c>
      <c r="Q303" s="215">
        <v>0</v>
      </c>
      <c r="R303" s="215">
        <f t="shared" si="2"/>
        <v>0</v>
      </c>
      <c r="S303" s="215">
        <v>0</v>
      </c>
      <c r="T303" s="216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263</v>
      </c>
      <c r="AT303" s="217" t="s">
        <v>180</v>
      </c>
      <c r="AU303" s="217" t="s">
        <v>185</v>
      </c>
      <c r="AY303" s="18" t="s">
        <v>177</v>
      </c>
      <c r="BE303" s="218">
        <f t="shared" si="4"/>
        <v>0</v>
      </c>
      <c r="BF303" s="218">
        <f t="shared" si="5"/>
        <v>0</v>
      </c>
      <c r="BG303" s="218">
        <f t="shared" si="6"/>
        <v>0</v>
      </c>
      <c r="BH303" s="218">
        <f t="shared" si="7"/>
        <v>0</v>
      </c>
      <c r="BI303" s="218">
        <f t="shared" si="8"/>
        <v>0</v>
      </c>
      <c r="BJ303" s="18" t="s">
        <v>185</v>
      </c>
      <c r="BK303" s="218">
        <f t="shared" si="9"/>
        <v>0</v>
      </c>
      <c r="BL303" s="18" t="s">
        <v>263</v>
      </c>
      <c r="BM303" s="217" t="s">
        <v>493</v>
      </c>
    </row>
    <row r="304" spans="1:65" s="12" customFormat="1" ht="22.8" customHeight="1">
      <c r="B304" s="189"/>
      <c r="C304" s="190"/>
      <c r="D304" s="191" t="s">
        <v>79</v>
      </c>
      <c r="E304" s="203" t="s">
        <v>494</v>
      </c>
      <c r="F304" s="203" t="s">
        <v>495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SUM(P305:P313)</f>
        <v>0</v>
      </c>
      <c r="Q304" s="197"/>
      <c r="R304" s="198">
        <f>SUM(R305:R313)</f>
        <v>9.6000000000000009E-3</v>
      </c>
      <c r="S304" s="197"/>
      <c r="T304" s="199">
        <f>SUM(T305:T313)</f>
        <v>0</v>
      </c>
      <c r="AR304" s="200" t="s">
        <v>185</v>
      </c>
      <c r="AT304" s="201" t="s">
        <v>79</v>
      </c>
      <c r="AU304" s="201" t="s">
        <v>88</v>
      </c>
      <c r="AY304" s="200" t="s">
        <v>177</v>
      </c>
      <c r="BK304" s="202">
        <f>SUM(BK305:BK313)</f>
        <v>0</v>
      </c>
    </row>
    <row r="305" spans="1:65" s="2" customFormat="1" ht="33" customHeight="1">
      <c r="A305" s="35"/>
      <c r="B305" s="36"/>
      <c r="C305" s="205" t="s">
        <v>496</v>
      </c>
      <c r="D305" s="205" t="s">
        <v>180</v>
      </c>
      <c r="E305" s="206" t="s">
        <v>497</v>
      </c>
      <c r="F305" s="207" t="s">
        <v>498</v>
      </c>
      <c r="G305" s="208" t="s">
        <v>203</v>
      </c>
      <c r="H305" s="209">
        <v>12</v>
      </c>
      <c r="I305" s="210"/>
      <c r="J305" s="211">
        <f>ROUND(I305*H305,2)</f>
        <v>0</v>
      </c>
      <c r="K305" s="212"/>
      <c r="L305" s="40"/>
      <c r="M305" s="213" t="s">
        <v>1</v>
      </c>
      <c r="N305" s="214" t="s">
        <v>46</v>
      </c>
      <c r="O305" s="72"/>
      <c r="P305" s="215">
        <f>O305*H305</f>
        <v>0</v>
      </c>
      <c r="Q305" s="215">
        <v>2.7E-4</v>
      </c>
      <c r="R305" s="215">
        <f>Q305*H305</f>
        <v>3.2399999999999998E-3</v>
      </c>
      <c r="S305" s="215">
        <v>0</v>
      </c>
      <c r="T305" s="21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263</v>
      </c>
      <c r="AT305" s="217" t="s">
        <v>180</v>
      </c>
      <c r="AU305" s="217" t="s">
        <v>185</v>
      </c>
      <c r="AY305" s="18" t="s">
        <v>177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185</v>
      </c>
      <c r="BK305" s="218">
        <f>ROUND(I305*H305,2)</f>
        <v>0</v>
      </c>
      <c r="BL305" s="18" t="s">
        <v>263</v>
      </c>
      <c r="BM305" s="217" t="s">
        <v>499</v>
      </c>
    </row>
    <row r="306" spans="1:65" s="14" customFormat="1" ht="10.199999999999999">
      <c r="B306" s="230"/>
      <c r="C306" s="231"/>
      <c r="D306" s="221" t="s">
        <v>187</v>
      </c>
      <c r="E306" s="232" t="s">
        <v>1</v>
      </c>
      <c r="F306" s="233" t="s">
        <v>120</v>
      </c>
      <c r="G306" s="231"/>
      <c r="H306" s="234">
        <v>12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187</v>
      </c>
      <c r="AU306" s="240" t="s">
        <v>185</v>
      </c>
      <c r="AV306" s="14" t="s">
        <v>185</v>
      </c>
      <c r="AW306" s="14" t="s">
        <v>36</v>
      </c>
      <c r="AX306" s="14" t="s">
        <v>88</v>
      </c>
      <c r="AY306" s="240" t="s">
        <v>177</v>
      </c>
    </row>
    <row r="307" spans="1:65" s="2" customFormat="1" ht="16.5" customHeight="1">
      <c r="A307" s="35"/>
      <c r="B307" s="36"/>
      <c r="C307" s="263" t="s">
        <v>500</v>
      </c>
      <c r="D307" s="263" t="s">
        <v>339</v>
      </c>
      <c r="E307" s="264" t="s">
        <v>501</v>
      </c>
      <c r="F307" s="265" t="s">
        <v>502</v>
      </c>
      <c r="G307" s="266" t="s">
        <v>203</v>
      </c>
      <c r="H307" s="267">
        <v>12</v>
      </c>
      <c r="I307" s="268"/>
      <c r="J307" s="269">
        <f>ROUND(I307*H307,2)</f>
        <v>0</v>
      </c>
      <c r="K307" s="270"/>
      <c r="L307" s="271"/>
      <c r="M307" s="272" t="s">
        <v>1</v>
      </c>
      <c r="N307" s="273" t="s">
        <v>46</v>
      </c>
      <c r="O307" s="72"/>
      <c r="P307" s="215">
        <f>O307*H307</f>
        <v>0</v>
      </c>
      <c r="Q307" s="215">
        <v>1.2999999999999999E-4</v>
      </c>
      <c r="R307" s="215">
        <f>Q307*H307</f>
        <v>1.5599999999999998E-3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360</v>
      </c>
      <c r="AT307" s="217" t="s">
        <v>339</v>
      </c>
      <c r="AU307" s="217" t="s">
        <v>185</v>
      </c>
      <c r="AY307" s="18" t="s">
        <v>177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185</v>
      </c>
      <c r="BK307" s="218">
        <f>ROUND(I307*H307,2)</f>
        <v>0</v>
      </c>
      <c r="BL307" s="18" t="s">
        <v>263</v>
      </c>
      <c r="BM307" s="217" t="s">
        <v>503</v>
      </c>
    </row>
    <row r="308" spans="1:65" s="2" customFormat="1" ht="16.5" customHeight="1">
      <c r="A308" s="35"/>
      <c r="B308" s="36"/>
      <c r="C308" s="205" t="s">
        <v>504</v>
      </c>
      <c r="D308" s="205" t="s">
        <v>180</v>
      </c>
      <c r="E308" s="206" t="s">
        <v>505</v>
      </c>
      <c r="F308" s="207" t="s">
        <v>506</v>
      </c>
      <c r="G308" s="208" t="s">
        <v>192</v>
      </c>
      <c r="H308" s="209">
        <v>4</v>
      </c>
      <c r="I308" s="210"/>
      <c r="J308" s="211">
        <f>ROUND(I308*H308,2)</f>
        <v>0</v>
      </c>
      <c r="K308" s="212"/>
      <c r="L308" s="40"/>
      <c r="M308" s="213" t="s">
        <v>1</v>
      </c>
      <c r="N308" s="214" t="s">
        <v>46</v>
      </c>
      <c r="O308" s="72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263</v>
      </c>
      <c r="AT308" s="217" t="s">
        <v>180</v>
      </c>
      <c r="AU308" s="217" t="s">
        <v>185</v>
      </c>
      <c r="AY308" s="18" t="s">
        <v>177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185</v>
      </c>
      <c r="BK308" s="218">
        <f>ROUND(I308*H308,2)</f>
        <v>0</v>
      </c>
      <c r="BL308" s="18" t="s">
        <v>263</v>
      </c>
      <c r="BM308" s="217" t="s">
        <v>507</v>
      </c>
    </row>
    <row r="309" spans="1:65" s="14" customFormat="1" ht="10.199999999999999">
      <c r="B309" s="230"/>
      <c r="C309" s="231"/>
      <c r="D309" s="221" t="s">
        <v>187</v>
      </c>
      <c r="E309" s="232" t="s">
        <v>1</v>
      </c>
      <c r="F309" s="233" t="s">
        <v>184</v>
      </c>
      <c r="G309" s="231"/>
      <c r="H309" s="234">
        <v>4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187</v>
      </c>
      <c r="AU309" s="240" t="s">
        <v>185</v>
      </c>
      <c r="AV309" s="14" t="s">
        <v>185</v>
      </c>
      <c r="AW309" s="14" t="s">
        <v>36</v>
      </c>
      <c r="AX309" s="14" t="s">
        <v>88</v>
      </c>
      <c r="AY309" s="240" t="s">
        <v>177</v>
      </c>
    </row>
    <row r="310" spans="1:65" s="2" customFormat="1" ht="21.75" customHeight="1">
      <c r="A310" s="35"/>
      <c r="B310" s="36"/>
      <c r="C310" s="205" t="s">
        <v>508</v>
      </c>
      <c r="D310" s="205" t="s">
        <v>180</v>
      </c>
      <c r="E310" s="206" t="s">
        <v>509</v>
      </c>
      <c r="F310" s="207" t="s">
        <v>510</v>
      </c>
      <c r="G310" s="208" t="s">
        <v>203</v>
      </c>
      <c r="H310" s="209">
        <v>12</v>
      </c>
      <c r="I310" s="210"/>
      <c r="J310" s="211">
        <f>ROUND(I310*H310,2)</f>
        <v>0</v>
      </c>
      <c r="K310" s="212"/>
      <c r="L310" s="40"/>
      <c r="M310" s="213" t="s">
        <v>1</v>
      </c>
      <c r="N310" s="214" t="s">
        <v>46</v>
      </c>
      <c r="O310" s="72"/>
      <c r="P310" s="215">
        <f>O310*H310</f>
        <v>0</v>
      </c>
      <c r="Q310" s="215">
        <v>4.0000000000000002E-4</v>
      </c>
      <c r="R310" s="215">
        <f>Q310*H310</f>
        <v>4.8000000000000004E-3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263</v>
      </c>
      <c r="AT310" s="217" t="s">
        <v>180</v>
      </c>
      <c r="AU310" s="217" t="s">
        <v>185</v>
      </c>
      <c r="AY310" s="18" t="s">
        <v>177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185</v>
      </c>
      <c r="BK310" s="218">
        <f>ROUND(I310*H310,2)</f>
        <v>0</v>
      </c>
      <c r="BL310" s="18" t="s">
        <v>263</v>
      </c>
      <c r="BM310" s="217" t="s">
        <v>511</v>
      </c>
    </row>
    <row r="311" spans="1:65" s="14" customFormat="1" ht="10.199999999999999">
      <c r="B311" s="230"/>
      <c r="C311" s="231"/>
      <c r="D311" s="221" t="s">
        <v>187</v>
      </c>
      <c r="E311" s="232" t="s">
        <v>1</v>
      </c>
      <c r="F311" s="233" t="s">
        <v>120</v>
      </c>
      <c r="G311" s="231"/>
      <c r="H311" s="234">
        <v>12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187</v>
      </c>
      <c r="AU311" s="240" t="s">
        <v>185</v>
      </c>
      <c r="AV311" s="14" t="s">
        <v>185</v>
      </c>
      <c r="AW311" s="14" t="s">
        <v>36</v>
      </c>
      <c r="AX311" s="14" t="s">
        <v>88</v>
      </c>
      <c r="AY311" s="240" t="s">
        <v>177</v>
      </c>
    </row>
    <row r="312" spans="1:65" s="2" customFormat="1" ht="21.75" customHeight="1">
      <c r="A312" s="35"/>
      <c r="B312" s="36"/>
      <c r="C312" s="205" t="s">
        <v>512</v>
      </c>
      <c r="D312" s="205" t="s">
        <v>180</v>
      </c>
      <c r="E312" s="206" t="s">
        <v>513</v>
      </c>
      <c r="F312" s="207" t="s">
        <v>514</v>
      </c>
      <c r="G312" s="208" t="s">
        <v>371</v>
      </c>
      <c r="H312" s="209">
        <v>1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46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263</v>
      </c>
      <c r="AT312" s="217" t="s">
        <v>180</v>
      </c>
      <c r="AU312" s="217" t="s">
        <v>185</v>
      </c>
      <c r="AY312" s="18" t="s">
        <v>177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185</v>
      </c>
      <c r="BK312" s="218">
        <f>ROUND(I312*H312,2)</f>
        <v>0</v>
      </c>
      <c r="BL312" s="18" t="s">
        <v>263</v>
      </c>
      <c r="BM312" s="217" t="s">
        <v>515</v>
      </c>
    </row>
    <row r="313" spans="1:65" s="2" customFormat="1" ht="21.75" customHeight="1">
      <c r="A313" s="35"/>
      <c r="B313" s="36"/>
      <c r="C313" s="205" t="s">
        <v>516</v>
      </c>
      <c r="D313" s="205" t="s">
        <v>180</v>
      </c>
      <c r="E313" s="206" t="s">
        <v>517</v>
      </c>
      <c r="F313" s="207" t="s">
        <v>518</v>
      </c>
      <c r="G313" s="208" t="s">
        <v>426</v>
      </c>
      <c r="H313" s="274"/>
      <c r="I313" s="210"/>
      <c r="J313" s="211">
        <f>ROUND(I313*H313,2)</f>
        <v>0</v>
      </c>
      <c r="K313" s="212"/>
      <c r="L313" s="40"/>
      <c r="M313" s="213" t="s">
        <v>1</v>
      </c>
      <c r="N313" s="214" t="s">
        <v>46</v>
      </c>
      <c r="O313" s="72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263</v>
      </c>
      <c r="AT313" s="217" t="s">
        <v>180</v>
      </c>
      <c r="AU313" s="217" t="s">
        <v>185</v>
      </c>
      <c r="AY313" s="18" t="s">
        <v>177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185</v>
      </c>
      <c r="BK313" s="218">
        <f>ROUND(I313*H313,2)</f>
        <v>0</v>
      </c>
      <c r="BL313" s="18" t="s">
        <v>263</v>
      </c>
      <c r="BM313" s="217" t="s">
        <v>519</v>
      </c>
    </row>
    <row r="314" spans="1:65" s="12" customFormat="1" ht="22.8" customHeight="1">
      <c r="B314" s="189"/>
      <c r="C314" s="190"/>
      <c r="D314" s="191" t="s">
        <v>79</v>
      </c>
      <c r="E314" s="203" t="s">
        <v>520</v>
      </c>
      <c r="F314" s="203" t="s">
        <v>521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SUM(P315:P331)</f>
        <v>0</v>
      </c>
      <c r="Q314" s="197"/>
      <c r="R314" s="198">
        <f>SUM(R315:R331)</f>
        <v>7.0089999999999986E-2</v>
      </c>
      <c r="S314" s="197"/>
      <c r="T314" s="199">
        <f>SUM(T315:T331)</f>
        <v>7.1690000000000004E-2</v>
      </c>
      <c r="AR314" s="200" t="s">
        <v>185</v>
      </c>
      <c r="AT314" s="201" t="s">
        <v>79</v>
      </c>
      <c r="AU314" s="201" t="s">
        <v>88</v>
      </c>
      <c r="AY314" s="200" t="s">
        <v>177</v>
      </c>
      <c r="BK314" s="202">
        <f>SUM(BK315:BK331)</f>
        <v>0</v>
      </c>
    </row>
    <row r="315" spans="1:65" s="2" customFormat="1" ht="16.5" customHeight="1">
      <c r="A315" s="35"/>
      <c r="B315" s="36"/>
      <c r="C315" s="205" t="s">
        <v>522</v>
      </c>
      <c r="D315" s="205" t="s">
        <v>180</v>
      </c>
      <c r="E315" s="206" t="s">
        <v>523</v>
      </c>
      <c r="F315" s="207" t="s">
        <v>524</v>
      </c>
      <c r="G315" s="208" t="s">
        <v>525</v>
      </c>
      <c r="H315" s="209">
        <v>1</v>
      </c>
      <c r="I315" s="210"/>
      <c r="J315" s="211">
        <f t="shared" ref="J315:J331" si="10">ROUND(I315*H315,2)</f>
        <v>0</v>
      </c>
      <c r="K315" s="212"/>
      <c r="L315" s="40"/>
      <c r="M315" s="213" t="s">
        <v>1</v>
      </c>
      <c r="N315" s="214" t="s">
        <v>46</v>
      </c>
      <c r="O315" s="72"/>
      <c r="P315" s="215">
        <f t="shared" ref="P315:P331" si="11">O315*H315</f>
        <v>0</v>
      </c>
      <c r="Q315" s="215">
        <v>0</v>
      </c>
      <c r="R315" s="215">
        <f t="shared" ref="R315:R331" si="12">Q315*H315</f>
        <v>0</v>
      </c>
      <c r="S315" s="215">
        <v>1.933E-2</v>
      </c>
      <c r="T315" s="216">
        <f t="shared" ref="T315:T331" si="13">S315*H315</f>
        <v>1.933E-2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263</v>
      </c>
      <c r="AT315" s="217" t="s">
        <v>180</v>
      </c>
      <c r="AU315" s="217" t="s">
        <v>185</v>
      </c>
      <c r="AY315" s="18" t="s">
        <v>177</v>
      </c>
      <c r="BE315" s="218">
        <f t="shared" ref="BE315:BE331" si="14">IF(N315="základní",J315,0)</f>
        <v>0</v>
      </c>
      <c r="BF315" s="218">
        <f t="shared" ref="BF315:BF331" si="15">IF(N315="snížená",J315,0)</f>
        <v>0</v>
      </c>
      <c r="BG315" s="218">
        <f t="shared" ref="BG315:BG331" si="16">IF(N315="zákl. přenesená",J315,0)</f>
        <v>0</v>
      </c>
      <c r="BH315" s="218">
        <f t="shared" ref="BH315:BH331" si="17">IF(N315="sníž. přenesená",J315,0)</f>
        <v>0</v>
      </c>
      <c r="BI315" s="218">
        <f t="shared" ref="BI315:BI331" si="18">IF(N315="nulová",J315,0)</f>
        <v>0</v>
      </c>
      <c r="BJ315" s="18" t="s">
        <v>185</v>
      </c>
      <c r="BK315" s="218">
        <f t="shared" ref="BK315:BK331" si="19">ROUND(I315*H315,2)</f>
        <v>0</v>
      </c>
      <c r="BL315" s="18" t="s">
        <v>263</v>
      </c>
      <c r="BM315" s="217" t="s">
        <v>526</v>
      </c>
    </row>
    <row r="316" spans="1:65" s="2" customFormat="1" ht="16.5" customHeight="1">
      <c r="A316" s="35"/>
      <c r="B316" s="36"/>
      <c r="C316" s="205" t="s">
        <v>527</v>
      </c>
      <c r="D316" s="205" t="s">
        <v>180</v>
      </c>
      <c r="E316" s="206" t="s">
        <v>528</v>
      </c>
      <c r="F316" s="207" t="s">
        <v>529</v>
      </c>
      <c r="G316" s="208" t="s">
        <v>192</v>
      </c>
      <c r="H316" s="209">
        <v>1</v>
      </c>
      <c r="I316" s="210"/>
      <c r="J316" s="211">
        <f t="shared" si="10"/>
        <v>0</v>
      </c>
      <c r="K316" s="212"/>
      <c r="L316" s="40"/>
      <c r="M316" s="213" t="s">
        <v>1</v>
      </c>
      <c r="N316" s="214" t="s">
        <v>46</v>
      </c>
      <c r="O316" s="72"/>
      <c r="P316" s="215">
        <f t="shared" si="11"/>
        <v>0</v>
      </c>
      <c r="Q316" s="215">
        <v>2.4199999999999998E-3</v>
      </c>
      <c r="R316" s="215">
        <f t="shared" si="12"/>
        <v>2.4199999999999998E-3</v>
      </c>
      <c r="S316" s="215">
        <v>0</v>
      </c>
      <c r="T316" s="216">
        <f t="shared" si="1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263</v>
      </c>
      <c r="AT316" s="217" t="s">
        <v>180</v>
      </c>
      <c r="AU316" s="217" t="s">
        <v>185</v>
      </c>
      <c r="AY316" s="18" t="s">
        <v>177</v>
      </c>
      <c r="BE316" s="218">
        <f t="shared" si="14"/>
        <v>0</v>
      </c>
      <c r="BF316" s="218">
        <f t="shared" si="15"/>
        <v>0</v>
      </c>
      <c r="BG316" s="218">
        <f t="shared" si="16"/>
        <v>0</v>
      </c>
      <c r="BH316" s="218">
        <f t="shared" si="17"/>
        <v>0</v>
      </c>
      <c r="BI316" s="218">
        <f t="shared" si="18"/>
        <v>0</v>
      </c>
      <c r="BJ316" s="18" t="s">
        <v>185</v>
      </c>
      <c r="BK316" s="218">
        <f t="shared" si="19"/>
        <v>0</v>
      </c>
      <c r="BL316" s="18" t="s">
        <v>263</v>
      </c>
      <c r="BM316" s="217" t="s">
        <v>530</v>
      </c>
    </row>
    <row r="317" spans="1:65" s="2" customFormat="1" ht="21.75" customHeight="1">
      <c r="A317" s="35"/>
      <c r="B317" s="36"/>
      <c r="C317" s="263" t="s">
        <v>531</v>
      </c>
      <c r="D317" s="263" t="s">
        <v>339</v>
      </c>
      <c r="E317" s="264" t="s">
        <v>532</v>
      </c>
      <c r="F317" s="265" t="s">
        <v>533</v>
      </c>
      <c r="G317" s="266" t="s">
        <v>192</v>
      </c>
      <c r="H317" s="267">
        <v>1</v>
      </c>
      <c r="I317" s="268"/>
      <c r="J317" s="269">
        <f t="shared" si="10"/>
        <v>0</v>
      </c>
      <c r="K317" s="270"/>
      <c r="L317" s="271"/>
      <c r="M317" s="272" t="s">
        <v>1</v>
      </c>
      <c r="N317" s="273" t="s">
        <v>46</v>
      </c>
      <c r="O317" s="72"/>
      <c r="P317" s="215">
        <f t="shared" si="11"/>
        <v>0</v>
      </c>
      <c r="Q317" s="215">
        <v>1.4500000000000001E-2</v>
      </c>
      <c r="R317" s="215">
        <f t="shared" si="12"/>
        <v>1.4500000000000001E-2</v>
      </c>
      <c r="S317" s="215">
        <v>0</v>
      </c>
      <c r="T317" s="216">
        <f t="shared" si="1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360</v>
      </c>
      <c r="AT317" s="217" t="s">
        <v>339</v>
      </c>
      <c r="AU317" s="217" t="s">
        <v>185</v>
      </c>
      <c r="AY317" s="18" t="s">
        <v>177</v>
      </c>
      <c r="BE317" s="218">
        <f t="shared" si="14"/>
        <v>0</v>
      </c>
      <c r="BF317" s="218">
        <f t="shared" si="15"/>
        <v>0</v>
      </c>
      <c r="BG317" s="218">
        <f t="shared" si="16"/>
        <v>0</v>
      </c>
      <c r="BH317" s="218">
        <f t="shared" si="17"/>
        <v>0</v>
      </c>
      <c r="BI317" s="218">
        <f t="shared" si="18"/>
        <v>0</v>
      </c>
      <c r="BJ317" s="18" t="s">
        <v>185</v>
      </c>
      <c r="BK317" s="218">
        <f t="shared" si="19"/>
        <v>0</v>
      </c>
      <c r="BL317" s="18" t="s">
        <v>263</v>
      </c>
      <c r="BM317" s="217" t="s">
        <v>534</v>
      </c>
    </row>
    <row r="318" spans="1:65" s="2" customFormat="1" ht="21.75" customHeight="1">
      <c r="A318" s="35"/>
      <c r="B318" s="36"/>
      <c r="C318" s="263" t="s">
        <v>535</v>
      </c>
      <c r="D318" s="263" t="s">
        <v>339</v>
      </c>
      <c r="E318" s="264" t="s">
        <v>536</v>
      </c>
      <c r="F318" s="265" t="s">
        <v>1039</v>
      </c>
      <c r="G318" s="266" t="s">
        <v>192</v>
      </c>
      <c r="H318" s="267">
        <v>1</v>
      </c>
      <c r="I318" s="268"/>
      <c r="J318" s="269">
        <f t="shared" si="10"/>
        <v>0</v>
      </c>
      <c r="K318" s="270"/>
      <c r="L318" s="271"/>
      <c r="M318" s="272" t="s">
        <v>1</v>
      </c>
      <c r="N318" s="273" t="s">
        <v>46</v>
      </c>
      <c r="O318" s="72"/>
      <c r="P318" s="215">
        <f t="shared" si="11"/>
        <v>0</v>
      </c>
      <c r="Q318" s="215">
        <v>1.2999999999999999E-3</v>
      </c>
      <c r="R318" s="215">
        <f t="shared" si="12"/>
        <v>1.2999999999999999E-3</v>
      </c>
      <c r="S318" s="215">
        <v>0</v>
      </c>
      <c r="T318" s="216">
        <f t="shared" si="1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360</v>
      </c>
      <c r="AT318" s="217" t="s">
        <v>339</v>
      </c>
      <c r="AU318" s="217" t="s">
        <v>185</v>
      </c>
      <c r="AY318" s="18" t="s">
        <v>177</v>
      </c>
      <c r="BE318" s="218">
        <f t="shared" si="14"/>
        <v>0</v>
      </c>
      <c r="BF318" s="218">
        <f t="shared" si="15"/>
        <v>0</v>
      </c>
      <c r="BG318" s="218">
        <f t="shared" si="16"/>
        <v>0</v>
      </c>
      <c r="BH318" s="218">
        <f t="shared" si="17"/>
        <v>0</v>
      </c>
      <c r="BI318" s="218">
        <f t="shared" si="18"/>
        <v>0</v>
      </c>
      <c r="BJ318" s="18" t="s">
        <v>185</v>
      </c>
      <c r="BK318" s="218">
        <f t="shared" si="19"/>
        <v>0</v>
      </c>
      <c r="BL318" s="18" t="s">
        <v>263</v>
      </c>
      <c r="BM318" s="217" t="s">
        <v>538</v>
      </c>
    </row>
    <row r="319" spans="1:65" s="2" customFormat="1" ht="16.5" customHeight="1">
      <c r="A319" s="35"/>
      <c r="B319" s="36"/>
      <c r="C319" s="263" t="s">
        <v>539</v>
      </c>
      <c r="D319" s="263" t="s">
        <v>339</v>
      </c>
      <c r="E319" s="264" t="s">
        <v>540</v>
      </c>
      <c r="F319" s="265" t="s">
        <v>541</v>
      </c>
      <c r="G319" s="266" t="s">
        <v>192</v>
      </c>
      <c r="H319" s="267">
        <v>1</v>
      </c>
      <c r="I319" s="268"/>
      <c r="J319" s="269">
        <f t="shared" si="10"/>
        <v>0</v>
      </c>
      <c r="K319" s="270"/>
      <c r="L319" s="271"/>
      <c r="M319" s="272" t="s">
        <v>1</v>
      </c>
      <c r="N319" s="273" t="s">
        <v>46</v>
      </c>
      <c r="O319" s="72"/>
      <c r="P319" s="215">
        <f t="shared" si="11"/>
        <v>0</v>
      </c>
      <c r="Q319" s="215">
        <v>1.2999999999999999E-3</v>
      </c>
      <c r="R319" s="215">
        <f t="shared" si="12"/>
        <v>1.2999999999999999E-3</v>
      </c>
      <c r="S319" s="215">
        <v>0</v>
      </c>
      <c r="T319" s="216">
        <f t="shared" si="1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360</v>
      </c>
      <c r="AT319" s="217" t="s">
        <v>339</v>
      </c>
      <c r="AU319" s="217" t="s">
        <v>185</v>
      </c>
      <c r="AY319" s="18" t="s">
        <v>177</v>
      </c>
      <c r="BE319" s="218">
        <f t="shared" si="14"/>
        <v>0</v>
      </c>
      <c r="BF319" s="218">
        <f t="shared" si="15"/>
        <v>0</v>
      </c>
      <c r="BG319" s="218">
        <f t="shared" si="16"/>
        <v>0</v>
      </c>
      <c r="BH319" s="218">
        <f t="shared" si="17"/>
        <v>0</v>
      </c>
      <c r="BI319" s="218">
        <f t="shared" si="18"/>
        <v>0</v>
      </c>
      <c r="BJ319" s="18" t="s">
        <v>185</v>
      </c>
      <c r="BK319" s="218">
        <f t="shared" si="19"/>
        <v>0</v>
      </c>
      <c r="BL319" s="18" t="s">
        <v>263</v>
      </c>
      <c r="BM319" s="217" t="s">
        <v>542</v>
      </c>
    </row>
    <row r="320" spans="1:65" s="2" customFormat="1" ht="16.5" customHeight="1">
      <c r="A320" s="35"/>
      <c r="B320" s="36"/>
      <c r="C320" s="205" t="s">
        <v>543</v>
      </c>
      <c r="D320" s="205" t="s">
        <v>180</v>
      </c>
      <c r="E320" s="206" t="s">
        <v>544</v>
      </c>
      <c r="F320" s="207" t="s">
        <v>545</v>
      </c>
      <c r="G320" s="208" t="s">
        <v>525</v>
      </c>
      <c r="H320" s="209">
        <v>1</v>
      </c>
      <c r="I320" s="210"/>
      <c r="J320" s="211">
        <f t="shared" si="10"/>
        <v>0</v>
      </c>
      <c r="K320" s="212"/>
      <c r="L320" s="40"/>
      <c r="M320" s="213" t="s">
        <v>1</v>
      </c>
      <c r="N320" s="214" t="s">
        <v>46</v>
      </c>
      <c r="O320" s="72"/>
      <c r="P320" s="215">
        <f t="shared" si="11"/>
        <v>0</v>
      </c>
      <c r="Q320" s="215">
        <v>0</v>
      </c>
      <c r="R320" s="215">
        <f t="shared" si="12"/>
        <v>0</v>
      </c>
      <c r="S320" s="215">
        <v>1.9460000000000002E-2</v>
      </c>
      <c r="T320" s="216">
        <f t="shared" si="13"/>
        <v>1.9460000000000002E-2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263</v>
      </c>
      <c r="AT320" s="217" t="s">
        <v>180</v>
      </c>
      <c r="AU320" s="217" t="s">
        <v>185</v>
      </c>
      <c r="AY320" s="18" t="s">
        <v>177</v>
      </c>
      <c r="BE320" s="218">
        <f t="shared" si="14"/>
        <v>0</v>
      </c>
      <c r="BF320" s="218">
        <f t="shared" si="15"/>
        <v>0</v>
      </c>
      <c r="BG320" s="218">
        <f t="shared" si="16"/>
        <v>0</v>
      </c>
      <c r="BH320" s="218">
        <f t="shared" si="17"/>
        <v>0</v>
      </c>
      <c r="BI320" s="218">
        <f t="shared" si="18"/>
        <v>0</v>
      </c>
      <c r="BJ320" s="18" t="s">
        <v>185</v>
      </c>
      <c r="BK320" s="218">
        <f t="shared" si="19"/>
        <v>0</v>
      </c>
      <c r="BL320" s="18" t="s">
        <v>263</v>
      </c>
      <c r="BM320" s="217" t="s">
        <v>546</v>
      </c>
    </row>
    <row r="321" spans="1:65" s="2" customFormat="1" ht="21.75" customHeight="1">
      <c r="A321" s="35"/>
      <c r="B321" s="36"/>
      <c r="C321" s="205" t="s">
        <v>547</v>
      </c>
      <c r="D321" s="205" t="s">
        <v>180</v>
      </c>
      <c r="E321" s="206" t="s">
        <v>548</v>
      </c>
      <c r="F321" s="207" t="s">
        <v>549</v>
      </c>
      <c r="G321" s="208" t="s">
        <v>525</v>
      </c>
      <c r="H321" s="209">
        <v>1</v>
      </c>
      <c r="I321" s="210"/>
      <c r="J321" s="211">
        <f t="shared" si="10"/>
        <v>0</v>
      </c>
      <c r="K321" s="212"/>
      <c r="L321" s="40"/>
      <c r="M321" s="213" t="s">
        <v>1</v>
      </c>
      <c r="N321" s="214" t="s">
        <v>46</v>
      </c>
      <c r="O321" s="72"/>
      <c r="P321" s="215">
        <f t="shared" si="11"/>
        <v>0</v>
      </c>
      <c r="Q321" s="215">
        <v>1.0749999999999999E-2</v>
      </c>
      <c r="R321" s="215">
        <f t="shared" si="12"/>
        <v>1.0749999999999999E-2</v>
      </c>
      <c r="S321" s="215">
        <v>0</v>
      </c>
      <c r="T321" s="216">
        <f t="shared" si="1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263</v>
      </c>
      <c r="AT321" s="217" t="s">
        <v>180</v>
      </c>
      <c r="AU321" s="217" t="s">
        <v>185</v>
      </c>
      <c r="AY321" s="18" t="s">
        <v>177</v>
      </c>
      <c r="BE321" s="218">
        <f t="shared" si="14"/>
        <v>0</v>
      </c>
      <c r="BF321" s="218">
        <f t="shared" si="15"/>
        <v>0</v>
      </c>
      <c r="BG321" s="218">
        <f t="shared" si="16"/>
        <v>0</v>
      </c>
      <c r="BH321" s="218">
        <f t="shared" si="17"/>
        <v>0</v>
      </c>
      <c r="BI321" s="218">
        <f t="shared" si="18"/>
        <v>0</v>
      </c>
      <c r="BJ321" s="18" t="s">
        <v>185</v>
      </c>
      <c r="BK321" s="218">
        <f t="shared" si="19"/>
        <v>0</v>
      </c>
      <c r="BL321" s="18" t="s">
        <v>263</v>
      </c>
      <c r="BM321" s="217" t="s">
        <v>550</v>
      </c>
    </row>
    <row r="322" spans="1:65" s="2" customFormat="1" ht="21.75" customHeight="1">
      <c r="A322" s="35"/>
      <c r="B322" s="36"/>
      <c r="C322" s="205" t="s">
        <v>551</v>
      </c>
      <c r="D322" s="205" t="s">
        <v>180</v>
      </c>
      <c r="E322" s="206" t="s">
        <v>552</v>
      </c>
      <c r="F322" s="207" t="s">
        <v>553</v>
      </c>
      <c r="G322" s="208" t="s">
        <v>525</v>
      </c>
      <c r="H322" s="209">
        <v>1</v>
      </c>
      <c r="I322" s="210"/>
      <c r="J322" s="211">
        <f t="shared" si="10"/>
        <v>0</v>
      </c>
      <c r="K322" s="212"/>
      <c r="L322" s="40"/>
      <c r="M322" s="213" t="s">
        <v>1</v>
      </c>
      <c r="N322" s="214" t="s">
        <v>46</v>
      </c>
      <c r="O322" s="72"/>
      <c r="P322" s="215">
        <f t="shared" si="11"/>
        <v>0</v>
      </c>
      <c r="Q322" s="215">
        <v>1.8790000000000001E-2</v>
      </c>
      <c r="R322" s="215">
        <f t="shared" si="12"/>
        <v>1.8790000000000001E-2</v>
      </c>
      <c r="S322" s="215">
        <v>0</v>
      </c>
      <c r="T322" s="216">
        <f t="shared" si="1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263</v>
      </c>
      <c r="AT322" s="217" t="s">
        <v>180</v>
      </c>
      <c r="AU322" s="217" t="s">
        <v>185</v>
      </c>
      <c r="AY322" s="18" t="s">
        <v>177</v>
      </c>
      <c r="BE322" s="218">
        <f t="shared" si="14"/>
        <v>0</v>
      </c>
      <c r="BF322" s="218">
        <f t="shared" si="15"/>
        <v>0</v>
      </c>
      <c r="BG322" s="218">
        <f t="shared" si="16"/>
        <v>0</v>
      </c>
      <c r="BH322" s="218">
        <f t="shared" si="17"/>
        <v>0</v>
      </c>
      <c r="BI322" s="218">
        <f t="shared" si="18"/>
        <v>0</v>
      </c>
      <c r="BJ322" s="18" t="s">
        <v>185</v>
      </c>
      <c r="BK322" s="218">
        <f t="shared" si="19"/>
        <v>0</v>
      </c>
      <c r="BL322" s="18" t="s">
        <v>263</v>
      </c>
      <c r="BM322" s="217" t="s">
        <v>554</v>
      </c>
    </row>
    <row r="323" spans="1:65" s="2" customFormat="1" ht="21.75" customHeight="1">
      <c r="A323" s="35"/>
      <c r="B323" s="36"/>
      <c r="C323" s="263" t="s">
        <v>555</v>
      </c>
      <c r="D323" s="263" t="s">
        <v>339</v>
      </c>
      <c r="E323" s="264" t="s">
        <v>556</v>
      </c>
      <c r="F323" s="265" t="s">
        <v>557</v>
      </c>
      <c r="G323" s="266" t="s">
        <v>192</v>
      </c>
      <c r="H323" s="267">
        <v>1</v>
      </c>
      <c r="I323" s="268"/>
      <c r="J323" s="269">
        <f t="shared" si="10"/>
        <v>0</v>
      </c>
      <c r="K323" s="270"/>
      <c r="L323" s="271"/>
      <c r="M323" s="272" t="s">
        <v>1</v>
      </c>
      <c r="N323" s="273" t="s">
        <v>46</v>
      </c>
      <c r="O323" s="72"/>
      <c r="P323" s="215">
        <f t="shared" si="11"/>
        <v>0</v>
      </c>
      <c r="Q323" s="215">
        <v>1.2999999999999999E-2</v>
      </c>
      <c r="R323" s="215">
        <f t="shared" si="12"/>
        <v>1.2999999999999999E-2</v>
      </c>
      <c r="S323" s="215">
        <v>0</v>
      </c>
      <c r="T323" s="216">
        <f t="shared" si="1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360</v>
      </c>
      <c r="AT323" s="217" t="s">
        <v>339</v>
      </c>
      <c r="AU323" s="217" t="s">
        <v>185</v>
      </c>
      <c r="AY323" s="18" t="s">
        <v>177</v>
      </c>
      <c r="BE323" s="218">
        <f t="shared" si="14"/>
        <v>0</v>
      </c>
      <c r="BF323" s="218">
        <f t="shared" si="15"/>
        <v>0</v>
      </c>
      <c r="BG323" s="218">
        <f t="shared" si="16"/>
        <v>0</v>
      </c>
      <c r="BH323" s="218">
        <f t="shared" si="17"/>
        <v>0</v>
      </c>
      <c r="BI323" s="218">
        <f t="shared" si="18"/>
        <v>0</v>
      </c>
      <c r="BJ323" s="18" t="s">
        <v>185</v>
      </c>
      <c r="BK323" s="218">
        <f t="shared" si="19"/>
        <v>0</v>
      </c>
      <c r="BL323" s="18" t="s">
        <v>263</v>
      </c>
      <c r="BM323" s="217" t="s">
        <v>558</v>
      </c>
    </row>
    <row r="324" spans="1:65" s="2" customFormat="1" ht="16.5" customHeight="1">
      <c r="A324" s="35"/>
      <c r="B324" s="36"/>
      <c r="C324" s="205" t="s">
        <v>559</v>
      </c>
      <c r="D324" s="205" t="s">
        <v>180</v>
      </c>
      <c r="E324" s="206" t="s">
        <v>560</v>
      </c>
      <c r="F324" s="207" t="s">
        <v>561</v>
      </c>
      <c r="G324" s="208" t="s">
        <v>525</v>
      </c>
      <c r="H324" s="209">
        <v>1</v>
      </c>
      <c r="I324" s="210"/>
      <c r="J324" s="211">
        <f t="shared" si="10"/>
        <v>0</v>
      </c>
      <c r="K324" s="212"/>
      <c r="L324" s="40"/>
      <c r="M324" s="213" t="s">
        <v>1</v>
      </c>
      <c r="N324" s="214" t="s">
        <v>46</v>
      </c>
      <c r="O324" s="72"/>
      <c r="P324" s="215">
        <f t="shared" si="11"/>
        <v>0</v>
      </c>
      <c r="Q324" s="215">
        <v>0</v>
      </c>
      <c r="R324" s="215">
        <f t="shared" si="12"/>
        <v>0</v>
      </c>
      <c r="S324" s="215">
        <v>3.2899999999999999E-2</v>
      </c>
      <c r="T324" s="216">
        <f t="shared" si="13"/>
        <v>3.2899999999999999E-2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263</v>
      </c>
      <c r="AT324" s="217" t="s">
        <v>180</v>
      </c>
      <c r="AU324" s="217" t="s">
        <v>185</v>
      </c>
      <c r="AY324" s="18" t="s">
        <v>177</v>
      </c>
      <c r="BE324" s="218">
        <f t="shared" si="14"/>
        <v>0</v>
      </c>
      <c r="BF324" s="218">
        <f t="shared" si="15"/>
        <v>0</v>
      </c>
      <c r="BG324" s="218">
        <f t="shared" si="16"/>
        <v>0</v>
      </c>
      <c r="BH324" s="218">
        <f t="shared" si="17"/>
        <v>0</v>
      </c>
      <c r="BI324" s="218">
        <f t="shared" si="18"/>
        <v>0</v>
      </c>
      <c r="BJ324" s="18" t="s">
        <v>185</v>
      </c>
      <c r="BK324" s="218">
        <f t="shared" si="19"/>
        <v>0</v>
      </c>
      <c r="BL324" s="18" t="s">
        <v>263</v>
      </c>
      <c r="BM324" s="217" t="s">
        <v>562</v>
      </c>
    </row>
    <row r="325" spans="1:65" s="2" customFormat="1" ht="21.75" customHeight="1">
      <c r="A325" s="35"/>
      <c r="B325" s="36"/>
      <c r="C325" s="205" t="s">
        <v>563</v>
      </c>
      <c r="D325" s="205" t="s">
        <v>180</v>
      </c>
      <c r="E325" s="206" t="s">
        <v>564</v>
      </c>
      <c r="F325" s="207" t="s">
        <v>565</v>
      </c>
      <c r="G325" s="208" t="s">
        <v>525</v>
      </c>
      <c r="H325" s="209">
        <v>1</v>
      </c>
      <c r="I325" s="210"/>
      <c r="J325" s="211">
        <f t="shared" si="10"/>
        <v>0</v>
      </c>
      <c r="K325" s="212"/>
      <c r="L325" s="40"/>
      <c r="M325" s="213" t="s">
        <v>1</v>
      </c>
      <c r="N325" s="214" t="s">
        <v>46</v>
      </c>
      <c r="O325" s="72"/>
      <c r="P325" s="215">
        <f t="shared" si="11"/>
        <v>0</v>
      </c>
      <c r="Q325" s="215">
        <v>1.1000000000000001E-3</v>
      </c>
      <c r="R325" s="215">
        <f t="shared" si="12"/>
        <v>1.1000000000000001E-3</v>
      </c>
      <c r="S325" s="215">
        <v>0</v>
      </c>
      <c r="T325" s="216">
        <f t="shared" si="1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263</v>
      </c>
      <c r="AT325" s="217" t="s">
        <v>180</v>
      </c>
      <c r="AU325" s="217" t="s">
        <v>185</v>
      </c>
      <c r="AY325" s="18" t="s">
        <v>177</v>
      </c>
      <c r="BE325" s="218">
        <f t="shared" si="14"/>
        <v>0</v>
      </c>
      <c r="BF325" s="218">
        <f t="shared" si="15"/>
        <v>0</v>
      </c>
      <c r="BG325" s="218">
        <f t="shared" si="16"/>
        <v>0</v>
      </c>
      <c r="BH325" s="218">
        <f t="shared" si="17"/>
        <v>0</v>
      </c>
      <c r="BI325" s="218">
        <f t="shared" si="18"/>
        <v>0</v>
      </c>
      <c r="BJ325" s="18" t="s">
        <v>185</v>
      </c>
      <c r="BK325" s="218">
        <f t="shared" si="19"/>
        <v>0</v>
      </c>
      <c r="BL325" s="18" t="s">
        <v>263</v>
      </c>
      <c r="BM325" s="217" t="s">
        <v>566</v>
      </c>
    </row>
    <row r="326" spans="1:65" s="2" customFormat="1" ht="21.75" customHeight="1">
      <c r="A326" s="35"/>
      <c r="B326" s="36"/>
      <c r="C326" s="205" t="s">
        <v>567</v>
      </c>
      <c r="D326" s="205" t="s">
        <v>180</v>
      </c>
      <c r="E326" s="206" t="s">
        <v>568</v>
      </c>
      <c r="F326" s="207" t="s">
        <v>569</v>
      </c>
      <c r="G326" s="208" t="s">
        <v>525</v>
      </c>
      <c r="H326" s="209">
        <v>3</v>
      </c>
      <c r="I326" s="210"/>
      <c r="J326" s="211">
        <f t="shared" si="10"/>
        <v>0</v>
      </c>
      <c r="K326" s="212"/>
      <c r="L326" s="40"/>
      <c r="M326" s="213" t="s">
        <v>1</v>
      </c>
      <c r="N326" s="214" t="s">
        <v>46</v>
      </c>
      <c r="O326" s="72"/>
      <c r="P326" s="215">
        <f t="shared" si="11"/>
        <v>0</v>
      </c>
      <c r="Q326" s="215">
        <v>8.0000000000000004E-4</v>
      </c>
      <c r="R326" s="215">
        <f t="shared" si="12"/>
        <v>2.4000000000000002E-3</v>
      </c>
      <c r="S326" s="215">
        <v>0</v>
      </c>
      <c r="T326" s="216">
        <f t="shared" si="1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263</v>
      </c>
      <c r="AT326" s="217" t="s">
        <v>180</v>
      </c>
      <c r="AU326" s="217" t="s">
        <v>185</v>
      </c>
      <c r="AY326" s="18" t="s">
        <v>177</v>
      </c>
      <c r="BE326" s="218">
        <f t="shared" si="14"/>
        <v>0</v>
      </c>
      <c r="BF326" s="218">
        <f t="shared" si="15"/>
        <v>0</v>
      </c>
      <c r="BG326" s="218">
        <f t="shared" si="16"/>
        <v>0</v>
      </c>
      <c r="BH326" s="218">
        <f t="shared" si="17"/>
        <v>0</v>
      </c>
      <c r="BI326" s="218">
        <f t="shared" si="18"/>
        <v>0</v>
      </c>
      <c r="BJ326" s="18" t="s">
        <v>185</v>
      </c>
      <c r="BK326" s="218">
        <f t="shared" si="19"/>
        <v>0</v>
      </c>
      <c r="BL326" s="18" t="s">
        <v>263</v>
      </c>
      <c r="BM326" s="217" t="s">
        <v>570</v>
      </c>
    </row>
    <row r="327" spans="1:65" s="2" customFormat="1" ht="21.75" customHeight="1">
      <c r="A327" s="35"/>
      <c r="B327" s="36"/>
      <c r="C327" s="205" t="s">
        <v>571</v>
      </c>
      <c r="D327" s="205" t="s">
        <v>180</v>
      </c>
      <c r="E327" s="206" t="s">
        <v>572</v>
      </c>
      <c r="F327" s="207" t="s">
        <v>573</v>
      </c>
      <c r="G327" s="208" t="s">
        <v>525</v>
      </c>
      <c r="H327" s="209">
        <v>1</v>
      </c>
      <c r="I327" s="210"/>
      <c r="J327" s="211">
        <f t="shared" si="10"/>
        <v>0</v>
      </c>
      <c r="K327" s="212"/>
      <c r="L327" s="40"/>
      <c r="M327" s="213" t="s">
        <v>1</v>
      </c>
      <c r="N327" s="214" t="s">
        <v>46</v>
      </c>
      <c r="O327" s="72"/>
      <c r="P327" s="215">
        <f t="shared" si="11"/>
        <v>0</v>
      </c>
      <c r="Q327" s="215">
        <v>8.4999999999999995E-4</v>
      </c>
      <c r="R327" s="215">
        <f t="shared" si="12"/>
        <v>8.4999999999999995E-4</v>
      </c>
      <c r="S327" s="215">
        <v>0</v>
      </c>
      <c r="T327" s="216">
        <f t="shared" si="1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263</v>
      </c>
      <c r="AT327" s="217" t="s">
        <v>180</v>
      </c>
      <c r="AU327" s="217" t="s">
        <v>185</v>
      </c>
      <c r="AY327" s="18" t="s">
        <v>177</v>
      </c>
      <c r="BE327" s="218">
        <f t="shared" si="14"/>
        <v>0</v>
      </c>
      <c r="BF327" s="218">
        <f t="shared" si="15"/>
        <v>0</v>
      </c>
      <c r="BG327" s="218">
        <f t="shared" si="16"/>
        <v>0</v>
      </c>
      <c r="BH327" s="218">
        <f t="shared" si="17"/>
        <v>0</v>
      </c>
      <c r="BI327" s="218">
        <f t="shared" si="18"/>
        <v>0</v>
      </c>
      <c r="BJ327" s="18" t="s">
        <v>185</v>
      </c>
      <c r="BK327" s="218">
        <f t="shared" si="19"/>
        <v>0</v>
      </c>
      <c r="BL327" s="18" t="s">
        <v>263</v>
      </c>
      <c r="BM327" s="217" t="s">
        <v>574</v>
      </c>
    </row>
    <row r="328" spans="1:65" s="2" customFormat="1" ht="16.5" customHeight="1">
      <c r="A328" s="35"/>
      <c r="B328" s="36"/>
      <c r="C328" s="205" t="s">
        <v>575</v>
      </c>
      <c r="D328" s="205" t="s">
        <v>180</v>
      </c>
      <c r="E328" s="206" t="s">
        <v>576</v>
      </c>
      <c r="F328" s="207" t="s">
        <v>577</v>
      </c>
      <c r="G328" s="208" t="s">
        <v>192</v>
      </c>
      <c r="H328" s="209">
        <v>1</v>
      </c>
      <c r="I328" s="210"/>
      <c r="J328" s="211">
        <f t="shared" si="10"/>
        <v>0</v>
      </c>
      <c r="K328" s="212"/>
      <c r="L328" s="40"/>
      <c r="M328" s="213" t="s">
        <v>1</v>
      </c>
      <c r="N328" s="214" t="s">
        <v>46</v>
      </c>
      <c r="O328" s="72"/>
      <c r="P328" s="215">
        <f t="shared" si="11"/>
        <v>0</v>
      </c>
      <c r="Q328" s="215">
        <v>0</v>
      </c>
      <c r="R328" s="215">
        <f t="shared" si="12"/>
        <v>0</v>
      </c>
      <c r="S328" s="215">
        <v>0</v>
      </c>
      <c r="T328" s="216">
        <f t="shared" si="1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263</v>
      </c>
      <c r="AT328" s="217" t="s">
        <v>180</v>
      </c>
      <c r="AU328" s="217" t="s">
        <v>185</v>
      </c>
      <c r="AY328" s="18" t="s">
        <v>177</v>
      </c>
      <c r="BE328" s="218">
        <f t="shared" si="14"/>
        <v>0</v>
      </c>
      <c r="BF328" s="218">
        <f t="shared" si="15"/>
        <v>0</v>
      </c>
      <c r="BG328" s="218">
        <f t="shared" si="16"/>
        <v>0</v>
      </c>
      <c r="BH328" s="218">
        <f t="shared" si="17"/>
        <v>0</v>
      </c>
      <c r="BI328" s="218">
        <f t="shared" si="18"/>
        <v>0</v>
      </c>
      <c r="BJ328" s="18" t="s">
        <v>185</v>
      </c>
      <c r="BK328" s="218">
        <f t="shared" si="19"/>
        <v>0</v>
      </c>
      <c r="BL328" s="18" t="s">
        <v>263</v>
      </c>
      <c r="BM328" s="217" t="s">
        <v>578</v>
      </c>
    </row>
    <row r="329" spans="1:65" s="2" customFormat="1" ht="16.5" customHeight="1">
      <c r="A329" s="35"/>
      <c r="B329" s="36"/>
      <c r="C329" s="205" t="s">
        <v>579</v>
      </c>
      <c r="D329" s="205" t="s">
        <v>180</v>
      </c>
      <c r="E329" s="206" t="s">
        <v>580</v>
      </c>
      <c r="F329" s="207" t="s">
        <v>581</v>
      </c>
      <c r="G329" s="208" t="s">
        <v>525</v>
      </c>
      <c r="H329" s="209">
        <v>1</v>
      </c>
      <c r="I329" s="210"/>
      <c r="J329" s="211">
        <f t="shared" si="10"/>
        <v>0</v>
      </c>
      <c r="K329" s="212"/>
      <c r="L329" s="40"/>
      <c r="M329" s="213" t="s">
        <v>1</v>
      </c>
      <c r="N329" s="214" t="s">
        <v>46</v>
      </c>
      <c r="O329" s="72"/>
      <c r="P329" s="215">
        <f t="shared" si="11"/>
        <v>0</v>
      </c>
      <c r="Q329" s="215">
        <v>1.8400000000000001E-3</v>
      </c>
      <c r="R329" s="215">
        <f t="shared" si="12"/>
        <v>1.8400000000000001E-3</v>
      </c>
      <c r="S329" s="215">
        <v>0</v>
      </c>
      <c r="T329" s="216">
        <f t="shared" si="1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263</v>
      </c>
      <c r="AT329" s="217" t="s">
        <v>180</v>
      </c>
      <c r="AU329" s="217" t="s">
        <v>185</v>
      </c>
      <c r="AY329" s="18" t="s">
        <v>177</v>
      </c>
      <c r="BE329" s="218">
        <f t="shared" si="14"/>
        <v>0</v>
      </c>
      <c r="BF329" s="218">
        <f t="shared" si="15"/>
        <v>0</v>
      </c>
      <c r="BG329" s="218">
        <f t="shared" si="16"/>
        <v>0</v>
      </c>
      <c r="BH329" s="218">
        <f t="shared" si="17"/>
        <v>0</v>
      </c>
      <c r="BI329" s="218">
        <f t="shared" si="18"/>
        <v>0</v>
      </c>
      <c r="BJ329" s="18" t="s">
        <v>185</v>
      </c>
      <c r="BK329" s="218">
        <f t="shared" si="19"/>
        <v>0</v>
      </c>
      <c r="BL329" s="18" t="s">
        <v>263</v>
      </c>
      <c r="BM329" s="217" t="s">
        <v>582</v>
      </c>
    </row>
    <row r="330" spans="1:65" s="2" customFormat="1" ht="21.75" customHeight="1">
      <c r="A330" s="35"/>
      <c r="B330" s="36"/>
      <c r="C330" s="205" t="s">
        <v>583</v>
      </c>
      <c r="D330" s="205" t="s">
        <v>180</v>
      </c>
      <c r="E330" s="206" t="s">
        <v>584</v>
      </c>
      <c r="F330" s="207" t="s">
        <v>585</v>
      </c>
      <c r="G330" s="208" t="s">
        <v>525</v>
      </c>
      <c r="H330" s="209">
        <v>1</v>
      </c>
      <c r="I330" s="210"/>
      <c r="J330" s="211">
        <f t="shared" si="10"/>
        <v>0</v>
      </c>
      <c r="K330" s="212"/>
      <c r="L330" s="40"/>
      <c r="M330" s="213" t="s">
        <v>1</v>
      </c>
      <c r="N330" s="214" t="s">
        <v>46</v>
      </c>
      <c r="O330" s="72"/>
      <c r="P330" s="215">
        <f t="shared" si="11"/>
        <v>0</v>
      </c>
      <c r="Q330" s="215">
        <v>1.8400000000000001E-3</v>
      </c>
      <c r="R330" s="215">
        <f t="shared" si="12"/>
        <v>1.8400000000000001E-3</v>
      </c>
      <c r="S330" s="215">
        <v>0</v>
      </c>
      <c r="T330" s="216">
        <f t="shared" si="1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263</v>
      </c>
      <c r="AT330" s="217" t="s">
        <v>180</v>
      </c>
      <c r="AU330" s="217" t="s">
        <v>185</v>
      </c>
      <c r="AY330" s="18" t="s">
        <v>177</v>
      </c>
      <c r="BE330" s="218">
        <f t="shared" si="14"/>
        <v>0</v>
      </c>
      <c r="BF330" s="218">
        <f t="shared" si="15"/>
        <v>0</v>
      </c>
      <c r="BG330" s="218">
        <f t="shared" si="16"/>
        <v>0</v>
      </c>
      <c r="BH330" s="218">
        <f t="shared" si="17"/>
        <v>0</v>
      </c>
      <c r="BI330" s="218">
        <f t="shared" si="18"/>
        <v>0</v>
      </c>
      <c r="BJ330" s="18" t="s">
        <v>185</v>
      </c>
      <c r="BK330" s="218">
        <f t="shared" si="19"/>
        <v>0</v>
      </c>
      <c r="BL330" s="18" t="s">
        <v>263</v>
      </c>
      <c r="BM330" s="217" t="s">
        <v>586</v>
      </c>
    </row>
    <row r="331" spans="1:65" s="2" customFormat="1" ht="21.75" customHeight="1">
      <c r="A331" s="35"/>
      <c r="B331" s="36"/>
      <c r="C331" s="205" t="s">
        <v>587</v>
      </c>
      <c r="D331" s="205" t="s">
        <v>180</v>
      </c>
      <c r="E331" s="206" t="s">
        <v>588</v>
      </c>
      <c r="F331" s="207" t="s">
        <v>589</v>
      </c>
      <c r="G331" s="208" t="s">
        <v>426</v>
      </c>
      <c r="H331" s="274"/>
      <c r="I331" s="210"/>
      <c r="J331" s="211">
        <f t="shared" si="10"/>
        <v>0</v>
      </c>
      <c r="K331" s="212"/>
      <c r="L331" s="40"/>
      <c r="M331" s="213" t="s">
        <v>1</v>
      </c>
      <c r="N331" s="214" t="s">
        <v>46</v>
      </c>
      <c r="O331" s="72"/>
      <c r="P331" s="215">
        <f t="shared" si="11"/>
        <v>0</v>
      </c>
      <c r="Q331" s="215">
        <v>0</v>
      </c>
      <c r="R331" s="215">
        <f t="shared" si="12"/>
        <v>0</v>
      </c>
      <c r="S331" s="215">
        <v>0</v>
      </c>
      <c r="T331" s="216">
        <f t="shared" si="1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263</v>
      </c>
      <c r="AT331" s="217" t="s">
        <v>180</v>
      </c>
      <c r="AU331" s="217" t="s">
        <v>185</v>
      </c>
      <c r="AY331" s="18" t="s">
        <v>177</v>
      </c>
      <c r="BE331" s="218">
        <f t="shared" si="14"/>
        <v>0</v>
      </c>
      <c r="BF331" s="218">
        <f t="shared" si="15"/>
        <v>0</v>
      </c>
      <c r="BG331" s="218">
        <f t="shared" si="16"/>
        <v>0</v>
      </c>
      <c r="BH331" s="218">
        <f t="shared" si="17"/>
        <v>0</v>
      </c>
      <c r="BI331" s="218">
        <f t="shared" si="18"/>
        <v>0</v>
      </c>
      <c r="BJ331" s="18" t="s">
        <v>185</v>
      </c>
      <c r="BK331" s="218">
        <f t="shared" si="19"/>
        <v>0</v>
      </c>
      <c r="BL331" s="18" t="s">
        <v>263</v>
      </c>
      <c r="BM331" s="217" t="s">
        <v>590</v>
      </c>
    </row>
    <row r="332" spans="1:65" s="12" customFormat="1" ht="22.8" customHeight="1">
      <c r="B332" s="189"/>
      <c r="C332" s="190"/>
      <c r="D332" s="191" t="s">
        <v>79</v>
      </c>
      <c r="E332" s="203" t="s">
        <v>591</v>
      </c>
      <c r="F332" s="203" t="s">
        <v>592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P333</f>
        <v>0</v>
      </c>
      <c r="Q332" s="197"/>
      <c r="R332" s="198">
        <f>R333</f>
        <v>1.0399999999999999E-3</v>
      </c>
      <c r="S332" s="197"/>
      <c r="T332" s="199">
        <f>T333</f>
        <v>0</v>
      </c>
      <c r="AR332" s="200" t="s">
        <v>185</v>
      </c>
      <c r="AT332" s="201" t="s">
        <v>79</v>
      </c>
      <c r="AU332" s="201" t="s">
        <v>88</v>
      </c>
      <c r="AY332" s="200" t="s">
        <v>177</v>
      </c>
      <c r="BK332" s="202">
        <f>BK333</f>
        <v>0</v>
      </c>
    </row>
    <row r="333" spans="1:65" s="2" customFormat="1" ht="21.75" customHeight="1">
      <c r="A333" s="35"/>
      <c r="B333" s="36"/>
      <c r="C333" s="205" t="s">
        <v>593</v>
      </c>
      <c r="D333" s="205" t="s">
        <v>180</v>
      </c>
      <c r="E333" s="206" t="s">
        <v>594</v>
      </c>
      <c r="F333" s="207" t="s">
        <v>595</v>
      </c>
      <c r="G333" s="208" t="s">
        <v>192</v>
      </c>
      <c r="H333" s="209">
        <v>1</v>
      </c>
      <c r="I333" s="210"/>
      <c r="J333" s="211">
        <f>ROUND(I333*H333,2)</f>
        <v>0</v>
      </c>
      <c r="K333" s="212"/>
      <c r="L333" s="40"/>
      <c r="M333" s="213" t="s">
        <v>1</v>
      </c>
      <c r="N333" s="214" t="s">
        <v>46</v>
      </c>
      <c r="O333" s="72"/>
      <c r="P333" s="215">
        <f>O333*H333</f>
        <v>0</v>
      </c>
      <c r="Q333" s="215">
        <v>1.0399999999999999E-3</v>
      </c>
      <c r="R333" s="215">
        <f>Q333*H333</f>
        <v>1.0399999999999999E-3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263</v>
      </c>
      <c r="AT333" s="217" t="s">
        <v>180</v>
      </c>
      <c r="AU333" s="217" t="s">
        <v>185</v>
      </c>
      <c r="AY333" s="18" t="s">
        <v>177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185</v>
      </c>
      <c r="BK333" s="218">
        <f>ROUND(I333*H333,2)</f>
        <v>0</v>
      </c>
      <c r="BL333" s="18" t="s">
        <v>263</v>
      </c>
      <c r="BM333" s="217" t="s">
        <v>596</v>
      </c>
    </row>
    <row r="334" spans="1:65" s="12" customFormat="1" ht="22.8" customHeight="1">
      <c r="B334" s="189"/>
      <c r="C334" s="190"/>
      <c r="D334" s="191" t="s">
        <v>79</v>
      </c>
      <c r="E334" s="203" t="s">
        <v>597</v>
      </c>
      <c r="F334" s="203" t="s">
        <v>598</v>
      </c>
      <c r="G334" s="190"/>
      <c r="H334" s="190"/>
      <c r="I334" s="193"/>
      <c r="J334" s="204">
        <f>BK334</f>
        <v>0</v>
      </c>
      <c r="K334" s="190"/>
      <c r="L334" s="195"/>
      <c r="M334" s="196"/>
      <c r="N334" s="197"/>
      <c r="O334" s="197"/>
      <c r="P334" s="198">
        <f>SUM(P335:P342)</f>
        <v>0</v>
      </c>
      <c r="Q334" s="197"/>
      <c r="R334" s="198">
        <f>SUM(R335:R342)</f>
        <v>7.5060000000000005E-3</v>
      </c>
      <c r="S334" s="197"/>
      <c r="T334" s="199">
        <f>SUM(T335:T342)</f>
        <v>0.12852000000000002</v>
      </c>
      <c r="AR334" s="200" t="s">
        <v>185</v>
      </c>
      <c r="AT334" s="201" t="s">
        <v>79</v>
      </c>
      <c r="AU334" s="201" t="s">
        <v>88</v>
      </c>
      <c r="AY334" s="200" t="s">
        <v>177</v>
      </c>
      <c r="BK334" s="202">
        <f>SUM(BK335:BK342)</f>
        <v>0</v>
      </c>
    </row>
    <row r="335" spans="1:65" s="2" customFormat="1" ht="16.5" customHeight="1">
      <c r="A335" s="35"/>
      <c r="B335" s="36"/>
      <c r="C335" s="205" t="s">
        <v>599</v>
      </c>
      <c r="D335" s="205" t="s">
        <v>180</v>
      </c>
      <c r="E335" s="206" t="s">
        <v>600</v>
      </c>
      <c r="F335" s="207" t="s">
        <v>601</v>
      </c>
      <c r="G335" s="208" t="s">
        <v>210</v>
      </c>
      <c r="H335" s="209">
        <v>5.4</v>
      </c>
      <c r="I335" s="210"/>
      <c r="J335" s="211">
        <f>ROUND(I335*H335,2)</f>
        <v>0</v>
      </c>
      <c r="K335" s="212"/>
      <c r="L335" s="40"/>
      <c r="M335" s="213" t="s">
        <v>1</v>
      </c>
      <c r="N335" s="214" t="s">
        <v>46</v>
      </c>
      <c r="O335" s="72"/>
      <c r="P335" s="215">
        <f>O335*H335</f>
        <v>0</v>
      </c>
      <c r="Q335" s="215">
        <v>0</v>
      </c>
      <c r="R335" s="215">
        <f>Q335*H335</f>
        <v>0</v>
      </c>
      <c r="S335" s="215">
        <v>2.3800000000000002E-2</v>
      </c>
      <c r="T335" s="216">
        <f>S335*H335</f>
        <v>0.12852000000000002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263</v>
      </c>
      <c r="AT335" s="217" t="s">
        <v>180</v>
      </c>
      <c r="AU335" s="217" t="s">
        <v>185</v>
      </c>
      <c r="AY335" s="18" t="s">
        <v>177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185</v>
      </c>
      <c r="BK335" s="218">
        <f>ROUND(I335*H335,2)</f>
        <v>0</v>
      </c>
      <c r="BL335" s="18" t="s">
        <v>263</v>
      </c>
      <c r="BM335" s="217" t="s">
        <v>602</v>
      </c>
    </row>
    <row r="336" spans="1:65" s="14" customFormat="1" ht="10.199999999999999">
      <c r="B336" s="230"/>
      <c r="C336" s="231"/>
      <c r="D336" s="221" t="s">
        <v>187</v>
      </c>
      <c r="E336" s="232" t="s">
        <v>1</v>
      </c>
      <c r="F336" s="233" t="s">
        <v>603</v>
      </c>
      <c r="G336" s="231"/>
      <c r="H336" s="234">
        <v>5.4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187</v>
      </c>
      <c r="AU336" s="240" t="s">
        <v>185</v>
      </c>
      <c r="AV336" s="14" t="s">
        <v>185</v>
      </c>
      <c r="AW336" s="14" t="s">
        <v>36</v>
      </c>
      <c r="AX336" s="14" t="s">
        <v>88</v>
      </c>
      <c r="AY336" s="240" t="s">
        <v>177</v>
      </c>
    </row>
    <row r="337" spans="1:65" s="2" customFormat="1" ht="16.5" customHeight="1">
      <c r="A337" s="35"/>
      <c r="B337" s="36"/>
      <c r="C337" s="205" t="s">
        <v>604</v>
      </c>
      <c r="D337" s="205" t="s">
        <v>180</v>
      </c>
      <c r="E337" s="206" t="s">
        <v>605</v>
      </c>
      <c r="F337" s="207" t="s">
        <v>606</v>
      </c>
      <c r="G337" s="208" t="s">
        <v>210</v>
      </c>
      <c r="H337" s="209">
        <v>5.4</v>
      </c>
      <c r="I337" s="210"/>
      <c r="J337" s="211">
        <f>ROUND(I337*H337,2)</f>
        <v>0</v>
      </c>
      <c r="K337" s="212"/>
      <c r="L337" s="40"/>
      <c r="M337" s="213" t="s">
        <v>1</v>
      </c>
      <c r="N337" s="214" t="s">
        <v>46</v>
      </c>
      <c r="O337" s="72"/>
      <c r="P337" s="215">
        <f>O337*H337</f>
        <v>0</v>
      </c>
      <c r="Q337" s="215">
        <v>1.39E-3</v>
      </c>
      <c r="R337" s="215">
        <f>Q337*H337</f>
        <v>7.5060000000000005E-3</v>
      </c>
      <c r="S337" s="215">
        <v>0</v>
      </c>
      <c r="T337" s="21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263</v>
      </c>
      <c r="AT337" s="217" t="s">
        <v>180</v>
      </c>
      <c r="AU337" s="217" t="s">
        <v>185</v>
      </c>
      <c r="AY337" s="18" t="s">
        <v>177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185</v>
      </c>
      <c r="BK337" s="218">
        <f>ROUND(I337*H337,2)</f>
        <v>0</v>
      </c>
      <c r="BL337" s="18" t="s">
        <v>263</v>
      </c>
      <c r="BM337" s="217" t="s">
        <v>607</v>
      </c>
    </row>
    <row r="338" spans="1:65" s="14" customFormat="1" ht="10.199999999999999">
      <c r="B338" s="230"/>
      <c r="C338" s="231"/>
      <c r="D338" s="221" t="s">
        <v>187</v>
      </c>
      <c r="E338" s="232" t="s">
        <v>1</v>
      </c>
      <c r="F338" s="233" t="s">
        <v>608</v>
      </c>
      <c r="G338" s="231"/>
      <c r="H338" s="234">
        <v>5.4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187</v>
      </c>
      <c r="AU338" s="240" t="s">
        <v>185</v>
      </c>
      <c r="AV338" s="14" t="s">
        <v>185</v>
      </c>
      <c r="AW338" s="14" t="s">
        <v>36</v>
      </c>
      <c r="AX338" s="14" t="s">
        <v>88</v>
      </c>
      <c r="AY338" s="240" t="s">
        <v>177</v>
      </c>
    </row>
    <row r="339" spans="1:65" s="2" customFormat="1" ht="16.5" customHeight="1">
      <c r="A339" s="35"/>
      <c r="B339" s="36"/>
      <c r="C339" s="205" t="s">
        <v>609</v>
      </c>
      <c r="D339" s="205" t="s">
        <v>180</v>
      </c>
      <c r="E339" s="206" t="s">
        <v>610</v>
      </c>
      <c r="F339" s="207" t="s">
        <v>611</v>
      </c>
      <c r="G339" s="208" t="s">
        <v>210</v>
      </c>
      <c r="H339" s="209">
        <v>5.4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46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263</v>
      </c>
      <c r="AT339" s="217" t="s">
        <v>180</v>
      </c>
      <c r="AU339" s="217" t="s">
        <v>185</v>
      </c>
      <c r="AY339" s="18" t="s">
        <v>177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185</v>
      </c>
      <c r="BK339" s="218">
        <f>ROUND(I339*H339,2)</f>
        <v>0</v>
      </c>
      <c r="BL339" s="18" t="s">
        <v>263</v>
      </c>
      <c r="BM339" s="217" t="s">
        <v>612</v>
      </c>
    </row>
    <row r="340" spans="1:65" s="14" customFormat="1" ht="10.199999999999999">
      <c r="B340" s="230"/>
      <c r="C340" s="231"/>
      <c r="D340" s="221" t="s">
        <v>187</v>
      </c>
      <c r="E340" s="232" t="s">
        <v>1</v>
      </c>
      <c r="F340" s="233" t="s">
        <v>608</v>
      </c>
      <c r="G340" s="231"/>
      <c r="H340" s="234">
        <v>5.4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187</v>
      </c>
      <c r="AU340" s="240" t="s">
        <v>185</v>
      </c>
      <c r="AV340" s="14" t="s">
        <v>185</v>
      </c>
      <c r="AW340" s="14" t="s">
        <v>36</v>
      </c>
      <c r="AX340" s="14" t="s">
        <v>88</v>
      </c>
      <c r="AY340" s="240" t="s">
        <v>177</v>
      </c>
    </row>
    <row r="341" spans="1:65" s="2" customFormat="1" ht="21.75" customHeight="1">
      <c r="A341" s="35"/>
      <c r="B341" s="36"/>
      <c r="C341" s="205" t="s">
        <v>613</v>
      </c>
      <c r="D341" s="205" t="s">
        <v>180</v>
      </c>
      <c r="E341" s="206" t="s">
        <v>614</v>
      </c>
      <c r="F341" s="207" t="s">
        <v>615</v>
      </c>
      <c r="G341" s="208" t="s">
        <v>371</v>
      </c>
      <c r="H341" s="209">
        <v>1</v>
      </c>
      <c r="I341" s="210"/>
      <c r="J341" s="211">
        <f>ROUND(I341*H341,2)</f>
        <v>0</v>
      </c>
      <c r="K341" s="212"/>
      <c r="L341" s="40"/>
      <c r="M341" s="213" t="s">
        <v>1</v>
      </c>
      <c r="N341" s="214" t="s">
        <v>46</v>
      </c>
      <c r="O341" s="72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263</v>
      </c>
      <c r="AT341" s="217" t="s">
        <v>180</v>
      </c>
      <c r="AU341" s="217" t="s">
        <v>185</v>
      </c>
      <c r="AY341" s="18" t="s">
        <v>177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185</v>
      </c>
      <c r="BK341" s="218">
        <f>ROUND(I341*H341,2)</f>
        <v>0</v>
      </c>
      <c r="BL341" s="18" t="s">
        <v>263</v>
      </c>
      <c r="BM341" s="217" t="s">
        <v>616</v>
      </c>
    </row>
    <row r="342" spans="1:65" s="2" customFormat="1" ht="21.75" customHeight="1">
      <c r="A342" s="35"/>
      <c r="B342" s="36"/>
      <c r="C342" s="205" t="s">
        <v>617</v>
      </c>
      <c r="D342" s="205" t="s">
        <v>180</v>
      </c>
      <c r="E342" s="206" t="s">
        <v>618</v>
      </c>
      <c r="F342" s="207" t="s">
        <v>619</v>
      </c>
      <c r="G342" s="208" t="s">
        <v>426</v>
      </c>
      <c r="H342" s="274"/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46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263</v>
      </c>
      <c r="AT342" s="217" t="s">
        <v>180</v>
      </c>
      <c r="AU342" s="217" t="s">
        <v>185</v>
      </c>
      <c r="AY342" s="18" t="s">
        <v>177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185</v>
      </c>
      <c r="BK342" s="218">
        <f>ROUND(I342*H342,2)</f>
        <v>0</v>
      </c>
      <c r="BL342" s="18" t="s">
        <v>263</v>
      </c>
      <c r="BM342" s="217" t="s">
        <v>620</v>
      </c>
    </row>
    <row r="343" spans="1:65" s="12" customFormat="1" ht="22.8" customHeight="1">
      <c r="B343" s="189"/>
      <c r="C343" s="190"/>
      <c r="D343" s="191" t="s">
        <v>79</v>
      </c>
      <c r="E343" s="203" t="s">
        <v>621</v>
      </c>
      <c r="F343" s="203" t="s">
        <v>622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SUM(P344:P374)</f>
        <v>0</v>
      </c>
      <c r="Q343" s="197"/>
      <c r="R343" s="198">
        <f>SUM(R344:R374)</f>
        <v>2.4039999999999999E-2</v>
      </c>
      <c r="S343" s="197"/>
      <c r="T343" s="199">
        <f>SUM(T344:T374)</f>
        <v>0</v>
      </c>
      <c r="AR343" s="200" t="s">
        <v>185</v>
      </c>
      <c r="AT343" s="201" t="s">
        <v>79</v>
      </c>
      <c r="AU343" s="201" t="s">
        <v>88</v>
      </c>
      <c r="AY343" s="200" t="s">
        <v>177</v>
      </c>
      <c r="BK343" s="202">
        <f>SUM(BK344:BK374)</f>
        <v>0</v>
      </c>
    </row>
    <row r="344" spans="1:65" s="2" customFormat="1" ht="21.75" customHeight="1">
      <c r="A344" s="35"/>
      <c r="B344" s="36"/>
      <c r="C344" s="205" t="s">
        <v>623</v>
      </c>
      <c r="D344" s="205" t="s">
        <v>180</v>
      </c>
      <c r="E344" s="206" t="s">
        <v>624</v>
      </c>
      <c r="F344" s="207" t="s">
        <v>625</v>
      </c>
      <c r="G344" s="208" t="s">
        <v>203</v>
      </c>
      <c r="H344" s="209">
        <v>24</v>
      </c>
      <c r="I344" s="210"/>
      <c r="J344" s="211">
        <f t="shared" ref="J344:J374" si="20">ROUND(I344*H344,2)</f>
        <v>0</v>
      </c>
      <c r="K344" s="212"/>
      <c r="L344" s="40"/>
      <c r="M344" s="213" t="s">
        <v>1</v>
      </c>
      <c r="N344" s="214" t="s">
        <v>46</v>
      </c>
      <c r="O344" s="72"/>
      <c r="P344" s="215">
        <f t="shared" ref="P344:P374" si="21">O344*H344</f>
        <v>0</v>
      </c>
      <c r="Q344" s="215">
        <v>0</v>
      </c>
      <c r="R344" s="215">
        <f t="shared" ref="R344:R374" si="22">Q344*H344</f>
        <v>0</v>
      </c>
      <c r="S344" s="215">
        <v>0</v>
      </c>
      <c r="T344" s="216">
        <f t="shared" ref="T344:T374" si="23"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263</v>
      </c>
      <c r="AT344" s="217" t="s">
        <v>180</v>
      </c>
      <c r="AU344" s="217" t="s">
        <v>185</v>
      </c>
      <c r="AY344" s="18" t="s">
        <v>177</v>
      </c>
      <c r="BE344" s="218">
        <f t="shared" ref="BE344:BE374" si="24">IF(N344="základní",J344,0)</f>
        <v>0</v>
      </c>
      <c r="BF344" s="218">
        <f t="shared" ref="BF344:BF374" si="25">IF(N344="snížená",J344,0)</f>
        <v>0</v>
      </c>
      <c r="BG344" s="218">
        <f t="shared" ref="BG344:BG374" si="26">IF(N344="zákl. přenesená",J344,0)</f>
        <v>0</v>
      </c>
      <c r="BH344" s="218">
        <f t="shared" ref="BH344:BH374" si="27">IF(N344="sníž. přenesená",J344,0)</f>
        <v>0</v>
      </c>
      <c r="BI344" s="218">
        <f t="shared" ref="BI344:BI374" si="28">IF(N344="nulová",J344,0)</f>
        <v>0</v>
      </c>
      <c r="BJ344" s="18" t="s">
        <v>185</v>
      </c>
      <c r="BK344" s="218">
        <f t="shared" ref="BK344:BK374" si="29">ROUND(I344*H344,2)</f>
        <v>0</v>
      </c>
      <c r="BL344" s="18" t="s">
        <v>263</v>
      </c>
      <c r="BM344" s="217" t="s">
        <v>1245</v>
      </c>
    </row>
    <row r="345" spans="1:65" s="2" customFormat="1" ht="16.5" customHeight="1">
      <c r="A345" s="35"/>
      <c r="B345" s="36"/>
      <c r="C345" s="263" t="s">
        <v>627</v>
      </c>
      <c r="D345" s="263" t="s">
        <v>339</v>
      </c>
      <c r="E345" s="264" t="s">
        <v>628</v>
      </c>
      <c r="F345" s="265" t="s">
        <v>629</v>
      </c>
      <c r="G345" s="266" t="s">
        <v>203</v>
      </c>
      <c r="H345" s="267">
        <v>24</v>
      </c>
      <c r="I345" s="268"/>
      <c r="J345" s="269">
        <f t="shared" si="20"/>
        <v>0</v>
      </c>
      <c r="K345" s="270"/>
      <c r="L345" s="271"/>
      <c r="M345" s="272" t="s">
        <v>1</v>
      </c>
      <c r="N345" s="273" t="s">
        <v>46</v>
      </c>
      <c r="O345" s="72"/>
      <c r="P345" s="215">
        <f t="shared" si="21"/>
        <v>0</v>
      </c>
      <c r="Q345" s="215">
        <v>6.9999999999999994E-5</v>
      </c>
      <c r="R345" s="215">
        <f t="shared" si="22"/>
        <v>1.6799999999999999E-3</v>
      </c>
      <c r="S345" s="215">
        <v>0</v>
      </c>
      <c r="T345" s="216">
        <f t="shared" si="2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360</v>
      </c>
      <c r="AT345" s="217" t="s">
        <v>339</v>
      </c>
      <c r="AU345" s="217" t="s">
        <v>185</v>
      </c>
      <c r="AY345" s="18" t="s">
        <v>177</v>
      </c>
      <c r="BE345" s="218">
        <f t="shared" si="24"/>
        <v>0</v>
      </c>
      <c r="BF345" s="218">
        <f t="shared" si="25"/>
        <v>0</v>
      </c>
      <c r="BG345" s="218">
        <f t="shared" si="26"/>
        <v>0</v>
      </c>
      <c r="BH345" s="218">
        <f t="shared" si="27"/>
        <v>0</v>
      </c>
      <c r="BI345" s="218">
        <f t="shared" si="28"/>
        <v>0</v>
      </c>
      <c r="BJ345" s="18" t="s">
        <v>185</v>
      </c>
      <c r="BK345" s="218">
        <f t="shared" si="29"/>
        <v>0</v>
      </c>
      <c r="BL345" s="18" t="s">
        <v>263</v>
      </c>
      <c r="BM345" s="217" t="s">
        <v>1246</v>
      </c>
    </row>
    <row r="346" spans="1:65" s="2" customFormat="1" ht="16.5" customHeight="1">
      <c r="A346" s="35"/>
      <c r="B346" s="36"/>
      <c r="C346" s="205" t="s">
        <v>631</v>
      </c>
      <c r="D346" s="205" t="s">
        <v>180</v>
      </c>
      <c r="E346" s="206" t="s">
        <v>632</v>
      </c>
      <c r="F346" s="207" t="s">
        <v>633</v>
      </c>
      <c r="G346" s="208" t="s">
        <v>192</v>
      </c>
      <c r="H346" s="209">
        <v>28</v>
      </c>
      <c r="I346" s="210"/>
      <c r="J346" s="211">
        <f t="shared" si="20"/>
        <v>0</v>
      </c>
      <c r="K346" s="212"/>
      <c r="L346" s="40"/>
      <c r="M346" s="213" t="s">
        <v>1</v>
      </c>
      <c r="N346" s="214" t="s">
        <v>46</v>
      </c>
      <c r="O346" s="72"/>
      <c r="P346" s="215">
        <f t="shared" si="21"/>
        <v>0</v>
      </c>
      <c r="Q346" s="215">
        <v>0</v>
      </c>
      <c r="R346" s="215">
        <f t="shared" si="22"/>
        <v>0</v>
      </c>
      <c r="S346" s="215">
        <v>0</v>
      </c>
      <c r="T346" s="216">
        <f t="shared" si="2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263</v>
      </c>
      <c r="AT346" s="217" t="s">
        <v>180</v>
      </c>
      <c r="AU346" s="217" t="s">
        <v>185</v>
      </c>
      <c r="AY346" s="18" t="s">
        <v>177</v>
      </c>
      <c r="BE346" s="218">
        <f t="shared" si="24"/>
        <v>0</v>
      </c>
      <c r="BF346" s="218">
        <f t="shared" si="25"/>
        <v>0</v>
      </c>
      <c r="BG346" s="218">
        <f t="shared" si="26"/>
        <v>0</v>
      </c>
      <c r="BH346" s="218">
        <f t="shared" si="27"/>
        <v>0</v>
      </c>
      <c r="BI346" s="218">
        <f t="shared" si="28"/>
        <v>0</v>
      </c>
      <c r="BJ346" s="18" t="s">
        <v>185</v>
      </c>
      <c r="BK346" s="218">
        <f t="shared" si="29"/>
        <v>0</v>
      </c>
      <c r="BL346" s="18" t="s">
        <v>263</v>
      </c>
      <c r="BM346" s="217" t="s">
        <v>1247</v>
      </c>
    </row>
    <row r="347" spans="1:65" s="2" customFormat="1" ht="16.5" customHeight="1">
      <c r="A347" s="35"/>
      <c r="B347" s="36"/>
      <c r="C347" s="263" t="s">
        <v>635</v>
      </c>
      <c r="D347" s="263" t="s">
        <v>339</v>
      </c>
      <c r="E347" s="264" t="s">
        <v>636</v>
      </c>
      <c r="F347" s="265" t="s">
        <v>637</v>
      </c>
      <c r="G347" s="266" t="s">
        <v>192</v>
      </c>
      <c r="H347" s="267">
        <v>28</v>
      </c>
      <c r="I347" s="268"/>
      <c r="J347" s="269">
        <f t="shared" si="20"/>
        <v>0</v>
      </c>
      <c r="K347" s="270"/>
      <c r="L347" s="271"/>
      <c r="M347" s="272" t="s">
        <v>1</v>
      </c>
      <c r="N347" s="273" t="s">
        <v>46</v>
      </c>
      <c r="O347" s="72"/>
      <c r="P347" s="215">
        <f t="shared" si="21"/>
        <v>0</v>
      </c>
      <c r="Q347" s="215">
        <v>5.0000000000000002E-5</v>
      </c>
      <c r="R347" s="215">
        <f t="shared" si="22"/>
        <v>1.4E-3</v>
      </c>
      <c r="S347" s="215">
        <v>0</v>
      </c>
      <c r="T347" s="216">
        <f t="shared" si="2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360</v>
      </c>
      <c r="AT347" s="217" t="s">
        <v>339</v>
      </c>
      <c r="AU347" s="217" t="s">
        <v>185</v>
      </c>
      <c r="AY347" s="18" t="s">
        <v>177</v>
      </c>
      <c r="BE347" s="218">
        <f t="shared" si="24"/>
        <v>0</v>
      </c>
      <c r="BF347" s="218">
        <f t="shared" si="25"/>
        <v>0</v>
      </c>
      <c r="BG347" s="218">
        <f t="shared" si="26"/>
        <v>0</v>
      </c>
      <c r="BH347" s="218">
        <f t="shared" si="27"/>
        <v>0</v>
      </c>
      <c r="BI347" s="218">
        <f t="shared" si="28"/>
        <v>0</v>
      </c>
      <c r="BJ347" s="18" t="s">
        <v>185</v>
      </c>
      <c r="BK347" s="218">
        <f t="shared" si="29"/>
        <v>0</v>
      </c>
      <c r="BL347" s="18" t="s">
        <v>263</v>
      </c>
      <c r="BM347" s="217" t="s">
        <v>1248</v>
      </c>
    </row>
    <row r="348" spans="1:65" s="2" customFormat="1" ht="21.75" customHeight="1">
      <c r="A348" s="35"/>
      <c r="B348" s="36"/>
      <c r="C348" s="205" t="s">
        <v>639</v>
      </c>
      <c r="D348" s="205" t="s">
        <v>180</v>
      </c>
      <c r="E348" s="206" t="s">
        <v>640</v>
      </c>
      <c r="F348" s="207" t="s">
        <v>641</v>
      </c>
      <c r="G348" s="208" t="s">
        <v>203</v>
      </c>
      <c r="H348" s="209">
        <v>70</v>
      </c>
      <c r="I348" s="210"/>
      <c r="J348" s="211">
        <f t="shared" si="20"/>
        <v>0</v>
      </c>
      <c r="K348" s="212"/>
      <c r="L348" s="40"/>
      <c r="M348" s="213" t="s">
        <v>1</v>
      </c>
      <c r="N348" s="214" t="s">
        <v>46</v>
      </c>
      <c r="O348" s="72"/>
      <c r="P348" s="215">
        <f t="shared" si="21"/>
        <v>0</v>
      </c>
      <c r="Q348" s="215">
        <v>0</v>
      </c>
      <c r="R348" s="215">
        <f t="shared" si="22"/>
        <v>0</v>
      </c>
      <c r="S348" s="215">
        <v>0</v>
      </c>
      <c r="T348" s="216">
        <f t="shared" si="2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263</v>
      </c>
      <c r="AT348" s="217" t="s">
        <v>180</v>
      </c>
      <c r="AU348" s="217" t="s">
        <v>185</v>
      </c>
      <c r="AY348" s="18" t="s">
        <v>177</v>
      </c>
      <c r="BE348" s="218">
        <f t="shared" si="24"/>
        <v>0</v>
      </c>
      <c r="BF348" s="218">
        <f t="shared" si="25"/>
        <v>0</v>
      </c>
      <c r="BG348" s="218">
        <f t="shared" si="26"/>
        <v>0</v>
      </c>
      <c r="BH348" s="218">
        <f t="shared" si="27"/>
        <v>0</v>
      </c>
      <c r="BI348" s="218">
        <f t="shared" si="28"/>
        <v>0</v>
      </c>
      <c r="BJ348" s="18" t="s">
        <v>185</v>
      </c>
      <c r="BK348" s="218">
        <f t="shared" si="29"/>
        <v>0</v>
      </c>
      <c r="BL348" s="18" t="s">
        <v>263</v>
      </c>
      <c r="BM348" s="217" t="s">
        <v>1249</v>
      </c>
    </row>
    <row r="349" spans="1:65" s="2" customFormat="1" ht="16.5" customHeight="1">
      <c r="A349" s="35"/>
      <c r="B349" s="36"/>
      <c r="C349" s="263" t="s">
        <v>643</v>
      </c>
      <c r="D349" s="263" t="s">
        <v>339</v>
      </c>
      <c r="E349" s="264" t="s">
        <v>644</v>
      </c>
      <c r="F349" s="265" t="s">
        <v>645</v>
      </c>
      <c r="G349" s="266" t="s">
        <v>203</v>
      </c>
      <c r="H349" s="267">
        <v>70</v>
      </c>
      <c r="I349" s="268"/>
      <c r="J349" s="269">
        <f t="shared" si="20"/>
        <v>0</v>
      </c>
      <c r="K349" s="270"/>
      <c r="L349" s="271"/>
      <c r="M349" s="272" t="s">
        <v>1</v>
      </c>
      <c r="N349" s="273" t="s">
        <v>46</v>
      </c>
      <c r="O349" s="72"/>
      <c r="P349" s="215">
        <f t="shared" si="21"/>
        <v>0</v>
      </c>
      <c r="Q349" s="215">
        <v>1.2E-4</v>
      </c>
      <c r="R349" s="215">
        <f t="shared" si="22"/>
        <v>8.3999999999999995E-3</v>
      </c>
      <c r="S349" s="215">
        <v>0</v>
      </c>
      <c r="T349" s="216">
        <f t="shared" si="2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360</v>
      </c>
      <c r="AT349" s="217" t="s">
        <v>339</v>
      </c>
      <c r="AU349" s="217" t="s">
        <v>185</v>
      </c>
      <c r="AY349" s="18" t="s">
        <v>177</v>
      </c>
      <c r="BE349" s="218">
        <f t="shared" si="24"/>
        <v>0</v>
      </c>
      <c r="BF349" s="218">
        <f t="shared" si="25"/>
        <v>0</v>
      </c>
      <c r="BG349" s="218">
        <f t="shared" si="26"/>
        <v>0</v>
      </c>
      <c r="BH349" s="218">
        <f t="shared" si="27"/>
        <v>0</v>
      </c>
      <c r="BI349" s="218">
        <f t="shared" si="28"/>
        <v>0</v>
      </c>
      <c r="BJ349" s="18" t="s">
        <v>185</v>
      </c>
      <c r="BK349" s="218">
        <f t="shared" si="29"/>
        <v>0</v>
      </c>
      <c r="BL349" s="18" t="s">
        <v>263</v>
      </c>
      <c r="BM349" s="217" t="s">
        <v>1250</v>
      </c>
    </row>
    <row r="350" spans="1:65" s="2" customFormat="1" ht="21.75" customHeight="1">
      <c r="A350" s="35"/>
      <c r="B350" s="36"/>
      <c r="C350" s="205" t="s">
        <v>647</v>
      </c>
      <c r="D350" s="205" t="s">
        <v>180</v>
      </c>
      <c r="E350" s="206" t="s">
        <v>648</v>
      </c>
      <c r="F350" s="207" t="s">
        <v>649</v>
      </c>
      <c r="G350" s="208" t="s">
        <v>203</v>
      </c>
      <c r="H350" s="209">
        <v>45</v>
      </c>
      <c r="I350" s="210"/>
      <c r="J350" s="211">
        <f t="shared" si="20"/>
        <v>0</v>
      </c>
      <c r="K350" s="212"/>
      <c r="L350" s="40"/>
      <c r="M350" s="213" t="s">
        <v>1</v>
      </c>
      <c r="N350" s="214" t="s">
        <v>46</v>
      </c>
      <c r="O350" s="72"/>
      <c r="P350" s="215">
        <f t="shared" si="21"/>
        <v>0</v>
      </c>
      <c r="Q350" s="215">
        <v>0</v>
      </c>
      <c r="R350" s="215">
        <f t="shared" si="22"/>
        <v>0</v>
      </c>
      <c r="S350" s="215">
        <v>0</v>
      </c>
      <c r="T350" s="216">
        <f t="shared" si="2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263</v>
      </c>
      <c r="AT350" s="217" t="s">
        <v>180</v>
      </c>
      <c r="AU350" s="217" t="s">
        <v>185</v>
      </c>
      <c r="AY350" s="18" t="s">
        <v>177</v>
      </c>
      <c r="BE350" s="218">
        <f t="shared" si="24"/>
        <v>0</v>
      </c>
      <c r="BF350" s="218">
        <f t="shared" si="25"/>
        <v>0</v>
      </c>
      <c r="BG350" s="218">
        <f t="shared" si="26"/>
        <v>0</v>
      </c>
      <c r="BH350" s="218">
        <f t="shared" si="27"/>
        <v>0</v>
      </c>
      <c r="BI350" s="218">
        <f t="shared" si="28"/>
        <v>0</v>
      </c>
      <c r="BJ350" s="18" t="s">
        <v>185</v>
      </c>
      <c r="BK350" s="218">
        <f t="shared" si="29"/>
        <v>0</v>
      </c>
      <c r="BL350" s="18" t="s">
        <v>263</v>
      </c>
      <c r="BM350" s="217" t="s">
        <v>1251</v>
      </c>
    </row>
    <row r="351" spans="1:65" s="2" customFormat="1" ht="16.5" customHeight="1">
      <c r="A351" s="35"/>
      <c r="B351" s="36"/>
      <c r="C351" s="263" t="s">
        <v>651</v>
      </c>
      <c r="D351" s="263" t="s">
        <v>339</v>
      </c>
      <c r="E351" s="264" t="s">
        <v>652</v>
      </c>
      <c r="F351" s="265" t="s">
        <v>653</v>
      </c>
      <c r="G351" s="266" t="s">
        <v>203</v>
      </c>
      <c r="H351" s="267">
        <v>45</v>
      </c>
      <c r="I351" s="268"/>
      <c r="J351" s="269">
        <f t="shared" si="20"/>
        <v>0</v>
      </c>
      <c r="K351" s="270"/>
      <c r="L351" s="271"/>
      <c r="M351" s="272" t="s">
        <v>1</v>
      </c>
      <c r="N351" s="273" t="s">
        <v>46</v>
      </c>
      <c r="O351" s="72"/>
      <c r="P351" s="215">
        <f t="shared" si="21"/>
        <v>0</v>
      </c>
      <c r="Q351" s="215">
        <v>1.7000000000000001E-4</v>
      </c>
      <c r="R351" s="215">
        <f t="shared" si="22"/>
        <v>7.6500000000000005E-3</v>
      </c>
      <c r="S351" s="215">
        <v>0</v>
      </c>
      <c r="T351" s="216">
        <f t="shared" si="2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360</v>
      </c>
      <c r="AT351" s="217" t="s">
        <v>339</v>
      </c>
      <c r="AU351" s="217" t="s">
        <v>185</v>
      </c>
      <c r="AY351" s="18" t="s">
        <v>177</v>
      </c>
      <c r="BE351" s="218">
        <f t="shared" si="24"/>
        <v>0</v>
      </c>
      <c r="BF351" s="218">
        <f t="shared" si="25"/>
        <v>0</v>
      </c>
      <c r="BG351" s="218">
        <f t="shared" si="26"/>
        <v>0</v>
      </c>
      <c r="BH351" s="218">
        <f t="shared" si="27"/>
        <v>0</v>
      </c>
      <c r="BI351" s="218">
        <f t="shared" si="28"/>
        <v>0</v>
      </c>
      <c r="BJ351" s="18" t="s">
        <v>185</v>
      </c>
      <c r="BK351" s="218">
        <f t="shared" si="29"/>
        <v>0</v>
      </c>
      <c r="BL351" s="18" t="s">
        <v>263</v>
      </c>
      <c r="BM351" s="217" t="s">
        <v>1252</v>
      </c>
    </row>
    <row r="352" spans="1:65" s="2" customFormat="1" ht="21.75" customHeight="1">
      <c r="A352" s="35"/>
      <c r="B352" s="36"/>
      <c r="C352" s="205" t="s">
        <v>655</v>
      </c>
      <c r="D352" s="205" t="s">
        <v>180</v>
      </c>
      <c r="E352" s="206" t="s">
        <v>656</v>
      </c>
      <c r="F352" s="207" t="s">
        <v>657</v>
      </c>
      <c r="G352" s="208" t="s">
        <v>203</v>
      </c>
      <c r="H352" s="209">
        <v>1</v>
      </c>
      <c r="I352" s="210"/>
      <c r="J352" s="211">
        <f t="shared" si="20"/>
        <v>0</v>
      </c>
      <c r="K352" s="212"/>
      <c r="L352" s="40"/>
      <c r="M352" s="213" t="s">
        <v>1</v>
      </c>
      <c r="N352" s="214" t="s">
        <v>46</v>
      </c>
      <c r="O352" s="72"/>
      <c r="P352" s="215">
        <f t="shared" si="21"/>
        <v>0</v>
      </c>
      <c r="Q352" s="215">
        <v>0</v>
      </c>
      <c r="R352" s="215">
        <f t="shared" si="22"/>
        <v>0</v>
      </c>
      <c r="S352" s="215">
        <v>0</v>
      </c>
      <c r="T352" s="216">
        <f t="shared" si="2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263</v>
      </c>
      <c r="AT352" s="217" t="s">
        <v>180</v>
      </c>
      <c r="AU352" s="217" t="s">
        <v>185</v>
      </c>
      <c r="AY352" s="18" t="s">
        <v>177</v>
      </c>
      <c r="BE352" s="218">
        <f t="shared" si="24"/>
        <v>0</v>
      </c>
      <c r="BF352" s="218">
        <f t="shared" si="25"/>
        <v>0</v>
      </c>
      <c r="BG352" s="218">
        <f t="shared" si="26"/>
        <v>0</v>
      </c>
      <c r="BH352" s="218">
        <f t="shared" si="27"/>
        <v>0</v>
      </c>
      <c r="BI352" s="218">
        <f t="shared" si="28"/>
        <v>0</v>
      </c>
      <c r="BJ352" s="18" t="s">
        <v>185</v>
      </c>
      <c r="BK352" s="218">
        <f t="shared" si="29"/>
        <v>0</v>
      </c>
      <c r="BL352" s="18" t="s">
        <v>263</v>
      </c>
      <c r="BM352" s="217" t="s">
        <v>1253</v>
      </c>
    </row>
    <row r="353" spans="1:65" s="2" customFormat="1" ht="16.5" customHeight="1">
      <c r="A353" s="35"/>
      <c r="B353" s="36"/>
      <c r="C353" s="263" t="s">
        <v>659</v>
      </c>
      <c r="D353" s="263" t="s">
        <v>339</v>
      </c>
      <c r="E353" s="264" t="s">
        <v>660</v>
      </c>
      <c r="F353" s="265" t="s">
        <v>661</v>
      </c>
      <c r="G353" s="266" t="s">
        <v>203</v>
      </c>
      <c r="H353" s="267">
        <v>1</v>
      </c>
      <c r="I353" s="268"/>
      <c r="J353" s="269">
        <f t="shared" si="20"/>
        <v>0</v>
      </c>
      <c r="K353" s="270"/>
      <c r="L353" s="271"/>
      <c r="M353" s="272" t="s">
        <v>1</v>
      </c>
      <c r="N353" s="273" t="s">
        <v>46</v>
      </c>
      <c r="O353" s="72"/>
      <c r="P353" s="215">
        <f t="shared" si="21"/>
        <v>0</v>
      </c>
      <c r="Q353" s="215">
        <v>3.4000000000000002E-4</v>
      </c>
      <c r="R353" s="215">
        <f t="shared" si="22"/>
        <v>3.4000000000000002E-4</v>
      </c>
      <c r="S353" s="215">
        <v>0</v>
      </c>
      <c r="T353" s="216">
        <f t="shared" si="2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360</v>
      </c>
      <c r="AT353" s="217" t="s">
        <v>339</v>
      </c>
      <c r="AU353" s="217" t="s">
        <v>185</v>
      </c>
      <c r="AY353" s="18" t="s">
        <v>177</v>
      </c>
      <c r="BE353" s="218">
        <f t="shared" si="24"/>
        <v>0</v>
      </c>
      <c r="BF353" s="218">
        <f t="shared" si="25"/>
        <v>0</v>
      </c>
      <c r="BG353" s="218">
        <f t="shared" si="26"/>
        <v>0</v>
      </c>
      <c r="BH353" s="218">
        <f t="shared" si="27"/>
        <v>0</v>
      </c>
      <c r="BI353" s="218">
        <f t="shared" si="28"/>
        <v>0</v>
      </c>
      <c r="BJ353" s="18" t="s">
        <v>185</v>
      </c>
      <c r="BK353" s="218">
        <f t="shared" si="29"/>
        <v>0</v>
      </c>
      <c r="BL353" s="18" t="s">
        <v>263</v>
      </c>
      <c r="BM353" s="217" t="s">
        <v>1254</v>
      </c>
    </row>
    <row r="354" spans="1:65" s="2" customFormat="1" ht="21.75" customHeight="1">
      <c r="A354" s="35"/>
      <c r="B354" s="36"/>
      <c r="C354" s="205" t="s">
        <v>663</v>
      </c>
      <c r="D354" s="205" t="s">
        <v>180</v>
      </c>
      <c r="E354" s="206" t="s">
        <v>664</v>
      </c>
      <c r="F354" s="207" t="s">
        <v>665</v>
      </c>
      <c r="G354" s="208" t="s">
        <v>203</v>
      </c>
      <c r="H354" s="209">
        <v>30</v>
      </c>
      <c r="I354" s="210"/>
      <c r="J354" s="211">
        <f t="shared" si="20"/>
        <v>0</v>
      </c>
      <c r="K354" s="212"/>
      <c r="L354" s="40"/>
      <c r="M354" s="213" t="s">
        <v>1</v>
      </c>
      <c r="N354" s="214" t="s">
        <v>46</v>
      </c>
      <c r="O354" s="72"/>
      <c r="P354" s="215">
        <f t="shared" si="21"/>
        <v>0</v>
      </c>
      <c r="Q354" s="215">
        <v>0</v>
      </c>
      <c r="R354" s="215">
        <f t="shared" si="22"/>
        <v>0</v>
      </c>
      <c r="S354" s="215">
        <v>0</v>
      </c>
      <c r="T354" s="216">
        <f t="shared" si="2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263</v>
      </c>
      <c r="AT354" s="217" t="s">
        <v>180</v>
      </c>
      <c r="AU354" s="217" t="s">
        <v>185</v>
      </c>
      <c r="AY354" s="18" t="s">
        <v>177</v>
      </c>
      <c r="BE354" s="218">
        <f t="shared" si="24"/>
        <v>0</v>
      </c>
      <c r="BF354" s="218">
        <f t="shared" si="25"/>
        <v>0</v>
      </c>
      <c r="BG354" s="218">
        <f t="shared" si="26"/>
        <v>0</v>
      </c>
      <c r="BH354" s="218">
        <f t="shared" si="27"/>
        <v>0</v>
      </c>
      <c r="BI354" s="218">
        <f t="shared" si="28"/>
        <v>0</v>
      </c>
      <c r="BJ354" s="18" t="s">
        <v>185</v>
      </c>
      <c r="BK354" s="218">
        <f t="shared" si="29"/>
        <v>0</v>
      </c>
      <c r="BL354" s="18" t="s">
        <v>263</v>
      </c>
      <c r="BM354" s="217" t="s">
        <v>1255</v>
      </c>
    </row>
    <row r="355" spans="1:65" s="2" customFormat="1" ht="21.75" customHeight="1">
      <c r="A355" s="35"/>
      <c r="B355" s="36"/>
      <c r="C355" s="205" t="s">
        <v>667</v>
      </c>
      <c r="D355" s="205" t="s">
        <v>180</v>
      </c>
      <c r="E355" s="206" t="s">
        <v>668</v>
      </c>
      <c r="F355" s="207" t="s">
        <v>669</v>
      </c>
      <c r="G355" s="208" t="s">
        <v>192</v>
      </c>
      <c r="H355" s="209">
        <v>30</v>
      </c>
      <c r="I355" s="210"/>
      <c r="J355" s="211">
        <f t="shared" si="20"/>
        <v>0</v>
      </c>
      <c r="K355" s="212"/>
      <c r="L355" s="40"/>
      <c r="M355" s="213" t="s">
        <v>1</v>
      </c>
      <c r="N355" s="214" t="s">
        <v>46</v>
      </c>
      <c r="O355" s="72"/>
      <c r="P355" s="215">
        <f t="shared" si="21"/>
        <v>0</v>
      </c>
      <c r="Q355" s="215">
        <v>0</v>
      </c>
      <c r="R355" s="215">
        <f t="shared" si="22"/>
        <v>0</v>
      </c>
      <c r="S355" s="215">
        <v>0</v>
      </c>
      <c r="T355" s="216">
        <f t="shared" si="2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263</v>
      </c>
      <c r="AT355" s="217" t="s">
        <v>180</v>
      </c>
      <c r="AU355" s="217" t="s">
        <v>185</v>
      </c>
      <c r="AY355" s="18" t="s">
        <v>177</v>
      </c>
      <c r="BE355" s="218">
        <f t="shared" si="24"/>
        <v>0</v>
      </c>
      <c r="BF355" s="218">
        <f t="shared" si="25"/>
        <v>0</v>
      </c>
      <c r="BG355" s="218">
        <f t="shared" si="26"/>
        <v>0</v>
      </c>
      <c r="BH355" s="218">
        <f t="shared" si="27"/>
        <v>0</v>
      </c>
      <c r="BI355" s="218">
        <f t="shared" si="28"/>
        <v>0</v>
      </c>
      <c r="BJ355" s="18" t="s">
        <v>185</v>
      </c>
      <c r="BK355" s="218">
        <f t="shared" si="29"/>
        <v>0</v>
      </c>
      <c r="BL355" s="18" t="s">
        <v>263</v>
      </c>
      <c r="BM355" s="217" t="s">
        <v>1256</v>
      </c>
    </row>
    <row r="356" spans="1:65" s="2" customFormat="1" ht="21.75" customHeight="1">
      <c r="A356" s="35"/>
      <c r="B356" s="36"/>
      <c r="C356" s="205" t="s">
        <v>671</v>
      </c>
      <c r="D356" s="205" t="s">
        <v>180</v>
      </c>
      <c r="E356" s="206" t="s">
        <v>672</v>
      </c>
      <c r="F356" s="207" t="s">
        <v>673</v>
      </c>
      <c r="G356" s="208" t="s">
        <v>192</v>
      </c>
      <c r="H356" s="209">
        <v>5</v>
      </c>
      <c r="I356" s="210"/>
      <c r="J356" s="211">
        <f t="shared" si="20"/>
        <v>0</v>
      </c>
      <c r="K356" s="212"/>
      <c r="L356" s="40"/>
      <c r="M356" s="213" t="s">
        <v>1</v>
      </c>
      <c r="N356" s="214" t="s">
        <v>46</v>
      </c>
      <c r="O356" s="72"/>
      <c r="P356" s="215">
        <f t="shared" si="21"/>
        <v>0</v>
      </c>
      <c r="Q356" s="215">
        <v>0</v>
      </c>
      <c r="R356" s="215">
        <f t="shared" si="22"/>
        <v>0</v>
      </c>
      <c r="S356" s="215">
        <v>0</v>
      </c>
      <c r="T356" s="216">
        <f t="shared" si="2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263</v>
      </c>
      <c r="AT356" s="217" t="s">
        <v>180</v>
      </c>
      <c r="AU356" s="217" t="s">
        <v>185</v>
      </c>
      <c r="AY356" s="18" t="s">
        <v>177</v>
      </c>
      <c r="BE356" s="218">
        <f t="shared" si="24"/>
        <v>0</v>
      </c>
      <c r="BF356" s="218">
        <f t="shared" si="25"/>
        <v>0</v>
      </c>
      <c r="BG356" s="218">
        <f t="shared" si="26"/>
        <v>0</v>
      </c>
      <c r="BH356" s="218">
        <f t="shared" si="27"/>
        <v>0</v>
      </c>
      <c r="BI356" s="218">
        <f t="shared" si="28"/>
        <v>0</v>
      </c>
      <c r="BJ356" s="18" t="s">
        <v>185</v>
      </c>
      <c r="BK356" s="218">
        <f t="shared" si="29"/>
        <v>0</v>
      </c>
      <c r="BL356" s="18" t="s">
        <v>263</v>
      </c>
      <c r="BM356" s="217" t="s">
        <v>1257</v>
      </c>
    </row>
    <row r="357" spans="1:65" s="2" customFormat="1" ht="21.75" customHeight="1">
      <c r="A357" s="35"/>
      <c r="B357" s="36"/>
      <c r="C357" s="205" t="s">
        <v>675</v>
      </c>
      <c r="D357" s="205" t="s">
        <v>180</v>
      </c>
      <c r="E357" s="206" t="s">
        <v>676</v>
      </c>
      <c r="F357" s="207" t="s">
        <v>677</v>
      </c>
      <c r="G357" s="208" t="s">
        <v>192</v>
      </c>
      <c r="H357" s="209">
        <v>5</v>
      </c>
      <c r="I357" s="210"/>
      <c r="J357" s="211">
        <f t="shared" si="20"/>
        <v>0</v>
      </c>
      <c r="K357" s="212"/>
      <c r="L357" s="40"/>
      <c r="M357" s="213" t="s">
        <v>1</v>
      </c>
      <c r="N357" s="214" t="s">
        <v>46</v>
      </c>
      <c r="O357" s="72"/>
      <c r="P357" s="215">
        <f t="shared" si="21"/>
        <v>0</v>
      </c>
      <c r="Q357" s="215">
        <v>0</v>
      </c>
      <c r="R357" s="215">
        <f t="shared" si="22"/>
        <v>0</v>
      </c>
      <c r="S357" s="215">
        <v>0</v>
      </c>
      <c r="T357" s="216">
        <f t="shared" si="2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263</v>
      </c>
      <c r="AT357" s="217" t="s">
        <v>180</v>
      </c>
      <c r="AU357" s="217" t="s">
        <v>185</v>
      </c>
      <c r="AY357" s="18" t="s">
        <v>177</v>
      </c>
      <c r="BE357" s="218">
        <f t="shared" si="24"/>
        <v>0</v>
      </c>
      <c r="BF357" s="218">
        <f t="shared" si="25"/>
        <v>0</v>
      </c>
      <c r="BG357" s="218">
        <f t="shared" si="26"/>
        <v>0</v>
      </c>
      <c r="BH357" s="218">
        <f t="shared" si="27"/>
        <v>0</v>
      </c>
      <c r="BI357" s="218">
        <f t="shared" si="28"/>
        <v>0</v>
      </c>
      <c r="BJ357" s="18" t="s">
        <v>185</v>
      </c>
      <c r="BK357" s="218">
        <f t="shared" si="29"/>
        <v>0</v>
      </c>
      <c r="BL357" s="18" t="s">
        <v>263</v>
      </c>
      <c r="BM357" s="217" t="s">
        <v>1258</v>
      </c>
    </row>
    <row r="358" spans="1:65" s="2" customFormat="1" ht="16.5" customHeight="1">
      <c r="A358" s="35"/>
      <c r="B358" s="36"/>
      <c r="C358" s="263" t="s">
        <v>679</v>
      </c>
      <c r="D358" s="263" t="s">
        <v>339</v>
      </c>
      <c r="E358" s="264" t="s">
        <v>680</v>
      </c>
      <c r="F358" s="265" t="s">
        <v>681</v>
      </c>
      <c r="G358" s="266" t="s">
        <v>192</v>
      </c>
      <c r="H358" s="267">
        <v>5</v>
      </c>
      <c r="I358" s="268"/>
      <c r="J358" s="269">
        <f t="shared" si="20"/>
        <v>0</v>
      </c>
      <c r="K358" s="270"/>
      <c r="L358" s="271"/>
      <c r="M358" s="272" t="s">
        <v>1</v>
      </c>
      <c r="N358" s="273" t="s">
        <v>46</v>
      </c>
      <c r="O358" s="72"/>
      <c r="P358" s="215">
        <f t="shared" si="21"/>
        <v>0</v>
      </c>
      <c r="Q358" s="215">
        <v>5.0000000000000002E-5</v>
      </c>
      <c r="R358" s="215">
        <f t="shared" si="22"/>
        <v>2.5000000000000001E-4</v>
      </c>
      <c r="S358" s="215">
        <v>0</v>
      </c>
      <c r="T358" s="216">
        <f t="shared" si="2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360</v>
      </c>
      <c r="AT358" s="217" t="s">
        <v>339</v>
      </c>
      <c r="AU358" s="217" t="s">
        <v>185</v>
      </c>
      <c r="AY358" s="18" t="s">
        <v>177</v>
      </c>
      <c r="BE358" s="218">
        <f t="shared" si="24"/>
        <v>0</v>
      </c>
      <c r="BF358" s="218">
        <f t="shared" si="25"/>
        <v>0</v>
      </c>
      <c r="BG358" s="218">
        <f t="shared" si="26"/>
        <v>0</v>
      </c>
      <c r="BH358" s="218">
        <f t="shared" si="27"/>
        <v>0</v>
      </c>
      <c r="BI358" s="218">
        <f t="shared" si="28"/>
        <v>0</v>
      </c>
      <c r="BJ358" s="18" t="s">
        <v>185</v>
      </c>
      <c r="BK358" s="218">
        <f t="shared" si="29"/>
        <v>0</v>
      </c>
      <c r="BL358" s="18" t="s">
        <v>263</v>
      </c>
      <c r="BM358" s="217" t="s">
        <v>1259</v>
      </c>
    </row>
    <row r="359" spans="1:65" s="2" customFormat="1" ht="16.5" customHeight="1">
      <c r="A359" s="35"/>
      <c r="B359" s="36"/>
      <c r="C359" s="205" t="s">
        <v>683</v>
      </c>
      <c r="D359" s="205" t="s">
        <v>180</v>
      </c>
      <c r="E359" s="206" t="s">
        <v>684</v>
      </c>
      <c r="F359" s="207" t="s">
        <v>685</v>
      </c>
      <c r="G359" s="208" t="s">
        <v>192</v>
      </c>
      <c r="H359" s="209">
        <v>2</v>
      </c>
      <c r="I359" s="210"/>
      <c r="J359" s="211">
        <f t="shared" si="20"/>
        <v>0</v>
      </c>
      <c r="K359" s="212"/>
      <c r="L359" s="40"/>
      <c r="M359" s="213" t="s">
        <v>1</v>
      </c>
      <c r="N359" s="214" t="s">
        <v>46</v>
      </c>
      <c r="O359" s="72"/>
      <c r="P359" s="215">
        <f t="shared" si="21"/>
        <v>0</v>
      </c>
      <c r="Q359" s="215">
        <v>0</v>
      </c>
      <c r="R359" s="215">
        <f t="shared" si="22"/>
        <v>0</v>
      </c>
      <c r="S359" s="215">
        <v>0</v>
      </c>
      <c r="T359" s="216">
        <f t="shared" si="2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263</v>
      </c>
      <c r="AT359" s="217" t="s">
        <v>180</v>
      </c>
      <c r="AU359" s="217" t="s">
        <v>185</v>
      </c>
      <c r="AY359" s="18" t="s">
        <v>177</v>
      </c>
      <c r="BE359" s="218">
        <f t="shared" si="24"/>
        <v>0</v>
      </c>
      <c r="BF359" s="218">
        <f t="shared" si="25"/>
        <v>0</v>
      </c>
      <c r="BG359" s="218">
        <f t="shared" si="26"/>
        <v>0</v>
      </c>
      <c r="BH359" s="218">
        <f t="shared" si="27"/>
        <v>0</v>
      </c>
      <c r="BI359" s="218">
        <f t="shared" si="28"/>
        <v>0</v>
      </c>
      <c r="BJ359" s="18" t="s">
        <v>185</v>
      </c>
      <c r="BK359" s="218">
        <f t="shared" si="29"/>
        <v>0</v>
      </c>
      <c r="BL359" s="18" t="s">
        <v>263</v>
      </c>
      <c r="BM359" s="217" t="s">
        <v>1260</v>
      </c>
    </row>
    <row r="360" spans="1:65" s="2" customFormat="1" ht="16.5" customHeight="1">
      <c r="A360" s="35"/>
      <c r="B360" s="36"/>
      <c r="C360" s="263" t="s">
        <v>687</v>
      </c>
      <c r="D360" s="263" t="s">
        <v>339</v>
      </c>
      <c r="E360" s="264" t="s">
        <v>688</v>
      </c>
      <c r="F360" s="265" t="s">
        <v>689</v>
      </c>
      <c r="G360" s="266" t="s">
        <v>192</v>
      </c>
      <c r="H360" s="267">
        <v>2</v>
      </c>
      <c r="I360" s="268"/>
      <c r="J360" s="269">
        <f t="shared" si="20"/>
        <v>0</v>
      </c>
      <c r="K360" s="270"/>
      <c r="L360" s="271"/>
      <c r="M360" s="272" t="s">
        <v>1</v>
      </c>
      <c r="N360" s="273" t="s">
        <v>46</v>
      </c>
      <c r="O360" s="72"/>
      <c r="P360" s="215">
        <f t="shared" si="21"/>
        <v>0</v>
      </c>
      <c r="Q360" s="215">
        <v>5.0000000000000002E-5</v>
      </c>
      <c r="R360" s="215">
        <f t="shared" si="22"/>
        <v>1E-4</v>
      </c>
      <c r="S360" s="215">
        <v>0</v>
      </c>
      <c r="T360" s="216">
        <f t="shared" si="2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7" t="s">
        <v>360</v>
      </c>
      <c r="AT360" s="217" t="s">
        <v>339</v>
      </c>
      <c r="AU360" s="217" t="s">
        <v>185</v>
      </c>
      <c r="AY360" s="18" t="s">
        <v>177</v>
      </c>
      <c r="BE360" s="218">
        <f t="shared" si="24"/>
        <v>0</v>
      </c>
      <c r="BF360" s="218">
        <f t="shared" si="25"/>
        <v>0</v>
      </c>
      <c r="BG360" s="218">
        <f t="shared" si="26"/>
        <v>0</v>
      </c>
      <c r="BH360" s="218">
        <f t="shared" si="27"/>
        <v>0</v>
      </c>
      <c r="BI360" s="218">
        <f t="shared" si="28"/>
        <v>0</v>
      </c>
      <c r="BJ360" s="18" t="s">
        <v>185</v>
      </c>
      <c r="BK360" s="218">
        <f t="shared" si="29"/>
        <v>0</v>
      </c>
      <c r="BL360" s="18" t="s">
        <v>263</v>
      </c>
      <c r="BM360" s="217" t="s">
        <v>1261</v>
      </c>
    </row>
    <row r="361" spans="1:65" s="2" customFormat="1" ht="21.75" customHeight="1">
      <c r="A361" s="35"/>
      <c r="B361" s="36"/>
      <c r="C361" s="205" t="s">
        <v>691</v>
      </c>
      <c r="D361" s="205" t="s">
        <v>180</v>
      </c>
      <c r="E361" s="206" t="s">
        <v>692</v>
      </c>
      <c r="F361" s="207" t="s">
        <v>693</v>
      </c>
      <c r="G361" s="208" t="s">
        <v>192</v>
      </c>
      <c r="H361" s="209">
        <v>3</v>
      </c>
      <c r="I361" s="210"/>
      <c r="J361" s="211">
        <f t="shared" si="20"/>
        <v>0</v>
      </c>
      <c r="K361" s="212"/>
      <c r="L361" s="40"/>
      <c r="M361" s="213" t="s">
        <v>1</v>
      </c>
      <c r="N361" s="214" t="s">
        <v>46</v>
      </c>
      <c r="O361" s="72"/>
      <c r="P361" s="215">
        <f t="shared" si="21"/>
        <v>0</v>
      </c>
      <c r="Q361" s="215">
        <v>0</v>
      </c>
      <c r="R361" s="215">
        <f t="shared" si="22"/>
        <v>0</v>
      </c>
      <c r="S361" s="215">
        <v>0</v>
      </c>
      <c r="T361" s="216">
        <f t="shared" si="2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263</v>
      </c>
      <c r="AT361" s="217" t="s">
        <v>180</v>
      </c>
      <c r="AU361" s="217" t="s">
        <v>185</v>
      </c>
      <c r="AY361" s="18" t="s">
        <v>177</v>
      </c>
      <c r="BE361" s="218">
        <f t="shared" si="24"/>
        <v>0</v>
      </c>
      <c r="BF361" s="218">
        <f t="shared" si="25"/>
        <v>0</v>
      </c>
      <c r="BG361" s="218">
        <f t="shared" si="26"/>
        <v>0</v>
      </c>
      <c r="BH361" s="218">
        <f t="shared" si="27"/>
        <v>0</v>
      </c>
      <c r="BI361" s="218">
        <f t="shared" si="28"/>
        <v>0</v>
      </c>
      <c r="BJ361" s="18" t="s">
        <v>185</v>
      </c>
      <c r="BK361" s="218">
        <f t="shared" si="29"/>
        <v>0</v>
      </c>
      <c r="BL361" s="18" t="s">
        <v>263</v>
      </c>
      <c r="BM361" s="217" t="s">
        <v>1262</v>
      </c>
    </row>
    <row r="362" spans="1:65" s="2" customFormat="1" ht="16.5" customHeight="1">
      <c r="A362" s="35"/>
      <c r="B362" s="36"/>
      <c r="C362" s="263" t="s">
        <v>695</v>
      </c>
      <c r="D362" s="263" t="s">
        <v>339</v>
      </c>
      <c r="E362" s="264" t="s">
        <v>696</v>
      </c>
      <c r="F362" s="265" t="s">
        <v>697</v>
      </c>
      <c r="G362" s="266" t="s">
        <v>192</v>
      </c>
      <c r="H362" s="267">
        <v>3</v>
      </c>
      <c r="I362" s="268"/>
      <c r="J362" s="269">
        <f t="shared" si="20"/>
        <v>0</v>
      </c>
      <c r="K362" s="270"/>
      <c r="L362" s="271"/>
      <c r="M362" s="272" t="s">
        <v>1</v>
      </c>
      <c r="N362" s="273" t="s">
        <v>46</v>
      </c>
      <c r="O362" s="72"/>
      <c r="P362" s="215">
        <f t="shared" si="21"/>
        <v>0</v>
      </c>
      <c r="Q362" s="215">
        <v>6.0000000000000002E-5</v>
      </c>
      <c r="R362" s="215">
        <f t="shared" si="22"/>
        <v>1.8000000000000001E-4</v>
      </c>
      <c r="S362" s="215">
        <v>0</v>
      </c>
      <c r="T362" s="216">
        <f t="shared" si="2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360</v>
      </c>
      <c r="AT362" s="217" t="s">
        <v>339</v>
      </c>
      <c r="AU362" s="217" t="s">
        <v>185</v>
      </c>
      <c r="AY362" s="18" t="s">
        <v>177</v>
      </c>
      <c r="BE362" s="218">
        <f t="shared" si="24"/>
        <v>0</v>
      </c>
      <c r="BF362" s="218">
        <f t="shared" si="25"/>
        <v>0</v>
      </c>
      <c r="BG362" s="218">
        <f t="shared" si="26"/>
        <v>0</v>
      </c>
      <c r="BH362" s="218">
        <f t="shared" si="27"/>
        <v>0</v>
      </c>
      <c r="BI362" s="218">
        <f t="shared" si="28"/>
        <v>0</v>
      </c>
      <c r="BJ362" s="18" t="s">
        <v>185</v>
      </c>
      <c r="BK362" s="218">
        <f t="shared" si="29"/>
        <v>0</v>
      </c>
      <c r="BL362" s="18" t="s">
        <v>263</v>
      </c>
      <c r="BM362" s="217" t="s">
        <v>1263</v>
      </c>
    </row>
    <row r="363" spans="1:65" s="2" customFormat="1" ht="21.75" customHeight="1">
      <c r="A363" s="35"/>
      <c r="B363" s="36"/>
      <c r="C363" s="205" t="s">
        <v>699</v>
      </c>
      <c r="D363" s="205" t="s">
        <v>180</v>
      </c>
      <c r="E363" s="206" t="s">
        <v>700</v>
      </c>
      <c r="F363" s="207" t="s">
        <v>701</v>
      </c>
      <c r="G363" s="208" t="s">
        <v>192</v>
      </c>
      <c r="H363" s="209">
        <v>11</v>
      </c>
      <c r="I363" s="210"/>
      <c r="J363" s="211">
        <f t="shared" si="20"/>
        <v>0</v>
      </c>
      <c r="K363" s="212"/>
      <c r="L363" s="40"/>
      <c r="M363" s="213" t="s">
        <v>1</v>
      </c>
      <c r="N363" s="214" t="s">
        <v>46</v>
      </c>
      <c r="O363" s="72"/>
      <c r="P363" s="215">
        <f t="shared" si="21"/>
        <v>0</v>
      </c>
      <c r="Q363" s="215">
        <v>0</v>
      </c>
      <c r="R363" s="215">
        <f t="shared" si="22"/>
        <v>0</v>
      </c>
      <c r="S363" s="215">
        <v>0</v>
      </c>
      <c r="T363" s="216">
        <f t="shared" si="2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263</v>
      </c>
      <c r="AT363" s="217" t="s">
        <v>180</v>
      </c>
      <c r="AU363" s="217" t="s">
        <v>185</v>
      </c>
      <c r="AY363" s="18" t="s">
        <v>177</v>
      </c>
      <c r="BE363" s="218">
        <f t="shared" si="24"/>
        <v>0</v>
      </c>
      <c r="BF363" s="218">
        <f t="shared" si="25"/>
        <v>0</v>
      </c>
      <c r="BG363" s="218">
        <f t="shared" si="26"/>
        <v>0</v>
      </c>
      <c r="BH363" s="218">
        <f t="shared" si="27"/>
        <v>0</v>
      </c>
      <c r="BI363" s="218">
        <f t="shared" si="28"/>
        <v>0</v>
      </c>
      <c r="BJ363" s="18" t="s">
        <v>185</v>
      </c>
      <c r="BK363" s="218">
        <f t="shared" si="29"/>
        <v>0</v>
      </c>
      <c r="BL363" s="18" t="s">
        <v>263</v>
      </c>
      <c r="BM363" s="217" t="s">
        <v>1264</v>
      </c>
    </row>
    <row r="364" spans="1:65" s="2" customFormat="1" ht="16.5" customHeight="1">
      <c r="A364" s="35"/>
      <c r="B364" s="36"/>
      <c r="C364" s="263" t="s">
        <v>703</v>
      </c>
      <c r="D364" s="263" t="s">
        <v>339</v>
      </c>
      <c r="E364" s="264" t="s">
        <v>704</v>
      </c>
      <c r="F364" s="265" t="s">
        <v>705</v>
      </c>
      <c r="G364" s="266" t="s">
        <v>192</v>
      </c>
      <c r="H364" s="267">
        <v>11</v>
      </c>
      <c r="I364" s="268"/>
      <c r="J364" s="269">
        <f t="shared" si="20"/>
        <v>0</v>
      </c>
      <c r="K364" s="270"/>
      <c r="L364" s="271"/>
      <c r="M364" s="272" t="s">
        <v>1</v>
      </c>
      <c r="N364" s="273" t="s">
        <v>46</v>
      </c>
      <c r="O364" s="72"/>
      <c r="P364" s="215">
        <f t="shared" si="21"/>
        <v>0</v>
      </c>
      <c r="Q364" s="215">
        <v>6.0000000000000002E-5</v>
      </c>
      <c r="R364" s="215">
        <f t="shared" si="22"/>
        <v>6.6E-4</v>
      </c>
      <c r="S364" s="215">
        <v>0</v>
      </c>
      <c r="T364" s="216">
        <f t="shared" si="2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360</v>
      </c>
      <c r="AT364" s="217" t="s">
        <v>339</v>
      </c>
      <c r="AU364" s="217" t="s">
        <v>185</v>
      </c>
      <c r="AY364" s="18" t="s">
        <v>177</v>
      </c>
      <c r="BE364" s="218">
        <f t="shared" si="24"/>
        <v>0</v>
      </c>
      <c r="BF364" s="218">
        <f t="shared" si="25"/>
        <v>0</v>
      </c>
      <c r="BG364" s="218">
        <f t="shared" si="26"/>
        <v>0</v>
      </c>
      <c r="BH364" s="218">
        <f t="shared" si="27"/>
        <v>0</v>
      </c>
      <c r="BI364" s="218">
        <f t="shared" si="28"/>
        <v>0</v>
      </c>
      <c r="BJ364" s="18" t="s">
        <v>185</v>
      </c>
      <c r="BK364" s="218">
        <f t="shared" si="29"/>
        <v>0</v>
      </c>
      <c r="BL364" s="18" t="s">
        <v>263</v>
      </c>
      <c r="BM364" s="217" t="s">
        <v>1265</v>
      </c>
    </row>
    <row r="365" spans="1:65" s="2" customFormat="1" ht="16.5" customHeight="1">
      <c r="A365" s="35"/>
      <c r="B365" s="36"/>
      <c r="C365" s="205" t="s">
        <v>707</v>
      </c>
      <c r="D365" s="205" t="s">
        <v>180</v>
      </c>
      <c r="E365" s="206" t="s">
        <v>708</v>
      </c>
      <c r="F365" s="207" t="s">
        <v>709</v>
      </c>
      <c r="G365" s="208" t="s">
        <v>203</v>
      </c>
      <c r="H365" s="209">
        <v>4</v>
      </c>
      <c r="I365" s="210"/>
      <c r="J365" s="211">
        <f t="shared" si="20"/>
        <v>0</v>
      </c>
      <c r="K365" s="212"/>
      <c r="L365" s="40"/>
      <c r="M365" s="213" t="s">
        <v>1</v>
      </c>
      <c r="N365" s="214" t="s">
        <v>46</v>
      </c>
      <c r="O365" s="72"/>
      <c r="P365" s="215">
        <f t="shared" si="21"/>
        <v>0</v>
      </c>
      <c r="Q365" s="215">
        <v>0</v>
      </c>
      <c r="R365" s="215">
        <f t="shared" si="22"/>
        <v>0</v>
      </c>
      <c r="S365" s="215">
        <v>0</v>
      </c>
      <c r="T365" s="216">
        <f t="shared" si="2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263</v>
      </c>
      <c r="AT365" s="217" t="s">
        <v>180</v>
      </c>
      <c r="AU365" s="217" t="s">
        <v>185</v>
      </c>
      <c r="AY365" s="18" t="s">
        <v>177</v>
      </c>
      <c r="BE365" s="218">
        <f t="shared" si="24"/>
        <v>0</v>
      </c>
      <c r="BF365" s="218">
        <f t="shared" si="25"/>
        <v>0</v>
      </c>
      <c r="BG365" s="218">
        <f t="shared" si="26"/>
        <v>0</v>
      </c>
      <c r="BH365" s="218">
        <f t="shared" si="27"/>
        <v>0</v>
      </c>
      <c r="BI365" s="218">
        <f t="shared" si="28"/>
        <v>0</v>
      </c>
      <c r="BJ365" s="18" t="s">
        <v>185</v>
      </c>
      <c r="BK365" s="218">
        <f t="shared" si="29"/>
        <v>0</v>
      </c>
      <c r="BL365" s="18" t="s">
        <v>263</v>
      </c>
      <c r="BM365" s="217" t="s">
        <v>710</v>
      </c>
    </row>
    <row r="366" spans="1:65" s="2" customFormat="1" ht="21.75" customHeight="1">
      <c r="A366" s="35"/>
      <c r="B366" s="36"/>
      <c r="C366" s="205" t="s">
        <v>711</v>
      </c>
      <c r="D366" s="205" t="s">
        <v>180</v>
      </c>
      <c r="E366" s="206" t="s">
        <v>712</v>
      </c>
      <c r="F366" s="207" t="s">
        <v>713</v>
      </c>
      <c r="G366" s="208" t="s">
        <v>203</v>
      </c>
      <c r="H366" s="209">
        <v>1</v>
      </c>
      <c r="I366" s="210"/>
      <c r="J366" s="211">
        <f t="shared" si="20"/>
        <v>0</v>
      </c>
      <c r="K366" s="212"/>
      <c r="L366" s="40"/>
      <c r="M366" s="213" t="s">
        <v>1</v>
      </c>
      <c r="N366" s="214" t="s">
        <v>46</v>
      </c>
      <c r="O366" s="72"/>
      <c r="P366" s="215">
        <f t="shared" si="21"/>
        <v>0</v>
      </c>
      <c r="Q366" s="215">
        <v>0</v>
      </c>
      <c r="R366" s="215">
        <f t="shared" si="22"/>
        <v>0</v>
      </c>
      <c r="S366" s="215">
        <v>0</v>
      </c>
      <c r="T366" s="216">
        <f t="shared" si="2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263</v>
      </c>
      <c r="AT366" s="217" t="s">
        <v>180</v>
      </c>
      <c r="AU366" s="217" t="s">
        <v>185</v>
      </c>
      <c r="AY366" s="18" t="s">
        <v>177</v>
      </c>
      <c r="BE366" s="218">
        <f t="shared" si="24"/>
        <v>0</v>
      </c>
      <c r="BF366" s="218">
        <f t="shared" si="25"/>
        <v>0</v>
      </c>
      <c r="BG366" s="218">
        <f t="shared" si="26"/>
        <v>0</v>
      </c>
      <c r="BH366" s="218">
        <f t="shared" si="27"/>
        <v>0</v>
      </c>
      <c r="BI366" s="218">
        <f t="shared" si="28"/>
        <v>0</v>
      </c>
      <c r="BJ366" s="18" t="s">
        <v>185</v>
      </c>
      <c r="BK366" s="218">
        <f t="shared" si="29"/>
        <v>0</v>
      </c>
      <c r="BL366" s="18" t="s">
        <v>263</v>
      </c>
      <c r="BM366" s="217" t="s">
        <v>714</v>
      </c>
    </row>
    <row r="367" spans="1:65" s="2" customFormat="1" ht="16.5" customHeight="1">
      <c r="A367" s="35"/>
      <c r="B367" s="36"/>
      <c r="C367" s="205" t="s">
        <v>715</v>
      </c>
      <c r="D367" s="205" t="s">
        <v>180</v>
      </c>
      <c r="E367" s="206" t="s">
        <v>716</v>
      </c>
      <c r="F367" s="207" t="s">
        <v>717</v>
      </c>
      <c r="G367" s="208" t="s">
        <v>203</v>
      </c>
      <c r="H367" s="209">
        <v>4</v>
      </c>
      <c r="I367" s="210"/>
      <c r="J367" s="211">
        <f t="shared" si="20"/>
        <v>0</v>
      </c>
      <c r="K367" s="212"/>
      <c r="L367" s="40"/>
      <c r="M367" s="213" t="s">
        <v>1</v>
      </c>
      <c r="N367" s="214" t="s">
        <v>46</v>
      </c>
      <c r="O367" s="72"/>
      <c r="P367" s="215">
        <f t="shared" si="21"/>
        <v>0</v>
      </c>
      <c r="Q367" s="215">
        <v>0</v>
      </c>
      <c r="R367" s="215">
        <f t="shared" si="22"/>
        <v>0</v>
      </c>
      <c r="S367" s="215">
        <v>0</v>
      </c>
      <c r="T367" s="216">
        <f t="shared" si="2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263</v>
      </c>
      <c r="AT367" s="217" t="s">
        <v>180</v>
      </c>
      <c r="AU367" s="217" t="s">
        <v>185</v>
      </c>
      <c r="AY367" s="18" t="s">
        <v>177</v>
      </c>
      <c r="BE367" s="218">
        <f t="shared" si="24"/>
        <v>0</v>
      </c>
      <c r="BF367" s="218">
        <f t="shared" si="25"/>
        <v>0</v>
      </c>
      <c r="BG367" s="218">
        <f t="shared" si="26"/>
        <v>0</v>
      </c>
      <c r="BH367" s="218">
        <f t="shared" si="27"/>
        <v>0</v>
      </c>
      <c r="BI367" s="218">
        <f t="shared" si="28"/>
        <v>0</v>
      </c>
      <c r="BJ367" s="18" t="s">
        <v>185</v>
      </c>
      <c r="BK367" s="218">
        <f t="shared" si="29"/>
        <v>0</v>
      </c>
      <c r="BL367" s="18" t="s">
        <v>263</v>
      </c>
      <c r="BM367" s="217" t="s">
        <v>718</v>
      </c>
    </row>
    <row r="368" spans="1:65" s="2" customFormat="1" ht="16.5" customHeight="1">
      <c r="A368" s="35"/>
      <c r="B368" s="36"/>
      <c r="C368" s="205" t="s">
        <v>719</v>
      </c>
      <c r="D368" s="205" t="s">
        <v>180</v>
      </c>
      <c r="E368" s="206" t="s">
        <v>720</v>
      </c>
      <c r="F368" s="207" t="s">
        <v>721</v>
      </c>
      <c r="G368" s="208" t="s">
        <v>371</v>
      </c>
      <c r="H368" s="209">
        <v>1</v>
      </c>
      <c r="I368" s="210"/>
      <c r="J368" s="211">
        <f t="shared" si="20"/>
        <v>0</v>
      </c>
      <c r="K368" s="212"/>
      <c r="L368" s="40"/>
      <c r="M368" s="213" t="s">
        <v>1</v>
      </c>
      <c r="N368" s="214" t="s">
        <v>46</v>
      </c>
      <c r="O368" s="72"/>
      <c r="P368" s="215">
        <f t="shared" si="21"/>
        <v>0</v>
      </c>
      <c r="Q368" s="215">
        <v>0</v>
      </c>
      <c r="R368" s="215">
        <f t="shared" si="22"/>
        <v>0</v>
      </c>
      <c r="S368" s="215">
        <v>0</v>
      </c>
      <c r="T368" s="216">
        <f t="shared" si="2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263</v>
      </c>
      <c r="AT368" s="217" t="s">
        <v>180</v>
      </c>
      <c r="AU368" s="217" t="s">
        <v>185</v>
      </c>
      <c r="AY368" s="18" t="s">
        <v>177</v>
      </c>
      <c r="BE368" s="218">
        <f t="shared" si="24"/>
        <v>0</v>
      </c>
      <c r="BF368" s="218">
        <f t="shared" si="25"/>
        <v>0</v>
      </c>
      <c r="BG368" s="218">
        <f t="shared" si="26"/>
        <v>0</v>
      </c>
      <c r="BH368" s="218">
        <f t="shared" si="27"/>
        <v>0</v>
      </c>
      <c r="BI368" s="218">
        <f t="shared" si="28"/>
        <v>0</v>
      </c>
      <c r="BJ368" s="18" t="s">
        <v>185</v>
      </c>
      <c r="BK368" s="218">
        <f t="shared" si="29"/>
        <v>0</v>
      </c>
      <c r="BL368" s="18" t="s">
        <v>263</v>
      </c>
      <c r="BM368" s="217" t="s">
        <v>722</v>
      </c>
    </row>
    <row r="369" spans="1:65" s="2" customFormat="1" ht="21.75" customHeight="1">
      <c r="A369" s="35"/>
      <c r="B369" s="36"/>
      <c r="C369" s="205" t="s">
        <v>723</v>
      </c>
      <c r="D369" s="205" t="s">
        <v>180</v>
      </c>
      <c r="E369" s="206" t="s">
        <v>724</v>
      </c>
      <c r="F369" s="207" t="s">
        <v>725</v>
      </c>
      <c r="G369" s="208" t="s">
        <v>192</v>
      </c>
      <c r="H369" s="209">
        <v>1</v>
      </c>
      <c r="I369" s="210"/>
      <c r="J369" s="211">
        <f t="shared" si="20"/>
        <v>0</v>
      </c>
      <c r="K369" s="212"/>
      <c r="L369" s="40"/>
      <c r="M369" s="213" t="s">
        <v>1</v>
      </c>
      <c r="N369" s="214" t="s">
        <v>46</v>
      </c>
      <c r="O369" s="72"/>
      <c r="P369" s="215">
        <f t="shared" si="21"/>
        <v>0</v>
      </c>
      <c r="Q369" s="215">
        <v>0</v>
      </c>
      <c r="R369" s="215">
        <f t="shared" si="22"/>
        <v>0</v>
      </c>
      <c r="S369" s="215">
        <v>0</v>
      </c>
      <c r="T369" s="216">
        <f t="shared" si="2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263</v>
      </c>
      <c r="AT369" s="217" t="s">
        <v>180</v>
      </c>
      <c r="AU369" s="217" t="s">
        <v>185</v>
      </c>
      <c r="AY369" s="18" t="s">
        <v>177</v>
      </c>
      <c r="BE369" s="218">
        <f t="shared" si="24"/>
        <v>0</v>
      </c>
      <c r="BF369" s="218">
        <f t="shared" si="25"/>
        <v>0</v>
      </c>
      <c r="BG369" s="218">
        <f t="shared" si="26"/>
        <v>0</v>
      </c>
      <c r="BH369" s="218">
        <f t="shared" si="27"/>
        <v>0</v>
      </c>
      <c r="BI369" s="218">
        <f t="shared" si="28"/>
        <v>0</v>
      </c>
      <c r="BJ369" s="18" t="s">
        <v>185</v>
      </c>
      <c r="BK369" s="218">
        <f t="shared" si="29"/>
        <v>0</v>
      </c>
      <c r="BL369" s="18" t="s">
        <v>263</v>
      </c>
      <c r="BM369" s="217" t="s">
        <v>726</v>
      </c>
    </row>
    <row r="370" spans="1:65" s="2" customFormat="1" ht="21.75" customHeight="1">
      <c r="A370" s="35"/>
      <c r="B370" s="36"/>
      <c r="C370" s="263" t="s">
        <v>727</v>
      </c>
      <c r="D370" s="263" t="s">
        <v>339</v>
      </c>
      <c r="E370" s="264" t="s">
        <v>728</v>
      </c>
      <c r="F370" s="265" t="s">
        <v>729</v>
      </c>
      <c r="G370" s="266" t="s">
        <v>192</v>
      </c>
      <c r="H370" s="267">
        <v>1</v>
      </c>
      <c r="I370" s="268"/>
      <c r="J370" s="269">
        <f t="shared" si="20"/>
        <v>0</v>
      </c>
      <c r="K370" s="270"/>
      <c r="L370" s="271"/>
      <c r="M370" s="272" t="s">
        <v>1</v>
      </c>
      <c r="N370" s="273" t="s">
        <v>46</v>
      </c>
      <c r="O370" s="72"/>
      <c r="P370" s="215">
        <f t="shared" si="21"/>
        <v>0</v>
      </c>
      <c r="Q370" s="215">
        <v>1.3799999999999999E-3</v>
      </c>
      <c r="R370" s="215">
        <f t="shared" si="22"/>
        <v>1.3799999999999999E-3</v>
      </c>
      <c r="S370" s="215">
        <v>0</v>
      </c>
      <c r="T370" s="216">
        <f t="shared" si="2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360</v>
      </c>
      <c r="AT370" s="217" t="s">
        <v>339</v>
      </c>
      <c r="AU370" s="217" t="s">
        <v>185</v>
      </c>
      <c r="AY370" s="18" t="s">
        <v>177</v>
      </c>
      <c r="BE370" s="218">
        <f t="shared" si="24"/>
        <v>0</v>
      </c>
      <c r="BF370" s="218">
        <f t="shared" si="25"/>
        <v>0</v>
      </c>
      <c r="BG370" s="218">
        <f t="shared" si="26"/>
        <v>0</v>
      </c>
      <c r="BH370" s="218">
        <f t="shared" si="27"/>
        <v>0</v>
      </c>
      <c r="BI370" s="218">
        <f t="shared" si="28"/>
        <v>0</v>
      </c>
      <c r="BJ370" s="18" t="s">
        <v>185</v>
      </c>
      <c r="BK370" s="218">
        <f t="shared" si="29"/>
        <v>0</v>
      </c>
      <c r="BL370" s="18" t="s">
        <v>263</v>
      </c>
      <c r="BM370" s="217" t="s">
        <v>730</v>
      </c>
    </row>
    <row r="371" spans="1:65" s="2" customFormat="1" ht="16.5" customHeight="1">
      <c r="A371" s="35"/>
      <c r="B371" s="36"/>
      <c r="C371" s="263" t="s">
        <v>731</v>
      </c>
      <c r="D371" s="263" t="s">
        <v>339</v>
      </c>
      <c r="E371" s="264" t="s">
        <v>732</v>
      </c>
      <c r="F371" s="265" t="s">
        <v>733</v>
      </c>
      <c r="G371" s="266" t="s">
        <v>192</v>
      </c>
      <c r="H371" s="267">
        <v>6</v>
      </c>
      <c r="I371" s="268"/>
      <c r="J371" s="269">
        <f t="shared" si="20"/>
        <v>0</v>
      </c>
      <c r="K371" s="270"/>
      <c r="L371" s="271"/>
      <c r="M371" s="272" t="s">
        <v>1</v>
      </c>
      <c r="N371" s="273" t="s">
        <v>46</v>
      </c>
      <c r="O371" s="72"/>
      <c r="P371" s="215">
        <f t="shared" si="21"/>
        <v>0</v>
      </c>
      <c r="Q371" s="215">
        <v>2.0000000000000001E-4</v>
      </c>
      <c r="R371" s="215">
        <f t="shared" si="22"/>
        <v>1.2000000000000001E-3</v>
      </c>
      <c r="S371" s="215">
        <v>0</v>
      </c>
      <c r="T371" s="216">
        <f t="shared" si="2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360</v>
      </c>
      <c r="AT371" s="217" t="s">
        <v>339</v>
      </c>
      <c r="AU371" s="217" t="s">
        <v>185</v>
      </c>
      <c r="AY371" s="18" t="s">
        <v>177</v>
      </c>
      <c r="BE371" s="218">
        <f t="shared" si="24"/>
        <v>0</v>
      </c>
      <c r="BF371" s="218">
        <f t="shared" si="25"/>
        <v>0</v>
      </c>
      <c r="BG371" s="218">
        <f t="shared" si="26"/>
        <v>0</v>
      </c>
      <c r="BH371" s="218">
        <f t="shared" si="27"/>
        <v>0</v>
      </c>
      <c r="BI371" s="218">
        <f t="shared" si="28"/>
        <v>0</v>
      </c>
      <c r="BJ371" s="18" t="s">
        <v>185</v>
      </c>
      <c r="BK371" s="218">
        <f t="shared" si="29"/>
        <v>0</v>
      </c>
      <c r="BL371" s="18" t="s">
        <v>263</v>
      </c>
      <c r="BM371" s="217" t="s">
        <v>734</v>
      </c>
    </row>
    <row r="372" spans="1:65" s="2" customFormat="1" ht="16.5" customHeight="1">
      <c r="A372" s="35"/>
      <c r="B372" s="36"/>
      <c r="C372" s="263" t="s">
        <v>735</v>
      </c>
      <c r="D372" s="263" t="s">
        <v>339</v>
      </c>
      <c r="E372" s="264" t="s">
        <v>736</v>
      </c>
      <c r="F372" s="265" t="s">
        <v>737</v>
      </c>
      <c r="G372" s="266" t="s">
        <v>192</v>
      </c>
      <c r="H372" s="267">
        <v>4</v>
      </c>
      <c r="I372" s="268"/>
      <c r="J372" s="269">
        <f t="shared" si="20"/>
        <v>0</v>
      </c>
      <c r="K372" s="270"/>
      <c r="L372" s="271"/>
      <c r="M372" s="272" t="s">
        <v>1</v>
      </c>
      <c r="N372" s="273" t="s">
        <v>46</v>
      </c>
      <c r="O372" s="72"/>
      <c r="P372" s="215">
        <f t="shared" si="21"/>
        <v>0</v>
      </c>
      <c r="Q372" s="215">
        <v>2.0000000000000001E-4</v>
      </c>
      <c r="R372" s="215">
        <f t="shared" si="22"/>
        <v>8.0000000000000004E-4</v>
      </c>
      <c r="S372" s="215">
        <v>0</v>
      </c>
      <c r="T372" s="216">
        <f t="shared" si="2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360</v>
      </c>
      <c r="AT372" s="217" t="s">
        <v>339</v>
      </c>
      <c r="AU372" s="217" t="s">
        <v>185</v>
      </c>
      <c r="AY372" s="18" t="s">
        <v>177</v>
      </c>
      <c r="BE372" s="218">
        <f t="shared" si="24"/>
        <v>0</v>
      </c>
      <c r="BF372" s="218">
        <f t="shared" si="25"/>
        <v>0</v>
      </c>
      <c r="BG372" s="218">
        <f t="shared" si="26"/>
        <v>0</v>
      </c>
      <c r="BH372" s="218">
        <f t="shared" si="27"/>
        <v>0</v>
      </c>
      <c r="BI372" s="218">
        <f t="shared" si="28"/>
        <v>0</v>
      </c>
      <c r="BJ372" s="18" t="s">
        <v>185</v>
      </c>
      <c r="BK372" s="218">
        <f t="shared" si="29"/>
        <v>0</v>
      </c>
      <c r="BL372" s="18" t="s">
        <v>263</v>
      </c>
      <c r="BM372" s="217" t="s">
        <v>738</v>
      </c>
    </row>
    <row r="373" spans="1:65" s="2" customFormat="1" ht="21.75" customHeight="1">
      <c r="A373" s="35"/>
      <c r="B373" s="36"/>
      <c r="C373" s="205" t="s">
        <v>739</v>
      </c>
      <c r="D373" s="205" t="s">
        <v>180</v>
      </c>
      <c r="E373" s="206" t="s">
        <v>1061</v>
      </c>
      <c r="F373" s="207" t="s">
        <v>741</v>
      </c>
      <c r="G373" s="208" t="s">
        <v>742</v>
      </c>
      <c r="H373" s="209">
        <v>8</v>
      </c>
      <c r="I373" s="210"/>
      <c r="J373" s="211">
        <f t="shared" si="20"/>
        <v>0</v>
      </c>
      <c r="K373" s="212"/>
      <c r="L373" s="40"/>
      <c r="M373" s="213" t="s">
        <v>1</v>
      </c>
      <c r="N373" s="214" t="s">
        <v>46</v>
      </c>
      <c r="O373" s="72"/>
      <c r="P373" s="215">
        <f t="shared" si="21"/>
        <v>0</v>
      </c>
      <c r="Q373" s="215">
        <v>0</v>
      </c>
      <c r="R373" s="215">
        <f t="shared" si="22"/>
        <v>0</v>
      </c>
      <c r="S373" s="215">
        <v>0</v>
      </c>
      <c r="T373" s="216">
        <f t="shared" si="2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263</v>
      </c>
      <c r="AT373" s="217" t="s">
        <v>180</v>
      </c>
      <c r="AU373" s="217" t="s">
        <v>185</v>
      </c>
      <c r="AY373" s="18" t="s">
        <v>177</v>
      </c>
      <c r="BE373" s="218">
        <f t="shared" si="24"/>
        <v>0</v>
      </c>
      <c r="BF373" s="218">
        <f t="shared" si="25"/>
        <v>0</v>
      </c>
      <c r="BG373" s="218">
        <f t="shared" si="26"/>
        <v>0</v>
      </c>
      <c r="BH373" s="218">
        <f t="shared" si="27"/>
        <v>0</v>
      </c>
      <c r="BI373" s="218">
        <f t="shared" si="28"/>
        <v>0</v>
      </c>
      <c r="BJ373" s="18" t="s">
        <v>185</v>
      </c>
      <c r="BK373" s="218">
        <f t="shared" si="29"/>
        <v>0</v>
      </c>
      <c r="BL373" s="18" t="s">
        <v>263</v>
      </c>
      <c r="BM373" s="217" t="s">
        <v>1266</v>
      </c>
    </row>
    <row r="374" spans="1:65" s="2" customFormat="1" ht="21.75" customHeight="1">
      <c r="A374" s="35"/>
      <c r="B374" s="36"/>
      <c r="C374" s="205" t="s">
        <v>744</v>
      </c>
      <c r="D374" s="205" t="s">
        <v>180</v>
      </c>
      <c r="E374" s="206" t="s">
        <v>745</v>
      </c>
      <c r="F374" s="207" t="s">
        <v>746</v>
      </c>
      <c r="G374" s="208" t="s">
        <v>426</v>
      </c>
      <c r="H374" s="274"/>
      <c r="I374" s="210"/>
      <c r="J374" s="211">
        <f t="shared" si="20"/>
        <v>0</v>
      </c>
      <c r="K374" s="212"/>
      <c r="L374" s="40"/>
      <c r="M374" s="213" t="s">
        <v>1</v>
      </c>
      <c r="N374" s="214" t="s">
        <v>46</v>
      </c>
      <c r="O374" s="72"/>
      <c r="P374" s="215">
        <f t="shared" si="21"/>
        <v>0</v>
      </c>
      <c r="Q374" s="215">
        <v>0</v>
      </c>
      <c r="R374" s="215">
        <f t="shared" si="22"/>
        <v>0</v>
      </c>
      <c r="S374" s="215">
        <v>0</v>
      </c>
      <c r="T374" s="216">
        <f t="shared" si="2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263</v>
      </c>
      <c r="AT374" s="217" t="s">
        <v>180</v>
      </c>
      <c r="AU374" s="217" t="s">
        <v>185</v>
      </c>
      <c r="AY374" s="18" t="s">
        <v>177</v>
      </c>
      <c r="BE374" s="218">
        <f t="shared" si="24"/>
        <v>0</v>
      </c>
      <c r="BF374" s="218">
        <f t="shared" si="25"/>
        <v>0</v>
      </c>
      <c r="BG374" s="218">
        <f t="shared" si="26"/>
        <v>0</v>
      </c>
      <c r="BH374" s="218">
        <f t="shared" si="27"/>
        <v>0</v>
      </c>
      <c r="BI374" s="218">
        <f t="shared" si="28"/>
        <v>0</v>
      </c>
      <c r="BJ374" s="18" t="s">
        <v>185</v>
      </c>
      <c r="BK374" s="218">
        <f t="shared" si="29"/>
        <v>0</v>
      </c>
      <c r="BL374" s="18" t="s">
        <v>263</v>
      </c>
      <c r="BM374" s="217" t="s">
        <v>747</v>
      </c>
    </row>
    <row r="375" spans="1:65" s="12" customFormat="1" ht="22.8" customHeight="1">
      <c r="B375" s="189"/>
      <c r="C375" s="190"/>
      <c r="D375" s="191" t="s">
        <v>79</v>
      </c>
      <c r="E375" s="203" t="s">
        <v>748</v>
      </c>
      <c r="F375" s="203" t="s">
        <v>749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SUM(P376:P382)</f>
        <v>0</v>
      </c>
      <c r="Q375" s="197"/>
      <c r="R375" s="198">
        <f>SUM(R376:R382)</f>
        <v>3.8764999999999997E-3</v>
      </c>
      <c r="S375" s="197"/>
      <c r="T375" s="199">
        <f>SUM(T376:T382)</f>
        <v>0</v>
      </c>
      <c r="AR375" s="200" t="s">
        <v>185</v>
      </c>
      <c r="AT375" s="201" t="s">
        <v>79</v>
      </c>
      <c r="AU375" s="201" t="s">
        <v>88</v>
      </c>
      <c r="AY375" s="200" t="s">
        <v>177</v>
      </c>
      <c r="BK375" s="202">
        <f>SUM(BK376:BK382)</f>
        <v>0</v>
      </c>
    </row>
    <row r="376" spans="1:65" s="2" customFormat="1" ht="21.75" customHeight="1">
      <c r="A376" s="35"/>
      <c r="B376" s="36"/>
      <c r="C376" s="205" t="s">
        <v>750</v>
      </c>
      <c r="D376" s="205" t="s">
        <v>180</v>
      </c>
      <c r="E376" s="206" t="s">
        <v>751</v>
      </c>
      <c r="F376" s="207" t="s">
        <v>752</v>
      </c>
      <c r="G376" s="208" t="s">
        <v>203</v>
      </c>
      <c r="H376" s="209">
        <v>19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46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263</v>
      </c>
      <c r="AT376" s="217" t="s">
        <v>180</v>
      </c>
      <c r="AU376" s="217" t="s">
        <v>185</v>
      </c>
      <c r="AY376" s="18" t="s">
        <v>177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185</v>
      </c>
      <c r="BK376" s="218">
        <f>ROUND(I376*H376,2)</f>
        <v>0</v>
      </c>
      <c r="BL376" s="18" t="s">
        <v>263</v>
      </c>
      <c r="BM376" s="217" t="s">
        <v>1267</v>
      </c>
    </row>
    <row r="377" spans="1:65" s="2" customFormat="1" ht="21.75" customHeight="1">
      <c r="A377" s="35"/>
      <c r="B377" s="36"/>
      <c r="C377" s="263" t="s">
        <v>754</v>
      </c>
      <c r="D377" s="263" t="s">
        <v>339</v>
      </c>
      <c r="E377" s="264" t="s">
        <v>755</v>
      </c>
      <c r="F377" s="265" t="s">
        <v>756</v>
      </c>
      <c r="G377" s="266" t="s">
        <v>203</v>
      </c>
      <c r="H377" s="267">
        <v>19.95</v>
      </c>
      <c r="I377" s="268"/>
      <c r="J377" s="269">
        <f>ROUND(I377*H377,2)</f>
        <v>0</v>
      </c>
      <c r="K377" s="270"/>
      <c r="L377" s="271"/>
      <c r="M377" s="272" t="s">
        <v>1</v>
      </c>
      <c r="N377" s="273" t="s">
        <v>46</v>
      </c>
      <c r="O377" s="72"/>
      <c r="P377" s="215">
        <f>O377*H377</f>
        <v>0</v>
      </c>
      <c r="Q377" s="215">
        <v>6.9999999999999994E-5</v>
      </c>
      <c r="R377" s="215">
        <f>Q377*H377</f>
        <v>1.3964999999999997E-3</v>
      </c>
      <c r="S377" s="215">
        <v>0</v>
      </c>
      <c r="T377" s="21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360</v>
      </c>
      <c r="AT377" s="217" t="s">
        <v>339</v>
      </c>
      <c r="AU377" s="217" t="s">
        <v>185</v>
      </c>
      <c r="AY377" s="18" t="s">
        <v>177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185</v>
      </c>
      <c r="BK377" s="218">
        <f>ROUND(I377*H377,2)</f>
        <v>0</v>
      </c>
      <c r="BL377" s="18" t="s">
        <v>263</v>
      </c>
      <c r="BM377" s="217" t="s">
        <v>1268</v>
      </c>
    </row>
    <row r="378" spans="1:65" s="14" customFormat="1" ht="10.199999999999999">
      <c r="B378" s="230"/>
      <c r="C378" s="231"/>
      <c r="D378" s="221" t="s">
        <v>187</v>
      </c>
      <c r="E378" s="231"/>
      <c r="F378" s="233" t="s">
        <v>1065</v>
      </c>
      <c r="G378" s="231"/>
      <c r="H378" s="234">
        <v>19.95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187</v>
      </c>
      <c r="AU378" s="240" t="s">
        <v>185</v>
      </c>
      <c r="AV378" s="14" t="s">
        <v>185</v>
      </c>
      <c r="AW378" s="14" t="s">
        <v>4</v>
      </c>
      <c r="AX378" s="14" t="s">
        <v>88</v>
      </c>
      <c r="AY378" s="240" t="s">
        <v>177</v>
      </c>
    </row>
    <row r="379" spans="1:65" s="2" customFormat="1" ht="16.5" customHeight="1">
      <c r="A379" s="35"/>
      <c r="B379" s="36"/>
      <c r="C379" s="205" t="s">
        <v>759</v>
      </c>
      <c r="D379" s="205" t="s">
        <v>180</v>
      </c>
      <c r="E379" s="206" t="s">
        <v>760</v>
      </c>
      <c r="F379" s="207" t="s">
        <v>761</v>
      </c>
      <c r="G379" s="208" t="s">
        <v>203</v>
      </c>
      <c r="H379" s="209">
        <v>31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46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263</v>
      </c>
      <c r="AT379" s="217" t="s">
        <v>180</v>
      </c>
      <c r="AU379" s="217" t="s">
        <v>185</v>
      </c>
      <c r="AY379" s="18" t="s">
        <v>177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185</v>
      </c>
      <c r="BK379" s="218">
        <f>ROUND(I379*H379,2)</f>
        <v>0</v>
      </c>
      <c r="BL379" s="18" t="s">
        <v>263</v>
      </c>
      <c r="BM379" s="217" t="s">
        <v>1269</v>
      </c>
    </row>
    <row r="380" spans="1:65" s="2" customFormat="1" ht="16.5" customHeight="1">
      <c r="A380" s="35"/>
      <c r="B380" s="36"/>
      <c r="C380" s="263" t="s">
        <v>763</v>
      </c>
      <c r="D380" s="263" t="s">
        <v>339</v>
      </c>
      <c r="E380" s="264" t="s">
        <v>764</v>
      </c>
      <c r="F380" s="265" t="s">
        <v>765</v>
      </c>
      <c r="G380" s="266" t="s">
        <v>203</v>
      </c>
      <c r="H380" s="267">
        <v>31</v>
      </c>
      <c r="I380" s="268"/>
      <c r="J380" s="269">
        <f>ROUND(I380*H380,2)</f>
        <v>0</v>
      </c>
      <c r="K380" s="270"/>
      <c r="L380" s="271"/>
      <c r="M380" s="272" t="s">
        <v>1</v>
      </c>
      <c r="N380" s="273" t="s">
        <v>46</v>
      </c>
      <c r="O380" s="72"/>
      <c r="P380" s="215">
        <f>O380*H380</f>
        <v>0</v>
      </c>
      <c r="Q380" s="215">
        <v>8.0000000000000007E-5</v>
      </c>
      <c r="R380" s="215">
        <f>Q380*H380</f>
        <v>2.48E-3</v>
      </c>
      <c r="S380" s="215">
        <v>0</v>
      </c>
      <c r="T380" s="21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360</v>
      </c>
      <c r="AT380" s="217" t="s">
        <v>339</v>
      </c>
      <c r="AU380" s="217" t="s">
        <v>185</v>
      </c>
      <c r="AY380" s="18" t="s">
        <v>177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185</v>
      </c>
      <c r="BK380" s="218">
        <f>ROUND(I380*H380,2)</f>
        <v>0</v>
      </c>
      <c r="BL380" s="18" t="s">
        <v>263</v>
      </c>
      <c r="BM380" s="217" t="s">
        <v>1270</v>
      </c>
    </row>
    <row r="381" spans="1:65" s="2" customFormat="1" ht="16.5" customHeight="1">
      <c r="A381" s="35"/>
      <c r="B381" s="36"/>
      <c r="C381" s="205" t="s">
        <v>767</v>
      </c>
      <c r="D381" s="205" t="s">
        <v>180</v>
      </c>
      <c r="E381" s="206" t="s">
        <v>768</v>
      </c>
      <c r="F381" s="207" t="s">
        <v>769</v>
      </c>
      <c r="G381" s="208" t="s">
        <v>192</v>
      </c>
      <c r="H381" s="209">
        <v>4</v>
      </c>
      <c r="I381" s="210"/>
      <c r="J381" s="211">
        <f>ROUND(I381*H381,2)</f>
        <v>0</v>
      </c>
      <c r="K381" s="212"/>
      <c r="L381" s="40"/>
      <c r="M381" s="213" t="s">
        <v>1</v>
      </c>
      <c r="N381" s="214" t="s">
        <v>46</v>
      </c>
      <c r="O381" s="72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263</v>
      </c>
      <c r="AT381" s="217" t="s">
        <v>180</v>
      </c>
      <c r="AU381" s="217" t="s">
        <v>185</v>
      </c>
      <c r="AY381" s="18" t="s">
        <v>177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185</v>
      </c>
      <c r="BK381" s="218">
        <f>ROUND(I381*H381,2)</f>
        <v>0</v>
      </c>
      <c r="BL381" s="18" t="s">
        <v>263</v>
      </c>
      <c r="BM381" s="217" t="s">
        <v>1271</v>
      </c>
    </row>
    <row r="382" spans="1:65" s="2" customFormat="1" ht="21.75" customHeight="1">
      <c r="A382" s="35"/>
      <c r="B382" s="36"/>
      <c r="C382" s="205" t="s">
        <v>771</v>
      </c>
      <c r="D382" s="205" t="s">
        <v>180</v>
      </c>
      <c r="E382" s="206" t="s">
        <v>772</v>
      </c>
      <c r="F382" s="207" t="s">
        <v>773</v>
      </c>
      <c r="G382" s="208" t="s">
        <v>426</v>
      </c>
      <c r="H382" s="274"/>
      <c r="I382" s="210"/>
      <c r="J382" s="211">
        <f>ROUND(I382*H382,2)</f>
        <v>0</v>
      </c>
      <c r="K382" s="212"/>
      <c r="L382" s="40"/>
      <c r="M382" s="213" t="s">
        <v>1</v>
      </c>
      <c r="N382" s="214" t="s">
        <v>46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263</v>
      </c>
      <c r="AT382" s="217" t="s">
        <v>180</v>
      </c>
      <c r="AU382" s="217" t="s">
        <v>185</v>
      </c>
      <c r="AY382" s="18" t="s">
        <v>177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185</v>
      </c>
      <c r="BK382" s="218">
        <f>ROUND(I382*H382,2)</f>
        <v>0</v>
      </c>
      <c r="BL382" s="18" t="s">
        <v>263</v>
      </c>
      <c r="BM382" s="217" t="s">
        <v>1272</v>
      </c>
    </row>
    <row r="383" spans="1:65" s="12" customFormat="1" ht="22.8" customHeight="1">
      <c r="B383" s="189"/>
      <c r="C383" s="190"/>
      <c r="D383" s="191" t="s">
        <v>79</v>
      </c>
      <c r="E383" s="203" t="s">
        <v>775</v>
      </c>
      <c r="F383" s="203" t="s">
        <v>776</v>
      </c>
      <c r="G383" s="190"/>
      <c r="H383" s="190"/>
      <c r="I383" s="193"/>
      <c r="J383" s="204">
        <f>BK383</f>
        <v>0</v>
      </c>
      <c r="K383" s="190"/>
      <c r="L383" s="195"/>
      <c r="M383" s="196"/>
      <c r="N383" s="197"/>
      <c r="O383" s="197"/>
      <c r="P383" s="198">
        <f>SUM(P384:P385)</f>
        <v>0</v>
      </c>
      <c r="Q383" s="197"/>
      <c r="R383" s="198">
        <f>SUM(R384:R385)</f>
        <v>0</v>
      </c>
      <c r="S383" s="197"/>
      <c r="T383" s="199">
        <f>SUM(T384:T385)</f>
        <v>0</v>
      </c>
      <c r="AR383" s="200" t="s">
        <v>185</v>
      </c>
      <c r="AT383" s="201" t="s">
        <v>79</v>
      </c>
      <c r="AU383" s="201" t="s">
        <v>88</v>
      </c>
      <c r="AY383" s="200" t="s">
        <v>177</v>
      </c>
      <c r="BK383" s="202">
        <f>SUM(BK384:BK385)</f>
        <v>0</v>
      </c>
    </row>
    <row r="384" spans="1:65" s="2" customFormat="1" ht="21.75" customHeight="1">
      <c r="A384" s="35"/>
      <c r="B384" s="36"/>
      <c r="C384" s="205" t="s">
        <v>777</v>
      </c>
      <c r="D384" s="205" t="s">
        <v>180</v>
      </c>
      <c r="E384" s="206" t="s">
        <v>778</v>
      </c>
      <c r="F384" s="207" t="s">
        <v>779</v>
      </c>
      <c r="G384" s="208" t="s">
        <v>192</v>
      </c>
      <c r="H384" s="209">
        <v>1</v>
      </c>
      <c r="I384" s="210"/>
      <c r="J384" s="211">
        <f>ROUND(I384*H384,2)</f>
        <v>0</v>
      </c>
      <c r="K384" s="212"/>
      <c r="L384" s="40"/>
      <c r="M384" s="213" t="s">
        <v>1</v>
      </c>
      <c r="N384" s="214" t="s">
        <v>46</v>
      </c>
      <c r="O384" s="72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263</v>
      </c>
      <c r="AT384" s="217" t="s">
        <v>180</v>
      </c>
      <c r="AU384" s="217" t="s">
        <v>185</v>
      </c>
      <c r="AY384" s="18" t="s">
        <v>177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185</v>
      </c>
      <c r="BK384" s="218">
        <f>ROUND(I384*H384,2)</f>
        <v>0</v>
      </c>
      <c r="BL384" s="18" t="s">
        <v>263</v>
      </c>
      <c r="BM384" s="217" t="s">
        <v>780</v>
      </c>
    </row>
    <row r="385" spans="1:65" s="2" customFormat="1" ht="21.75" customHeight="1">
      <c r="A385" s="35"/>
      <c r="B385" s="36"/>
      <c r="C385" s="205" t="s">
        <v>781</v>
      </c>
      <c r="D385" s="205" t="s">
        <v>180</v>
      </c>
      <c r="E385" s="206" t="s">
        <v>782</v>
      </c>
      <c r="F385" s="207" t="s">
        <v>783</v>
      </c>
      <c r="G385" s="208" t="s">
        <v>371</v>
      </c>
      <c r="H385" s="209">
        <v>1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46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263</v>
      </c>
      <c r="AT385" s="217" t="s">
        <v>180</v>
      </c>
      <c r="AU385" s="217" t="s">
        <v>185</v>
      </c>
      <c r="AY385" s="18" t="s">
        <v>177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185</v>
      </c>
      <c r="BK385" s="218">
        <f>ROUND(I385*H385,2)</f>
        <v>0</v>
      </c>
      <c r="BL385" s="18" t="s">
        <v>263</v>
      </c>
      <c r="BM385" s="217" t="s">
        <v>784</v>
      </c>
    </row>
    <row r="386" spans="1:65" s="12" customFormat="1" ht="22.8" customHeight="1">
      <c r="B386" s="189"/>
      <c r="C386" s="190"/>
      <c r="D386" s="191" t="s">
        <v>79</v>
      </c>
      <c r="E386" s="203" t="s">
        <v>785</v>
      </c>
      <c r="F386" s="203" t="s">
        <v>786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SUM(P387:P393)</f>
        <v>0</v>
      </c>
      <c r="Q386" s="197"/>
      <c r="R386" s="198">
        <f>SUM(R387:R393)</f>
        <v>0.15226999999999999</v>
      </c>
      <c r="S386" s="197"/>
      <c r="T386" s="199">
        <f>SUM(T387:T393)</f>
        <v>0</v>
      </c>
      <c r="AR386" s="200" t="s">
        <v>185</v>
      </c>
      <c r="AT386" s="201" t="s">
        <v>79</v>
      </c>
      <c r="AU386" s="201" t="s">
        <v>88</v>
      </c>
      <c r="AY386" s="200" t="s">
        <v>177</v>
      </c>
      <c r="BK386" s="202">
        <f>SUM(BK387:BK393)</f>
        <v>0</v>
      </c>
    </row>
    <row r="387" spans="1:65" s="2" customFormat="1" ht="21.75" customHeight="1">
      <c r="A387" s="35"/>
      <c r="B387" s="36"/>
      <c r="C387" s="205" t="s">
        <v>787</v>
      </c>
      <c r="D387" s="205" t="s">
        <v>180</v>
      </c>
      <c r="E387" s="206" t="s">
        <v>788</v>
      </c>
      <c r="F387" s="207" t="s">
        <v>789</v>
      </c>
      <c r="G387" s="208" t="s">
        <v>210</v>
      </c>
      <c r="H387" s="209">
        <v>5.0999999999999996</v>
      </c>
      <c r="I387" s="210"/>
      <c r="J387" s="211">
        <f>ROUND(I387*H387,2)</f>
        <v>0</v>
      </c>
      <c r="K387" s="212"/>
      <c r="L387" s="40"/>
      <c r="M387" s="213" t="s">
        <v>1</v>
      </c>
      <c r="N387" s="214" t="s">
        <v>46</v>
      </c>
      <c r="O387" s="72"/>
      <c r="P387" s="215">
        <f>O387*H387</f>
        <v>0</v>
      </c>
      <c r="Q387" s="215">
        <v>1.2540000000000001E-2</v>
      </c>
      <c r="R387" s="215">
        <f>Q387*H387</f>
        <v>6.3953999999999997E-2</v>
      </c>
      <c r="S387" s="215">
        <v>0</v>
      </c>
      <c r="T387" s="21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263</v>
      </c>
      <c r="AT387" s="217" t="s">
        <v>180</v>
      </c>
      <c r="AU387" s="217" t="s">
        <v>185</v>
      </c>
      <c r="AY387" s="18" t="s">
        <v>177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8" t="s">
        <v>185</v>
      </c>
      <c r="BK387" s="218">
        <f>ROUND(I387*H387,2)</f>
        <v>0</v>
      </c>
      <c r="BL387" s="18" t="s">
        <v>263</v>
      </c>
      <c r="BM387" s="217" t="s">
        <v>790</v>
      </c>
    </row>
    <row r="388" spans="1:65" s="14" customFormat="1" ht="10.199999999999999">
      <c r="B388" s="230"/>
      <c r="C388" s="231"/>
      <c r="D388" s="221" t="s">
        <v>187</v>
      </c>
      <c r="E388" s="232" t="s">
        <v>1</v>
      </c>
      <c r="F388" s="233" t="s">
        <v>791</v>
      </c>
      <c r="G388" s="231"/>
      <c r="H388" s="234">
        <v>5.0999999999999996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187</v>
      </c>
      <c r="AU388" s="240" t="s">
        <v>185</v>
      </c>
      <c r="AV388" s="14" t="s">
        <v>185</v>
      </c>
      <c r="AW388" s="14" t="s">
        <v>36</v>
      </c>
      <c r="AX388" s="14" t="s">
        <v>88</v>
      </c>
      <c r="AY388" s="240" t="s">
        <v>177</v>
      </c>
    </row>
    <row r="389" spans="1:65" s="2" customFormat="1" ht="16.5" customHeight="1">
      <c r="A389" s="35"/>
      <c r="B389" s="36"/>
      <c r="C389" s="205" t="s">
        <v>792</v>
      </c>
      <c r="D389" s="205" t="s">
        <v>180</v>
      </c>
      <c r="E389" s="206" t="s">
        <v>793</v>
      </c>
      <c r="F389" s="207" t="s">
        <v>794</v>
      </c>
      <c r="G389" s="208" t="s">
        <v>210</v>
      </c>
      <c r="H389" s="209">
        <v>5.0999999999999996</v>
      </c>
      <c r="I389" s="210"/>
      <c r="J389" s="211">
        <f>ROUND(I389*H389,2)</f>
        <v>0</v>
      </c>
      <c r="K389" s="212"/>
      <c r="L389" s="40"/>
      <c r="M389" s="213" t="s">
        <v>1</v>
      </c>
      <c r="N389" s="214" t="s">
        <v>46</v>
      </c>
      <c r="O389" s="72"/>
      <c r="P389" s="215">
        <f>O389*H389</f>
        <v>0</v>
      </c>
      <c r="Q389" s="215">
        <v>1E-4</v>
      </c>
      <c r="R389" s="215">
        <f>Q389*H389</f>
        <v>5.1000000000000004E-4</v>
      </c>
      <c r="S389" s="215">
        <v>0</v>
      </c>
      <c r="T389" s="21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263</v>
      </c>
      <c r="AT389" s="217" t="s">
        <v>180</v>
      </c>
      <c r="AU389" s="217" t="s">
        <v>185</v>
      </c>
      <c r="AY389" s="18" t="s">
        <v>177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185</v>
      </c>
      <c r="BK389" s="218">
        <f>ROUND(I389*H389,2)</f>
        <v>0</v>
      </c>
      <c r="BL389" s="18" t="s">
        <v>263</v>
      </c>
      <c r="BM389" s="217" t="s">
        <v>795</v>
      </c>
    </row>
    <row r="390" spans="1:65" s="2" customFormat="1" ht="21.75" customHeight="1">
      <c r="A390" s="35"/>
      <c r="B390" s="36"/>
      <c r="C390" s="205" t="s">
        <v>796</v>
      </c>
      <c r="D390" s="205" t="s">
        <v>180</v>
      </c>
      <c r="E390" s="206" t="s">
        <v>1151</v>
      </c>
      <c r="F390" s="207" t="s">
        <v>1152</v>
      </c>
      <c r="G390" s="208" t="s">
        <v>203</v>
      </c>
      <c r="H390" s="209">
        <v>5.0999999999999996</v>
      </c>
      <c r="I390" s="210"/>
      <c r="J390" s="211">
        <f>ROUND(I390*H390,2)</f>
        <v>0</v>
      </c>
      <c r="K390" s="212"/>
      <c r="L390" s="40"/>
      <c r="M390" s="213" t="s">
        <v>1</v>
      </c>
      <c r="N390" s="214" t="s">
        <v>46</v>
      </c>
      <c r="O390" s="72"/>
      <c r="P390" s="215">
        <f>O390*H390</f>
        <v>0</v>
      </c>
      <c r="Q390" s="215">
        <v>1.7059999999999999E-2</v>
      </c>
      <c r="R390" s="215">
        <f>Q390*H390</f>
        <v>8.7005999999999986E-2</v>
      </c>
      <c r="S390" s="215">
        <v>0</v>
      </c>
      <c r="T390" s="21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7" t="s">
        <v>263</v>
      </c>
      <c r="AT390" s="217" t="s">
        <v>180</v>
      </c>
      <c r="AU390" s="217" t="s">
        <v>185</v>
      </c>
      <c r="AY390" s="18" t="s">
        <v>177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185</v>
      </c>
      <c r="BK390" s="218">
        <f>ROUND(I390*H390,2)</f>
        <v>0</v>
      </c>
      <c r="BL390" s="18" t="s">
        <v>263</v>
      </c>
      <c r="BM390" s="217" t="s">
        <v>1153</v>
      </c>
    </row>
    <row r="391" spans="1:65" s="2" customFormat="1" ht="16.5" customHeight="1">
      <c r="A391" s="35"/>
      <c r="B391" s="36"/>
      <c r="C391" s="205" t="s">
        <v>802</v>
      </c>
      <c r="D391" s="205" t="s">
        <v>180</v>
      </c>
      <c r="E391" s="206" t="s">
        <v>803</v>
      </c>
      <c r="F391" s="207" t="s">
        <v>804</v>
      </c>
      <c r="G391" s="208" t="s">
        <v>192</v>
      </c>
      <c r="H391" s="209">
        <v>1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46</v>
      </c>
      <c r="O391" s="72"/>
      <c r="P391" s="215">
        <f>O391*H391</f>
        <v>0</v>
      </c>
      <c r="Q391" s="215">
        <v>6.9999999999999994E-5</v>
      </c>
      <c r="R391" s="215">
        <f>Q391*H391</f>
        <v>6.9999999999999994E-5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263</v>
      </c>
      <c r="AT391" s="217" t="s">
        <v>180</v>
      </c>
      <c r="AU391" s="217" t="s">
        <v>185</v>
      </c>
      <c r="AY391" s="18" t="s">
        <v>177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185</v>
      </c>
      <c r="BK391" s="218">
        <f>ROUND(I391*H391,2)</f>
        <v>0</v>
      </c>
      <c r="BL391" s="18" t="s">
        <v>263</v>
      </c>
      <c r="BM391" s="217" t="s">
        <v>805</v>
      </c>
    </row>
    <row r="392" spans="1:65" s="2" customFormat="1" ht="16.5" customHeight="1">
      <c r="A392" s="35"/>
      <c r="B392" s="36"/>
      <c r="C392" s="263" t="s">
        <v>806</v>
      </c>
      <c r="D392" s="263" t="s">
        <v>339</v>
      </c>
      <c r="E392" s="264" t="s">
        <v>807</v>
      </c>
      <c r="F392" s="265" t="s">
        <v>808</v>
      </c>
      <c r="G392" s="266" t="s">
        <v>192</v>
      </c>
      <c r="H392" s="267">
        <v>1</v>
      </c>
      <c r="I392" s="268"/>
      <c r="J392" s="269">
        <f>ROUND(I392*H392,2)</f>
        <v>0</v>
      </c>
      <c r="K392" s="270"/>
      <c r="L392" s="271"/>
      <c r="M392" s="272" t="s">
        <v>1</v>
      </c>
      <c r="N392" s="273" t="s">
        <v>46</v>
      </c>
      <c r="O392" s="72"/>
      <c r="P392" s="215">
        <f>O392*H392</f>
        <v>0</v>
      </c>
      <c r="Q392" s="215">
        <v>7.2999999999999996E-4</v>
      </c>
      <c r="R392" s="215">
        <f>Q392*H392</f>
        <v>7.2999999999999996E-4</v>
      </c>
      <c r="S392" s="215">
        <v>0</v>
      </c>
      <c r="T392" s="216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360</v>
      </c>
      <c r="AT392" s="217" t="s">
        <v>339</v>
      </c>
      <c r="AU392" s="217" t="s">
        <v>185</v>
      </c>
      <c r="AY392" s="18" t="s">
        <v>177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8" t="s">
        <v>185</v>
      </c>
      <c r="BK392" s="218">
        <f>ROUND(I392*H392,2)</f>
        <v>0</v>
      </c>
      <c r="BL392" s="18" t="s">
        <v>263</v>
      </c>
      <c r="BM392" s="217" t="s">
        <v>809</v>
      </c>
    </row>
    <row r="393" spans="1:65" s="2" customFormat="1" ht="21.75" customHeight="1">
      <c r="A393" s="35"/>
      <c r="B393" s="36"/>
      <c r="C393" s="205" t="s">
        <v>810</v>
      </c>
      <c r="D393" s="205" t="s">
        <v>180</v>
      </c>
      <c r="E393" s="206" t="s">
        <v>811</v>
      </c>
      <c r="F393" s="207" t="s">
        <v>812</v>
      </c>
      <c r="G393" s="208" t="s">
        <v>426</v>
      </c>
      <c r="H393" s="274"/>
      <c r="I393" s="210"/>
      <c r="J393" s="211">
        <f>ROUND(I393*H393,2)</f>
        <v>0</v>
      </c>
      <c r="K393" s="212"/>
      <c r="L393" s="40"/>
      <c r="M393" s="213" t="s">
        <v>1</v>
      </c>
      <c r="N393" s="214" t="s">
        <v>46</v>
      </c>
      <c r="O393" s="72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263</v>
      </c>
      <c r="AT393" s="217" t="s">
        <v>180</v>
      </c>
      <c r="AU393" s="217" t="s">
        <v>185</v>
      </c>
      <c r="AY393" s="18" t="s">
        <v>177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185</v>
      </c>
      <c r="BK393" s="218">
        <f>ROUND(I393*H393,2)</f>
        <v>0</v>
      </c>
      <c r="BL393" s="18" t="s">
        <v>263</v>
      </c>
      <c r="BM393" s="217" t="s">
        <v>813</v>
      </c>
    </row>
    <row r="394" spans="1:65" s="12" customFormat="1" ht="22.8" customHeight="1">
      <c r="B394" s="189"/>
      <c r="C394" s="190"/>
      <c r="D394" s="191" t="s">
        <v>79</v>
      </c>
      <c r="E394" s="203" t="s">
        <v>814</v>
      </c>
      <c r="F394" s="203" t="s">
        <v>815</v>
      </c>
      <c r="G394" s="190"/>
      <c r="H394" s="190"/>
      <c r="I394" s="193"/>
      <c r="J394" s="204">
        <f>BK394</f>
        <v>0</v>
      </c>
      <c r="K394" s="190"/>
      <c r="L394" s="195"/>
      <c r="M394" s="196"/>
      <c r="N394" s="197"/>
      <c r="O394" s="197"/>
      <c r="P394" s="198">
        <f>SUM(P395:P411)</f>
        <v>0</v>
      </c>
      <c r="Q394" s="197"/>
      <c r="R394" s="198">
        <f>SUM(R395:R411)</f>
        <v>0.13735</v>
      </c>
      <c r="S394" s="197"/>
      <c r="T394" s="199">
        <f>SUM(T395:T411)</f>
        <v>0.67058024999999999</v>
      </c>
      <c r="AR394" s="200" t="s">
        <v>185</v>
      </c>
      <c r="AT394" s="201" t="s">
        <v>79</v>
      </c>
      <c r="AU394" s="201" t="s">
        <v>88</v>
      </c>
      <c r="AY394" s="200" t="s">
        <v>177</v>
      </c>
      <c r="BK394" s="202">
        <f>SUM(BK395:BK411)</f>
        <v>0</v>
      </c>
    </row>
    <row r="395" spans="1:65" s="2" customFormat="1" ht="16.5" customHeight="1">
      <c r="A395" s="35"/>
      <c r="B395" s="36"/>
      <c r="C395" s="205" t="s">
        <v>816</v>
      </c>
      <c r="D395" s="205" t="s">
        <v>180</v>
      </c>
      <c r="E395" s="206" t="s">
        <v>817</v>
      </c>
      <c r="F395" s="207" t="s">
        <v>818</v>
      </c>
      <c r="G395" s="208" t="s">
        <v>210</v>
      </c>
      <c r="H395" s="209">
        <v>24.695</v>
      </c>
      <c r="I395" s="210"/>
      <c r="J395" s="211">
        <f>ROUND(I395*H395,2)</f>
        <v>0</v>
      </c>
      <c r="K395" s="212"/>
      <c r="L395" s="40"/>
      <c r="M395" s="213" t="s">
        <v>1</v>
      </c>
      <c r="N395" s="214" t="s">
        <v>46</v>
      </c>
      <c r="O395" s="72"/>
      <c r="P395" s="215">
        <f>O395*H395</f>
        <v>0</v>
      </c>
      <c r="Q395" s="215">
        <v>0</v>
      </c>
      <c r="R395" s="215">
        <f>Q395*H395</f>
        <v>0</v>
      </c>
      <c r="S395" s="215">
        <v>1.695E-2</v>
      </c>
      <c r="T395" s="216">
        <f>S395*H395</f>
        <v>0.41858024999999999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263</v>
      </c>
      <c r="AT395" s="217" t="s">
        <v>180</v>
      </c>
      <c r="AU395" s="217" t="s">
        <v>185</v>
      </c>
      <c r="AY395" s="18" t="s">
        <v>177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185</v>
      </c>
      <c r="BK395" s="218">
        <f>ROUND(I395*H395,2)</f>
        <v>0</v>
      </c>
      <c r="BL395" s="18" t="s">
        <v>263</v>
      </c>
      <c r="BM395" s="217" t="s">
        <v>819</v>
      </c>
    </row>
    <row r="396" spans="1:65" s="14" customFormat="1" ht="10.199999999999999">
      <c r="B396" s="230"/>
      <c r="C396" s="231"/>
      <c r="D396" s="221" t="s">
        <v>187</v>
      </c>
      <c r="E396" s="232" t="s">
        <v>1</v>
      </c>
      <c r="F396" s="233" t="s">
        <v>820</v>
      </c>
      <c r="G396" s="231"/>
      <c r="H396" s="234">
        <v>24.695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187</v>
      </c>
      <c r="AU396" s="240" t="s">
        <v>185</v>
      </c>
      <c r="AV396" s="14" t="s">
        <v>185</v>
      </c>
      <c r="AW396" s="14" t="s">
        <v>36</v>
      </c>
      <c r="AX396" s="14" t="s">
        <v>80</v>
      </c>
      <c r="AY396" s="240" t="s">
        <v>177</v>
      </c>
    </row>
    <row r="397" spans="1:65" s="15" customFormat="1" ht="10.199999999999999">
      <c r="B397" s="241"/>
      <c r="C397" s="242"/>
      <c r="D397" s="221" t="s">
        <v>187</v>
      </c>
      <c r="E397" s="243" t="s">
        <v>1</v>
      </c>
      <c r="F397" s="244" t="s">
        <v>217</v>
      </c>
      <c r="G397" s="242"/>
      <c r="H397" s="245">
        <v>24.695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187</v>
      </c>
      <c r="AU397" s="251" t="s">
        <v>185</v>
      </c>
      <c r="AV397" s="15" t="s">
        <v>184</v>
      </c>
      <c r="AW397" s="15" t="s">
        <v>36</v>
      </c>
      <c r="AX397" s="15" t="s">
        <v>88</v>
      </c>
      <c r="AY397" s="251" t="s">
        <v>177</v>
      </c>
    </row>
    <row r="398" spans="1:65" s="2" customFormat="1" ht="21.75" customHeight="1">
      <c r="A398" s="35"/>
      <c r="B398" s="36"/>
      <c r="C398" s="205" t="s">
        <v>821</v>
      </c>
      <c r="D398" s="205" t="s">
        <v>180</v>
      </c>
      <c r="E398" s="206" t="s">
        <v>822</v>
      </c>
      <c r="F398" s="207" t="s">
        <v>823</v>
      </c>
      <c r="G398" s="208" t="s">
        <v>192</v>
      </c>
      <c r="H398" s="209">
        <v>3</v>
      </c>
      <c r="I398" s="210"/>
      <c r="J398" s="211">
        <f t="shared" ref="J398:J405" si="30">ROUND(I398*H398,2)</f>
        <v>0</v>
      </c>
      <c r="K398" s="212"/>
      <c r="L398" s="40"/>
      <c r="M398" s="213" t="s">
        <v>1</v>
      </c>
      <c r="N398" s="214" t="s">
        <v>46</v>
      </c>
      <c r="O398" s="72"/>
      <c r="P398" s="215">
        <f t="shared" ref="P398:P405" si="31">O398*H398</f>
        <v>0</v>
      </c>
      <c r="Q398" s="215">
        <v>4.4999999999999999E-4</v>
      </c>
      <c r="R398" s="215">
        <f t="shared" ref="R398:R405" si="32">Q398*H398</f>
        <v>1.3500000000000001E-3</v>
      </c>
      <c r="S398" s="215">
        <v>0</v>
      </c>
      <c r="T398" s="216">
        <f t="shared" ref="T398:T405" si="33"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263</v>
      </c>
      <c r="AT398" s="217" t="s">
        <v>180</v>
      </c>
      <c r="AU398" s="217" t="s">
        <v>185</v>
      </c>
      <c r="AY398" s="18" t="s">
        <v>177</v>
      </c>
      <c r="BE398" s="218">
        <f t="shared" ref="BE398:BE405" si="34">IF(N398="základní",J398,0)</f>
        <v>0</v>
      </c>
      <c r="BF398" s="218">
        <f t="shared" ref="BF398:BF405" si="35">IF(N398="snížená",J398,0)</f>
        <v>0</v>
      </c>
      <c r="BG398" s="218">
        <f t="shared" ref="BG398:BG405" si="36">IF(N398="zákl. přenesená",J398,0)</f>
        <v>0</v>
      </c>
      <c r="BH398" s="218">
        <f t="shared" ref="BH398:BH405" si="37">IF(N398="sníž. přenesená",J398,0)</f>
        <v>0</v>
      </c>
      <c r="BI398" s="218">
        <f t="shared" ref="BI398:BI405" si="38">IF(N398="nulová",J398,0)</f>
        <v>0</v>
      </c>
      <c r="BJ398" s="18" t="s">
        <v>185</v>
      </c>
      <c r="BK398" s="218">
        <f t="shared" ref="BK398:BK405" si="39">ROUND(I398*H398,2)</f>
        <v>0</v>
      </c>
      <c r="BL398" s="18" t="s">
        <v>263</v>
      </c>
      <c r="BM398" s="217" t="s">
        <v>824</v>
      </c>
    </row>
    <row r="399" spans="1:65" s="2" customFormat="1" ht="21.75" customHeight="1">
      <c r="A399" s="35"/>
      <c r="B399" s="36"/>
      <c r="C399" s="263" t="s">
        <v>825</v>
      </c>
      <c r="D399" s="263" t="s">
        <v>339</v>
      </c>
      <c r="E399" s="264" t="s">
        <v>826</v>
      </c>
      <c r="F399" s="265" t="s">
        <v>827</v>
      </c>
      <c r="G399" s="266" t="s">
        <v>192</v>
      </c>
      <c r="H399" s="267">
        <v>3</v>
      </c>
      <c r="I399" s="268"/>
      <c r="J399" s="269">
        <f t="shared" si="30"/>
        <v>0</v>
      </c>
      <c r="K399" s="270"/>
      <c r="L399" s="271"/>
      <c r="M399" s="272" t="s">
        <v>1</v>
      </c>
      <c r="N399" s="273" t="s">
        <v>46</v>
      </c>
      <c r="O399" s="72"/>
      <c r="P399" s="215">
        <f t="shared" si="31"/>
        <v>0</v>
      </c>
      <c r="Q399" s="215">
        <v>8.5000000000000006E-3</v>
      </c>
      <c r="R399" s="215">
        <f t="shared" si="32"/>
        <v>2.5500000000000002E-2</v>
      </c>
      <c r="S399" s="215">
        <v>0</v>
      </c>
      <c r="T399" s="216">
        <f t="shared" si="3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360</v>
      </c>
      <c r="AT399" s="217" t="s">
        <v>339</v>
      </c>
      <c r="AU399" s="217" t="s">
        <v>185</v>
      </c>
      <c r="AY399" s="18" t="s">
        <v>177</v>
      </c>
      <c r="BE399" s="218">
        <f t="shared" si="34"/>
        <v>0</v>
      </c>
      <c r="BF399" s="218">
        <f t="shared" si="35"/>
        <v>0</v>
      </c>
      <c r="BG399" s="218">
        <f t="shared" si="36"/>
        <v>0</v>
      </c>
      <c r="BH399" s="218">
        <f t="shared" si="37"/>
        <v>0</v>
      </c>
      <c r="BI399" s="218">
        <f t="shared" si="38"/>
        <v>0</v>
      </c>
      <c r="BJ399" s="18" t="s">
        <v>185</v>
      </c>
      <c r="BK399" s="218">
        <f t="shared" si="39"/>
        <v>0</v>
      </c>
      <c r="BL399" s="18" t="s">
        <v>263</v>
      </c>
      <c r="BM399" s="217" t="s">
        <v>828</v>
      </c>
    </row>
    <row r="400" spans="1:65" s="2" customFormat="1" ht="21.75" customHeight="1">
      <c r="A400" s="35"/>
      <c r="B400" s="36"/>
      <c r="C400" s="205" t="s">
        <v>829</v>
      </c>
      <c r="D400" s="205" t="s">
        <v>180</v>
      </c>
      <c r="E400" s="206" t="s">
        <v>830</v>
      </c>
      <c r="F400" s="207" t="s">
        <v>831</v>
      </c>
      <c r="G400" s="208" t="s">
        <v>192</v>
      </c>
      <c r="H400" s="209">
        <v>3</v>
      </c>
      <c r="I400" s="210"/>
      <c r="J400" s="211">
        <f t="shared" si="30"/>
        <v>0</v>
      </c>
      <c r="K400" s="212"/>
      <c r="L400" s="40"/>
      <c r="M400" s="213" t="s">
        <v>1</v>
      </c>
      <c r="N400" s="214" t="s">
        <v>46</v>
      </c>
      <c r="O400" s="72"/>
      <c r="P400" s="215">
        <f t="shared" si="31"/>
        <v>0</v>
      </c>
      <c r="Q400" s="215">
        <v>0</v>
      </c>
      <c r="R400" s="215">
        <f t="shared" si="32"/>
        <v>0</v>
      </c>
      <c r="S400" s="215">
        <v>0</v>
      </c>
      <c r="T400" s="216">
        <f t="shared" si="3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263</v>
      </c>
      <c r="AT400" s="217" t="s">
        <v>180</v>
      </c>
      <c r="AU400" s="217" t="s">
        <v>185</v>
      </c>
      <c r="AY400" s="18" t="s">
        <v>177</v>
      </c>
      <c r="BE400" s="218">
        <f t="shared" si="34"/>
        <v>0</v>
      </c>
      <c r="BF400" s="218">
        <f t="shared" si="35"/>
        <v>0</v>
      </c>
      <c r="BG400" s="218">
        <f t="shared" si="36"/>
        <v>0</v>
      </c>
      <c r="BH400" s="218">
        <f t="shared" si="37"/>
        <v>0</v>
      </c>
      <c r="BI400" s="218">
        <f t="shared" si="38"/>
        <v>0</v>
      </c>
      <c r="BJ400" s="18" t="s">
        <v>185</v>
      </c>
      <c r="BK400" s="218">
        <f t="shared" si="39"/>
        <v>0</v>
      </c>
      <c r="BL400" s="18" t="s">
        <v>263</v>
      </c>
      <c r="BM400" s="217" t="s">
        <v>832</v>
      </c>
    </row>
    <row r="401" spans="1:65" s="2" customFormat="1" ht="21.75" customHeight="1">
      <c r="A401" s="35"/>
      <c r="B401" s="36"/>
      <c r="C401" s="263" t="s">
        <v>833</v>
      </c>
      <c r="D401" s="263" t="s">
        <v>339</v>
      </c>
      <c r="E401" s="264" t="s">
        <v>834</v>
      </c>
      <c r="F401" s="265" t="s">
        <v>835</v>
      </c>
      <c r="G401" s="266" t="s">
        <v>192</v>
      </c>
      <c r="H401" s="267">
        <v>2</v>
      </c>
      <c r="I401" s="268"/>
      <c r="J401" s="269">
        <f t="shared" si="30"/>
        <v>0</v>
      </c>
      <c r="K401" s="270"/>
      <c r="L401" s="271"/>
      <c r="M401" s="272" t="s">
        <v>1</v>
      </c>
      <c r="N401" s="273" t="s">
        <v>46</v>
      </c>
      <c r="O401" s="72"/>
      <c r="P401" s="215">
        <f t="shared" si="31"/>
        <v>0</v>
      </c>
      <c r="Q401" s="215">
        <v>2.75E-2</v>
      </c>
      <c r="R401" s="215">
        <f t="shared" si="32"/>
        <v>5.5E-2</v>
      </c>
      <c r="S401" s="215">
        <v>0</v>
      </c>
      <c r="T401" s="216">
        <f t="shared" si="3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360</v>
      </c>
      <c r="AT401" s="217" t="s">
        <v>339</v>
      </c>
      <c r="AU401" s="217" t="s">
        <v>185</v>
      </c>
      <c r="AY401" s="18" t="s">
        <v>177</v>
      </c>
      <c r="BE401" s="218">
        <f t="shared" si="34"/>
        <v>0</v>
      </c>
      <c r="BF401" s="218">
        <f t="shared" si="35"/>
        <v>0</v>
      </c>
      <c r="BG401" s="218">
        <f t="shared" si="36"/>
        <v>0</v>
      </c>
      <c r="BH401" s="218">
        <f t="shared" si="37"/>
        <v>0</v>
      </c>
      <c r="BI401" s="218">
        <f t="shared" si="38"/>
        <v>0</v>
      </c>
      <c r="BJ401" s="18" t="s">
        <v>185</v>
      </c>
      <c r="BK401" s="218">
        <f t="shared" si="39"/>
        <v>0</v>
      </c>
      <c r="BL401" s="18" t="s">
        <v>263</v>
      </c>
      <c r="BM401" s="217" t="s">
        <v>836</v>
      </c>
    </row>
    <row r="402" spans="1:65" s="2" customFormat="1" ht="21.75" customHeight="1">
      <c r="A402" s="35"/>
      <c r="B402" s="36"/>
      <c r="C402" s="263" t="s">
        <v>837</v>
      </c>
      <c r="D402" s="263" t="s">
        <v>339</v>
      </c>
      <c r="E402" s="264" t="s">
        <v>838</v>
      </c>
      <c r="F402" s="265" t="s">
        <v>839</v>
      </c>
      <c r="G402" s="266" t="s">
        <v>192</v>
      </c>
      <c r="H402" s="267">
        <v>1</v>
      </c>
      <c r="I402" s="268"/>
      <c r="J402" s="269">
        <f t="shared" si="30"/>
        <v>0</v>
      </c>
      <c r="K402" s="270"/>
      <c r="L402" s="271"/>
      <c r="M402" s="272" t="s">
        <v>1</v>
      </c>
      <c r="N402" s="273" t="s">
        <v>46</v>
      </c>
      <c r="O402" s="72"/>
      <c r="P402" s="215">
        <f t="shared" si="31"/>
        <v>0</v>
      </c>
      <c r="Q402" s="215">
        <v>2.75E-2</v>
      </c>
      <c r="R402" s="215">
        <f t="shared" si="32"/>
        <v>2.75E-2</v>
      </c>
      <c r="S402" s="215">
        <v>0</v>
      </c>
      <c r="T402" s="216">
        <f t="shared" si="3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360</v>
      </c>
      <c r="AT402" s="217" t="s">
        <v>339</v>
      </c>
      <c r="AU402" s="217" t="s">
        <v>185</v>
      </c>
      <c r="AY402" s="18" t="s">
        <v>177</v>
      </c>
      <c r="BE402" s="218">
        <f t="shared" si="34"/>
        <v>0</v>
      </c>
      <c r="BF402" s="218">
        <f t="shared" si="35"/>
        <v>0</v>
      </c>
      <c r="BG402" s="218">
        <f t="shared" si="36"/>
        <v>0</v>
      </c>
      <c r="BH402" s="218">
        <f t="shared" si="37"/>
        <v>0</v>
      </c>
      <c r="BI402" s="218">
        <f t="shared" si="38"/>
        <v>0</v>
      </c>
      <c r="BJ402" s="18" t="s">
        <v>185</v>
      </c>
      <c r="BK402" s="218">
        <f t="shared" si="39"/>
        <v>0</v>
      </c>
      <c r="BL402" s="18" t="s">
        <v>263</v>
      </c>
      <c r="BM402" s="217" t="s">
        <v>840</v>
      </c>
    </row>
    <row r="403" spans="1:65" s="2" customFormat="1" ht="21.75" customHeight="1">
      <c r="A403" s="35"/>
      <c r="B403" s="36"/>
      <c r="C403" s="205" t="s">
        <v>841</v>
      </c>
      <c r="D403" s="205" t="s">
        <v>180</v>
      </c>
      <c r="E403" s="206" t="s">
        <v>842</v>
      </c>
      <c r="F403" s="207" t="s">
        <v>843</v>
      </c>
      <c r="G403" s="208" t="s">
        <v>192</v>
      </c>
      <c r="H403" s="209">
        <v>1</v>
      </c>
      <c r="I403" s="210"/>
      <c r="J403" s="211">
        <f t="shared" si="30"/>
        <v>0</v>
      </c>
      <c r="K403" s="212"/>
      <c r="L403" s="40"/>
      <c r="M403" s="213" t="s">
        <v>1</v>
      </c>
      <c r="N403" s="214" t="s">
        <v>46</v>
      </c>
      <c r="O403" s="72"/>
      <c r="P403" s="215">
        <f t="shared" si="31"/>
        <v>0</v>
      </c>
      <c r="Q403" s="215">
        <v>0</v>
      </c>
      <c r="R403" s="215">
        <f t="shared" si="32"/>
        <v>0</v>
      </c>
      <c r="S403" s="215">
        <v>0</v>
      </c>
      <c r="T403" s="216">
        <f t="shared" si="3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263</v>
      </c>
      <c r="AT403" s="217" t="s">
        <v>180</v>
      </c>
      <c r="AU403" s="217" t="s">
        <v>185</v>
      </c>
      <c r="AY403" s="18" t="s">
        <v>177</v>
      </c>
      <c r="BE403" s="218">
        <f t="shared" si="34"/>
        <v>0</v>
      </c>
      <c r="BF403" s="218">
        <f t="shared" si="35"/>
        <v>0</v>
      </c>
      <c r="BG403" s="218">
        <f t="shared" si="36"/>
        <v>0</v>
      </c>
      <c r="BH403" s="218">
        <f t="shared" si="37"/>
        <v>0</v>
      </c>
      <c r="BI403" s="218">
        <f t="shared" si="38"/>
        <v>0</v>
      </c>
      <c r="BJ403" s="18" t="s">
        <v>185</v>
      </c>
      <c r="BK403" s="218">
        <f t="shared" si="39"/>
        <v>0</v>
      </c>
      <c r="BL403" s="18" t="s">
        <v>263</v>
      </c>
      <c r="BM403" s="217" t="s">
        <v>844</v>
      </c>
    </row>
    <row r="404" spans="1:65" s="2" customFormat="1" ht="21.75" customHeight="1">
      <c r="A404" s="35"/>
      <c r="B404" s="36"/>
      <c r="C404" s="263" t="s">
        <v>845</v>
      </c>
      <c r="D404" s="263" t="s">
        <v>339</v>
      </c>
      <c r="E404" s="264" t="s">
        <v>846</v>
      </c>
      <c r="F404" s="265" t="s">
        <v>847</v>
      </c>
      <c r="G404" s="266" t="s">
        <v>192</v>
      </c>
      <c r="H404" s="267">
        <v>1</v>
      </c>
      <c r="I404" s="268"/>
      <c r="J404" s="269">
        <f t="shared" si="30"/>
        <v>0</v>
      </c>
      <c r="K404" s="270"/>
      <c r="L404" s="271"/>
      <c r="M404" s="272" t="s">
        <v>1</v>
      </c>
      <c r="N404" s="273" t="s">
        <v>46</v>
      </c>
      <c r="O404" s="72"/>
      <c r="P404" s="215">
        <f t="shared" si="31"/>
        <v>0</v>
      </c>
      <c r="Q404" s="215">
        <v>2.8000000000000001E-2</v>
      </c>
      <c r="R404" s="215">
        <f t="shared" si="32"/>
        <v>2.8000000000000001E-2</v>
      </c>
      <c r="S404" s="215">
        <v>0</v>
      </c>
      <c r="T404" s="216">
        <f t="shared" si="3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360</v>
      </c>
      <c r="AT404" s="217" t="s">
        <v>339</v>
      </c>
      <c r="AU404" s="217" t="s">
        <v>185</v>
      </c>
      <c r="AY404" s="18" t="s">
        <v>177</v>
      </c>
      <c r="BE404" s="218">
        <f t="shared" si="34"/>
        <v>0</v>
      </c>
      <c r="BF404" s="218">
        <f t="shared" si="35"/>
        <v>0</v>
      </c>
      <c r="BG404" s="218">
        <f t="shared" si="36"/>
        <v>0</v>
      </c>
      <c r="BH404" s="218">
        <f t="shared" si="37"/>
        <v>0</v>
      </c>
      <c r="BI404" s="218">
        <f t="shared" si="38"/>
        <v>0</v>
      </c>
      <c r="BJ404" s="18" t="s">
        <v>185</v>
      </c>
      <c r="BK404" s="218">
        <f t="shared" si="39"/>
        <v>0</v>
      </c>
      <c r="BL404" s="18" t="s">
        <v>263</v>
      </c>
      <c r="BM404" s="217" t="s">
        <v>848</v>
      </c>
    </row>
    <row r="405" spans="1:65" s="2" customFormat="1" ht="21.75" customHeight="1">
      <c r="A405" s="35"/>
      <c r="B405" s="36"/>
      <c r="C405" s="205" t="s">
        <v>849</v>
      </c>
      <c r="D405" s="205" t="s">
        <v>180</v>
      </c>
      <c r="E405" s="206" t="s">
        <v>850</v>
      </c>
      <c r="F405" s="207" t="s">
        <v>851</v>
      </c>
      <c r="G405" s="208" t="s">
        <v>192</v>
      </c>
      <c r="H405" s="209">
        <v>9</v>
      </c>
      <c r="I405" s="210"/>
      <c r="J405" s="211">
        <f t="shared" si="30"/>
        <v>0</v>
      </c>
      <c r="K405" s="212"/>
      <c r="L405" s="40"/>
      <c r="M405" s="213" t="s">
        <v>1</v>
      </c>
      <c r="N405" s="214" t="s">
        <v>46</v>
      </c>
      <c r="O405" s="72"/>
      <c r="P405" s="215">
        <f t="shared" si="31"/>
        <v>0</v>
      </c>
      <c r="Q405" s="215">
        <v>0</v>
      </c>
      <c r="R405" s="215">
        <f t="shared" si="32"/>
        <v>0</v>
      </c>
      <c r="S405" s="215">
        <v>2.8000000000000001E-2</v>
      </c>
      <c r="T405" s="216">
        <f t="shared" si="33"/>
        <v>0.252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263</v>
      </c>
      <c r="AT405" s="217" t="s">
        <v>180</v>
      </c>
      <c r="AU405" s="217" t="s">
        <v>185</v>
      </c>
      <c r="AY405" s="18" t="s">
        <v>177</v>
      </c>
      <c r="BE405" s="218">
        <f t="shared" si="34"/>
        <v>0</v>
      </c>
      <c r="BF405" s="218">
        <f t="shared" si="35"/>
        <v>0</v>
      </c>
      <c r="BG405" s="218">
        <f t="shared" si="36"/>
        <v>0</v>
      </c>
      <c r="BH405" s="218">
        <f t="shared" si="37"/>
        <v>0</v>
      </c>
      <c r="BI405" s="218">
        <f t="shared" si="38"/>
        <v>0</v>
      </c>
      <c r="BJ405" s="18" t="s">
        <v>185</v>
      </c>
      <c r="BK405" s="218">
        <f t="shared" si="39"/>
        <v>0</v>
      </c>
      <c r="BL405" s="18" t="s">
        <v>263</v>
      </c>
      <c r="BM405" s="217" t="s">
        <v>852</v>
      </c>
    </row>
    <row r="406" spans="1:65" s="13" customFormat="1" ht="10.199999999999999">
      <c r="B406" s="219"/>
      <c r="C406" s="220"/>
      <c r="D406" s="221" t="s">
        <v>187</v>
      </c>
      <c r="E406" s="222" t="s">
        <v>1</v>
      </c>
      <c r="F406" s="223" t="s">
        <v>853</v>
      </c>
      <c r="G406" s="220"/>
      <c r="H406" s="222" t="s">
        <v>1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187</v>
      </c>
      <c r="AU406" s="229" t="s">
        <v>185</v>
      </c>
      <c r="AV406" s="13" t="s">
        <v>88</v>
      </c>
      <c r="AW406" s="13" t="s">
        <v>36</v>
      </c>
      <c r="AX406" s="13" t="s">
        <v>80</v>
      </c>
      <c r="AY406" s="229" t="s">
        <v>177</v>
      </c>
    </row>
    <row r="407" spans="1:65" s="14" customFormat="1" ht="10.199999999999999">
      <c r="B407" s="230"/>
      <c r="C407" s="231"/>
      <c r="D407" s="221" t="s">
        <v>187</v>
      </c>
      <c r="E407" s="232" t="s">
        <v>1</v>
      </c>
      <c r="F407" s="233" t="s">
        <v>200</v>
      </c>
      <c r="G407" s="231"/>
      <c r="H407" s="234">
        <v>5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187</v>
      </c>
      <c r="AU407" s="240" t="s">
        <v>185</v>
      </c>
      <c r="AV407" s="14" t="s">
        <v>185</v>
      </c>
      <c r="AW407" s="14" t="s">
        <v>36</v>
      </c>
      <c r="AX407" s="14" t="s">
        <v>80</v>
      </c>
      <c r="AY407" s="240" t="s">
        <v>177</v>
      </c>
    </row>
    <row r="408" spans="1:65" s="13" customFormat="1" ht="10.199999999999999">
      <c r="B408" s="219"/>
      <c r="C408" s="220"/>
      <c r="D408" s="221" t="s">
        <v>187</v>
      </c>
      <c r="E408" s="222" t="s">
        <v>1</v>
      </c>
      <c r="F408" s="223" t="s">
        <v>854</v>
      </c>
      <c r="G408" s="220"/>
      <c r="H408" s="222" t="s">
        <v>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187</v>
      </c>
      <c r="AU408" s="229" t="s">
        <v>185</v>
      </c>
      <c r="AV408" s="13" t="s">
        <v>88</v>
      </c>
      <c r="AW408" s="13" t="s">
        <v>36</v>
      </c>
      <c r="AX408" s="13" t="s">
        <v>80</v>
      </c>
      <c r="AY408" s="229" t="s">
        <v>177</v>
      </c>
    </row>
    <row r="409" spans="1:65" s="14" customFormat="1" ht="10.199999999999999">
      <c r="B409" s="230"/>
      <c r="C409" s="231"/>
      <c r="D409" s="221" t="s">
        <v>187</v>
      </c>
      <c r="E409" s="232" t="s">
        <v>1</v>
      </c>
      <c r="F409" s="233" t="s">
        <v>184</v>
      </c>
      <c r="G409" s="231"/>
      <c r="H409" s="234">
        <v>4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187</v>
      </c>
      <c r="AU409" s="240" t="s">
        <v>185</v>
      </c>
      <c r="AV409" s="14" t="s">
        <v>185</v>
      </c>
      <c r="AW409" s="14" t="s">
        <v>36</v>
      </c>
      <c r="AX409" s="14" t="s">
        <v>80</v>
      </c>
      <c r="AY409" s="240" t="s">
        <v>177</v>
      </c>
    </row>
    <row r="410" spans="1:65" s="15" customFormat="1" ht="10.199999999999999">
      <c r="B410" s="241"/>
      <c r="C410" s="242"/>
      <c r="D410" s="221" t="s">
        <v>187</v>
      </c>
      <c r="E410" s="243" t="s">
        <v>1</v>
      </c>
      <c r="F410" s="244" t="s">
        <v>217</v>
      </c>
      <c r="G410" s="242"/>
      <c r="H410" s="245">
        <v>9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AT410" s="251" t="s">
        <v>187</v>
      </c>
      <c r="AU410" s="251" t="s">
        <v>185</v>
      </c>
      <c r="AV410" s="15" t="s">
        <v>184</v>
      </c>
      <c r="AW410" s="15" t="s">
        <v>36</v>
      </c>
      <c r="AX410" s="15" t="s">
        <v>88</v>
      </c>
      <c r="AY410" s="251" t="s">
        <v>177</v>
      </c>
    </row>
    <row r="411" spans="1:65" s="2" customFormat="1" ht="21.75" customHeight="1">
      <c r="A411" s="35"/>
      <c r="B411" s="36"/>
      <c r="C411" s="205" t="s">
        <v>855</v>
      </c>
      <c r="D411" s="205" t="s">
        <v>180</v>
      </c>
      <c r="E411" s="206" t="s">
        <v>856</v>
      </c>
      <c r="F411" s="207" t="s">
        <v>857</v>
      </c>
      <c r="G411" s="208" t="s">
        <v>426</v>
      </c>
      <c r="H411" s="274"/>
      <c r="I411" s="210"/>
      <c r="J411" s="211">
        <f>ROUND(I411*H411,2)</f>
        <v>0</v>
      </c>
      <c r="K411" s="212"/>
      <c r="L411" s="40"/>
      <c r="M411" s="213" t="s">
        <v>1</v>
      </c>
      <c r="N411" s="214" t="s">
        <v>46</v>
      </c>
      <c r="O411" s="72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263</v>
      </c>
      <c r="AT411" s="217" t="s">
        <v>180</v>
      </c>
      <c r="AU411" s="217" t="s">
        <v>185</v>
      </c>
      <c r="AY411" s="18" t="s">
        <v>177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185</v>
      </c>
      <c r="BK411" s="218">
        <f>ROUND(I411*H411,2)</f>
        <v>0</v>
      </c>
      <c r="BL411" s="18" t="s">
        <v>263</v>
      </c>
      <c r="BM411" s="217" t="s">
        <v>858</v>
      </c>
    </row>
    <row r="412" spans="1:65" s="12" customFormat="1" ht="22.8" customHeight="1">
      <c r="B412" s="189"/>
      <c r="C412" s="190"/>
      <c r="D412" s="191" t="s">
        <v>79</v>
      </c>
      <c r="E412" s="203" t="s">
        <v>859</v>
      </c>
      <c r="F412" s="203" t="s">
        <v>860</v>
      </c>
      <c r="G412" s="190"/>
      <c r="H412" s="190"/>
      <c r="I412" s="193"/>
      <c r="J412" s="204">
        <f>BK412</f>
        <v>0</v>
      </c>
      <c r="K412" s="190"/>
      <c r="L412" s="195"/>
      <c r="M412" s="196"/>
      <c r="N412" s="197"/>
      <c r="O412" s="197"/>
      <c r="P412" s="198">
        <f>SUM(P413:P424)</f>
        <v>0</v>
      </c>
      <c r="Q412" s="197"/>
      <c r="R412" s="198">
        <f>SUM(R413:R424)</f>
        <v>0.16834799999999997</v>
      </c>
      <c r="S412" s="197"/>
      <c r="T412" s="199">
        <f>SUM(T413:T424)</f>
        <v>0</v>
      </c>
      <c r="AR412" s="200" t="s">
        <v>185</v>
      </c>
      <c r="AT412" s="201" t="s">
        <v>79</v>
      </c>
      <c r="AU412" s="201" t="s">
        <v>88</v>
      </c>
      <c r="AY412" s="200" t="s">
        <v>177</v>
      </c>
      <c r="BK412" s="202">
        <f>SUM(BK413:BK424)</f>
        <v>0</v>
      </c>
    </row>
    <row r="413" spans="1:65" s="2" customFormat="1" ht="21.75" customHeight="1">
      <c r="A413" s="35"/>
      <c r="B413" s="36"/>
      <c r="C413" s="205" t="s">
        <v>861</v>
      </c>
      <c r="D413" s="205" t="s">
        <v>180</v>
      </c>
      <c r="E413" s="206" t="s">
        <v>862</v>
      </c>
      <c r="F413" s="207" t="s">
        <v>863</v>
      </c>
      <c r="G413" s="208" t="s">
        <v>203</v>
      </c>
      <c r="H413" s="209">
        <v>0.9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46</v>
      </c>
      <c r="O413" s="72"/>
      <c r="P413" s="215">
        <f>O413*H413</f>
        <v>0</v>
      </c>
      <c r="Q413" s="215">
        <v>3.7399999999999998E-3</v>
      </c>
      <c r="R413" s="215">
        <f>Q413*H413</f>
        <v>3.3660000000000001E-3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263</v>
      </c>
      <c r="AT413" s="217" t="s">
        <v>180</v>
      </c>
      <c r="AU413" s="217" t="s">
        <v>185</v>
      </c>
      <c r="AY413" s="18" t="s">
        <v>177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185</v>
      </c>
      <c r="BK413" s="218">
        <f>ROUND(I413*H413,2)</f>
        <v>0</v>
      </c>
      <c r="BL413" s="18" t="s">
        <v>263</v>
      </c>
      <c r="BM413" s="217" t="s">
        <v>864</v>
      </c>
    </row>
    <row r="414" spans="1:65" s="13" customFormat="1" ht="20.399999999999999">
      <c r="B414" s="219"/>
      <c r="C414" s="220"/>
      <c r="D414" s="221" t="s">
        <v>187</v>
      </c>
      <c r="E414" s="222" t="s">
        <v>1</v>
      </c>
      <c r="F414" s="223" t="s">
        <v>865</v>
      </c>
      <c r="G414" s="220"/>
      <c r="H414" s="222" t="s">
        <v>1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187</v>
      </c>
      <c r="AU414" s="229" t="s">
        <v>185</v>
      </c>
      <c r="AV414" s="13" t="s">
        <v>88</v>
      </c>
      <c r="AW414" s="13" t="s">
        <v>36</v>
      </c>
      <c r="AX414" s="13" t="s">
        <v>80</v>
      </c>
      <c r="AY414" s="229" t="s">
        <v>177</v>
      </c>
    </row>
    <row r="415" spans="1:65" s="14" customFormat="1" ht="10.199999999999999">
      <c r="B415" s="230"/>
      <c r="C415" s="231"/>
      <c r="D415" s="221" t="s">
        <v>187</v>
      </c>
      <c r="E415" s="232" t="s">
        <v>1</v>
      </c>
      <c r="F415" s="233" t="s">
        <v>866</v>
      </c>
      <c r="G415" s="231"/>
      <c r="H415" s="234">
        <v>0.9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187</v>
      </c>
      <c r="AU415" s="240" t="s">
        <v>185</v>
      </c>
      <c r="AV415" s="14" t="s">
        <v>185</v>
      </c>
      <c r="AW415" s="14" t="s">
        <v>36</v>
      </c>
      <c r="AX415" s="14" t="s">
        <v>88</v>
      </c>
      <c r="AY415" s="240" t="s">
        <v>177</v>
      </c>
    </row>
    <row r="416" spans="1:65" s="2" customFormat="1" ht="21.75" customHeight="1">
      <c r="A416" s="35"/>
      <c r="B416" s="36"/>
      <c r="C416" s="205" t="s">
        <v>867</v>
      </c>
      <c r="D416" s="205" t="s">
        <v>180</v>
      </c>
      <c r="E416" s="206" t="s">
        <v>868</v>
      </c>
      <c r="F416" s="207" t="s">
        <v>869</v>
      </c>
      <c r="G416" s="208" t="s">
        <v>210</v>
      </c>
      <c r="H416" s="209">
        <v>5.0999999999999996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46</v>
      </c>
      <c r="O416" s="72"/>
      <c r="P416" s="215">
        <f>O416*H416</f>
        <v>0</v>
      </c>
      <c r="Q416" s="215">
        <v>3.6700000000000001E-3</v>
      </c>
      <c r="R416" s="215">
        <f>Q416*H416</f>
        <v>1.8716999999999998E-2</v>
      </c>
      <c r="S416" s="215">
        <v>0</v>
      </c>
      <c r="T416" s="21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263</v>
      </c>
      <c r="AT416" s="217" t="s">
        <v>180</v>
      </c>
      <c r="AU416" s="217" t="s">
        <v>185</v>
      </c>
      <c r="AY416" s="18" t="s">
        <v>177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185</v>
      </c>
      <c r="BK416" s="218">
        <f>ROUND(I416*H416,2)</f>
        <v>0</v>
      </c>
      <c r="BL416" s="18" t="s">
        <v>263</v>
      </c>
      <c r="BM416" s="217" t="s">
        <v>870</v>
      </c>
    </row>
    <row r="417" spans="1:65" s="14" customFormat="1" ht="10.199999999999999">
      <c r="B417" s="230"/>
      <c r="C417" s="231"/>
      <c r="D417" s="221" t="s">
        <v>187</v>
      </c>
      <c r="E417" s="232" t="s">
        <v>1</v>
      </c>
      <c r="F417" s="233" t="s">
        <v>871</v>
      </c>
      <c r="G417" s="231"/>
      <c r="H417" s="234">
        <v>5.0999999999999996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187</v>
      </c>
      <c r="AU417" s="240" t="s">
        <v>185</v>
      </c>
      <c r="AV417" s="14" t="s">
        <v>185</v>
      </c>
      <c r="AW417" s="14" t="s">
        <v>36</v>
      </c>
      <c r="AX417" s="14" t="s">
        <v>80</v>
      </c>
      <c r="AY417" s="240" t="s">
        <v>177</v>
      </c>
    </row>
    <row r="418" spans="1:65" s="15" customFormat="1" ht="10.199999999999999">
      <c r="B418" s="241"/>
      <c r="C418" s="242"/>
      <c r="D418" s="221" t="s">
        <v>187</v>
      </c>
      <c r="E418" s="243" t="s">
        <v>1</v>
      </c>
      <c r="F418" s="244" t="s">
        <v>217</v>
      </c>
      <c r="G418" s="242"/>
      <c r="H418" s="245">
        <v>5.0999999999999996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187</v>
      </c>
      <c r="AU418" s="251" t="s">
        <v>185</v>
      </c>
      <c r="AV418" s="15" t="s">
        <v>184</v>
      </c>
      <c r="AW418" s="15" t="s">
        <v>36</v>
      </c>
      <c r="AX418" s="15" t="s">
        <v>88</v>
      </c>
      <c r="AY418" s="251" t="s">
        <v>177</v>
      </c>
    </row>
    <row r="419" spans="1:65" s="2" customFormat="1" ht="45" customHeight="1">
      <c r="A419" s="35"/>
      <c r="B419" s="36"/>
      <c r="C419" s="263" t="s">
        <v>872</v>
      </c>
      <c r="D419" s="263" t="s">
        <v>339</v>
      </c>
      <c r="E419" s="264" t="s">
        <v>873</v>
      </c>
      <c r="F419" s="265" t="s">
        <v>1273</v>
      </c>
      <c r="G419" s="266" t="s">
        <v>210</v>
      </c>
      <c r="H419" s="267">
        <v>6</v>
      </c>
      <c r="I419" s="268"/>
      <c r="J419" s="269">
        <f>ROUND(I419*H419,2)</f>
        <v>0</v>
      </c>
      <c r="K419" s="270"/>
      <c r="L419" s="271"/>
      <c r="M419" s="272" t="s">
        <v>1</v>
      </c>
      <c r="N419" s="273" t="s">
        <v>46</v>
      </c>
      <c r="O419" s="72"/>
      <c r="P419" s="215">
        <f>O419*H419</f>
        <v>0</v>
      </c>
      <c r="Q419" s="215">
        <v>1.7999999999999999E-2</v>
      </c>
      <c r="R419" s="215">
        <f>Q419*H419</f>
        <v>0.10799999999999998</v>
      </c>
      <c r="S419" s="215">
        <v>0</v>
      </c>
      <c r="T419" s="216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17" t="s">
        <v>360</v>
      </c>
      <c r="AT419" s="217" t="s">
        <v>339</v>
      </c>
      <c r="AU419" s="217" t="s">
        <v>185</v>
      </c>
      <c r="AY419" s="18" t="s">
        <v>177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8" t="s">
        <v>185</v>
      </c>
      <c r="BK419" s="218">
        <f>ROUND(I419*H419,2)</f>
        <v>0</v>
      </c>
      <c r="BL419" s="18" t="s">
        <v>263</v>
      </c>
      <c r="BM419" s="217" t="s">
        <v>875</v>
      </c>
    </row>
    <row r="420" spans="1:65" s="14" customFormat="1" ht="20.399999999999999">
      <c r="B420" s="230"/>
      <c r="C420" s="231"/>
      <c r="D420" s="221" t="s">
        <v>187</v>
      </c>
      <c r="E420" s="231"/>
      <c r="F420" s="233" t="s">
        <v>876</v>
      </c>
      <c r="G420" s="231"/>
      <c r="H420" s="234">
        <v>6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187</v>
      </c>
      <c r="AU420" s="240" t="s">
        <v>185</v>
      </c>
      <c r="AV420" s="14" t="s">
        <v>185</v>
      </c>
      <c r="AW420" s="14" t="s">
        <v>4</v>
      </c>
      <c r="AX420" s="14" t="s">
        <v>88</v>
      </c>
      <c r="AY420" s="240" t="s">
        <v>177</v>
      </c>
    </row>
    <row r="421" spans="1:65" s="2" customFormat="1" ht="16.5" customHeight="1">
      <c r="A421" s="35"/>
      <c r="B421" s="36"/>
      <c r="C421" s="205" t="s">
        <v>877</v>
      </c>
      <c r="D421" s="205" t="s">
        <v>180</v>
      </c>
      <c r="E421" s="206" t="s">
        <v>878</v>
      </c>
      <c r="F421" s="207" t="s">
        <v>879</v>
      </c>
      <c r="G421" s="208" t="s">
        <v>210</v>
      </c>
      <c r="H421" s="209">
        <v>5.0999999999999996</v>
      </c>
      <c r="I421" s="210"/>
      <c r="J421" s="211">
        <f>ROUND(I421*H421,2)</f>
        <v>0</v>
      </c>
      <c r="K421" s="212"/>
      <c r="L421" s="40"/>
      <c r="M421" s="213" t="s">
        <v>1</v>
      </c>
      <c r="N421" s="214" t="s">
        <v>46</v>
      </c>
      <c r="O421" s="72"/>
      <c r="P421" s="215">
        <f>O421*H421</f>
        <v>0</v>
      </c>
      <c r="Q421" s="215">
        <v>2.9999999999999997E-4</v>
      </c>
      <c r="R421" s="215">
        <f>Q421*H421</f>
        <v>1.5299999999999997E-3</v>
      </c>
      <c r="S421" s="215">
        <v>0</v>
      </c>
      <c r="T421" s="216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7" t="s">
        <v>263</v>
      </c>
      <c r="AT421" s="217" t="s">
        <v>180</v>
      </c>
      <c r="AU421" s="217" t="s">
        <v>185</v>
      </c>
      <c r="AY421" s="18" t="s">
        <v>177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185</v>
      </c>
      <c r="BK421" s="218">
        <f>ROUND(I421*H421,2)</f>
        <v>0</v>
      </c>
      <c r="BL421" s="18" t="s">
        <v>263</v>
      </c>
      <c r="BM421" s="217" t="s">
        <v>880</v>
      </c>
    </row>
    <row r="422" spans="1:65" s="2" customFormat="1" ht="16.5" customHeight="1">
      <c r="A422" s="35"/>
      <c r="B422" s="36"/>
      <c r="C422" s="205" t="s">
        <v>881</v>
      </c>
      <c r="D422" s="205" t="s">
        <v>180</v>
      </c>
      <c r="E422" s="206" t="s">
        <v>882</v>
      </c>
      <c r="F422" s="207" t="s">
        <v>883</v>
      </c>
      <c r="G422" s="208" t="s">
        <v>203</v>
      </c>
      <c r="H422" s="209">
        <v>9</v>
      </c>
      <c r="I422" s="210"/>
      <c r="J422" s="211">
        <f>ROUND(I422*H422,2)</f>
        <v>0</v>
      </c>
      <c r="K422" s="212"/>
      <c r="L422" s="40"/>
      <c r="M422" s="213" t="s">
        <v>1</v>
      </c>
      <c r="N422" s="214" t="s">
        <v>46</v>
      </c>
      <c r="O422" s="72"/>
      <c r="P422" s="215">
        <f>O422*H422</f>
        <v>0</v>
      </c>
      <c r="Q422" s="215">
        <v>3.0000000000000001E-5</v>
      </c>
      <c r="R422" s="215">
        <f>Q422*H422</f>
        <v>2.7E-4</v>
      </c>
      <c r="S422" s="215">
        <v>0</v>
      </c>
      <c r="T422" s="216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7" t="s">
        <v>263</v>
      </c>
      <c r="AT422" s="217" t="s">
        <v>180</v>
      </c>
      <c r="AU422" s="217" t="s">
        <v>185</v>
      </c>
      <c r="AY422" s="18" t="s">
        <v>177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8" t="s">
        <v>185</v>
      </c>
      <c r="BK422" s="218">
        <f>ROUND(I422*H422,2)</f>
        <v>0</v>
      </c>
      <c r="BL422" s="18" t="s">
        <v>263</v>
      </c>
      <c r="BM422" s="217" t="s">
        <v>884</v>
      </c>
    </row>
    <row r="423" spans="1:65" s="2" customFormat="1" ht="21.75" customHeight="1">
      <c r="A423" s="35"/>
      <c r="B423" s="36"/>
      <c r="C423" s="205" t="s">
        <v>885</v>
      </c>
      <c r="D423" s="205" t="s">
        <v>180</v>
      </c>
      <c r="E423" s="206" t="s">
        <v>886</v>
      </c>
      <c r="F423" s="207" t="s">
        <v>887</v>
      </c>
      <c r="G423" s="208" t="s">
        <v>210</v>
      </c>
      <c r="H423" s="209">
        <v>5.0999999999999996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46</v>
      </c>
      <c r="O423" s="72"/>
      <c r="P423" s="215">
        <f>O423*H423</f>
        <v>0</v>
      </c>
      <c r="Q423" s="215">
        <v>7.1500000000000001E-3</v>
      </c>
      <c r="R423" s="215">
        <f>Q423*H423</f>
        <v>3.6464999999999997E-2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263</v>
      </c>
      <c r="AT423" s="217" t="s">
        <v>180</v>
      </c>
      <c r="AU423" s="217" t="s">
        <v>185</v>
      </c>
      <c r="AY423" s="18" t="s">
        <v>177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185</v>
      </c>
      <c r="BK423" s="218">
        <f>ROUND(I423*H423,2)</f>
        <v>0</v>
      </c>
      <c r="BL423" s="18" t="s">
        <v>263</v>
      </c>
      <c r="BM423" s="217" t="s">
        <v>888</v>
      </c>
    </row>
    <row r="424" spans="1:65" s="2" customFormat="1" ht="21.75" customHeight="1">
      <c r="A424" s="35"/>
      <c r="B424" s="36"/>
      <c r="C424" s="205" t="s">
        <v>889</v>
      </c>
      <c r="D424" s="205" t="s">
        <v>180</v>
      </c>
      <c r="E424" s="206" t="s">
        <v>890</v>
      </c>
      <c r="F424" s="207" t="s">
        <v>891</v>
      </c>
      <c r="G424" s="208" t="s">
        <v>426</v>
      </c>
      <c r="H424" s="274"/>
      <c r="I424" s="210"/>
      <c r="J424" s="211">
        <f>ROUND(I424*H424,2)</f>
        <v>0</v>
      </c>
      <c r="K424" s="212"/>
      <c r="L424" s="40"/>
      <c r="M424" s="213" t="s">
        <v>1</v>
      </c>
      <c r="N424" s="214" t="s">
        <v>46</v>
      </c>
      <c r="O424" s="72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7" t="s">
        <v>263</v>
      </c>
      <c r="AT424" s="217" t="s">
        <v>180</v>
      </c>
      <c r="AU424" s="217" t="s">
        <v>185</v>
      </c>
      <c r="AY424" s="18" t="s">
        <v>177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185</v>
      </c>
      <c r="BK424" s="218">
        <f>ROUND(I424*H424,2)</f>
        <v>0</v>
      </c>
      <c r="BL424" s="18" t="s">
        <v>263</v>
      </c>
      <c r="BM424" s="217" t="s">
        <v>892</v>
      </c>
    </row>
    <row r="425" spans="1:65" s="12" customFormat="1" ht="22.8" customHeight="1">
      <c r="B425" s="189"/>
      <c r="C425" s="190"/>
      <c r="D425" s="191" t="s">
        <v>79</v>
      </c>
      <c r="E425" s="203" t="s">
        <v>893</v>
      </c>
      <c r="F425" s="203" t="s">
        <v>894</v>
      </c>
      <c r="G425" s="190"/>
      <c r="H425" s="190"/>
      <c r="I425" s="193"/>
      <c r="J425" s="204">
        <f>BK425</f>
        <v>0</v>
      </c>
      <c r="K425" s="190"/>
      <c r="L425" s="195"/>
      <c r="M425" s="196"/>
      <c r="N425" s="197"/>
      <c r="O425" s="197"/>
      <c r="P425" s="198">
        <f>SUM(P426:P438)</f>
        <v>0</v>
      </c>
      <c r="Q425" s="197"/>
      <c r="R425" s="198">
        <f>SUM(R426:R438)</f>
        <v>0.12939510000000001</v>
      </c>
      <c r="S425" s="197"/>
      <c r="T425" s="199">
        <f>SUM(T426:T438)</f>
        <v>0</v>
      </c>
      <c r="AR425" s="200" t="s">
        <v>185</v>
      </c>
      <c r="AT425" s="201" t="s">
        <v>79</v>
      </c>
      <c r="AU425" s="201" t="s">
        <v>88</v>
      </c>
      <c r="AY425" s="200" t="s">
        <v>177</v>
      </c>
      <c r="BK425" s="202">
        <f>SUM(BK426:BK438)</f>
        <v>0</v>
      </c>
    </row>
    <row r="426" spans="1:65" s="2" customFormat="1" ht="21.75" customHeight="1">
      <c r="A426" s="35"/>
      <c r="B426" s="36"/>
      <c r="C426" s="205" t="s">
        <v>895</v>
      </c>
      <c r="D426" s="205" t="s">
        <v>180</v>
      </c>
      <c r="E426" s="206" t="s">
        <v>896</v>
      </c>
      <c r="F426" s="207" t="s">
        <v>897</v>
      </c>
      <c r="G426" s="208" t="s">
        <v>210</v>
      </c>
      <c r="H426" s="209">
        <v>39.700000000000003</v>
      </c>
      <c r="I426" s="210"/>
      <c r="J426" s="211">
        <f>ROUND(I426*H426,2)</f>
        <v>0</v>
      </c>
      <c r="K426" s="212"/>
      <c r="L426" s="40"/>
      <c r="M426" s="213" t="s">
        <v>1</v>
      </c>
      <c r="N426" s="214" t="s">
        <v>46</v>
      </c>
      <c r="O426" s="72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7" t="s">
        <v>263</v>
      </c>
      <c r="AT426" s="217" t="s">
        <v>180</v>
      </c>
      <c r="AU426" s="217" t="s">
        <v>185</v>
      </c>
      <c r="AY426" s="18" t="s">
        <v>177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185</v>
      </c>
      <c r="BK426" s="218">
        <f>ROUND(I426*H426,2)</f>
        <v>0</v>
      </c>
      <c r="BL426" s="18" t="s">
        <v>263</v>
      </c>
      <c r="BM426" s="217" t="s">
        <v>898</v>
      </c>
    </row>
    <row r="427" spans="1:65" s="2" customFormat="1" ht="16.5" customHeight="1">
      <c r="A427" s="35"/>
      <c r="B427" s="36"/>
      <c r="C427" s="205" t="s">
        <v>899</v>
      </c>
      <c r="D427" s="205" t="s">
        <v>180</v>
      </c>
      <c r="E427" s="206" t="s">
        <v>900</v>
      </c>
      <c r="F427" s="207" t="s">
        <v>901</v>
      </c>
      <c r="G427" s="208" t="s">
        <v>210</v>
      </c>
      <c r="H427" s="209">
        <v>39.700000000000003</v>
      </c>
      <c r="I427" s="210"/>
      <c r="J427" s="211">
        <f>ROUND(I427*H427,2)</f>
        <v>0</v>
      </c>
      <c r="K427" s="212"/>
      <c r="L427" s="40"/>
      <c r="M427" s="213" t="s">
        <v>1</v>
      </c>
      <c r="N427" s="214" t="s">
        <v>46</v>
      </c>
      <c r="O427" s="72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17" t="s">
        <v>263</v>
      </c>
      <c r="AT427" s="217" t="s">
        <v>180</v>
      </c>
      <c r="AU427" s="217" t="s">
        <v>185</v>
      </c>
      <c r="AY427" s="18" t="s">
        <v>177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185</v>
      </c>
      <c r="BK427" s="218">
        <f>ROUND(I427*H427,2)</f>
        <v>0</v>
      </c>
      <c r="BL427" s="18" t="s">
        <v>263</v>
      </c>
      <c r="BM427" s="217" t="s">
        <v>902</v>
      </c>
    </row>
    <row r="428" spans="1:65" s="2" customFormat="1" ht="21.75" customHeight="1">
      <c r="A428" s="35"/>
      <c r="B428" s="36"/>
      <c r="C428" s="205" t="s">
        <v>903</v>
      </c>
      <c r="D428" s="205" t="s">
        <v>180</v>
      </c>
      <c r="E428" s="206" t="s">
        <v>904</v>
      </c>
      <c r="F428" s="207" t="s">
        <v>905</v>
      </c>
      <c r="G428" s="208" t="s">
        <v>210</v>
      </c>
      <c r="H428" s="209">
        <v>39.700000000000003</v>
      </c>
      <c r="I428" s="210"/>
      <c r="J428" s="211">
        <f>ROUND(I428*H428,2)</f>
        <v>0</v>
      </c>
      <c r="K428" s="212"/>
      <c r="L428" s="40"/>
      <c r="M428" s="213" t="s">
        <v>1</v>
      </c>
      <c r="N428" s="214" t="s">
        <v>46</v>
      </c>
      <c r="O428" s="72"/>
      <c r="P428" s="215">
        <f>O428*H428</f>
        <v>0</v>
      </c>
      <c r="Q428" s="215">
        <v>3.0000000000000001E-5</v>
      </c>
      <c r="R428" s="215">
        <f>Q428*H428</f>
        <v>1.1910000000000002E-3</v>
      </c>
      <c r="S428" s="215">
        <v>0</v>
      </c>
      <c r="T428" s="21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7" t="s">
        <v>263</v>
      </c>
      <c r="AT428" s="217" t="s">
        <v>180</v>
      </c>
      <c r="AU428" s="217" t="s">
        <v>185</v>
      </c>
      <c r="AY428" s="18" t="s">
        <v>177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185</v>
      </c>
      <c r="BK428" s="218">
        <f>ROUND(I428*H428,2)</f>
        <v>0</v>
      </c>
      <c r="BL428" s="18" t="s">
        <v>263</v>
      </c>
      <c r="BM428" s="217" t="s">
        <v>906</v>
      </c>
    </row>
    <row r="429" spans="1:65" s="2" customFormat="1" ht="16.5" customHeight="1">
      <c r="A429" s="35"/>
      <c r="B429" s="36"/>
      <c r="C429" s="205" t="s">
        <v>907</v>
      </c>
      <c r="D429" s="205" t="s">
        <v>180</v>
      </c>
      <c r="E429" s="206" t="s">
        <v>908</v>
      </c>
      <c r="F429" s="207" t="s">
        <v>909</v>
      </c>
      <c r="G429" s="208" t="s">
        <v>210</v>
      </c>
      <c r="H429" s="209">
        <v>34.6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46</v>
      </c>
      <c r="O429" s="72"/>
      <c r="P429" s="215">
        <f>O429*H429</f>
        <v>0</v>
      </c>
      <c r="Q429" s="215">
        <v>2.9999999999999997E-4</v>
      </c>
      <c r="R429" s="215">
        <f>Q429*H429</f>
        <v>1.038E-2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263</v>
      </c>
      <c r="AT429" s="217" t="s">
        <v>180</v>
      </c>
      <c r="AU429" s="217" t="s">
        <v>185</v>
      </c>
      <c r="AY429" s="18" t="s">
        <v>177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185</v>
      </c>
      <c r="BK429" s="218">
        <f>ROUND(I429*H429,2)</f>
        <v>0</v>
      </c>
      <c r="BL429" s="18" t="s">
        <v>263</v>
      </c>
      <c r="BM429" s="217" t="s">
        <v>910</v>
      </c>
    </row>
    <row r="430" spans="1:65" s="14" customFormat="1" ht="10.199999999999999">
      <c r="B430" s="230"/>
      <c r="C430" s="231"/>
      <c r="D430" s="221" t="s">
        <v>187</v>
      </c>
      <c r="E430" s="232" t="s">
        <v>1</v>
      </c>
      <c r="F430" s="233" t="s">
        <v>1029</v>
      </c>
      <c r="G430" s="231"/>
      <c r="H430" s="234">
        <v>34.6</v>
      </c>
      <c r="I430" s="235"/>
      <c r="J430" s="231"/>
      <c r="K430" s="231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187</v>
      </c>
      <c r="AU430" s="240" t="s">
        <v>185</v>
      </c>
      <c r="AV430" s="14" t="s">
        <v>185</v>
      </c>
      <c r="AW430" s="14" t="s">
        <v>36</v>
      </c>
      <c r="AX430" s="14" t="s">
        <v>88</v>
      </c>
      <c r="AY430" s="240" t="s">
        <v>177</v>
      </c>
    </row>
    <row r="431" spans="1:65" s="2" customFormat="1" ht="33" customHeight="1">
      <c r="A431" s="35"/>
      <c r="B431" s="36"/>
      <c r="C431" s="263" t="s">
        <v>911</v>
      </c>
      <c r="D431" s="263" t="s">
        <v>339</v>
      </c>
      <c r="E431" s="264" t="s">
        <v>912</v>
      </c>
      <c r="F431" s="265" t="s">
        <v>913</v>
      </c>
      <c r="G431" s="266" t="s">
        <v>210</v>
      </c>
      <c r="H431" s="267">
        <v>38.06</v>
      </c>
      <c r="I431" s="268"/>
      <c r="J431" s="269">
        <f>ROUND(I431*H431,2)</f>
        <v>0</v>
      </c>
      <c r="K431" s="270"/>
      <c r="L431" s="271"/>
      <c r="M431" s="272" t="s">
        <v>1</v>
      </c>
      <c r="N431" s="273" t="s">
        <v>46</v>
      </c>
      <c r="O431" s="72"/>
      <c r="P431" s="215">
        <f>O431*H431</f>
        <v>0</v>
      </c>
      <c r="Q431" s="215">
        <v>2.8700000000000002E-3</v>
      </c>
      <c r="R431" s="215">
        <f>Q431*H431</f>
        <v>0.10923220000000002</v>
      </c>
      <c r="S431" s="215">
        <v>0</v>
      </c>
      <c r="T431" s="21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7" t="s">
        <v>360</v>
      </c>
      <c r="AT431" s="217" t="s">
        <v>339</v>
      </c>
      <c r="AU431" s="217" t="s">
        <v>185</v>
      </c>
      <c r="AY431" s="18" t="s">
        <v>177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185</v>
      </c>
      <c r="BK431" s="218">
        <f>ROUND(I431*H431,2)</f>
        <v>0</v>
      </c>
      <c r="BL431" s="18" t="s">
        <v>263</v>
      </c>
      <c r="BM431" s="217" t="s">
        <v>914</v>
      </c>
    </row>
    <row r="432" spans="1:65" s="14" customFormat="1" ht="10.199999999999999">
      <c r="B432" s="230"/>
      <c r="C432" s="231"/>
      <c r="D432" s="221" t="s">
        <v>187</v>
      </c>
      <c r="E432" s="231"/>
      <c r="F432" s="233" t="s">
        <v>1071</v>
      </c>
      <c r="G432" s="231"/>
      <c r="H432" s="234">
        <v>38.06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187</v>
      </c>
      <c r="AU432" s="240" t="s">
        <v>185</v>
      </c>
      <c r="AV432" s="14" t="s">
        <v>185</v>
      </c>
      <c r="AW432" s="14" t="s">
        <v>4</v>
      </c>
      <c r="AX432" s="14" t="s">
        <v>88</v>
      </c>
      <c r="AY432" s="240" t="s">
        <v>177</v>
      </c>
    </row>
    <row r="433" spans="1:65" s="2" customFormat="1" ht="16.5" customHeight="1">
      <c r="A433" s="35"/>
      <c r="B433" s="36"/>
      <c r="C433" s="205" t="s">
        <v>916</v>
      </c>
      <c r="D433" s="205" t="s">
        <v>180</v>
      </c>
      <c r="E433" s="206" t="s">
        <v>917</v>
      </c>
      <c r="F433" s="207" t="s">
        <v>918</v>
      </c>
      <c r="G433" s="208" t="s">
        <v>203</v>
      </c>
      <c r="H433" s="209">
        <v>44.5</v>
      </c>
      <c r="I433" s="210"/>
      <c r="J433" s="211">
        <f>ROUND(I433*H433,2)</f>
        <v>0</v>
      </c>
      <c r="K433" s="212"/>
      <c r="L433" s="40"/>
      <c r="M433" s="213" t="s">
        <v>1</v>
      </c>
      <c r="N433" s="214" t="s">
        <v>46</v>
      </c>
      <c r="O433" s="72"/>
      <c r="P433" s="215">
        <f>O433*H433</f>
        <v>0</v>
      </c>
      <c r="Q433" s="215">
        <v>2.0000000000000002E-5</v>
      </c>
      <c r="R433" s="215">
        <f>Q433*H433</f>
        <v>8.9000000000000006E-4</v>
      </c>
      <c r="S433" s="215">
        <v>0</v>
      </c>
      <c r="T433" s="21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263</v>
      </c>
      <c r="AT433" s="217" t="s">
        <v>180</v>
      </c>
      <c r="AU433" s="217" t="s">
        <v>185</v>
      </c>
      <c r="AY433" s="18" t="s">
        <v>177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185</v>
      </c>
      <c r="BK433" s="218">
        <f>ROUND(I433*H433,2)</f>
        <v>0</v>
      </c>
      <c r="BL433" s="18" t="s">
        <v>263</v>
      </c>
      <c r="BM433" s="217" t="s">
        <v>919</v>
      </c>
    </row>
    <row r="434" spans="1:65" s="2" customFormat="1" ht="16.5" customHeight="1">
      <c r="A434" s="35"/>
      <c r="B434" s="36"/>
      <c r="C434" s="263" t="s">
        <v>921</v>
      </c>
      <c r="D434" s="263" t="s">
        <v>339</v>
      </c>
      <c r="E434" s="264" t="s">
        <v>922</v>
      </c>
      <c r="F434" s="265" t="s">
        <v>923</v>
      </c>
      <c r="G434" s="266" t="s">
        <v>192</v>
      </c>
      <c r="H434" s="267">
        <v>51.345999999999997</v>
      </c>
      <c r="I434" s="268"/>
      <c r="J434" s="269">
        <f>ROUND(I434*H434,2)</f>
        <v>0</v>
      </c>
      <c r="K434" s="270"/>
      <c r="L434" s="271"/>
      <c r="M434" s="272" t="s">
        <v>1</v>
      </c>
      <c r="N434" s="273" t="s">
        <v>46</v>
      </c>
      <c r="O434" s="72"/>
      <c r="P434" s="215">
        <f>O434*H434</f>
        <v>0</v>
      </c>
      <c r="Q434" s="215">
        <v>1.4999999999999999E-4</v>
      </c>
      <c r="R434" s="215">
        <f>Q434*H434</f>
        <v>7.7018999999999985E-3</v>
      </c>
      <c r="S434" s="215">
        <v>0</v>
      </c>
      <c r="T434" s="216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17" t="s">
        <v>360</v>
      </c>
      <c r="AT434" s="217" t="s">
        <v>339</v>
      </c>
      <c r="AU434" s="217" t="s">
        <v>185</v>
      </c>
      <c r="AY434" s="18" t="s">
        <v>177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8" t="s">
        <v>185</v>
      </c>
      <c r="BK434" s="218">
        <f>ROUND(I434*H434,2)</f>
        <v>0</v>
      </c>
      <c r="BL434" s="18" t="s">
        <v>263</v>
      </c>
      <c r="BM434" s="217" t="s">
        <v>924</v>
      </c>
    </row>
    <row r="435" spans="1:65" s="14" customFormat="1" ht="20.399999999999999">
      <c r="B435" s="230"/>
      <c r="C435" s="231"/>
      <c r="D435" s="221" t="s">
        <v>187</v>
      </c>
      <c r="E435" s="231"/>
      <c r="F435" s="233" t="s">
        <v>1072</v>
      </c>
      <c r="G435" s="231"/>
      <c r="H435" s="234">
        <v>51.345999999999997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187</v>
      </c>
      <c r="AU435" s="240" t="s">
        <v>185</v>
      </c>
      <c r="AV435" s="14" t="s">
        <v>185</v>
      </c>
      <c r="AW435" s="14" t="s">
        <v>4</v>
      </c>
      <c r="AX435" s="14" t="s">
        <v>88</v>
      </c>
      <c r="AY435" s="240" t="s">
        <v>177</v>
      </c>
    </row>
    <row r="436" spans="1:65" s="2" customFormat="1" ht="16.5" customHeight="1">
      <c r="A436" s="35"/>
      <c r="B436" s="36"/>
      <c r="C436" s="205" t="s">
        <v>926</v>
      </c>
      <c r="D436" s="205" t="s">
        <v>180</v>
      </c>
      <c r="E436" s="206" t="s">
        <v>927</v>
      </c>
      <c r="F436" s="207" t="s">
        <v>928</v>
      </c>
      <c r="G436" s="208" t="s">
        <v>203</v>
      </c>
      <c r="H436" s="209">
        <v>4</v>
      </c>
      <c r="I436" s="210"/>
      <c r="J436" s="211">
        <f>ROUND(I436*H436,2)</f>
        <v>0</v>
      </c>
      <c r="K436" s="212"/>
      <c r="L436" s="40"/>
      <c r="M436" s="213" t="s">
        <v>1</v>
      </c>
      <c r="N436" s="214" t="s">
        <v>46</v>
      </c>
      <c r="O436" s="72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17" t="s">
        <v>263</v>
      </c>
      <c r="AT436" s="217" t="s">
        <v>180</v>
      </c>
      <c r="AU436" s="217" t="s">
        <v>185</v>
      </c>
      <c r="AY436" s="18" t="s">
        <v>177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185</v>
      </c>
      <c r="BK436" s="218">
        <f>ROUND(I436*H436,2)</f>
        <v>0</v>
      </c>
      <c r="BL436" s="18" t="s">
        <v>263</v>
      </c>
      <c r="BM436" s="217" t="s">
        <v>929</v>
      </c>
    </row>
    <row r="437" spans="1:65" s="2" customFormat="1" ht="16.5" customHeight="1">
      <c r="A437" s="35"/>
      <c r="B437" s="36"/>
      <c r="C437" s="263" t="s">
        <v>930</v>
      </c>
      <c r="D437" s="263" t="s">
        <v>339</v>
      </c>
      <c r="E437" s="264" t="s">
        <v>931</v>
      </c>
      <c r="F437" s="265" t="s">
        <v>932</v>
      </c>
      <c r="G437" s="266" t="s">
        <v>203</v>
      </c>
      <c r="H437" s="267">
        <v>4</v>
      </c>
      <c r="I437" s="268"/>
      <c r="J437" s="269">
        <f>ROUND(I437*H437,2)</f>
        <v>0</v>
      </c>
      <c r="K437" s="270"/>
      <c r="L437" s="271"/>
      <c r="M437" s="272" t="s">
        <v>1</v>
      </c>
      <c r="N437" s="273" t="s">
        <v>46</v>
      </c>
      <c r="O437" s="72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17" t="s">
        <v>360</v>
      </c>
      <c r="AT437" s="217" t="s">
        <v>339</v>
      </c>
      <c r="AU437" s="217" t="s">
        <v>185</v>
      </c>
      <c r="AY437" s="18" t="s">
        <v>177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185</v>
      </c>
      <c r="BK437" s="218">
        <f>ROUND(I437*H437,2)</f>
        <v>0</v>
      </c>
      <c r="BL437" s="18" t="s">
        <v>263</v>
      </c>
      <c r="BM437" s="217" t="s">
        <v>933</v>
      </c>
    </row>
    <row r="438" spans="1:65" s="2" customFormat="1" ht="21.75" customHeight="1">
      <c r="A438" s="35"/>
      <c r="B438" s="36"/>
      <c r="C438" s="205" t="s">
        <v>934</v>
      </c>
      <c r="D438" s="205" t="s">
        <v>180</v>
      </c>
      <c r="E438" s="206" t="s">
        <v>935</v>
      </c>
      <c r="F438" s="207" t="s">
        <v>936</v>
      </c>
      <c r="G438" s="208" t="s">
        <v>426</v>
      </c>
      <c r="H438" s="274"/>
      <c r="I438" s="210"/>
      <c r="J438" s="211">
        <f>ROUND(I438*H438,2)</f>
        <v>0</v>
      </c>
      <c r="K438" s="212"/>
      <c r="L438" s="40"/>
      <c r="M438" s="213" t="s">
        <v>1</v>
      </c>
      <c r="N438" s="214" t="s">
        <v>46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263</v>
      </c>
      <c r="AT438" s="217" t="s">
        <v>180</v>
      </c>
      <c r="AU438" s="217" t="s">
        <v>185</v>
      </c>
      <c r="AY438" s="18" t="s">
        <v>177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185</v>
      </c>
      <c r="BK438" s="218">
        <f>ROUND(I438*H438,2)</f>
        <v>0</v>
      </c>
      <c r="BL438" s="18" t="s">
        <v>263</v>
      </c>
      <c r="BM438" s="217" t="s">
        <v>937</v>
      </c>
    </row>
    <row r="439" spans="1:65" s="12" customFormat="1" ht="22.8" customHeight="1">
      <c r="B439" s="189"/>
      <c r="C439" s="190"/>
      <c r="D439" s="191" t="s">
        <v>79</v>
      </c>
      <c r="E439" s="203" t="s">
        <v>938</v>
      </c>
      <c r="F439" s="203" t="s">
        <v>939</v>
      </c>
      <c r="G439" s="190"/>
      <c r="H439" s="190"/>
      <c r="I439" s="193"/>
      <c r="J439" s="204">
        <f>BK439</f>
        <v>0</v>
      </c>
      <c r="K439" s="190"/>
      <c r="L439" s="195"/>
      <c r="M439" s="196"/>
      <c r="N439" s="197"/>
      <c r="O439" s="197"/>
      <c r="P439" s="198">
        <f>SUM(P440:P449)</f>
        <v>0</v>
      </c>
      <c r="Q439" s="197"/>
      <c r="R439" s="198">
        <f>SUM(R440:R449)</f>
        <v>0.29846499999999998</v>
      </c>
      <c r="S439" s="197"/>
      <c r="T439" s="199">
        <f>SUM(T440:T449)</f>
        <v>0</v>
      </c>
      <c r="AR439" s="200" t="s">
        <v>185</v>
      </c>
      <c r="AT439" s="201" t="s">
        <v>79</v>
      </c>
      <c r="AU439" s="201" t="s">
        <v>88</v>
      </c>
      <c r="AY439" s="200" t="s">
        <v>177</v>
      </c>
      <c r="BK439" s="202">
        <f>SUM(BK440:BK449)</f>
        <v>0</v>
      </c>
    </row>
    <row r="440" spans="1:65" s="2" customFormat="1" ht="21.75" customHeight="1">
      <c r="A440" s="35"/>
      <c r="B440" s="36"/>
      <c r="C440" s="205" t="s">
        <v>940</v>
      </c>
      <c r="D440" s="205" t="s">
        <v>180</v>
      </c>
      <c r="E440" s="206" t="s">
        <v>941</v>
      </c>
      <c r="F440" s="207" t="s">
        <v>942</v>
      </c>
      <c r="G440" s="208" t="s">
        <v>210</v>
      </c>
      <c r="H440" s="209">
        <v>18.05</v>
      </c>
      <c r="I440" s="210"/>
      <c r="J440" s="211">
        <f>ROUND(I440*H440,2)</f>
        <v>0</v>
      </c>
      <c r="K440" s="212"/>
      <c r="L440" s="40"/>
      <c r="M440" s="213" t="s">
        <v>1</v>
      </c>
      <c r="N440" s="214" t="s">
        <v>46</v>
      </c>
      <c r="O440" s="72"/>
      <c r="P440" s="215">
        <f>O440*H440</f>
        <v>0</v>
      </c>
      <c r="Q440" s="215">
        <v>3.0000000000000001E-3</v>
      </c>
      <c r="R440" s="215">
        <f>Q440*H440</f>
        <v>5.4150000000000004E-2</v>
      </c>
      <c r="S440" s="215">
        <v>0</v>
      </c>
      <c r="T440" s="216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17" t="s">
        <v>263</v>
      </c>
      <c r="AT440" s="217" t="s">
        <v>180</v>
      </c>
      <c r="AU440" s="217" t="s">
        <v>185</v>
      </c>
      <c r="AY440" s="18" t="s">
        <v>177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8" t="s">
        <v>185</v>
      </c>
      <c r="BK440" s="218">
        <f>ROUND(I440*H440,2)</f>
        <v>0</v>
      </c>
      <c r="BL440" s="18" t="s">
        <v>263</v>
      </c>
      <c r="BM440" s="217" t="s">
        <v>943</v>
      </c>
    </row>
    <row r="441" spans="1:65" s="14" customFormat="1" ht="10.199999999999999">
      <c r="B441" s="230"/>
      <c r="C441" s="231"/>
      <c r="D441" s="221" t="s">
        <v>187</v>
      </c>
      <c r="E441" s="232" t="s">
        <v>1</v>
      </c>
      <c r="F441" s="233" t="s">
        <v>1073</v>
      </c>
      <c r="G441" s="231"/>
      <c r="H441" s="234">
        <v>20.100000000000001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187</v>
      </c>
      <c r="AU441" s="240" t="s">
        <v>185</v>
      </c>
      <c r="AV441" s="14" t="s">
        <v>185</v>
      </c>
      <c r="AW441" s="14" t="s">
        <v>36</v>
      </c>
      <c r="AX441" s="14" t="s">
        <v>80</v>
      </c>
      <c r="AY441" s="240" t="s">
        <v>177</v>
      </c>
    </row>
    <row r="442" spans="1:65" s="14" customFormat="1" ht="10.199999999999999">
      <c r="B442" s="230"/>
      <c r="C442" s="231"/>
      <c r="D442" s="221" t="s">
        <v>187</v>
      </c>
      <c r="E442" s="232" t="s">
        <v>1</v>
      </c>
      <c r="F442" s="233" t="s">
        <v>945</v>
      </c>
      <c r="G442" s="231"/>
      <c r="H442" s="234">
        <v>-2.0499999999999998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187</v>
      </c>
      <c r="AU442" s="240" t="s">
        <v>185</v>
      </c>
      <c r="AV442" s="14" t="s">
        <v>185</v>
      </c>
      <c r="AW442" s="14" t="s">
        <v>36</v>
      </c>
      <c r="AX442" s="14" t="s">
        <v>80</v>
      </c>
      <c r="AY442" s="240" t="s">
        <v>177</v>
      </c>
    </row>
    <row r="443" spans="1:65" s="15" customFormat="1" ht="10.199999999999999">
      <c r="B443" s="241"/>
      <c r="C443" s="242"/>
      <c r="D443" s="221" t="s">
        <v>187</v>
      </c>
      <c r="E443" s="243" t="s">
        <v>1</v>
      </c>
      <c r="F443" s="244" t="s">
        <v>217</v>
      </c>
      <c r="G443" s="242"/>
      <c r="H443" s="245">
        <v>18.05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AT443" s="251" t="s">
        <v>187</v>
      </c>
      <c r="AU443" s="251" t="s">
        <v>185</v>
      </c>
      <c r="AV443" s="15" t="s">
        <v>184</v>
      </c>
      <c r="AW443" s="15" t="s">
        <v>36</v>
      </c>
      <c r="AX443" s="15" t="s">
        <v>88</v>
      </c>
      <c r="AY443" s="251" t="s">
        <v>177</v>
      </c>
    </row>
    <row r="444" spans="1:65" s="2" customFormat="1" ht="56.25" customHeight="1">
      <c r="A444" s="35"/>
      <c r="B444" s="36"/>
      <c r="C444" s="263" t="s">
        <v>946</v>
      </c>
      <c r="D444" s="263" t="s">
        <v>339</v>
      </c>
      <c r="E444" s="264" t="s">
        <v>947</v>
      </c>
      <c r="F444" s="265" t="s">
        <v>1274</v>
      </c>
      <c r="G444" s="266" t="s">
        <v>210</v>
      </c>
      <c r="H444" s="267">
        <v>20</v>
      </c>
      <c r="I444" s="268"/>
      <c r="J444" s="269">
        <f>ROUND(I444*H444,2)</f>
        <v>0</v>
      </c>
      <c r="K444" s="270"/>
      <c r="L444" s="271"/>
      <c r="M444" s="272" t="s">
        <v>1</v>
      </c>
      <c r="N444" s="273" t="s">
        <v>46</v>
      </c>
      <c r="O444" s="72"/>
      <c r="P444" s="215">
        <f>O444*H444</f>
        <v>0</v>
      </c>
      <c r="Q444" s="215">
        <v>1.18E-2</v>
      </c>
      <c r="R444" s="215">
        <f>Q444*H444</f>
        <v>0.23599999999999999</v>
      </c>
      <c r="S444" s="215">
        <v>0</v>
      </c>
      <c r="T444" s="216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17" t="s">
        <v>360</v>
      </c>
      <c r="AT444" s="217" t="s">
        <v>339</v>
      </c>
      <c r="AU444" s="217" t="s">
        <v>185</v>
      </c>
      <c r="AY444" s="18" t="s">
        <v>177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8" t="s">
        <v>185</v>
      </c>
      <c r="BK444" s="218">
        <f>ROUND(I444*H444,2)</f>
        <v>0</v>
      </c>
      <c r="BL444" s="18" t="s">
        <v>263</v>
      </c>
      <c r="BM444" s="217" t="s">
        <v>949</v>
      </c>
    </row>
    <row r="445" spans="1:65" s="14" customFormat="1" ht="10.199999999999999">
      <c r="B445" s="230"/>
      <c r="C445" s="231"/>
      <c r="D445" s="221" t="s">
        <v>187</v>
      </c>
      <c r="E445" s="231"/>
      <c r="F445" s="233" t="s">
        <v>1075</v>
      </c>
      <c r="G445" s="231"/>
      <c r="H445" s="234">
        <v>20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187</v>
      </c>
      <c r="AU445" s="240" t="s">
        <v>185</v>
      </c>
      <c r="AV445" s="14" t="s">
        <v>185</v>
      </c>
      <c r="AW445" s="14" t="s">
        <v>4</v>
      </c>
      <c r="AX445" s="14" t="s">
        <v>88</v>
      </c>
      <c r="AY445" s="240" t="s">
        <v>177</v>
      </c>
    </row>
    <row r="446" spans="1:65" s="2" customFormat="1" ht="16.5" customHeight="1">
      <c r="A446" s="35"/>
      <c r="B446" s="36"/>
      <c r="C446" s="205" t="s">
        <v>951</v>
      </c>
      <c r="D446" s="205" t="s">
        <v>180</v>
      </c>
      <c r="E446" s="206" t="s">
        <v>952</v>
      </c>
      <c r="F446" s="207" t="s">
        <v>953</v>
      </c>
      <c r="G446" s="208" t="s">
        <v>203</v>
      </c>
      <c r="H446" s="209">
        <v>8</v>
      </c>
      <c r="I446" s="210"/>
      <c r="J446" s="211">
        <f>ROUND(I446*H446,2)</f>
        <v>0</v>
      </c>
      <c r="K446" s="212"/>
      <c r="L446" s="40"/>
      <c r="M446" s="213" t="s">
        <v>1</v>
      </c>
      <c r="N446" s="214" t="s">
        <v>46</v>
      </c>
      <c r="O446" s="72"/>
      <c r="P446" s="215">
        <f>O446*H446</f>
        <v>0</v>
      </c>
      <c r="Q446" s="215">
        <v>3.1E-4</v>
      </c>
      <c r="R446" s="215">
        <f>Q446*H446</f>
        <v>2.48E-3</v>
      </c>
      <c r="S446" s="215">
        <v>0</v>
      </c>
      <c r="T446" s="216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17" t="s">
        <v>263</v>
      </c>
      <c r="AT446" s="217" t="s">
        <v>180</v>
      </c>
      <c r="AU446" s="217" t="s">
        <v>185</v>
      </c>
      <c r="AY446" s="18" t="s">
        <v>177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8" t="s">
        <v>185</v>
      </c>
      <c r="BK446" s="218">
        <f>ROUND(I446*H446,2)</f>
        <v>0</v>
      </c>
      <c r="BL446" s="18" t="s">
        <v>263</v>
      </c>
      <c r="BM446" s="217" t="s">
        <v>954</v>
      </c>
    </row>
    <row r="447" spans="1:65" s="2" customFormat="1" ht="16.5" customHeight="1">
      <c r="A447" s="35"/>
      <c r="B447" s="36"/>
      <c r="C447" s="205" t="s">
        <v>955</v>
      </c>
      <c r="D447" s="205" t="s">
        <v>180</v>
      </c>
      <c r="E447" s="206" t="s">
        <v>956</v>
      </c>
      <c r="F447" s="207" t="s">
        <v>957</v>
      </c>
      <c r="G447" s="208" t="s">
        <v>210</v>
      </c>
      <c r="H447" s="209">
        <v>18.05</v>
      </c>
      <c r="I447" s="210"/>
      <c r="J447" s="211">
        <f>ROUND(I447*H447,2)</f>
        <v>0</v>
      </c>
      <c r="K447" s="212"/>
      <c r="L447" s="40"/>
      <c r="M447" s="213" t="s">
        <v>1</v>
      </c>
      <c r="N447" s="214" t="s">
        <v>46</v>
      </c>
      <c r="O447" s="72"/>
      <c r="P447" s="215">
        <f>O447*H447</f>
        <v>0</v>
      </c>
      <c r="Q447" s="215">
        <v>2.9999999999999997E-4</v>
      </c>
      <c r="R447" s="215">
        <f>Q447*H447</f>
        <v>5.4149999999999997E-3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263</v>
      </c>
      <c r="AT447" s="217" t="s">
        <v>180</v>
      </c>
      <c r="AU447" s="217" t="s">
        <v>185</v>
      </c>
      <c r="AY447" s="18" t="s">
        <v>177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185</v>
      </c>
      <c r="BK447" s="218">
        <f>ROUND(I447*H447,2)</f>
        <v>0</v>
      </c>
      <c r="BL447" s="18" t="s">
        <v>263</v>
      </c>
      <c r="BM447" s="217" t="s">
        <v>958</v>
      </c>
    </row>
    <row r="448" spans="1:65" s="2" customFormat="1" ht="16.5" customHeight="1">
      <c r="A448" s="35"/>
      <c r="B448" s="36"/>
      <c r="C448" s="205" t="s">
        <v>959</v>
      </c>
      <c r="D448" s="205" t="s">
        <v>180</v>
      </c>
      <c r="E448" s="206" t="s">
        <v>960</v>
      </c>
      <c r="F448" s="207" t="s">
        <v>961</v>
      </c>
      <c r="G448" s="208" t="s">
        <v>203</v>
      </c>
      <c r="H448" s="209">
        <v>14</v>
      </c>
      <c r="I448" s="210"/>
      <c r="J448" s="211">
        <f>ROUND(I448*H448,2)</f>
        <v>0</v>
      </c>
      <c r="K448" s="212"/>
      <c r="L448" s="40"/>
      <c r="M448" s="213" t="s">
        <v>1</v>
      </c>
      <c r="N448" s="214" t="s">
        <v>46</v>
      </c>
      <c r="O448" s="72"/>
      <c r="P448" s="215">
        <f>O448*H448</f>
        <v>0</v>
      </c>
      <c r="Q448" s="215">
        <v>3.0000000000000001E-5</v>
      </c>
      <c r="R448" s="215">
        <f>Q448*H448</f>
        <v>4.2000000000000002E-4</v>
      </c>
      <c r="S448" s="215">
        <v>0</v>
      </c>
      <c r="T448" s="216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17" t="s">
        <v>263</v>
      </c>
      <c r="AT448" s="217" t="s">
        <v>180</v>
      </c>
      <c r="AU448" s="217" t="s">
        <v>185</v>
      </c>
      <c r="AY448" s="18" t="s">
        <v>177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8" t="s">
        <v>185</v>
      </c>
      <c r="BK448" s="218">
        <f>ROUND(I448*H448,2)</f>
        <v>0</v>
      </c>
      <c r="BL448" s="18" t="s">
        <v>263</v>
      </c>
      <c r="BM448" s="217" t="s">
        <v>962</v>
      </c>
    </row>
    <row r="449" spans="1:65" s="2" customFormat="1" ht="21.75" customHeight="1">
      <c r="A449" s="35"/>
      <c r="B449" s="36"/>
      <c r="C449" s="205" t="s">
        <v>963</v>
      </c>
      <c r="D449" s="205" t="s">
        <v>180</v>
      </c>
      <c r="E449" s="206" t="s">
        <v>964</v>
      </c>
      <c r="F449" s="207" t="s">
        <v>965</v>
      </c>
      <c r="G449" s="208" t="s">
        <v>426</v>
      </c>
      <c r="H449" s="274"/>
      <c r="I449" s="210"/>
      <c r="J449" s="211">
        <f>ROUND(I449*H449,2)</f>
        <v>0</v>
      </c>
      <c r="K449" s="212"/>
      <c r="L449" s="40"/>
      <c r="M449" s="213" t="s">
        <v>1</v>
      </c>
      <c r="N449" s="214" t="s">
        <v>46</v>
      </c>
      <c r="O449" s="72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7" t="s">
        <v>263</v>
      </c>
      <c r="AT449" s="217" t="s">
        <v>180</v>
      </c>
      <c r="AU449" s="217" t="s">
        <v>185</v>
      </c>
      <c r="AY449" s="18" t="s">
        <v>177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185</v>
      </c>
      <c r="BK449" s="218">
        <f>ROUND(I449*H449,2)</f>
        <v>0</v>
      </c>
      <c r="BL449" s="18" t="s">
        <v>263</v>
      </c>
      <c r="BM449" s="217" t="s">
        <v>966</v>
      </c>
    </row>
    <row r="450" spans="1:65" s="12" customFormat="1" ht="22.8" customHeight="1">
      <c r="B450" s="189"/>
      <c r="C450" s="190"/>
      <c r="D450" s="191" t="s">
        <v>79</v>
      </c>
      <c r="E450" s="203" t="s">
        <v>967</v>
      </c>
      <c r="F450" s="203" t="s">
        <v>968</v>
      </c>
      <c r="G450" s="190"/>
      <c r="H450" s="190"/>
      <c r="I450" s="193"/>
      <c r="J450" s="204">
        <f>BK450</f>
        <v>0</v>
      </c>
      <c r="K450" s="190"/>
      <c r="L450" s="195"/>
      <c r="M450" s="196"/>
      <c r="N450" s="197"/>
      <c r="O450" s="197"/>
      <c r="P450" s="198">
        <f>SUM(P451:P452)</f>
        <v>0</v>
      </c>
      <c r="Q450" s="197"/>
      <c r="R450" s="198">
        <f>SUM(R451:R452)</f>
        <v>2.8999999999999998E-3</v>
      </c>
      <c r="S450" s="197"/>
      <c r="T450" s="199">
        <f>SUM(T451:T452)</f>
        <v>0</v>
      </c>
      <c r="AR450" s="200" t="s">
        <v>185</v>
      </c>
      <c r="AT450" s="201" t="s">
        <v>79</v>
      </c>
      <c r="AU450" s="201" t="s">
        <v>88</v>
      </c>
      <c r="AY450" s="200" t="s">
        <v>177</v>
      </c>
      <c r="BK450" s="202">
        <f>SUM(BK451:BK452)</f>
        <v>0</v>
      </c>
    </row>
    <row r="451" spans="1:65" s="2" customFormat="1" ht="21.75" customHeight="1">
      <c r="A451" s="35"/>
      <c r="B451" s="36"/>
      <c r="C451" s="205" t="s">
        <v>969</v>
      </c>
      <c r="D451" s="205" t="s">
        <v>180</v>
      </c>
      <c r="E451" s="206" t="s">
        <v>970</v>
      </c>
      <c r="F451" s="207" t="s">
        <v>971</v>
      </c>
      <c r="G451" s="208" t="s">
        <v>210</v>
      </c>
      <c r="H451" s="209">
        <v>5.4</v>
      </c>
      <c r="I451" s="210"/>
      <c r="J451" s="211">
        <f>ROUND(I451*H451,2)</f>
        <v>0</v>
      </c>
      <c r="K451" s="212"/>
      <c r="L451" s="40"/>
      <c r="M451" s="213" t="s">
        <v>1</v>
      </c>
      <c r="N451" s="214" t="s">
        <v>46</v>
      </c>
      <c r="O451" s="72"/>
      <c r="P451" s="215">
        <f>O451*H451</f>
        <v>0</v>
      </c>
      <c r="Q451" s="215">
        <v>2.0000000000000001E-4</v>
      </c>
      <c r="R451" s="215">
        <f>Q451*H451</f>
        <v>1.0800000000000002E-3</v>
      </c>
      <c r="S451" s="215">
        <v>0</v>
      </c>
      <c r="T451" s="216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17" t="s">
        <v>263</v>
      </c>
      <c r="AT451" s="217" t="s">
        <v>180</v>
      </c>
      <c r="AU451" s="217" t="s">
        <v>185</v>
      </c>
      <c r="AY451" s="18" t="s">
        <v>177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8" t="s">
        <v>185</v>
      </c>
      <c r="BK451" s="218">
        <f>ROUND(I451*H451,2)</f>
        <v>0</v>
      </c>
      <c r="BL451" s="18" t="s">
        <v>263</v>
      </c>
      <c r="BM451" s="217" t="s">
        <v>972</v>
      </c>
    </row>
    <row r="452" spans="1:65" s="2" customFormat="1" ht="21.75" customHeight="1">
      <c r="A452" s="35"/>
      <c r="B452" s="36"/>
      <c r="C452" s="205" t="s">
        <v>973</v>
      </c>
      <c r="D452" s="205" t="s">
        <v>180</v>
      </c>
      <c r="E452" s="206" t="s">
        <v>974</v>
      </c>
      <c r="F452" s="207" t="s">
        <v>975</v>
      </c>
      <c r="G452" s="208" t="s">
        <v>976</v>
      </c>
      <c r="H452" s="209">
        <v>14</v>
      </c>
      <c r="I452" s="210"/>
      <c r="J452" s="211">
        <f>ROUND(I452*H452,2)</f>
        <v>0</v>
      </c>
      <c r="K452" s="212"/>
      <c r="L452" s="40"/>
      <c r="M452" s="213" t="s">
        <v>1</v>
      </c>
      <c r="N452" s="214" t="s">
        <v>46</v>
      </c>
      <c r="O452" s="72"/>
      <c r="P452" s="215">
        <f>O452*H452</f>
        <v>0</v>
      </c>
      <c r="Q452" s="215">
        <v>1.2999999999999999E-4</v>
      </c>
      <c r="R452" s="215">
        <f>Q452*H452</f>
        <v>1.8199999999999998E-3</v>
      </c>
      <c r="S452" s="215">
        <v>0</v>
      </c>
      <c r="T452" s="21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7" t="s">
        <v>263</v>
      </c>
      <c r="AT452" s="217" t="s">
        <v>180</v>
      </c>
      <c r="AU452" s="217" t="s">
        <v>185</v>
      </c>
      <c r="AY452" s="18" t="s">
        <v>177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185</v>
      </c>
      <c r="BK452" s="218">
        <f>ROUND(I452*H452,2)</f>
        <v>0</v>
      </c>
      <c r="BL452" s="18" t="s">
        <v>263</v>
      </c>
      <c r="BM452" s="217" t="s">
        <v>977</v>
      </c>
    </row>
    <row r="453" spans="1:65" s="12" customFormat="1" ht="22.8" customHeight="1">
      <c r="B453" s="189"/>
      <c r="C453" s="190"/>
      <c r="D453" s="191" t="s">
        <v>79</v>
      </c>
      <c r="E453" s="203" t="s">
        <v>978</v>
      </c>
      <c r="F453" s="203" t="s">
        <v>979</v>
      </c>
      <c r="G453" s="190"/>
      <c r="H453" s="190"/>
      <c r="I453" s="193"/>
      <c r="J453" s="204">
        <f>BK453</f>
        <v>0</v>
      </c>
      <c r="K453" s="190"/>
      <c r="L453" s="195"/>
      <c r="M453" s="196"/>
      <c r="N453" s="197"/>
      <c r="O453" s="197"/>
      <c r="P453" s="198">
        <f>SUM(P454:P466)</f>
        <v>0</v>
      </c>
      <c r="Q453" s="197"/>
      <c r="R453" s="198">
        <f>SUM(R454:R466)</f>
        <v>0.13657685</v>
      </c>
      <c r="S453" s="197"/>
      <c r="T453" s="199">
        <f>SUM(T454:T466)</f>
        <v>2.4456829999999999E-2</v>
      </c>
      <c r="AR453" s="200" t="s">
        <v>185</v>
      </c>
      <c r="AT453" s="201" t="s">
        <v>79</v>
      </c>
      <c r="AU453" s="201" t="s">
        <v>88</v>
      </c>
      <c r="AY453" s="200" t="s">
        <v>177</v>
      </c>
      <c r="BK453" s="202">
        <f>SUM(BK454:BK466)</f>
        <v>0</v>
      </c>
    </row>
    <row r="454" spans="1:65" s="2" customFormat="1" ht="16.5" customHeight="1">
      <c r="A454" s="35"/>
      <c r="B454" s="36"/>
      <c r="C454" s="205" t="s">
        <v>980</v>
      </c>
      <c r="D454" s="205" t="s">
        <v>180</v>
      </c>
      <c r="E454" s="206" t="s">
        <v>981</v>
      </c>
      <c r="F454" s="207" t="s">
        <v>982</v>
      </c>
      <c r="G454" s="208" t="s">
        <v>210</v>
      </c>
      <c r="H454" s="209">
        <v>78.893000000000001</v>
      </c>
      <c r="I454" s="210"/>
      <c r="J454" s="211">
        <f>ROUND(I454*H454,2)</f>
        <v>0</v>
      </c>
      <c r="K454" s="212"/>
      <c r="L454" s="40"/>
      <c r="M454" s="213" t="s">
        <v>1</v>
      </c>
      <c r="N454" s="214" t="s">
        <v>46</v>
      </c>
      <c r="O454" s="72"/>
      <c r="P454" s="215">
        <f>O454*H454</f>
        <v>0</v>
      </c>
      <c r="Q454" s="215">
        <v>1E-3</v>
      </c>
      <c r="R454" s="215">
        <f>Q454*H454</f>
        <v>7.8893000000000005E-2</v>
      </c>
      <c r="S454" s="215">
        <v>3.1E-4</v>
      </c>
      <c r="T454" s="216">
        <f>S454*H454</f>
        <v>2.4456829999999999E-2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17" t="s">
        <v>263</v>
      </c>
      <c r="AT454" s="217" t="s">
        <v>180</v>
      </c>
      <c r="AU454" s="217" t="s">
        <v>185</v>
      </c>
      <c r="AY454" s="18" t="s">
        <v>177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8" t="s">
        <v>185</v>
      </c>
      <c r="BK454" s="218">
        <f>ROUND(I454*H454,2)</f>
        <v>0</v>
      </c>
      <c r="BL454" s="18" t="s">
        <v>263</v>
      </c>
      <c r="BM454" s="217" t="s">
        <v>983</v>
      </c>
    </row>
    <row r="455" spans="1:65" s="14" customFormat="1" ht="10.199999999999999">
      <c r="B455" s="230"/>
      <c r="C455" s="231"/>
      <c r="D455" s="221" t="s">
        <v>187</v>
      </c>
      <c r="E455" s="232" t="s">
        <v>1</v>
      </c>
      <c r="F455" s="233" t="s">
        <v>1076</v>
      </c>
      <c r="G455" s="231"/>
      <c r="H455" s="234">
        <v>78.893000000000001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187</v>
      </c>
      <c r="AU455" s="240" t="s">
        <v>185</v>
      </c>
      <c r="AV455" s="14" t="s">
        <v>185</v>
      </c>
      <c r="AW455" s="14" t="s">
        <v>36</v>
      </c>
      <c r="AX455" s="14" t="s">
        <v>88</v>
      </c>
      <c r="AY455" s="240" t="s">
        <v>177</v>
      </c>
    </row>
    <row r="456" spans="1:65" s="2" customFormat="1" ht="21.75" customHeight="1">
      <c r="A456" s="35"/>
      <c r="B456" s="36"/>
      <c r="C456" s="205" t="s">
        <v>985</v>
      </c>
      <c r="D456" s="205" t="s">
        <v>180</v>
      </c>
      <c r="E456" s="206" t="s">
        <v>986</v>
      </c>
      <c r="F456" s="207" t="s">
        <v>987</v>
      </c>
      <c r="G456" s="208" t="s">
        <v>210</v>
      </c>
      <c r="H456" s="209">
        <v>78.893000000000001</v>
      </c>
      <c r="I456" s="210"/>
      <c r="J456" s="211">
        <f>ROUND(I456*H456,2)</f>
        <v>0</v>
      </c>
      <c r="K456" s="212"/>
      <c r="L456" s="40"/>
      <c r="M456" s="213" t="s">
        <v>1</v>
      </c>
      <c r="N456" s="214" t="s">
        <v>46</v>
      </c>
      <c r="O456" s="72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7" t="s">
        <v>263</v>
      </c>
      <c r="AT456" s="217" t="s">
        <v>180</v>
      </c>
      <c r="AU456" s="217" t="s">
        <v>185</v>
      </c>
      <c r="AY456" s="18" t="s">
        <v>177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185</v>
      </c>
      <c r="BK456" s="218">
        <f>ROUND(I456*H456,2)</f>
        <v>0</v>
      </c>
      <c r="BL456" s="18" t="s">
        <v>263</v>
      </c>
      <c r="BM456" s="217" t="s">
        <v>988</v>
      </c>
    </row>
    <row r="457" spans="1:65" s="2" customFormat="1" ht="21.75" customHeight="1">
      <c r="A457" s="35"/>
      <c r="B457" s="36"/>
      <c r="C457" s="205" t="s">
        <v>989</v>
      </c>
      <c r="D457" s="205" t="s">
        <v>180</v>
      </c>
      <c r="E457" s="206" t="s">
        <v>990</v>
      </c>
      <c r="F457" s="207" t="s">
        <v>991</v>
      </c>
      <c r="G457" s="208" t="s">
        <v>210</v>
      </c>
      <c r="H457" s="209">
        <v>44.292999999999999</v>
      </c>
      <c r="I457" s="210"/>
      <c r="J457" s="211">
        <f>ROUND(I457*H457,2)</f>
        <v>0</v>
      </c>
      <c r="K457" s="212"/>
      <c r="L457" s="40"/>
      <c r="M457" s="213" t="s">
        <v>1</v>
      </c>
      <c r="N457" s="214" t="s">
        <v>46</v>
      </c>
      <c r="O457" s="72"/>
      <c r="P457" s="215">
        <f>O457*H457</f>
        <v>0</v>
      </c>
      <c r="Q457" s="215">
        <v>1.9000000000000001E-4</v>
      </c>
      <c r="R457" s="215">
        <f>Q457*H457</f>
        <v>8.4156700000000001E-3</v>
      </c>
      <c r="S457" s="215">
        <v>0</v>
      </c>
      <c r="T457" s="216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7" t="s">
        <v>263</v>
      </c>
      <c r="AT457" s="217" t="s">
        <v>180</v>
      </c>
      <c r="AU457" s="217" t="s">
        <v>185</v>
      </c>
      <c r="AY457" s="18" t="s">
        <v>177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185</v>
      </c>
      <c r="BK457" s="218">
        <f>ROUND(I457*H457,2)</f>
        <v>0</v>
      </c>
      <c r="BL457" s="18" t="s">
        <v>263</v>
      </c>
      <c r="BM457" s="217" t="s">
        <v>992</v>
      </c>
    </row>
    <row r="458" spans="1:65" s="14" customFormat="1" ht="10.199999999999999">
      <c r="B458" s="230"/>
      <c r="C458" s="231"/>
      <c r="D458" s="221" t="s">
        <v>187</v>
      </c>
      <c r="E458" s="232" t="s">
        <v>1</v>
      </c>
      <c r="F458" s="233" t="s">
        <v>1077</v>
      </c>
      <c r="G458" s="231"/>
      <c r="H458" s="234">
        <v>44.292999999999999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187</v>
      </c>
      <c r="AU458" s="240" t="s">
        <v>185</v>
      </c>
      <c r="AV458" s="14" t="s">
        <v>185</v>
      </c>
      <c r="AW458" s="14" t="s">
        <v>36</v>
      </c>
      <c r="AX458" s="14" t="s">
        <v>88</v>
      </c>
      <c r="AY458" s="240" t="s">
        <v>177</v>
      </c>
    </row>
    <row r="459" spans="1:65" s="2" customFormat="1" ht="33" customHeight="1">
      <c r="A459" s="35"/>
      <c r="B459" s="36"/>
      <c r="C459" s="205" t="s">
        <v>993</v>
      </c>
      <c r="D459" s="205" t="s">
        <v>180</v>
      </c>
      <c r="E459" s="206" t="s">
        <v>994</v>
      </c>
      <c r="F459" s="207" t="s">
        <v>995</v>
      </c>
      <c r="G459" s="208" t="s">
        <v>210</v>
      </c>
      <c r="H459" s="209">
        <v>189.49299999999999</v>
      </c>
      <c r="I459" s="210"/>
      <c r="J459" s="211">
        <f>ROUND(I459*H459,2)</f>
        <v>0</v>
      </c>
      <c r="K459" s="212"/>
      <c r="L459" s="40"/>
      <c r="M459" s="213" t="s">
        <v>1</v>
      </c>
      <c r="N459" s="214" t="s">
        <v>46</v>
      </c>
      <c r="O459" s="72"/>
      <c r="P459" s="215">
        <f>O459*H459</f>
        <v>0</v>
      </c>
      <c r="Q459" s="215">
        <v>2.5999999999999998E-4</v>
      </c>
      <c r="R459" s="215">
        <f>Q459*H459</f>
        <v>4.9268179999999995E-2</v>
      </c>
      <c r="S459" s="215">
        <v>0</v>
      </c>
      <c r="T459" s="21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7" t="s">
        <v>263</v>
      </c>
      <c r="AT459" s="217" t="s">
        <v>180</v>
      </c>
      <c r="AU459" s="217" t="s">
        <v>185</v>
      </c>
      <c r="AY459" s="18" t="s">
        <v>177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185</v>
      </c>
      <c r="BK459" s="218">
        <f>ROUND(I459*H459,2)</f>
        <v>0</v>
      </c>
      <c r="BL459" s="18" t="s">
        <v>263</v>
      </c>
      <c r="BM459" s="217" t="s">
        <v>996</v>
      </c>
    </row>
    <row r="460" spans="1:65" s="13" customFormat="1" ht="10.199999999999999">
      <c r="B460" s="219"/>
      <c r="C460" s="220"/>
      <c r="D460" s="221" t="s">
        <v>187</v>
      </c>
      <c r="E460" s="222" t="s">
        <v>1</v>
      </c>
      <c r="F460" s="223" t="s">
        <v>997</v>
      </c>
      <c r="G460" s="220"/>
      <c r="H460" s="222" t="s">
        <v>1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187</v>
      </c>
      <c r="AU460" s="229" t="s">
        <v>185</v>
      </c>
      <c r="AV460" s="13" t="s">
        <v>88</v>
      </c>
      <c r="AW460" s="13" t="s">
        <v>36</v>
      </c>
      <c r="AX460" s="13" t="s">
        <v>80</v>
      </c>
      <c r="AY460" s="229" t="s">
        <v>177</v>
      </c>
    </row>
    <row r="461" spans="1:65" s="14" customFormat="1" ht="10.199999999999999">
      <c r="B461" s="230"/>
      <c r="C461" s="231"/>
      <c r="D461" s="221" t="s">
        <v>187</v>
      </c>
      <c r="E461" s="232" t="s">
        <v>1</v>
      </c>
      <c r="F461" s="233" t="s">
        <v>1029</v>
      </c>
      <c r="G461" s="231"/>
      <c r="H461" s="234">
        <v>34.6</v>
      </c>
      <c r="I461" s="235"/>
      <c r="J461" s="231"/>
      <c r="K461" s="231"/>
      <c r="L461" s="236"/>
      <c r="M461" s="237"/>
      <c r="N461" s="238"/>
      <c r="O461" s="238"/>
      <c r="P461" s="238"/>
      <c r="Q461" s="238"/>
      <c r="R461" s="238"/>
      <c r="S461" s="238"/>
      <c r="T461" s="239"/>
      <c r="AT461" s="240" t="s">
        <v>187</v>
      </c>
      <c r="AU461" s="240" t="s">
        <v>185</v>
      </c>
      <c r="AV461" s="14" t="s">
        <v>185</v>
      </c>
      <c r="AW461" s="14" t="s">
        <v>36</v>
      </c>
      <c r="AX461" s="14" t="s">
        <v>80</v>
      </c>
      <c r="AY461" s="240" t="s">
        <v>177</v>
      </c>
    </row>
    <row r="462" spans="1:65" s="13" customFormat="1" ht="10.199999999999999">
      <c r="B462" s="219"/>
      <c r="C462" s="220"/>
      <c r="D462" s="221" t="s">
        <v>187</v>
      </c>
      <c r="E462" s="222" t="s">
        <v>1</v>
      </c>
      <c r="F462" s="223" t="s">
        <v>999</v>
      </c>
      <c r="G462" s="220"/>
      <c r="H462" s="222" t="s">
        <v>1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187</v>
      </c>
      <c r="AU462" s="229" t="s">
        <v>185</v>
      </c>
      <c r="AV462" s="13" t="s">
        <v>88</v>
      </c>
      <c r="AW462" s="13" t="s">
        <v>36</v>
      </c>
      <c r="AX462" s="13" t="s">
        <v>80</v>
      </c>
      <c r="AY462" s="229" t="s">
        <v>177</v>
      </c>
    </row>
    <row r="463" spans="1:65" s="14" customFormat="1" ht="10.199999999999999">
      <c r="B463" s="230"/>
      <c r="C463" s="231"/>
      <c r="D463" s="221" t="s">
        <v>187</v>
      </c>
      <c r="E463" s="232" t="s">
        <v>1</v>
      </c>
      <c r="F463" s="233" t="s">
        <v>1078</v>
      </c>
      <c r="G463" s="231"/>
      <c r="H463" s="234">
        <v>78.893000000000001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187</v>
      </c>
      <c r="AU463" s="240" t="s">
        <v>185</v>
      </c>
      <c r="AV463" s="14" t="s">
        <v>185</v>
      </c>
      <c r="AW463" s="14" t="s">
        <v>36</v>
      </c>
      <c r="AX463" s="14" t="s">
        <v>80</v>
      </c>
      <c r="AY463" s="240" t="s">
        <v>177</v>
      </c>
    </row>
    <row r="464" spans="1:65" s="13" customFormat="1" ht="10.199999999999999">
      <c r="B464" s="219"/>
      <c r="C464" s="220"/>
      <c r="D464" s="221" t="s">
        <v>187</v>
      </c>
      <c r="E464" s="222" t="s">
        <v>1</v>
      </c>
      <c r="F464" s="223" t="s">
        <v>1001</v>
      </c>
      <c r="G464" s="220"/>
      <c r="H464" s="222" t="s">
        <v>1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187</v>
      </c>
      <c r="AU464" s="229" t="s">
        <v>185</v>
      </c>
      <c r="AV464" s="13" t="s">
        <v>88</v>
      </c>
      <c r="AW464" s="13" t="s">
        <v>36</v>
      </c>
      <c r="AX464" s="13" t="s">
        <v>80</v>
      </c>
      <c r="AY464" s="229" t="s">
        <v>177</v>
      </c>
    </row>
    <row r="465" spans="1:65" s="14" customFormat="1" ht="10.199999999999999">
      <c r="B465" s="230"/>
      <c r="C465" s="231"/>
      <c r="D465" s="221" t="s">
        <v>187</v>
      </c>
      <c r="E465" s="232" t="s">
        <v>1</v>
      </c>
      <c r="F465" s="233" t="s">
        <v>1002</v>
      </c>
      <c r="G465" s="231"/>
      <c r="H465" s="234">
        <v>76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187</v>
      </c>
      <c r="AU465" s="240" t="s">
        <v>185</v>
      </c>
      <c r="AV465" s="14" t="s">
        <v>185</v>
      </c>
      <c r="AW465" s="14" t="s">
        <v>36</v>
      </c>
      <c r="AX465" s="14" t="s">
        <v>80</v>
      </c>
      <c r="AY465" s="240" t="s">
        <v>177</v>
      </c>
    </row>
    <row r="466" spans="1:65" s="15" customFormat="1" ht="10.199999999999999">
      <c r="B466" s="241"/>
      <c r="C466" s="242"/>
      <c r="D466" s="221" t="s">
        <v>187</v>
      </c>
      <c r="E466" s="243" t="s">
        <v>1</v>
      </c>
      <c r="F466" s="244" t="s">
        <v>217</v>
      </c>
      <c r="G466" s="242"/>
      <c r="H466" s="245">
        <v>189.49299999999999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AT466" s="251" t="s">
        <v>187</v>
      </c>
      <c r="AU466" s="251" t="s">
        <v>185</v>
      </c>
      <c r="AV466" s="15" t="s">
        <v>184</v>
      </c>
      <c r="AW466" s="15" t="s">
        <v>36</v>
      </c>
      <c r="AX466" s="15" t="s">
        <v>88</v>
      </c>
      <c r="AY466" s="251" t="s">
        <v>177</v>
      </c>
    </row>
    <row r="467" spans="1:65" s="12" customFormat="1" ht="25.95" customHeight="1">
      <c r="B467" s="189"/>
      <c r="C467" s="190"/>
      <c r="D467" s="191" t="s">
        <v>79</v>
      </c>
      <c r="E467" s="192" t="s">
        <v>1003</v>
      </c>
      <c r="F467" s="192" t="s">
        <v>1004</v>
      </c>
      <c r="G467" s="190"/>
      <c r="H467" s="190"/>
      <c r="I467" s="193"/>
      <c r="J467" s="194">
        <f>BK467</f>
        <v>0</v>
      </c>
      <c r="K467" s="190"/>
      <c r="L467" s="195"/>
      <c r="M467" s="196"/>
      <c r="N467" s="197"/>
      <c r="O467" s="197"/>
      <c r="P467" s="198">
        <f>P468+P470+P472</f>
        <v>0</v>
      </c>
      <c r="Q467" s="197"/>
      <c r="R467" s="198">
        <f>R468+R470+R472</f>
        <v>0</v>
      </c>
      <c r="S467" s="197"/>
      <c r="T467" s="199">
        <f>T468+T470+T472</f>
        <v>0</v>
      </c>
      <c r="AR467" s="200" t="s">
        <v>200</v>
      </c>
      <c r="AT467" s="201" t="s">
        <v>79</v>
      </c>
      <c r="AU467" s="201" t="s">
        <v>80</v>
      </c>
      <c r="AY467" s="200" t="s">
        <v>177</v>
      </c>
      <c r="BK467" s="202">
        <f>BK468+BK470+BK472</f>
        <v>0</v>
      </c>
    </row>
    <row r="468" spans="1:65" s="12" customFormat="1" ht="22.8" customHeight="1">
      <c r="B468" s="189"/>
      <c r="C468" s="190"/>
      <c r="D468" s="191" t="s">
        <v>79</v>
      </c>
      <c r="E468" s="203" t="s">
        <v>1005</v>
      </c>
      <c r="F468" s="203" t="s">
        <v>1006</v>
      </c>
      <c r="G468" s="190"/>
      <c r="H468" s="190"/>
      <c r="I468" s="193"/>
      <c r="J468" s="204">
        <f>BK468</f>
        <v>0</v>
      </c>
      <c r="K468" s="190"/>
      <c r="L468" s="195"/>
      <c r="M468" s="196"/>
      <c r="N468" s="197"/>
      <c r="O468" s="197"/>
      <c r="P468" s="198">
        <f>P469</f>
        <v>0</v>
      </c>
      <c r="Q468" s="197"/>
      <c r="R468" s="198">
        <f>R469</f>
        <v>0</v>
      </c>
      <c r="S468" s="197"/>
      <c r="T468" s="199">
        <f>T469</f>
        <v>0</v>
      </c>
      <c r="AR468" s="200" t="s">
        <v>200</v>
      </c>
      <c r="AT468" s="201" t="s">
        <v>79</v>
      </c>
      <c r="AU468" s="201" t="s">
        <v>88</v>
      </c>
      <c r="AY468" s="200" t="s">
        <v>177</v>
      </c>
      <c r="BK468" s="202">
        <f>BK469</f>
        <v>0</v>
      </c>
    </row>
    <row r="469" spans="1:65" s="2" customFormat="1" ht="16.5" customHeight="1">
      <c r="A469" s="35"/>
      <c r="B469" s="36"/>
      <c r="C469" s="205" t="s">
        <v>1007</v>
      </c>
      <c r="D469" s="205" t="s">
        <v>180</v>
      </c>
      <c r="E469" s="206" t="s">
        <v>1008</v>
      </c>
      <c r="F469" s="207" t="s">
        <v>1006</v>
      </c>
      <c r="G469" s="208" t="s">
        <v>426</v>
      </c>
      <c r="H469" s="274"/>
      <c r="I469" s="210"/>
      <c r="J469" s="211">
        <f>ROUND(I469*H469,2)</f>
        <v>0</v>
      </c>
      <c r="K469" s="212"/>
      <c r="L469" s="40"/>
      <c r="M469" s="213" t="s">
        <v>1</v>
      </c>
      <c r="N469" s="214" t="s">
        <v>46</v>
      </c>
      <c r="O469" s="72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17" t="s">
        <v>1009</v>
      </c>
      <c r="AT469" s="217" t="s">
        <v>180</v>
      </c>
      <c r="AU469" s="217" t="s">
        <v>185</v>
      </c>
      <c r="AY469" s="18" t="s">
        <v>177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185</v>
      </c>
      <c r="BK469" s="218">
        <f>ROUND(I469*H469,2)</f>
        <v>0</v>
      </c>
      <c r="BL469" s="18" t="s">
        <v>1009</v>
      </c>
      <c r="BM469" s="217" t="s">
        <v>1010</v>
      </c>
    </row>
    <row r="470" spans="1:65" s="12" customFormat="1" ht="22.8" customHeight="1">
      <c r="B470" s="189"/>
      <c r="C470" s="190"/>
      <c r="D470" s="191" t="s">
        <v>79</v>
      </c>
      <c r="E470" s="203" t="s">
        <v>1011</v>
      </c>
      <c r="F470" s="203" t="s">
        <v>1012</v>
      </c>
      <c r="G470" s="190"/>
      <c r="H470" s="190"/>
      <c r="I470" s="193"/>
      <c r="J470" s="204">
        <f>BK470</f>
        <v>0</v>
      </c>
      <c r="K470" s="190"/>
      <c r="L470" s="195"/>
      <c r="M470" s="196"/>
      <c r="N470" s="197"/>
      <c r="O470" s="197"/>
      <c r="P470" s="198">
        <f>P471</f>
        <v>0</v>
      </c>
      <c r="Q470" s="197"/>
      <c r="R470" s="198">
        <f>R471</f>
        <v>0</v>
      </c>
      <c r="S470" s="197"/>
      <c r="T470" s="199">
        <f>T471</f>
        <v>0</v>
      </c>
      <c r="AR470" s="200" t="s">
        <v>200</v>
      </c>
      <c r="AT470" s="201" t="s">
        <v>79</v>
      </c>
      <c r="AU470" s="201" t="s">
        <v>88</v>
      </c>
      <c r="AY470" s="200" t="s">
        <v>177</v>
      </c>
      <c r="BK470" s="202">
        <f>BK471</f>
        <v>0</v>
      </c>
    </row>
    <row r="471" spans="1:65" s="2" customFormat="1" ht="16.5" customHeight="1">
      <c r="A471" s="35"/>
      <c r="B471" s="36"/>
      <c r="C471" s="205" t="s">
        <v>1013</v>
      </c>
      <c r="D471" s="205" t="s">
        <v>180</v>
      </c>
      <c r="E471" s="206" t="s">
        <v>1014</v>
      </c>
      <c r="F471" s="207" t="s">
        <v>1015</v>
      </c>
      <c r="G471" s="208" t="s">
        <v>426</v>
      </c>
      <c r="H471" s="274"/>
      <c r="I471" s="210"/>
      <c r="J471" s="211">
        <f>ROUND(I471*H471,2)</f>
        <v>0</v>
      </c>
      <c r="K471" s="212"/>
      <c r="L471" s="40"/>
      <c r="M471" s="213" t="s">
        <v>1</v>
      </c>
      <c r="N471" s="214" t="s">
        <v>46</v>
      </c>
      <c r="O471" s="72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17" t="s">
        <v>1009</v>
      </c>
      <c r="AT471" s="217" t="s">
        <v>180</v>
      </c>
      <c r="AU471" s="217" t="s">
        <v>185</v>
      </c>
      <c r="AY471" s="18" t="s">
        <v>177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8" t="s">
        <v>185</v>
      </c>
      <c r="BK471" s="218">
        <f>ROUND(I471*H471,2)</f>
        <v>0</v>
      </c>
      <c r="BL471" s="18" t="s">
        <v>1009</v>
      </c>
      <c r="BM471" s="217" t="s">
        <v>1016</v>
      </c>
    </row>
    <row r="472" spans="1:65" s="12" customFormat="1" ht="22.8" customHeight="1">
      <c r="B472" s="189"/>
      <c r="C472" s="190"/>
      <c r="D472" s="191" t="s">
        <v>79</v>
      </c>
      <c r="E472" s="203" t="s">
        <v>1017</v>
      </c>
      <c r="F472" s="203" t="s">
        <v>1018</v>
      </c>
      <c r="G472" s="190"/>
      <c r="H472" s="190"/>
      <c r="I472" s="193"/>
      <c r="J472" s="204">
        <f>BK472</f>
        <v>0</v>
      </c>
      <c r="K472" s="190"/>
      <c r="L472" s="195"/>
      <c r="M472" s="196"/>
      <c r="N472" s="197"/>
      <c r="O472" s="197"/>
      <c r="P472" s="198">
        <f>P473</f>
        <v>0</v>
      </c>
      <c r="Q472" s="197"/>
      <c r="R472" s="198">
        <f>R473</f>
        <v>0</v>
      </c>
      <c r="S472" s="197"/>
      <c r="T472" s="199">
        <f>T473</f>
        <v>0</v>
      </c>
      <c r="AR472" s="200" t="s">
        <v>200</v>
      </c>
      <c r="AT472" s="201" t="s">
        <v>79</v>
      </c>
      <c r="AU472" s="201" t="s">
        <v>88</v>
      </c>
      <c r="AY472" s="200" t="s">
        <v>177</v>
      </c>
      <c r="BK472" s="202">
        <f>BK473</f>
        <v>0</v>
      </c>
    </row>
    <row r="473" spans="1:65" s="2" customFormat="1" ht="16.5" customHeight="1">
      <c r="A473" s="35"/>
      <c r="B473" s="36"/>
      <c r="C473" s="205" t="s">
        <v>1019</v>
      </c>
      <c r="D473" s="205" t="s">
        <v>180</v>
      </c>
      <c r="E473" s="206" t="s">
        <v>1020</v>
      </c>
      <c r="F473" s="207" t="s">
        <v>1021</v>
      </c>
      <c r="G473" s="208" t="s">
        <v>426</v>
      </c>
      <c r="H473" s="274"/>
      <c r="I473" s="210"/>
      <c r="J473" s="211">
        <f>ROUND(I473*H473,2)</f>
        <v>0</v>
      </c>
      <c r="K473" s="212"/>
      <c r="L473" s="40"/>
      <c r="M473" s="275" t="s">
        <v>1</v>
      </c>
      <c r="N473" s="276" t="s">
        <v>46</v>
      </c>
      <c r="O473" s="277"/>
      <c r="P473" s="278">
        <f>O473*H473</f>
        <v>0</v>
      </c>
      <c r="Q473" s="278">
        <v>0</v>
      </c>
      <c r="R473" s="278">
        <f>Q473*H473</f>
        <v>0</v>
      </c>
      <c r="S473" s="278">
        <v>0</v>
      </c>
      <c r="T473" s="279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17" t="s">
        <v>1009</v>
      </c>
      <c r="AT473" s="217" t="s">
        <v>180</v>
      </c>
      <c r="AU473" s="217" t="s">
        <v>185</v>
      </c>
      <c r="AY473" s="18" t="s">
        <v>177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8" t="s">
        <v>185</v>
      </c>
      <c r="BK473" s="218">
        <f>ROUND(I473*H473,2)</f>
        <v>0</v>
      </c>
      <c r="BL473" s="18" t="s">
        <v>1009</v>
      </c>
      <c r="BM473" s="217" t="s">
        <v>1022</v>
      </c>
    </row>
    <row r="474" spans="1:65" s="2" customFormat="1" ht="6.9" customHeight="1">
      <c r="A474" s="35"/>
      <c r="B474" s="55"/>
      <c r="C474" s="56"/>
      <c r="D474" s="56"/>
      <c r="E474" s="56"/>
      <c r="F474" s="56"/>
      <c r="G474" s="56"/>
      <c r="H474" s="56"/>
      <c r="I474" s="153"/>
      <c r="J474" s="56"/>
      <c r="K474" s="56"/>
      <c r="L474" s="40"/>
      <c r="M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</row>
  </sheetData>
  <sheetProtection algorithmName="SHA-512" hashValue="OagPv6UHpvcQ6sjadvKBMG5i2qke4fnvaXE5cu3RUyClfwQSRRu9YI02m2Auk8ed058Iiqpw5jwtmY3gaVuPHg==" saltValue="u7v9007wdl6WmX20rqHjK1pb2Aqf4TBPV2N0lv8rtITbFC7z3kxJTmHbfkmR7sVYxfYXFC5yE1HTlHZ+L4MbSQ==" spinCount="100000" sheet="1" objects="1" scenarios="1" formatColumns="0" formatRows="0" autoFilter="0"/>
  <autoFilter ref="C143:K473" xr:uid="{00000000-0009-0000-0000-000008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47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113</v>
      </c>
    </row>
    <row r="3" spans="1:46" s="1" customFormat="1" ht="6.9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" hidden="1" customHeight="1">
      <c r="B4" s="21"/>
      <c r="D4" s="113" t="s">
        <v>126</v>
      </c>
      <c r="I4" s="109"/>
      <c r="L4" s="21"/>
      <c r="M4" s="114" t="s">
        <v>10</v>
      </c>
      <c r="AT4" s="18" t="s">
        <v>4</v>
      </c>
    </row>
    <row r="5" spans="1:46" s="1" customFormat="1" ht="6.9" hidden="1" customHeight="1">
      <c r="B5" s="21"/>
      <c r="I5" s="109"/>
      <c r="L5" s="21"/>
    </row>
    <row r="6" spans="1:46" s="1" customFormat="1" ht="12" hidden="1" customHeight="1">
      <c r="B6" s="21"/>
      <c r="D6" s="115" t="s">
        <v>16</v>
      </c>
      <c r="I6" s="109"/>
      <c r="L6" s="21"/>
    </row>
    <row r="7" spans="1:46" s="1" customFormat="1" ht="16.5" hidden="1" customHeight="1">
      <c r="B7" s="21"/>
      <c r="E7" s="321" t="str">
        <f>'Rekapitulace stavby'!K6</f>
        <v>Reko pokojů II.ETAPA 21 pokojů - PD- - -</v>
      </c>
      <c r="F7" s="322"/>
      <c r="G7" s="322"/>
      <c r="H7" s="322"/>
      <c r="I7" s="109"/>
      <c r="L7" s="21"/>
    </row>
    <row r="8" spans="1:46" s="2" customFormat="1" ht="12" hidden="1" customHeight="1">
      <c r="A8" s="35"/>
      <c r="B8" s="40"/>
      <c r="C8" s="35"/>
      <c r="D8" s="115" t="s">
        <v>127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23" t="s">
        <v>1275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15. 4. 2020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5" t="s">
        <v>30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5" t="s">
        <v>32</v>
      </c>
      <c r="E20" s="35"/>
      <c r="F20" s="35"/>
      <c r="G20" s="35"/>
      <c r="H20" s="35"/>
      <c r="I20" s="118" t="s">
        <v>25</v>
      </c>
      <c r="J20" s="117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7" t="s">
        <v>34</v>
      </c>
      <c r="F21" s="35"/>
      <c r="G21" s="35"/>
      <c r="H21" s="35"/>
      <c r="I21" s="118" t="s">
        <v>28</v>
      </c>
      <c r="J21" s="117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5" t="s">
        <v>37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5" t="s">
        <v>39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116"/>
      <c r="J30" s="127">
        <f>ROUND(J144,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9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30" t="s">
        <v>44</v>
      </c>
      <c r="E33" s="115" t="s">
        <v>45</v>
      </c>
      <c r="F33" s="131">
        <f>ROUND((SUM(BE144:BE476)),  2)</f>
        <v>0</v>
      </c>
      <c r="G33" s="35"/>
      <c r="H33" s="35"/>
      <c r="I33" s="132">
        <v>0.21</v>
      </c>
      <c r="J33" s="131">
        <f>ROUND(((SUM(BE144:BE476))*I33),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15" t="s">
        <v>46</v>
      </c>
      <c r="F34" s="131">
        <f>ROUND((SUM(BF144:BF476)),  2)</f>
        <v>0</v>
      </c>
      <c r="G34" s="35"/>
      <c r="H34" s="35"/>
      <c r="I34" s="132">
        <v>0.15</v>
      </c>
      <c r="J34" s="131">
        <f>ROUND(((SUM(BF144:BF476))*I34),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47</v>
      </c>
      <c r="F35" s="131">
        <f>ROUND((SUM(BG144:BG476)),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48</v>
      </c>
      <c r="F36" s="131">
        <f>ROUND((SUM(BH144:BH476)),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49</v>
      </c>
      <c r="F37" s="131">
        <f>ROUND((SUM(BI144:BI476)),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33"/>
      <c r="D39" s="134" t="s">
        <v>50</v>
      </c>
      <c r="E39" s="135"/>
      <c r="F39" s="135"/>
      <c r="G39" s="136" t="s">
        <v>51</v>
      </c>
      <c r="H39" s="137" t="s">
        <v>52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>
      <c r="B41" s="21"/>
      <c r="I41" s="109"/>
      <c r="L41" s="21"/>
    </row>
    <row r="42" spans="1:31" s="1" customFormat="1" ht="14.4" hidden="1" customHeight="1">
      <c r="B42" s="21"/>
      <c r="I42" s="109"/>
      <c r="L42" s="21"/>
    </row>
    <row r="43" spans="1:31" s="1" customFormat="1" ht="14.4" hidden="1" customHeight="1">
      <c r="B43" s="21"/>
      <c r="I43" s="109"/>
      <c r="L43" s="21"/>
    </row>
    <row r="44" spans="1:31" s="1" customFormat="1" ht="14.4" hidden="1" customHeight="1">
      <c r="B44" s="21"/>
      <c r="I44" s="109"/>
      <c r="L44" s="21"/>
    </row>
    <row r="45" spans="1:31" s="1" customFormat="1" ht="14.4" hidden="1" customHeight="1">
      <c r="B45" s="21"/>
      <c r="I45" s="109"/>
      <c r="L45" s="21"/>
    </row>
    <row r="46" spans="1:31" s="1" customFormat="1" ht="14.4" hidden="1" customHeight="1">
      <c r="B46" s="21"/>
      <c r="I46" s="109"/>
      <c r="L46" s="21"/>
    </row>
    <row r="47" spans="1:31" s="1" customFormat="1" ht="14.4" hidden="1" customHeight="1">
      <c r="B47" s="21"/>
      <c r="I47" s="109"/>
      <c r="L47" s="21"/>
    </row>
    <row r="48" spans="1:31" s="1" customFormat="1" ht="14.4" hidden="1" customHeight="1">
      <c r="B48" s="21"/>
      <c r="I48" s="109"/>
      <c r="L48" s="21"/>
    </row>
    <row r="49" spans="1:31" s="1" customFormat="1" ht="14.4" hidden="1" customHeight="1">
      <c r="B49" s="21"/>
      <c r="I49" s="109"/>
      <c r="L49" s="21"/>
    </row>
    <row r="50" spans="1:31" s="2" customFormat="1" ht="14.4" hidden="1" customHeight="1">
      <c r="B50" s="52"/>
      <c r="D50" s="141" t="s">
        <v>53</v>
      </c>
      <c r="E50" s="142"/>
      <c r="F50" s="142"/>
      <c r="G50" s="141" t="s">
        <v>54</v>
      </c>
      <c r="H50" s="142"/>
      <c r="I50" s="143"/>
      <c r="J50" s="142"/>
      <c r="K50" s="142"/>
      <c r="L50" s="52"/>
    </row>
    <row r="51" spans="1:31" ht="10.199999999999999" hidden="1">
      <c r="B51" s="21"/>
      <c r="L51" s="21"/>
    </row>
    <row r="52" spans="1:31" ht="10.199999999999999" hidden="1">
      <c r="B52" s="21"/>
      <c r="L52" s="21"/>
    </row>
    <row r="53" spans="1:31" ht="10.199999999999999" hidden="1">
      <c r="B53" s="21"/>
      <c r="L53" s="21"/>
    </row>
    <row r="54" spans="1:31" ht="10.199999999999999" hidden="1">
      <c r="B54" s="21"/>
      <c r="L54" s="21"/>
    </row>
    <row r="55" spans="1:31" ht="10.199999999999999" hidden="1">
      <c r="B55" s="21"/>
      <c r="L55" s="21"/>
    </row>
    <row r="56" spans="1:31" ht="10.199999999999999" hidden="1">
      <c r="B56" s="21"/>
      <c r="L56" s="21"/>
    </row>
    <row r="57" spans="1:31" ht="10.199999999999999" hidden="1">
      <c r="B57" s="21"/>
      <c r="L57" s="21"/>
    </row>
    <row r="58" spans="1:31" ht="10.199999999999999" hidden="1">
      <c r="B58" s="21"/>
      <c r="L58" s="21"/>
    </row>
    <row r="59" spans="1:31" ht="10.199999999999999" hidden="1">
      <c r="B59" s="21"/>
      <c r="L59" s="21"/>
    </row>
    <row r="60" spans="1:31" ht="10.199999999999999" hidden="1">
      <c r="B60" s="21"/>
      <c r="L60" s="21"/>
    </row>
    <row r="61" spans="1:31" s="2" customFormat="1" ht="13.2" hidden="1">
      <c r="A61" s="35"/>
      <c r="B61" s="40"/>
      <c r="C61" s="35"/>
      <c r="D61" s="144" t="s">
        <v>55</v>
      </c>
      <c r="E61" s="145"/>
      <c r="F61" s="146" t="s">
        <v>56</v>
      </c>
      <c r="G61" s="144" t="s">
        <v>55</v>
      </c>
      <c r="H61" s="145"/>
      <c r="I61" s="147"/>
      <c r="J61" s="148" t="s">
        <v>56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hidden="1">
      <c r="B62" s="21"/>
      <c r="L62" s="21"/>
    </row>
    <row r="63" spans="1:31" ht="10.199999999999999" hidden="1">
      <c r="B63" s="21"/>
      <c r="L63" s="21"/>
    </row>
    <row r="64" spans="1:31" ht="10.199999999999999" hidden="1">
      <c r="B64" s="21"/>
      <c r="L64" s="21"/>
    </row>
    <row r="65" spans="1:31" s="2" customFormat="1" ht="13.2" hidden="1">
      <c r="A65" s="35"/>
      <c r="B65" s="40"/>
      <c r="C65" s="35"/>
      <c r="D65" s="141" t="s">
        <v>57</v>
      </c>
      <c r="E65" s="149"/>
      <c r="F65" s="149"/>
      <c r="G65" s="141" t="s">
        <v>58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hidden="1">
      <c r="B66" s="21"/>
      <c r="L66" s="21"/>
    </row>
    <row r="67" spans="1:31" ht="10.199999999999999" hidden="1">
      <c r="B67" s="21"/>
      <c r="L67" s="21"/>
    </row>
    <row r="68" spans="1:31" ht="10.199999999999999" hidden="1">
      <c r="B68" s="21"/>
      <c r="L68" s="21"/>
    </row>
    <row r="69" spans="1:31" ht="10.199999999999999" hidden="1">
      <c r="B69" s="21"/>
      <c r="L69" s="21"/>
    </row>
    <row r="70" spans="1:31" ht="10.199999999999999" hidden="1">
      <c r="B70" s="21"/>
      <c r="L70" s="21"/>
    </row>
    <row r="71" spans="1:31" ht="10.199999999999999" hidden="1">
      <c r="B71" s="21"/>
      <c r="L71" s="21"/>
    </row>
    <row r="72" spans="1:31" ht="10.199999999999999" hidden="1">
      <c r="B72" s="21"/>
      <c r="L72" s="21"/>
    </row>
    <row r="73" spans="1:31" ht="10.199999999999999" hidden="1">
      <c r="B73" s="21"/>
      <c r="L73" s="21"/>
    </row>
    <row r="74" spans="1:31" ht="10.199999999999999" hidden="1">
      <c r="B74" s="21"/>
      <c r="L74" s="21"/>
    </row>
    <row r="75" spans="1:31" ht="10.199999999999999" hidden="1">
      <c r="B75" s="21"/>
      <c r="L75" s="21"/>
    </row>
    <row r="76" spans="1:31" s="2" customFormat="1" ht="13.2" hidden="1">
      <c r="A76" s="35"/>
      <c r="B76" s="40"/>
      <c r="C76" s="35"/>
      <c r="D76" s="144" t="s">
        <v>55</v>
      </c>
      <c r="E76" s="145"/>
      <c r="F76" s="146" t="s">
        <v>56</v>
      </c>
      <c r="G76" s="144" t="s">
        <v>55</v>
      </c>
      <c r="H76" s="145"/>
      <c r="I76" s="147"/>
      <c r="J76" s="148" t="s">
        <v>56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28" t="str">
        <f>E7</f>
        <v>Reko pokojů II.ETAPA 21 pokojů - PD- - -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127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09 - Stavební úpravy pokoje 336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Sedlčany</v>
      </c>
      <c r="G89" s="37"/>
      <c r="H89" s="37"/>
      <c r="I89" s="118" t="s">
        <v>22</v>
      </c>
      <c r="J89" s="67" t="str">
        <f>IF(J12="","",J12)</f>
        <v>15. 4. 2020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24</v>
      </c>
      <c r="D91" s="37"/>
      <c r="E91" s="37"/>
      <c r="F91" s="28" t="str">
        <f>E15</f>
        <v>Domov Sedlčany - poskytovatel soc. služeb</v>
      </c>
      <c r="G91" s="37"/>
      <c r="H91" s="37"/>
      <c r="I91" s="118" t="s">
        <v>32</v>
      </c>
      <c r="J91" s="33" t="str">
        <f>E21</f>
        <v>Ing. Michal Strnad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8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57" t="s">
        <v>130</v>
      </c>
      <c r="D94" s="158"/>
      <c r="E94" s="158"/>
      <c r="F94" s="158"/>
      <c r="G94" s="158"/>
      <c r="H94" s="158"/>
      <c r="I94" s="159"/>
      <c r="J94" s="160" t="s">
        <v>131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hidden="1" customHeight="1">
      <c r="A96" s="35"/>
      <c r="B96" s="36"/>
      <c r="C96" s="161" t="s">
        <v>132</v>
      </c>
      <c r="D96" s="37"/>
      <c r="E96" s="37"/>
      <c r="F96" s="37"/>
      <c r="G96" s="37"/>
      <c r="H96" s="37"/>
      <c r="I96" s="116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133</v>
      </c>
    </row>
    <row r="97" spans="2:12" s="9" customFormat="1" ht="24.9" hidden="1" customHeight="1">
      <c r="B97" s="162"/>
      <c r="C97" s="163"/>
      <c r="D97" s="164" t="s">
        <v>134</v>
      </c>
      <c r="E97" s="165"/>
      <c r="F97" s="165"/>
      <c r="G97" s="165"/>
      <c r="H97" s="165"/>
      <c r="I97" s="166"/>
      <c r="J97" s="167">
        <f>J145</f>
        <v>0</v>
      </c>
      <c r="K97" s="163"/>
      <c r="L97" s="168"/>
    </row>
    <row r="98" spans="2:12" s="10" customFormat="1" ht="19.95" hidden="1" customHeight="1">
      <c r="B98" s="169"/>
      <c r="C98" s="170"/>
      <c r="D98" s="171" t="s">
        <v>135</v>
      </c>
      <c r="E98" s="172"/>
      <c r="F98" s="172"/>
      <c r="G98" s="172"/>
      <c r="H98" s="172"/>
      <c r="I98" s="173"/>
      <c r="J98" s="174">
        <f>J146</f>
        <v>0</v>
      </c>
      <c r="K98" s="170"/>
      <c r="L98" s="175"/>
    </row>
    <row r="99" spans="2:12" s="10" customFormat="1" ht="19.95" hidden="1" customHeight="1">
      <c r="B99" s="169"/>
      <c r="C99" s="170"/>
      <c r="D99" s="171" t="s">
        <v>136</v>
      </c>
      <c r="E99" s="172"/>
      <c r="F99" s="172"/>
      <c r="G99" s="172"/>
      <c r="H99" s="172"/>
      <c r="I99" s="173"/>
      <c r="J99" s="174">
        <f>J177</f>
        <v>0</v>
      </c>
      <c r="K99" s="170"/>
      <c r="L99" s="175"/>
    </row>
    <row r="100" spans="2:12" s="10" customFormat="1" ht="19.95" hidden="1" customHeight="1">
      <c r="B100" s="169"/>
      <c r="C100" s="170"/>
      <c r="D100" s="171" t="s">
        <v>137</v>
      </c>
      <c r="E100" s="172"/>
      <c r="F100" s="172"/>
      <c r="G100" s="172"/>
      <c r="H100" s="172"/>
      <c r="I100" s="173"/>
      <c r="J100" s="174">
        <f>J252</f>
        <v>0</v>
      </c>
      <c r="K100" s="170"/>
      <c r="L100" s="175"/>
    </row>
    <row r="101" spans="2:12" s="10" customFormat="1" ht="19.95" hidden="1" customHeight="1">
      <c r="B101" s="169"/>
      <c r="C101" s="170"/>
      <c r="D101" s="171" t="s">
        <v>138</v>
      </c>
      <c r="E101" s="172"/>
      <c r="F101" s="172"/>
      <c r="G101" s="172"/>
      <c r="H101" s="172"/>
      <c r="I101" s="173"/>
      <c r="J101" s="174">
        <f>J268</f>
        <v>0</v>
      </c>
      <c r="K101" s="170"/>
      <c r="L101" s="175"/>
    </row>
    <row r="102" spans="2:12" s="10" customFormat="1" ht="19.95" hidden="1" customHeight="1">
      <c r="B102" s="169"/>
      <c r="C102" s="170"/>
      <c r="D102" s="171" t="s">
        <v>139</v>
      </c>
      <c r="E102" s="172"/>
      <c r="F102" s="172"/>
      <c r="G102" s="172"/>
      <c r="H102" s="172"/>
      <c r="I102" s="173"/>
      <c r="J102" s="174">
        <f>J274</f>
        <v>0</v>
      </c>
      <c r="K102" s="170"/>
      <c r="L102" s="175"/>
    </row>
    <row r="103" spans="2:12" s="9" customFormat="1" ht="24.9" hidden="1" customHeight="1">
      <c r="B103" s="162"/>
      <c r="C103" s="163"/>
      <c r="D103" s="164" t="s">
        <v>140</v>
      </c>
      <c r="E103" s="165"/>
      <c r="F103" s="165"/>
      <c r="G103" s="165"/>
      <c r="H103" s="165"/>
      <c r="I103" s="166"/>
      <c r="J103" s="167">
        <f>J276</f>
        <v>0</v>
      </c>
      <c r="K103" s="163"/>
      <c r="L103" s="168"/>
    </row>
    <row r="104" spans="2:12" s="10" customFormat="1" ht="19.95" hidden="1" customHeight="1">
      <c r="B104" s="169"/>
      <c r="C104" s="170"/>
      <c r="D104" s="171" t="s">
        <v>141</v>
      </c>
      <c r="E104" s="172"/>
      <c r="F104" s="172"/>
      <c r="G104" s="172"/>
      <c r="H104" s="172"/>
      <c r="I104" s="173"/>
      <c r="J104" s="174">
        <f>J277</f>
        <v>0</v>
      </c>
      <c r="K104" s="170"/>
      <c r="L104" s="175"/>
    </row>
    <row r="105" spans="2:12" s="10" customFormat="1" ht="19.95" hidden="1" customHeight="1">
      <c r="B105" s="169"/>
      <c r="C105" s="170"/>
      <c r="D105" s="171" t="s">
        <v>142</v>
      </c>
      <c r="E105" s="172"/>
      <c r="F105" s="172"/>
      <c r="G105" s="172"/>
      <c r="H105" s="172"/>
      <c r="I105" s="173"/>
      <c r="J105" s="174">
        <f>J285</f>
        <v>0</v>
      </c>
      <c r="K105" s="170"/>
      <c r="L105" s="175"/>
    </row>
    <row r="106" spans="2:12" s="10" customFormat="1" ht="19.95" hidden="1" customHeight="1">
      <c r="B106" s="169"/>
      <c r="C106" s="170"/>
      <c r="D106" s="171" t="s">
        <v>143</v>
      </c>
      <c r="E106" s="172"/>
      <c r="F106" s="172"/>
      <c r="G106" s="172"/>
      <c r="H106" s="172"/>
      <c r="I106" s="173"/>
      <c r="J106" s="174">
        <f>J296</f>
        <v>0</v>
      </c>
      <c r="K106" s="170"/>
      <c r="L106" s="175"/>
    </row>
    <row r="107" spans="2:12" s="10" customFormat="1" ht="19.95" hidden="1" customHeight="1">
      <c r="B107" s="169"/>
      <c r="C107" s="170"/>
      <c r="D107" s="171" t="s">
        <v>144</v>
      </c>
      <c r="E107" s="172"/>
      <c r="F107" s="172"/>
      <c r="G107" s="172"/>
      <c r="H107" s="172"/>
      <c r="I107" s="173"/>
      <c r="J107" s="174">
        <f>J304</f>
        <v>0</v>
      </c>
      <c r="K107" s="170"/>
      <c r="L107" s="175"/>
    </row>
    <row r="108" spans="2:12" s="10" customFormat="1" ht="19.95" hidden="1" customHeight="1">
      <c r="B108" s="169"/>
      <c r="C108" s="170"/>
      <c r="D108" s="171" t="s">
        <v>145</v>
      </c>
      <c r="E108" s="172"/>
      <c r="F108" s="172"/>
      <c r="G108" s="172"/>
      <c r="H108" s="172"/>
      <c r="I108" s="173"/>
      <c r="J108" s="174">
        <f>J314</f>
        <v>0</v>
      </c>
      <c r="K108" s="170"/>
      <c r="L108" s="175"/>
    </row>
    <row r="109" spans="2:12" s="10" customFormat="1" ht="19.95" hidden="1" customHeight="1">
      <c r="B109" s="169"/>
      <c r="C109" s="170"/>
      <c r="D109" s="171" t="s">
        <v>146</v>
      </c>
      <c r="E109" s="172"/>
      <c r="F109" s="172"/>
      <c r="G109" s="172"/>
      <c r="H109" s="172"/>
      <c r="I109" s="173"/>
      <c r="J109" s="174">
        <f>J332</f>
        <v>0</v>
      </c>
      <c r="K109" s="170"/>
      <c r="L109" s="175"/>
    </row>
    <row r="110" spans="2:12" s="10" customFormat="1" ht="19.95" hidden="1" customHeight="1">
      <c r="B110" s="169"/>
      <c r="C110" s="170"/>
      <c r="D110" s="171" t="s">
        <v>147</v>
      </c>
      <c r="E110" s="172"/>
      <c r="F110" s="172"/>
      <c r="G110" s="172"/>
      <c r="H110" s="172"/>
      <c r="I110" s="173"/>
      <c r="J110" s="174">
        <f>J334</f>
        <v>0</v>
      </c>
      <c r="K110" s="170"/>
      <c r="L110" s="175"/>
    </row>
    <row r="111" spans="2:12" s="10" customFormat="1" ht="19.95" hidden="1" customHeight="1">
      <c r="B111" s="169"/>
      <c r="C111" s="170"/>
      <c r="D111" s="171" t="s">
        <v>148</v>
      </c>
      <c r="E111" s="172"/>
      <c r="F111" s="172"/>
      <c r="G111" s="172"/>
      <c r="H111" s="172"/>
      <c r="I111" s="173"/>
      <c r="J111" s="174">
        <f>J343</f>
        <v>0</v>
      </c>
      <c r="K111" s="170"/>
      <c r="L111" s="175"/>
    </row>
    <row r="112" spans="2:12" s="10" customFormat="1" ht="19.95" hidden="1" customHeight="1">
      <c r="B112" s="169"/>
      <c r="C112" s="170"/>
      <c r="D112" s="171" t="s">
        <v>149</v>
      </c>
      <c r="E112" s="172"/>
      <c r="F112" s="172"/>
      <c r="G112" s="172"/>
      <c r="H112" s="172"/>
      <c r="I112" s="173"/>
      <c r="J112" s="174">
        <f>J375</f>
        <v>0</v>
      </c>
      <c r="K112" s="170"/>
      <c r="L112" s="175"/>
    </row>
    <row r="113" spans="1:31" s="10" customFormat="1" ht="19.95" hidden="1" customHeight="1">
      <c r="B113" s="169"/>
      <c r="C113" s="170"/>
      <c r="D113" s="171" t="s">
        <v>150</v>
      </c>
      <c r="E113" s="172"/>
      <c r="F113" s="172"/>
      <c r="G113" s="172"/>
      <c r="H113" s="172"/>
      <c r="I113" s="173"/>
      <c r="J113" s="174">
        <f>J383</f>
        <v>0</v>
      </c>
      <c r="K113" s="170"/>
      <c r="L113" s="175"/>
    </row>
    <row r="114" spans="1:31" s="10" customFormat="1" ht="19.95" hidden="1" customHeight="1">
      <c r="B114" s="169"/>
      <c r="C114" s="170"/>
      <c r="D114" s="171" t="s">
        <v>151</v>
      </c>
      <c r="E114" s="172"/>
      <c r="F114" s="172"/>
      <c r="G114" s="172"/>
      <c r="H114" s="172"/>
      <c r="I114" s="173"/>
      <c r="J114" s="174">
        <f>J386</f>
        <v>0</v>
      </c>
      <c r="K114" s="170"/>
      <c r="L114" s="175"/>
    </row>
    <row r="115" spans="1:31" s="10" customFormat="1" ht="19.95" hidden="1" customHeight="1">
      <c r="B115" s="169"/>
      <c r="C115" s="170"/>
      <c r="D115" s="171" t="s">
        <v>152</v>
      </c>
      <c r="E115" s="172"/>
      <c r="F115" s="172"/>
      <c r="G115" s="172"/>
      <c r="H115" s="172"/>
      <c r="I115" s="173"/>
      <c r="J115" s="174">
        <f>J396</f>
        <v>0</v>
      </c>
      <c r="K115" s="170"/>
      <c r="L115" s="175"/>
    </row>
    <row r="116" spans="1:31" s="10" customFormat="1" ht="19.95" hidden="1" customHeight="1">
      <c r="B116" s="169"/>
      <c r="C116" s="170"/>
      <c r="D116" s="171" t="s">
        <v>153</v>
      </c>
      <c r="E116" s="172"/>
      <c r="F116" s="172"/>
      <c r="G116" s="172"/>
      <c r="H116" s="172"/>
      <c r="I116" s="173"/>
      <c r="J116" s="174">
        <f>J414</f>
        <v>0</v>
      </c>
      <c r="K116" s="170"/>
      <c r="L116" s="175"/>
    </row>
    <row r="117" spans="1:31" s="10" customFormat="1" ht="19.95" hidden="1" customHeight="1">
      <c r="B117" s="169"/>
      <c r="C117" s="170"/>
      <c r="D117" s="171" t="s">
        <v>154</v>
      </c>
      <c r="E117" s="172"/>
      <c r="F117" s="172"/>
      <c r="G117" s="172"/>
      <c r="H117" s="172"/>
      <c r="I117" s="173"/>
      <c r="J117" s="174">
        <f>J427</f>
        <v>0</v>
      </c>
      <c r="K117" s="170"/>
      <c r="L117" s="175"/>
    </row>
    <row r="118" spans="1:31" s="10" customFormat="1" ht="19.95" hidden="1" customHeight="1">
      <c r="B118" s="169"/>
      <c r="C118" s="170"/>
      <c r="D118" s="171" t="s">
        <v>155</v>
      </c>
      <c r="E118" s="172"/>
      <c r="F118" s="172"/>
      <c r="G118" s="172"/>
      <c r="H118" s="172"/>
      <c r="I118" s="173"/>
      <c r="J118" s="174">
        <f>J442</f>
        <v>0</v>
      </c>
      <c r="K118" s="170"/>
      <c r="L118" s="175"/>
    </row>
    <row r="119" spans="1:31" s="10" customFormat="1" ht="19.95" hidden="1" customHeight="1">
      <c r="B119" s="169"/>
      <c r="C119" s="170"/>
      <c r="D119" s="171" t="s">
        <v>156</v>
      </c>
      <c r="E119" s="172"/>
      <c r="F119" s="172"/>
      <c r="G119" s="172"/>
      <c r="H119" s="172"/>
      <c r="I119" s="173"/>
      <c r="J119" s="174">
        <f>J453</f>
        <v>0</v>
      </c>
      <c r="K119" s="170"/>
      <c r="L119" s="175"/>
    </row>
    <row r="120" spans="1:31" s="10" customFormat="1" ht="19.95" hidden="1" customHeight="1">
      <c r="B120" s="169"/>
      <c r="C120" s="170"/>
      <c r="D120" s="171" t="s">
        <v>157</v>
      </c>
      <c r="E120" s="172"/>
      <c r="F120" s="172"/>
      <c r="G120" s="172"/>
      <c r="H120" s="172"/>
      <c r="I120" s="173"/>
      <c r="J120" s="174">
        <f>J456</f>
        <v>0</v>
      </c>
      <c r="K120" s="170"/>
      <c r="L120" s="175"/>
    </row>
    <row r="121" spans="1:31" s="9" customFormat="1" ht="24.9" hidden="1" customHeight="1">
      <c r="B121" s="162"/>
      <c r="C121" s="163"/>
      <c r="D121" s="164" t="s">
        <v>158</v>
      </c>
      <c r="E121" s="165"/>
      <c r="F121" s="165"/>
      <c r="G121" s="165"/>
      <c r="H121" s="165"/>
      <c r="I121" s="166"/>
      <c r="J121" s="167">
        <f>J470</f>
        <v>0</v>
      </c>
      <c r="K121" s="163"/>
      <c r="L121" s="168"/>
    </row>
    <row r="122" spans="1:31" s="10" customFormat="1" ht="19.95" hidden="1" customHeight="1">
      <c r="B122" s="169"/>
      <c r="C122" s="170"/>
      <c r="D122" s="171" t="s">
        <v>159</v>
      </c>
      <c r="E122" s="172"/>
      <c r="F122" s="172"/>
      <c r="G122" s="172"/>
      <c r="H122" s="172"/>
      <c r="I122" s="173"/>
      <c r="J122" s="174">
        <f>J471</f>
        <v>0</v>
      </c>
      <c r="K122" s="170"/>
      <c r="L122" s="175"/>
    </row>
    <row r="123" spans="1:31" s="10" customFormat="1" ht="19.95" hidden="1" customHeight="1">
      <c r="B123" s="169"/>
      <c r="C123" s="170"/>
      <c r="D123" s="171" t="s">
        <v>160</v>
      </c>
      <c r="E123" s="172"/>
      <c r="F123" s="172"/>
      <c r="G123" s="172"/>
      <c r="H123" s="172"/>
      <c r="I123" s="173"/>
      <c r="J123" s="174">
        <f>J473</f>
        <v>0</v>
      </c>
      <c r="K123" s="170"/>
      <c r="L123" s="175"/>
    </row>
    <row r="124" spans="1:31" s="10" customFormat="1" ht="19.95" hidden="1" customHeight="1">
      <c r="B124" s="169"/>
      <c r="C124" s="170"/>
      <c r="D124" s="171" t="s">
        <v>161</v>
      </c>
      <c r="E124" s="172"/>
      <c r="F124" s="172"/>
      <c r="G124" s="172"/>
      <c r="H124" s="172"/>
      <c r="I124" s="173"/>
      <c r="J124" s="174">
        <f>J475</f>
        <v>0</v>
      </c>
      <c r="K124" s="170"/>
      <c r="L124" s="175"/>
    </row>
    <row r="125" spans="1:31" s="2" customFormat="1" ht="21.75" hidden="1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hidden="1" customHeight="1">
      <c r="A126" s="35"/>
      <c r="B126" s="55"/>
      <c r="C126" s="56"/>
      <c r="D126" s="56"/>
      <c r="E126" s="56"/>
      <c r="F126" s="56"/>
      <c r="G126" s="56"/>
      <c r="H126" s="56"/>
      <c r="I126" s="153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ht="10.199999999999999" hidden="1"/>
    <row r="128" spans="1:31" ht="10.199999999999999" hidden="1"/>
    <row r="129" spans="1:63" ht="10.199999999999999" hidden="1"/>
    <row r="130" spans="1:63" s="2" customFormat="1" ht="6.9" customHeight="1">
      <c r="A130" s="35"/>
      <c r="B130" s="57"/>
      <c r="C130" s="58"/>
      <c r="D130" s="58"/>
      <c r="E130" s="58"/>
      <c r="F130" s="58"/>
      <c r="G130" s="58"/>
      <c r="H130" s="58"/>
      <c r="I130" s="156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" customHeight="1">
      <c r="A131" s="35"/>
      <c r="B131" s="36"/>
      <c r="C131" s="24" t="s">
        <v>162</v>
      </c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116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28" t="str">
        <f>E7</f>
        <v>Reko pokojů II.ETAPA 21 pokojů - PD- - -</v>
      </c>
      <c r="F134" s="329"/>
      <c r="G134" s="329"/>
      <c r="H134" s="329"/>
      <c r="I134" s="116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127</v>
      </c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84" t="str">
        <f>E9</f>
        <v>09 - Stavební úpravy pokoje 336</v>
      </c>
      <c r="F136" s="330"/>
      <c r="G136" s="330"/>
      <c r="H136" s="330"/>
      <c r="I136" s="116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" customHeight="1">
      <c r="A137" s="35"/>
      <c r="B137" s="36"/>
      <c r="C137" s="37"/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F12</f>
        <v>Sedlčany</v>
      </c>
      <c r="G138" s="37"/>
      <c r="H138" s="37"/>
      <c r="I138" s="118" t="s">
        <v>22</v>
      </c>
      <c r="J138" s="67" t="str">
        <f>IF(J12="","",J12)</f>
        <v>15. 4. 2020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" customHeight="1">
      <c r="A139" s="35"/>
      <c r="B139" s="36"/>
      <c r="C139" s="37"/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24</v>
      </c>
      <c r="D140" s="37"/>
      <c r="E140" s="37"/>
      <c r="F140" s="28" t="str">
        <f>E15</f>
        <v>Domov Sedlčany - poskytovatel soc. služeb</v>
      </c>
      <c r="G140" s="37"/>
      <c r="H140" s="37"/>
      <c r="I140" s="118" t="s">
        <v>32</v>
      </c>
      <c r="J140" s="33" t="str">
        <f>E21</f>
        <v>Ing. Michal Strnad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15" customHeight="1">
      <c r="A141" s="35"/>
      <c r="B141" s="36"/>
      <c r="C141" s="30" t="s">
        <v>30</v>
      </c>
      <c r="D141" s="37"/>
      <c r="E141" s="37"/>
      <c r="F141" s="28" t="str">
        <f>IF(E18="","",E18)</f>
        <v>Vyplň údaj</v>
      </c>
      <c r="G141" s="37"/>
      <c r="H141" s="37"/>
      <c r="I141" s="118" t="s">
        <v>37</v>
      </c>
      <c r="J141" s="33" t="str">
        <f>E24</f>
        <v xml:space="preserve"> 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76"/>
      <c r="B143" s="177"/>
      <c r="C143" s="178" t="s">
        <v>163</v>
      </c>
      <c r="D143" s="179" t="s">
        <v>65</v>
      </c>
      <c r="E143" s="179" t="s">
        <v>61</v>
      </c>
      <c r="F143" s="179" t="s">
        <v>62</v>
      </c>
      <c r="G143" s="179" t="s">
        <v>164</v>
      </c>
      <c r="H143" s="179" t="s">
        <v>165</v>
      </c>
      <c r="I143" s="180" t="s">
        <v>166</v>
      </c>
      <c r="J143" s="181" t="s">
        <v>131</v>
      </c>
      <c r="K143" s="182" t="s">
        <v>167</v>
      </c>
      <c r="L143" s="183"/>
      <c r="M143" s="76" t="s">
        <v>1</v>
      </c>
      <c r="N143" s="77" t="s">
        <v>44</v>
      </c>
      <c r="O143" s="77" t="s">
        <v>168</v>
      </c>
      <c r="P143" s="77" t="s">
        <v>169</v>
      </c>
      <c r="Q143" s="77" t="s">
        <v>170</v>
      </c>
      <c r="R143" s="77" t="s">
        <v>171</v>
      </c>
      <c r="S143" s="77" t="s">
        <v>172</v>
      </c>
      <c r="T143" s="78" t="s">
        <v>173</v>
      </c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</row>
    <row r="144" spans="1:63" s="2" customFormat="1" ht="22.8" customHeight="1">
      <c r="A144" s="35"/>
      <c r="B144" s="36"/>
      <c r="C144" s="83" t="s">
        <v>174</v>
      </c>
      <c r="D144" s="37"/>
      <c r="E144" s="37"/>
      <c r="F144" s="37"/>
      <c r="G144" s="37"/>
      <c r="H144" s="37"/>
      <c r="I144" s="116"/>
      <c r="J144" s="184">
        <f>BK144</f>
        <v>0</v>
      </c>
      <c r="K144" s="37"/>
      <c r="L144" s="40"/>
      <c r="M144" s="79"/>
      <c r="N144" s="185"/>
      <c r="O144" s="80"/>
      <c r="P144" s="186">
        <f>P145+P276+P470</f>
        <v>0</v>
      </c>
      <c r="Q144" s="80"/>
      <c r="R144" s="186">
        <f>R145+R276+R470</f>
        <v>9.7751868000000002</v>
      </c>
      <c r="S144" s="80"/>
      <c r="T144" s="187">
        <f>T145+T276+T470</f>
        <v>5.7805768900000007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79</v>
      </c>
      <c r="AU144" s="18" t="s">
        <v>133</v>
      </c>
      <c r="BK144" s="188">
        <f>BK145+BK276+BK470</f>
        <v>0</v>
      </c>
    </row>
    <row r="145" spans="1:65" s="12" customFormat="1" ht="25.95" customHeight="1">
      <c r="B145" s="189"/>
      <c r="C145" s="190"/>
      <c r="D145" s="191" t="s">
        <v>79</v>
      </c>
      <c r="E145" s="192" t="s">
        <v>175</v>
      </c>
      <c r="F145" s="192" t="s">
        <v>176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P146+P177+P252+P268+P274</f>
        <v>0</v>
      </c>
      <c r="Q145" s="197"/>
      <c r="R145" s="198">
        <f>R146+R177+R252+R268+R274</f>
        <v>8.4806768000000012</v>
      </c>
      <c r="S145" s="197"/>
      <c r="T145" s="199">
        <f>T146+T177+T252+T268+T274</f>
        <v>4.8682950000000007</v>
      </c>
      <c r="AR145" s="200" t="s">
        <v>88</v>
      </c>
      <c r="AT145" s="201" t="s">
        <v>79</v>
      </c>
      <c r="AU145" s="201" t="s">
        <v>80</v>
      </c>
      <c r="AY145" s="200" t="s">
        <v>177</v>
      </c>
      <c r="BK145" s="202">
        <f>BK146+BK177+BK252+BK268+BK274</f>
        <v>0</v>
      </c>
    </row>
    <row r="146" spans="1:65" s="12" customFormat="1" ht="22.8" customHeight="1">
      <c r="B146" s="189"/>
      <c r="C146" s="190"/>
      <c r="D146" s="191" t="s">
        <v>79</v>
      </c>
      <c r="E146" s="203" t="s">
        <v>178</v>
      </c>
      <c r="F146" s="203" t="s">
        <v>179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SUM(P147:P176)</f>
        <v>0</v>
      </c>
      <c r="Q146" s="197"/>
      <c r="R146" s="198">
        <f>SUM(R147:R176)</f>
        <v>3.88970408</v>
      </c>
      <c r="S146" s="197"/>
      <c r="T146" s="199">
        <f>SUM(T147:T176)</f>
        <v>0</v>
      </c>
      <c r="AR146" s="200" t="s">
        <v>88</v>
      </c>
      <c r="AT146" s="201" t="s">
        <v>79</v>
      </c>
      <c r="AU146" s="201" t="s">
        <v>88</v>
      </c>
      <c r="AY146" s="200" t="s">
        <v>177</v>
      </c>
      <c r="BK146" s="202">
        <f>SUM(BK147:BK176)</f>
        <v>0</v>
      </c>
    </row>
    <row r="147" spans="1:65" s="2" customFormat="1" ht="21.75" customHeight="1">
      <c r="A147" s="35"/>
      <c r="B147" s="36"/>
      <c r="C147" s="205" t="s">
        <v>88</v>
      </c>
      <c r="D147" s="205" t="s">
        <v>180</v>
      </c>
      <c r="E147" s="206" t="s">
        <v>181</v>
      </c>
      <c r="F147" s="207" t="s">
        <v>182</v>
      </c>
      <c r="G147" s="208" t="s">
        <v>183</v>
      </c>
      <c r="H147" s="209">
        <v>0.371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46</v>
      </c>
      <c r="O147" s="72"/>
      <c r="P147" s="215">
        <f>O147*H147</f>
        <v>0</v>
      </c>
      <c r="Q147" s="215">
        <v>1.7863599999999999</v>
      </c>
      <c r="R147" s="215">
        <f>Q147*H147</f>
        <v>0.66273956000000001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184</v>
      </c>
      <c r="AT147" s="217" t="s">
        <v>180</v>
      </c>
      <c r="AU147" s="217" t="s">
        <v>185</v>
      </c>
      <c r="AY147" s="18" t="s">
        <v>177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185</v>
      </c>
      <c r="BK147" s="218">
        <f>ROUND(I147*H147,2)</f>
        <v>0</v>
      </c>
      <c r="BL147" s="18" t="s">
        <v>184</v>
      </c>
      <c r="BM147" s="217" t="s">
        <v>186</v>
      </c>
    </row>
    <row r="148" spans="1:65" s="13" customFormat="1" ht="10.199999999999999">
      <c r="B148" s="219"/>
      <c r="C148" s="220"/>
      <c r="D148" s="221" t="s">
        <v>187</v>
      </c>
      <c r="E148" s="222" t="s">
        <v>1</v>
      </c>
      <c r="F148" s="223" t="s">
        <v>188</v>
      </c>
      <c r="G148" s="220"/>
      <c r="H148" s="222" t="s">
        <v>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187</v>
      </c>
      <c r="AU148" s="229" t="s">
        <v>185</v>
      </c>
      <c r="AV148" s="13" t="s">
        <v>88</v>
      </c>
      <c r="AW148" s="13" t="s">
        <v>36</v>
      </c>
      <c r="AX148" s="13" t="s">
        <v>80</v>
      </c>
      <c r="AY148" s="229" t="s">
        <v>177</v>
      </c>
    </row>
    <row r="149" spans="1:65" s="14" customFormat="1" ht="10.199999999999999">
      <c r="B149" s="230"/>
      <c r="C149" s="231"/>
      <c r="D149" s="221" t="s">
        <v>187</v>
      </c>
      <c r="E149" s="232" t="s">
        <v>1</v>
      </c>
      <c r="F149" s="233" t="s">
        <v>189</v>
      </c>
      <c r="G149" s="231"/>
      <c r="H149" s="234">
        <v>0.371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187</v>
      </c>
      <c r="AU149" s="240" t="s">
        <v>185</v>
      </c>
      <c r="AV149" s="14" t="s">
        <v>185</v>
      </c>
      <c r="AW149" s="14" t="s">
        <v>36</v>
      </c>
      <c r="AX149" s="14" t="s">
        <v>88</v>
      </c>
      <c r="AY149" s="240" t="s">
        <v>177</v>
      </c>
    </row>
    <row r="150" spans="1:65" s="2" customFormat="1" ht="21.75" customHeight="1">
      <c r="A150" s="35"/>
      <c r="B150" s="36"/>
      <c r="C150" s="205" t="s">
        <v>185</v>
      </c>
      <c r="D150" s="205" t="s">
        <v>180</v>
      </c>
      <c r="E150" s="206" t="s">
        <v>190</v>
      </c>
      <c r="F150" s="207" t="s">
        <v>191</v>
      </c>
      <c r="G150" s="208" t="s">
        <v>192</v>
      </c>
      <c r="H150" s="209">
        <v>2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46</v>
      </c>
      <c r="O150" s="72"/>
      <c r="P150" s="215">
        <f>O150*H150</f>
        <v>0</v>
      </c>
      <c r="Q150" s="215">
        <v>2.019E-2</v>
      </c>
      <c r="R150" s="215">
        <f>Q150*H150</f>
        <v>4.0379999999999999E-2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184</v>
      </c>
      <c r="AT150" s="217" t="s">
        <v>180</v>
      </c>
      <c r="AU150" s="217" t="s">
        <v>185</v>
      </c>
      <c r="AY150" s="18" t="s">
        <v>177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185</v>
      </c>
      <c r="BK150" s="218">
        <f>ROUND(I150*H150,2)</f>
        <v>0</v>
      </c>
      <c r="BL150" s="18" t="s">
        <v>184</v>
      </c>
      <c r="BM150" s="217" t="s">
        <v>193</v>
      </c>
    </row>
    <row r="151" spans="1:65" s="2" customFormat="1" ht="21.75" customHeight="1">
      <c r="A151" s="35"/>
      <c r="B151" s="36"/>
      <c r="C151" s="205" t="s">
        <v>178</v>
      </c>
      <c r="D151" s="205" t="s">
        <v>180</v>
      </c>
      <c r="E151" s="206" t="s">
        <v>194</v>
      </c>
      <c r="F151" s="207" t="s">
        <v>195</v>
      </c>
      <c r="G151" s="208" t="s">
        <v>192</v>
      </c>
      <c r="H151" s="209">
        <v>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46</v>
      </c>
      <c r="O151" s="72"/>
      <c r="P151" s="215">
        <f>O151*H151</f>
        <v>0</v>
      </c>
      <c r="Q151" s="215">
        <v>4.2860000000000002E-2</v>
      </c>
      <c r="R151" s="215">
        <f>Q151*H151</f>
        <v>4.2860000000000002E-2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184</v>
      </c>
      <c r="AT151" s="217" t="s">
        <v>180</v>
      </c>
      <c r="AU151" s="217" t="s">
        <v>185</v>
      </c>
      <c r="AY151" s="18" t="s">
        <v>177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185</v>
      </c>
      <c r="BK151" s="218">
        <f>ROUND(I151*H151,2)</f>
        <v>0</v>
      </c>
      <c r="BL151" s="18" t="s">
        <v>184</v>
      </c>
      <c r="BM151" s="217" t="s">
        <v>196</v>
      </c>
    </row>
    <row r="152" spans="1:65" s="2" customFormat="1" ht="21.75" customHeight="1">
      <c r="A152" s="35"/>
      <c r="B152" s="36"/>
      <c r="C152" s="205" t="s">
        <v>184</v>
      </c>
      <c r="D152" s="205" t="s">
        <v>180</v>
      </c>
      <c r="E152" s="206" t="s">
        <v>197</v>
      </c>
      <c r="F152" s="207" t="s">
        <v>198</v>
      </c>
      <c r="G152" s="208" t="s">
        <v>192</v>
      </c>
      <c r="H152" s="209">
        <v>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46</v>
      </c>
      <c r="O152" s="72"/>
      <c r="P152" s="215">
        <f>O152*H152</f>
        <v>0</v>
      </c>
      <c r="Q152" s="215">
        <v>2.444E-2</v>
      </c>
      <c r="R152" s="215">
        <f>Q152*H152</f>
        <v>2.444E-2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184</v>
      </c>
      <c r="AT152" s="217" t="s">
        <v>180</v>
      </c>
      <c r="AU152" s="217" t="s">
        <v>185</v>
      </c>
      <c r="AY152" s="18" t="s">
        <v>177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185</v>
      </c>
      <c r="BK152" s="218">
        <f>ROUND(I152*H152,2)</f>
        <v>0</v>
      </c>
      <c r="BL152" s="18" t="s">
        <v>184</v>
      </c>
      <c r="BM152" s="217" t="s">
        <v>199</v>
      </c>
    </row>
    <row r="153" spans="1:65" s="2" customFormat="1" ht="16.5" customHeight="1">
      <c r="A153" s="35"/>
      <c r="B153" s="36"/>
      <c r="C153" s="205" t="s">
        <v>200</v>
      </c>
      <c r="D153" s="205" t="s">
        <v>180</v>
      </c>
      <c r="E153" s="206" t="s">
        <v>201</v>
      </c>
      <c r="F153" s="207" t="s">
        <v>202</v>
      </c>
      <c r="G153" s="208" t="s">
        <v>203</v>
      </c>
      <c r="H153" s="209">
        <v>5.35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46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184</v>
      </c>
      <c r="AT153" s="217" t="s">
        <v>180</v>
      </c>
      <c r="AU153" s="217" t="s">
        <v>185</v>
      </c>
      <c r="AY153" s="18" t="s">
        <v>177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185</v>
      </c>
      <c r="BK153" s="218">
        <f>ROUND(I153*H153,2)</f>
        <v>0</v>
      </c>
      <c r="BL153" s="18" t="s">
        <v>184</v>
      </c>
      <c r="BM153" s="217" t="s">
        <v>204</v>
      </c>
    </row>
    <row r="154" spans="1:65" s="13" customFormat="1" ht="10.199999999999999">
      <c r="B154" s="219"/>
      <c r="C154" s="220"/>
      <c r="D154" s="221" t="s">
        <v>187</v>
      </c>
      <c r="E154" s="222" t="s">
        <v>1</v>
      </c>
      <c r="F154" s="223" t="s">
        <v>205</v>
      </c>
      <c r="G154" s="220"/>
      <c r="H154" s="222" t="s">
        <v>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187</v>
      </c>
      <c r="AU154" s="229" t="s">
        <v>185</v>
      </c>
      <c r="AV154" s="13" t="s">
        <v>88</v>
      </c>
      <c r="AW154" s="13" t="s">
        <v>36</v>
      </c>
      <c r="AX154" s="13" t="s">
        <v>80</v>
      </c>
      <c r="AY154" s="229" t="s">
        <v>177</v>
      </c>
    </row>
    <row r="155" spans="1:65" s="14" customFormat="1" ht="10.199999999999999">
      <c r="B155" s="230"/>
      <c r="C155" s="231"/>
      <c r="D155" s="221" t="s">
        <v>187</v>
      </c>
      <c r="E155" s="232" t="s">
        <v>1</v>
      </c>
      <c r="F155" s="233" t="s">
        <v>206</v>
      </c>
      <c r="G155" s="231"/>
      <c r="H155" s="234">
        <v>5.35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187</v>
      </c>
      <c r="AU155" s="240" t="s">
        <v>185</v>
      </c>
      <c r="AV155" s="14" t="s">
        <v>185</v>
      </c>
      <c r="AW155" s="14" t="s">
        <v>36</v>
      </c>
      <c r="AX155" s="14" t="s">
        <v>88</v>
      </c>
      <c r="AY155" s="240" t="s">
        <v>177</v>
      </c>
    </row>
    <row r="156" spans="1:65" s="2" customFormat="1" ht="21.75" customHeight="1">
      <c r="A156" s="35"/>
      <c r="B156" s="36"/>
      <c r="C156" s="205" t="s">
        <v>207</v>
      </c>
      <c r="D156" s="205" t="s">
        <v>180</v>
      </c>
      <c r="E156" s="206" t="s">
        <v>208</v>
      </c>
      <c r="F156" s="207" t="s">
        <v>209</v>
      </c>
      <c r="G156" s="208" t="s">
        <v>210</v>
      </c>
      <c r="H156" s="209">
        <v>8.8010000000000002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46</v>
      </c>
      <c r="O156" s="72"/>
      <c r="P156" s="215">
        <f>O156*H156</f>
        <v>0</v>
      </c>
      <c r="Q156" s="215">
        <v>6.9819999999999993E-2</v>
      </c>
      <c r="R156" s="215">
        <f>Q156*H156</f>
        <v>0.61448581999999996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184</v>
      </c>
      <c r="AT156" s="217" t="s">
        <v>180</v>
      </c>
      <c r="AU156" s="217" t="s">
        <v>185</v>
      </c>
      <c r="AY156" s="18" t="s">
        <v>177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185</v>
      </c>
      <c r="BK156" s="218">
        <f>ROUND(I156*H156,2)</f>
        <v>0</v>
      </c>
      <c r="BL156" s="18" t="s">
        <v>184</v>
      </c>
      <c r="BM156" s="217" t="s">
        <v>211</v>
      </c>
    </row>
    <row r="157" spans="1:65" s="13" customFormat="1" ht="10.199999999999999">
      <c r="B157" s="219"/>
      <c r="C157" s="220"/>
      <c r="D157" s="221" t="s">
        <v>187</v>
      </c>
      <c r="E157" s="222" t="s">
        <v>1</v>
      </c>
      <c r="F157" s="223" t="s">
        <v>212</v>
      </c>
      <c r="G157" s="220"/>
      <c r="H157" s="222" t="s">
        <v>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187</v>
      </c>
      <c r="AU157" s="229" t="s">
        <v>185</v>
      </c>
      <c r="AV157" s="13" t="s">
        <v>88</v>
      </c>
      <c r="AW157" s="13" t="s">
        <v>36</v>
      </c>
      <c r="AX157" s="13" t="s">
        <v>80</v>
      </c>
      <c r="AY157" s="229" t="s">
        <v>177</v>
      </c>
    </row>
    <row r="158" spans="1:65" s="14" customFormat="1" ht="10.199999999999999">
      <c r="B158" s="230"/>
      <c r="C158" s="231"/>
      <c r="D158" s="221" t="s">
        <v>187</v>
      </c>
      <c r="E158" s="232" t="s">
        <v>1</v>
      </c>
      <c r="F158" s="233" t="s">
        <v>213</v>
      </c>
      <c r="G158" s="231"/>
      <c r="H158" s="234">
        <v>4.3609999999999998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187</v>
      </c>
      <c r="AU158" s="240" t="s">
        <v>185</v>
      </c>
      <c r="AV158" s="14" t="s">
        <v>185</v>
      </c>
      <c r="AW158" s="14" t="s">
        <v>36</v>
      </c>
      <c r="AX158" s="14" t="s">
        <v>80</v>
      </c>
      <c r="AY158" s="240" t="s">
        <v>177</v>
      </c>
    </row>
    <row r="159" spans="1:65" s="14" customFormat="1" ht="10.199999999999999">
      <c r="B159" s="230"/>
      <c r="C159" s="231"/>
      <c r="D159" s="221" t="s">
        <v>187</v>
      </c>
      <c r="E159" s="232" t="s">
        <v>1</v>
      </c>
      <c r="F159" s="233" t="s">
        <v>214</v>
      </c>
      <c r="G159" s="231"/>
      <c r="H159" s="234">
        <v>1.1220000000000001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187</v>
      </c>
      <c r="AU159" s="240" t="s">
        <v>185</v>
      </c>
      <c r="AV159" s="14" t="s">
        <v>185</v>
      </c>
      <c r="AW159" s="14" t="s">
        <v>36</v>
      </c>
      <c r="AX159" s="14" t="s">
        <v>80</v>
      </c>
      <c r="AY159" s="240" t="s">
        <v>177</v>
      </c>
    </row>
    <row r="160" spans="1:65" s="13" customFormat="1" ht="10.199999999999999">
      <c r="B160" s="219"/>
      <c r="C160" s="220"/>
      <c r="D160" s="221" t="s">
        <v>187</v>
      </c>
      <c r="E160" s="222" t="s">
        <v>1</v>
      </c>
      <c r="F160" s="223" t="s">
        <v>215</v>
      </c>
      <c r="G160" s="220"/>
      <c r="H160" s="222" t="s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187</v>
      </c>
      <c r="AU160" s="229" t="s">
        <v>185</v>
      </c>
      <c r="AV160" s="13" t="s">
        <v>88</v>
      </c>
      <c r="AW160" s="13" t="s">
        <v>36</v>
      </c>
      <c r="AX160" s="13" t="s">
        <v>80</v>
      </c>
      <c r="AY160" s="229" t="s">
        <v>177</v>
      </c>
    </row>
    <row r="161" spans="1:65" s="14" customFormat="1" ht="10.199999999999999">
      <c r="B161" s="230"/>
      <c r="C161" s="231"/>
      <c r="D161" s="221" t="s">
        <v>187</v>
      </c>
      <c r="E161" s="232" t="s">
        <v>1</v>
      </c>
      <c r="F161" s="233" t="s">
        <v>216</v>
      </c>
      <c r="G161" s="231"/>
      <c r="H161" s="234">
        <v>3.3180000000000001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187</v>
      </c>
      <c r="AU161" s="240" t="s">
        <v>185</v>
      </c>
      <c r="AV161" s="14" t="s">
        <v>185</v>
      </c>
      <c r="AW161" s="14" t="s">
        <v>36</v>
      </c>
      <c r="AX161" s="14" t="s">
        <v>80</v>
      </c>
      <c r="AY161" s="240" t="s">
        <v>177</v>
      </c>
    </row>
    <row r="162" spans="1:65" s="15" customFormat="1" ht="10.199999999999999">
      <c r="B162" s="241"/>
      <c r="C162" s="242"/>
      <c r="D162" s="221" t="s">
        <v>187</v>
      </c>
      <c r="E162" s="243" t="s">
        <v>1</v>
      </c>
      <c r="F162" s="244" t="s">
        <v>217</v>
      </c>
      <c r="G162" s="242"/>
      <c r="H162" s="245">
        <v>8.8010000000000002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187</v>
      </c>
      <c r="AU162" s="251" t="s">
        <v>185</v>
      </c>
      <c r="AV162" s="15" t="s">
        <v>184</v>
      </c>
      <c r="AW162" s="15" t="s">
        <v>36</v>
      </c>
      <c r="AX162" s="15" t="s">
        <v>88</v>
      </c>
      <c r="AY162" s="251" t="s">
        <v>177</v>
      </c>
    </row>
    <row r="163" spans="1:65" s="2" customFormat="1" ht="21.75" customHeight="1">
      <c r="A163" s="35"/>
      <c r="B163" s="36"/>
      <c r="C163" s="205" t="s">
        <v>218</v>
      </c>
      <c r="D163" s="205" t="s">
        <v>180</v>
      </c>
      <c r="E163" s="206" t="s">
        <v>219</v>
      </c>
      <c r="F163" s="207" t="s">
        <v>220</v>
      </c>
      <c r="G163" s="208" t="s">
        <v>210</v>
      </c>
      <c r="H163" s="209">
        <v>10.252000000000001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46</v>
      </c>
      <c r="O163" s="72"/>
      <c r="P163" s="215">
        <f>O163*H163</f>
        <v>0</v>
      </c>
      <c r="Q163" s="215">
        <v>8.7069999999999995E-2</v>
      </c>
      <c r="R163" s="215">
        <f>Q163*H163</f>
        <v>0.89264164000000001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184</v>
      </c>
      <c r="AT163" s="217" t="s">
        <v>180</v>
      </c>
      <c r="AU163" s="217" t="s">
        <v>185</v>
      </c>
      <c r="AY163" s="18" t="s">
        <v>177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185</v>
      </c>
      <c r="BK163" s="218">
        <f>ROUND(I163*H163,2)</f>
        <v>0</v>
      </c>
      <c r="BL163" s="18" t="s">
        <v>184</v>
      </c>
      <c r="BM163" s="217" t="s">
        <v>221</v>
      </c>
    </row>
    <row r="164" spans="1:65" s="13" customFormat="1" ht="10.199999999999999">
      <c r="B164" s="219"/>
      <c r="C164" s="220"/>
      <c r="D164" s="221" t="s">
        <v>187</v>
      </c>
      <c r="E164" s="222" t="s">
        <v>1</v>
      </c>
      <c r="F164" s="223" t="s">
        <v>222</v>
      </c>
      <c r="G164" s="220"/>
      <c r="H164" s="222" t="s">
        <v>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187</v>
      </c>
      <c r="AU164" s="229" t="s">
        <v>185</v>
      </c>
      <c r="AV164" s="13" t="s">
        <v>88</v>
      </c>
      <c r="AW164" s="13" t="s">
        <v>36</v>
      </c>
      <c r="AX164" s="13" t="s">
        <v>80</v>
      </c>
      <c r="AY164" s="229" t="s">
        <v>177</v>
      </c>
    </row>
    <row r="165" spans="1:65" s="14" customFormat="1" ht="10.199999999999999">
      <c r="B165" s="230"/>
      <c r="C165" s="231"/>
      <c r="D165" s="221" t="s">
        <v>187</v>
      </c>
      <c r="E165" s="232" t="s">
        <v>1</v>
      </c>
      <c r="F165" s="233" t="s">
        <v>223</v>
      </c>
      <c r="G165" s="231"/>
      <c r="H165" s="234">
        <v>17.289000000000001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187</v>
      </c>
      <c r="AU165" s="240" t="s">
        <v>185</v>
      </c>
      <c r="AV165" s="14" t="s">
        <v>185</v>
      </c>
      <c r="AW165" s="14" t="s">
        <v>36</v>
      </c>
      <c r="AX165" s="14" t="s">
        <v>80</v>
      </c>
      <c r="AY165" s="240" t="s">
        <v>177</v>
      </c>
    </row>
    <row r="166" spans="1:65" s="13" customFormat="1" ht="10.199999999999999">
      <c r="B166" s="219"/>
      <c r="C166" s="220"/>
      <c r="D166" s="221" t="s">
        <v>187</v>
      </c>
      <c r="E166" s="222" t="s">
        <v>1</v>
      </c>
      <c r="F166" s="223" t="s">
        <v>224</v>
      </c>
      <c r="G166" s="220"/>
      <c r="H166" s="222" t="s">
        <v>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187</v>
      </c>
      <c r="AU166" s="229" t="s">
        <v>185</v>
      </c>
      <c r="AV166" s="13" t="s">
        <v>88</v>
      </c>
      <c r="AW166" s="13" t="s">
        <v>36</v>
      </c>
      <c r="AX166" s="13" t="s">
        <v>80</v>
      </c>
      <c r="AY166" s="229" t="s">
        <v>177</v>
      </c>
    </row>
    <row r="167" spans="1:65" s="14" customFormat="1" ht="10.199999999999999">
      <c r="B167" s="230"/>
      <c r="C167" s="231"/>
      <c r="D167" s="221" t="s">
        <v>187</v>
      </c>
      <c r="E167" s="232" t="s">
        <v>1</v>
      </c>
      <c r="F167" s="233" t="s">
        <v>225</v>
      </c>
      <c r="G167" s="231"/>
      <c r="H167" s="234">
        <v>-7.0369999999999999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187</v>
      </c>
      <c r="AU167" s="240" t="s">
        <v>185</v>
      </c>
      <c r="AV167" s="14" t="s">
        <v>185</v>
      </c>
      <c r="AW167" s="14" t="s">
        <v>36</v>
      </c>
      <c r="AX167" s="14" t="s">
        <v>80</v>
      </c>
      <c r="AY167" s="240" t="s">
        <v>177</v>
      </c>
    </row>
    <row r="168" spans="1:65" s="15" customFormat="1" ht="10.199999999999999">
      <c r="B168" s="241"/>
      <c r="C168" s="242"/>
      <c r="D168" s="221" t="s">
        <v>187</v>
      </c>
      <c r="E168" s="243" t="s">
        <v>1</v>
      </c>
      <c r="F168" s="244" t="s">
        <v>217</v>
      </c>
      <c r="G168" s="242"/>
      <c r="H168" s="245">
        <v>10.252000000000001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187</v>
      </c>
      <c r="AU168" s="251" t="s">
        <v>185</v>
      </c>
      <c r="AV168" s="15" t="s">
        <v>184</v>
      </c>
      <c r="AW168" s="15" t="s">
        <v>36</v>
      </c>
      <c r="AX168" s="15" t="s">
        <v>88</v>
      </c>
      <c r="AY168" s="251" t="s">
        <v>177</v>
      </c>
    </row>
    <row r="169" spans="1:65" s="2" customFormat="1" ht="21.75" customHeight="1">
      <c r="A169" s="35"/>
      <c r="B169" s="36"/>
      <c r="C169" s="205" t="s">
        <v>226</v>
      </c>
      <c r="D169" s="205" t="s">
        <v>180</v>
      </c>
      <c r="E169" s="206" t="s">
        <v>227</v>
      </c>
      <c r="F169" s="207" t="s">
        <v>228</v>
      </c>
      <c r="G169" s="208" t="s">
        <v>210</v>
      </c>
      <c r="H169" s="209">
        <v>15.423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46</v>
      </c>
      <c r="O169" s="72"/>
      <c r="P169" s="215">
        <f>O169*H169</f>
        <v>0</v>
      </c>
      <c r="Q169" s="215">
        <v>0.10421999999999999</v>
      </c>
      <c r="R169" s="215">
        <f>Q169*H169</f>
        <v>1.6073850599999999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184</v>
      </c>
      <c r="AT169" s="217" t="s">
        <v>180</v>
      </c>
      <c r="AU169" s="217" t="s">
        <v>185</v>
      </c>
      <c r="AY169" s="18" t="s">
        <v>177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185</v>
      </c>
      <c r="BK169" s="218">
        <f>ROUND(I169*H169,2)</f>
        <v>0</v>
      </c>
      <c r="BL169" s="18" t="s">
        <v>184</v>
      </c>
      <c r="BM169" s="217" t="s">
        <v>229</v>
      </c>
    </row>
    <row r="170" spans="1:65" s="13" customFormat="1" ht="10.199999999999999">
      <c r="B170" s="219"/>
      <c r="C170" s="220"/>
      <c r="D170" s="221" t="s">
        <v>187</v>
      </c>
      <c r="E170" s="222" t="s">
        <v>1</v>
      </c>
      <c r="F170" s="223" t="s">
        <v>230</v>
      </c>
      <c r="G170" s="220"/>
      <c r="H170" s="222" t="s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187</v>
      </c>
      <c r="AU170" s="229" t="s">
        <v>185</v>
      </c>
      <c r="AV170" s="13" t="s">
        <v>88</v>
      </c>
      <c r="AW170" s="13" t="s">
        <v>36</v>
      </c>
      <c r="AX170" s="13" t="s">
        <v>80</v>
      </c>
      <c r="AY170" s="229" t="s">
        <v>177</v>
      </c>
    </row>
    <row r="171" spans="1:65" s="14" customFormat="1" ht="10.199999999999999">
      <c r="B171" s="230"/>
      <c r="C171" s="231"/>
      <c r="D171" s="221" t="s">
        <v>187</v>
      </c>
      <c r="E171" s="232" t="s">
        <v>1</v>
      </c>
      <c r="F171" s="233" t="s">
        <v>231</v>
      </c>
      <c r="G171" s="231"/>
      <c r="H171" s="234">
        <v>17.882999999999999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187</v>
      </c>
      <c r="AU171" s="240" t="s">
        <v>185</v>
      </c>
      <c r="AV171" s="14" t="s">
        <v>185</v>
      </c>
      <c r="AW171" s="14" t="s">
        <v>36</v>
      </c>
      <c r="AX171" s="14" t="s">
        <v>80</v>
      </c>
      <c r="AY171" s="240" t="s">
        <v>177</v>
      </c>
    </row>
    <row r="172" spans="1:65" s="14" customFormat="1" ht="10.199999999999999">
      <c r="B172" s="230"/>
      <c r="C172" s="231"/>
      <c r="D172" s="221" t="s">
        <v>187</v>
      </c>
      <c r="E172" s="232" t="s">
        <v>1</v>
      </c>
      <c r="F172" s="233" t="s">
        <v>232</v>
      </c>
      <c r="G172" s="231"/>
      <c r="H172" s="234">
        <v>-2.46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187</v>
      </c>
      <c r="AU172" s="240" t="s">
        <v>185</v>
      </c>
      <c r="AV172" s="14" t="s">
        <v>185</v>
      </c>
      <c r="AW172" s="14" t="s">
        <v>36</v>
      </c>
      <c r="AX172" s="14" t="s">
        <v>80</v>
      </c>
      <c r="AY172" s="240" t="s">
        <v>177</v>
      </c>
    </row>
    <row r="173" spans="1:65" s="15" customFormat="1" ht="10.199999999999999">
      <c r="B173" s="241"/>
      <c r="C173" s="242"/>
      <c r="D173" s="221" t="s">
        <v>187</v>
      </c>
      <c r="E173" s="243" t="s">
        <v>1</v>
      </c>
      <c r="F173" s="244" t="s">
        <v>217</v>
      </c>
      <c r="G173" s="242"/>
      <c r="H173" s="245">
        <v>15.423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187</v>
      </c>
      <c r="AU173" s="251" t="s">
        <v>185</v>
      </c>
      <c r="AV173" s="15" t="s">
        <v>184</v>
      </c>
      <c r="AW173" s="15" t="s">
        <v>36</v>
      </c>
      <c r="AX173" s="15" t="s">
        <v>88</v>
      </c>
      <c r="AY173" s="251" t="s">
        <v>177</v>
      </c>
    </row>
    <row r="174" spans="1:65" s="2" customFormat="1" ht="21.75" customHeight="1">
      <c r="A174" s="35"/>
      <c r="B174" s="36"/>
      <c r="C174" s="205" t="s">
        <v>233</v>
      </c>
      <c r="D174" s="205" t="s">
        <v>180</v>
      </c>
      <c r="E174" s="206" t="s">
        <v>234</v>
      </c>
      <c r="F174" s="207" t="s">
        <v>235</v>
      </c>
      <c r="G174" s="208" t="s">
        <v>203</v>
      </c>
      <c r="H174" s="209">
        <v>2.8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46</v>
      </c>
      <c r="O174" s="72"/>
      <c r="P174" s="215">
        <f>O174*H174</f>
        <v>0</v>
      </c>
      <c r="Q174" s="215">
        <v>8.0000000000000007E-5</v>
      </c>
      <c r="R174" s="215">
        <f>Q174*H174</f>
        <v>2.24E-4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184</v>
      </c>
      <c r="AT174" s="217" t="s">
        <v>180</v>
      </c>
      <c r="AU174" s="217" t="s">
        <v>185</v>
      </c>
      <c r="AY174" s="18" t="s">
        <v>177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185</v>
      </c>
      <c r="BK174" s="218">
        <f>ROUND(I174*H174,2)</f>
        <v>0</v>
      </c>
      <c r="BL174" s="18" t="s">
        <v>184</v>
      </c>
      <c r="BM174" s="217" t="s">
        <v>236</v>
      </c>
    </row>
    <row r="175" spans="1:65" s="2" customFormat="1" ht="21.75" customHeight="1">
      <c r="A175" s="35"/>
      <c r="B175" s="36"/>
      <c r="C175" s="205" t="s">
        <v>114</v>
      </c>
      <c r="D175" s="205" t="s">
        <v>180</v>
      </c>
      <c r="E175" s="206" t="s">
        <v>237</v>
      </c>
      <c r="F175" s="207" t="s">
        <v>238</v>
      </c>
      <c r="G175" s="208" t="s">
        <v>203</v>
      </c>
      <c r="H175" s="209">
        <v>13.9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46</v>
      </c>
      <c r="O175" s="72"/>
      <c r="P175" s="215">
        <f>O175*H175</f>
        <v>0</v>
      </c>
      <c r="Q175" s="215">
        <v>1.2E-4</v>
      </c>
      <c r="R175" s="215">
        <f>Q175*H175</f>
        <v>1.668E-3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184</v>
      </c>
      <c r="AT175" s="217" t="s">
        <v>180</v>
      </c>
      <c r="AU175" s="217" t="s">
        <v>185</v>
      </c>
      <c r="AY175" s="18" t="s">
        <v>177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185</v>
      </c>
      <c r="BK175" s="218">
        <f>ROUND(I175*H175,2)</f>
        <v>0</v>
      </c>
      <c r="BL175" s="18" t="s">
        <v>184</v>
      </c>
      <c r="BM175" s="217" t="s">
        <v>239</v>
      </c>
    </row>
    <row r="176" spans="1:65" s="2" customFormat="1" ht="21.75" customHeight="1">
      <c r="A176" s="35"/>
      <c r="B176" s="36"/>
      <c r="C176" s="205" t="s">
        <v>117</v>
      </c>
      <c r="D176" s="205" t="s">
        <v>180</v>
      </c>
      <c r="E176" s="206" t="s">
        <v>240</v>
      </c>
      <c r="F176" s="207" t="s">
        <v>241</v>
      </c>
      <c r="G176" s="208" t="s">
        <v>203</v>
      </c>
      <c r="H176" s="209">
        <v>14.4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46</v>
      </c>
      <c r="O176" s="72"/>
      <c r="P176" s="215">
        <f>O176*H176</f>
        <v>0</v>
      </c>
      <c r="Q176" s="215">
        <v>2.0000000000000001E-4</v>
      </c>
      <c r="R176" s="215">
        <f>Q176*H176</f>
        <v>2.8800000000000002E-3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184</v>
      </c>
      <c r="AT176" s="217" t="s">
        <v>180</v>
      </c>
      <c r="AU176" s="217" t="s">
        <v>185</v>
      </c>
      <c r="AY176" s="18" t="s">
        <v>177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185</v>
      </c>
      <c r="BK176" s="218">
        <f>ROUND(I176*H176,2)</f>
        <v>0</v>
      </c>
      <c r="BL176" s="18" t="s">
        <v>184</v>
      </c>
      <c r="BM176" s="217" t="s">
        <v>242</v>
      </c>
    </row>
    <row r="177" spans="1:65" s="12" customFormat="1" ht="22.8" customHeight="1">
      <c r="B177" s="189"/>
      <c r="C177" s="190"/>
      <c r="D177" s="191" t="s">
        <v>79</v>
      </c>
      <c r="E177" s="203" t="s">
        <v>207</v>
      </c>
      <c r="F177" s="203" t="s">
        <v>243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SUM(P178:P251)</f>
        <v>0</v>
      </c>
      <c r="Q177" s="197"/>
      <c r="R177" s="198">
        <f>SUM(R178:R251)</f>
        <v>4.58917822</v>
      </c>
      <c r="S177" s="197"/>
      <c r="T177" s="199">
        <f>SUM(T178:T251)</f>
        <v>0</v>
      </c>
      <c r="AR177" s="200" t="s">
        <v>88</v>
      </c>
      <c r="AT177" s="201" t="s">
        <v>79</v>
      </c>
      <c r="AU177" s="201" t="s">
        <v>88</v>
      </c>
      <c r="AY177" s="200" t="s">
        <v>177</v>
      </c>
      <c r="BK177" s="202">
        <f>SUM(BK178:BK251)</f>
        <v>0</v>
      </c>
    </row>
    <row r="178" spans="1:65" s="2" customFormat="1" ht="21.75" customHeight="1">
      <c r="A178" s="35"/>
      <c r="B178" s="36"/>
      <c r="C178" s="205" t="s">
        <v>120</v>
      </c>
      <c r="D178" s="205" t="s">
        <v>180</v>
      </c>
      <c r="E178" s="206" t="s">
        <v>244</v>
      </c>
      <c r="F178" s="207" t="s">
        <v>245</v>
      </c>
      <c r="G178" s="208" t="s">
        <v>210</v>
      </c>
      <c r="H178" s="209">
        <v>35.700000000000003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46</v>
      </c>
      <c r="O178" s="72"/>
      <c r="P178" s="215">
        <f>O178*H178</f>
        <v>0</v>
      </c>
      <c r="Q178" s="215">
        <v>2.5999999999999998E-4</v>
      </c>
      <c r="R178" s="215">
        <f>Q178*H178</f>
        <v>9.2820000000000003E-3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184</v>
      </c>
      <c r="AT178" s="217" t="s">
        <v>180</v>
      </c>
      <c r="AU178" s="217" t="s">
        <v>185</v>
      </c>
      <c r="AY178" s="18" t="s">
        <v>177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185</v>
      </c>
      <c r="BK178" s="218">
        <f>ROUND(I178*H178,2)</f>
        <v>0</v>
      </c>
      <c r="BL178" s="18" t="s">
        <v>184</v>
      </c>
      <c r="BM178" s="217" t="s">
        <v>246</v>
      </c>
    </row>
    <row r="179" spans="1:65" s="14" customFormat="1" ht="10.199999999999999">
      <c r="B179" s="230"/>
      <c r="C179" s="231"/>
      <c r="D179" s="221" t="s">
        <v>187</v>
      </c>
      <c r="E179" s="232" t="s">
        <v>1</v>
      </c>
      <c r="F179" s="233" t="s">
        <v>247</v>
      </c>
      <c r="G179" s="231"/>
      <c r="H179" s="234">
        <v>35.700000000000003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187</v>
      </c>
      <c r="AU179" s="240" t="s">
        <v>185</v>
      </c>
      <c r="AV179" s="14" t="s">
        <v>185</v>
      </c>
      <c r="AW179" s="14" t="s">
        <v>36</v>
      </c>
      <c r="AX179" s="14" t="s">
        <v>88</v>
      </c>
      <c r="AY179" s="240" t="s">
        <v>177</v>
      </c>
    </row>
    <row r="180" spans="1:65" s="2" customFormat="1" ht="16.5" customHeight="1">
      <c r="A180" s="35"/>
      <c r="B180" s="36"/>
      <c r="C180" s="205" t="s">
        <v>123</v>
      </c>
      <c r="D180" s="205" t="s">
        <v>180</v>
      </c>
      <c r="E180" s="206" t="s">
        <v>248</v>
      </c>
      <c r="F180" s="207" t="s">
        <v>249</v>
      </c>
      <c r="G180" s="208" t="s">
        <v>210</v>
      </c>
      <c r="H180" s="209">
        <v>4.71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46</v>
      </c>
      <c r="O180" s="72"/>
      <c r="P180" s="215">
        <f>O180*H180</f>
        <v>0</v>
      </c>
      <c r="Q180" s="215">
        <v>0.04</v>
      </c>
      <c r="R180" s="215">
        <f>Q180*H180</f>
        <v>0.18840000000000001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184</v>
      </c>
      <c r="AT180" s="217" t="s">
        <v>180</v>
      </c>
      <c r="AU180" s="217" t="s">
        <v>185</v>
      </c>
      <c r="AY180" s="18" t="s">
        <v>177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185</v>
      </c>
      <c r="BK180" s="218">
        <f>ROUND(I180*H180,2)</f>
        <v>0</v>
      </c>
      <c r="BL180" s="18" t="s">
        <v>184</v>
      </c>
      <c r="BM180" s="217" t="s">
        <v>250</v>
      </c>
    </row>
    <row r="181" spans="1:65" s="13" customFormat="1" ht="10.199999999999999">
      <c r="B181" s="219"/>
      <c r="C181" s="220"/>
      <c r="D181" s="221" t="s">
        <v>187</v>
      </c>
      <c r="E181" s="222" t="s">
        <v>1</v>
      </c>
      <c r="F181" s="223" t="s">
        <v>251</v>
      </c>
      <c r="G181" s="220"/>
      <c r="H181" s="222" t="s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187</v>
      </c>
      <c r="AU181" s="229" t="s">
        <v>185</v>
      </c>
      <c r="AV181" s="13" t="s">
        <v>88</v>
      </c>
      <c r="AW181" s="13" t="s">
        <v>36</v>
      </c>
      <c r="AX181" s="13" t="s">
        <v>80</v>
      </c>
      <c r="AY181" s="229" t="s">
        <v>177</v>
      </c>
    </row>
    <row r="182" spans="1:65" s="14" customFormat="1" ht="10.199999999999999">
      <c r="B182" s="230"/>
      <c r="C182" s="231"/>
      <c r="D182" s="221" t="s">
        <v>187</v>
      </c>
      <c r="E182" s="232" t="s">
        <v>1</v>
      </c>
      <c r="F182" s="233" t="s">
        <v>252</v>
      </c>
      <c r="G182" s="231"/>
      <c r="H182" s="234">
        <v>2.71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187</v>
      </c>
      <c r="AU182" s="240" t="s">
        <v>185</v>
      </c>
      <c r="AV182" s="14" t="s">
        <v>185</v>
      </c>
      <c r="AW182" s="14" t="s">
        <v>36</v>
      </c>
      <c r="AX182" s="14" t="s">
        <v>80</v>
      </c>
      <c r="AY182" s="240" t="s">
        <v>177</v>
      </c>
    </row>
    <row r="183" spans="1:65" s="13" customFormat="1" ht="10.199999999999999">
      <c r="B183" s="219"/>
      <c r="C183" s="220"/>
      <c r="D183" s="221" t="s">
        <v>187</v>
      </c>
      <c r="E183" s="222" t="s">
        <v>1</v>
      </c>
      <c r="F183" s="223" t="s">
        <v>253</v>
      </c>
      <c r="G183" s="220"/>
      <c r="H183" s="222" t="s">
        <v>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187</v>
      </c>
      <c r="AU183" s="229" t="s">
        <v>185</v>
      </c>
      <c r="AV183" s="13" t="s">
        <v>88</v>
      </c>
      <c r="AW183" s="13" t="s">
        <v>36</v>
      </c>
      <c r="AX183" s="13" t="s">
        <v>80</v>
      </c>
      <c r="AY183" s="229" t="s">
        <v>177</v>
      </c>
    </row>
    <row r="184" spans="1:65" s="14" customFormat="1" ht="10.199999999999999">
      <c r="B184" s="230"/>
      <c r="C184" s="231"/>
      <c r="D184" s="221" t="s">
        <v>187</v>
      </c>
      <c r="E184" s="232" t="s">
        <v>1</v>
      </c>
      <c r="F184" s="233" t="s">
        <v>254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187</v>
      </c>
      <c r="AU184" s="240" t="s">
        <v>185</v>
      </c>
      <c r="AV184" s="14" t="s">
        <v>185</v>
      </c>
      <c r="AW184" s="14" t="s">
        <v>36</v>
      </c>
      <c r="AX184" s="14" t="s">
        <v>80</v>
      </c>
      <c r="AY184" s="240" t="s">
        <v>177</v>
      </c>
    </row>
    <row r="185" spans="1:65" s="15" customFormat="1" ht="10.199999999999999">
      <c r="B185" s="241"/>
      <c r="C185" s="242"/>
      <c r="D185" s="221" t="s">
        <v>187</v>
      </c>
      <c r="E185" s="243" t="s">
        <v>1</v>
      </c>
      <c r="F185" s="244" t="s">
        <v>217</v>
      </c>
      <c r="G185" s="242"/>
      <c r="H185" s="245">
        <v>4.71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187</v>
      </c>
      <c r="AU185" s="251" t="s">
        <v>185</v>
      </c>
      <c r="AV185" s="15" t="s">
        <v>184</v>
      </c>
      <c r="AW185" s="15" t="s">
        <v>36</v>
      </c>
      <c r="AX185" s="15" t="s">
        <v>88</v>
      </c>
      <c r="AY185" s="251" t="s">
        <v>177</v>
      </c>
    </row>
    <row r="186" spans="1:65" s="2" customFormat="1" ht="21.75" customHeight="1">
      <c r="A186" s="35"/>
      <c r="B186" s="36"/>
      <c r="C186" s="205" t="s">
        <v>255</v>
      </c>
      <c r="D186" s="205" t="s">
        <v>180</v>
      </c>
      <c r="E186" s="206" t="s">
        <v>256</v>
      </c>
      <c r="F186" s="207" t="s">
        <v>257</v>
      </c>
      <c r="G186" s="208" t="s">
        <v>210</v>
      </c>
      <c r="H186" s="209">
        <v>35.700000000000003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46</v>
      </c>
      <c r="O186" s="72"/>
      <c r="P186" s="215">
        <f>O186*H186</f>
        <v>0</v>
      </c>
      <c r="Q186" s="215">
        <v>4.8900000000000002E-3</v>
      </c>
      <c r="R186" s="215">
        <f>Q186*H186</f>
        <v>0.17457300000000003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184</v>
      </c>
      <c r="AT186" s="217" t="s">
        <v>180</v>
      </c>
      <c r="AU186" s="217" t="s">
        <v>185</v>
      </c>
      <c r="AY186" s="18" t="s">
        <v>177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185</v>
      </c>
      <c r="BK186" s="218">
        <f>ROUND(I186*H186,2)</f>
        <v>0</v>
      </c>
      <c r="BL186" s="18" t="s">
        <v>184</v>
      </c>
      <c r="BM186" s="217" t="s">
        <v>258</v>
      </c>
    </row>
    <row r="187" spans="1:65" s="14" customFormat="1" ht="10.199999999999999">
      <c r="B187" s="230"/>
      <c r="C187" s="231"/>
      <c r="D187" s="221" t="s">
        <v>187</v>
      </c>
      <c r="E187" s="232" t="s">
        <v>1</v>
      </c>
      <c r="F187" s="233" t="s">
        <v>259</v>
      </c>
      <c r="G187" s="231"/>
      <c r="H187" s="234">
        <v>35.700000000000003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187</v>
      </c>
      <c r="AU187" s="240" t="s">
        <v>185</v>
      </c>
      <c r="AV187" s="14" t="s">
        <v>185</v>
      </c>
      <c r="AW187" s="14" t="s">
        <v>36</v>
      </c>
      <c r="AX187" s="14" t="s">
        <v>88</v>
      </c>
      <c r="AY187" s="240" t="s">
        <v>177</v>
      </c>
    </row>
    <row r="188" spans="1:65" s="2" customFormat="1" ht="21.75" customHeight="1">
      <c r="A188" s="35"/>
      <c r="B188" s="36"/>
      <c r="C188" s="205" t="s">
        <v>8</v>
      </c>
      <c r="D188" s="205" t="s">
        <v>180</v>
      </c>
      <c r="E188" s="206" t="s">
        <v>260</v>
      </c>
      <c r="F188" s="207" t="s">
        <v>261</v>
      </c>
      <c r="G188" s="208" t="s">
        <v>210</v>
      </c>
      <c r="H188" s="209">
        <v>35.700000000000003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46</v>
      </c>
      <c r="O188" s="72"/>
      <c r="P188" s="215">
        <f>O188*H188</f>
        <v>0</v>
      </c>
      <c r="Q188" s="215">
        <v>3.0000000000000001E-3</v>
      </c>
      <c r="R188" s="215">
        <f>Q188*H188</f>
        <v>0.10710000000000001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184</v>
      </c>
      <c r="AT188" s="217" t="s">
        <v>180</v>
      </c>
      <c r="AU188" s="217" t="s">
        <v>185</v>
      </c>
      <c r="AY188" s="18" t="s">
        <v>177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185</v>
      </c>
      <c r="BK188" s="218">
        <f>ROUND(I188*H188,2)</f>
        <v>0</v>
      </c>
      <c r="BL188" s="18" t="s">
        <v>184</v>
      </c>
      <c r="BM188" s="217" t="s">
        <v>262</v>
      </c>
    </row>
    <row r="189" spans="1:65" s="2" customFormat="1" ht="21.75" customHeight="1">
      <c r="A189" s="35"/>
      <c r="B189" s="36"/>
      <c r="C189" s="205" t="s">
        <v>263</v>
      </c>
      <c r="D189" s="205" t="s">
        <v>180</v>
      </c>
      <c r="E189" s="206" t="s">
        <v>264</v>
      </c>
      <c r="F189" s="207" t="s">
        <v>265</v>
      </c>
      <c r="G189" s="208" t="s">
        <v>210</v>
      </c>
      <c r="H189" s="209">
        <v>48.143999999999998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46</v>
      </c>
      <c r="O189" s="72"/>
      <c r="P189" s="215">
        <f>O189*H189</f>
        <v>0</v>
      </c>
      <c r="Q189" s="215">
        <v>2.5999999999999998E-4</v>
      </c>
      <c r="R189" s="215">
        <f>Q189*H189</f>
        <v>1.2517439999999998E-2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184</v>
      </c>
      <c r="AT189" s="217" t="s">
        <v>180</v>
      </c>
      <c r="AU189" s="217" t="s">
        <v>185</v>
      </c>
      <c r="AY189" s="18" t="s">
        <v>177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185</v>
      </c>
      <c r="BK189" s="218">
        <f>ROUND(I189*H189,2)</f>
        <v>0</v>
      </c>
      <c r="BL189" s="18" t="s">
        <v>184</v>
      </c>
      <c r="BM189" s="217" t="s">
        <v>266</v>
      </c>
    </row>
    <row r="190" spans="1:65" s="13" customFormat="1" ht="10.199999999999999">
      <c r="B190" s="219"/>
      <c r="C190" s="220"/>
      <c r="D190" s="221" t="s">
        <v>187</v>
      </c>
      <c r="E190" s="222" t="s">
        <v>1</v>
      </c>
      <c r="F190" s="223" t="s">
        <v>267</v>
      </c>
      <c r="G190" s="220"/>
      <c r="H190" s="222" t="s">
        <v>1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187</v>
      </c>
      <c r="AU190" s="229" t="s">
        <v>185</v>
      </c>
      <c r="AV190" s="13" t="s">
        <v>88</v>
      </c>
      <c r="AW190" s="13" t="s">
        <v>36</v>
      </c>
      <c r="AX190" s="13" t="s">
        <v>80</v>
      </c>
      <c r="AY190" s="229" t="s">
        <v>177</v>
      </c>
    </row>
    <row r="191" spans="1:65" s="14" customFormat="1" ht="10.199999999999999">
      <c r="B191" s="230"/>
      <c r="C191" s="231"/>
      <c r="D191" s="221" t="s">
        <v>187</v>
      </c>
      <c r="E191" s="232" t="s">
        <v>1</v>
      </c>
      <c r="F191" s="233" t="s">
        <v>268</v>
      </c>
      <c r="G191" s="231"/>
      <c r="H191" s="234">
        <v>18.640999999999998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187</v>
      </c>
      <c r="AU191" s="240" t="s">
        <v>185</v>
      </c>
      <c r="AV191" s="14" t="s">
        <v>185</v>
      </c>
      <c r="AW191" s="14" t="s">
        <v>36</v>
      </c>
      <c r="AX191" s="14" t="s">
        <v>80</v>
      </c>
      <c r="AY191" s="240" t="s">
        <v>177</v>
      </c>
    </row>
    <row r="192" spans="1:65" s="14" customFormat="1" ht="10.199999999999999">
      <c r="B192" s="230"/>
      <c r="C192" s="231"/>
      <c r="D192" s="221" t="s">
        <v>187</v>
      </c>
      <c r="E192" s="232" t="s">
        <v>1</v>
      </c>
      <c r="F192" s="233" t="s">
        <v>269</v>
      </c>
      <c r="G192" s="231"/>
      <c r="H192" s="234">
        <v>-3.7120000000000002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187</v>
      </c>
      <c r="AU192" s="240" t="s">
        <v>185</v>
      </c>
      <c r="AV192" s="14" t="s">
        <v>185</v>
      </c>
      <c r="AW192" s="14" t="s">
        <v>36</v>
      </c>
      <c r="AX192" s="14" t="s">
        <v>80</v>
      </c>
      <c r="AY192" s="240" t="s">
        <v>177</v>
      </c>
    </row>
    <row r="193" spans="1:65" s="13" customFormat="1" ht="10.199999999999999">
      <c r="B193" s="219"/>
      <c r="C193" s="220"/>
      <c r="D193" s="221" t="s">
        <v>187</v>
      </c>
      <c r="E193" s="222" t="s">
        <v>1</v>
      </c>
      <c r="F193" s="223" t="s">
        <v>270</v>
      </c>
      <c r="G193" s="220"/>
      <c r="H193" s="222" t="s">
        <v>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187</v>
      </c>
      <c r="AU193" s="229" t="s">
        <v>185</v>
      </c>
      <c r="AV193" s="13" t="s">
        <v>88</v>
      </c>
      <c r="AW193" s="13" t="s">
        <v>36</v>
      </c>
      <c r="AX193" s="13" t="s">
        <v>80</v>
      </c>
      <c r="AY193" s="229" t="s">
        <v>177</v>
      </c>
    </row>
    <row r="194" spans="1:65" s="14" customFormat="1" ht="10.199999999999999">
      <c r="B194" s="230"/>
      <c r="C194" s="231"/>
      <c r="D194" s="221" t="s">
        <v>187</v>
      </c>
      <c r="E194" s="232" t="s">
        <v>1</v>
      </c>
      <c r="F194" s="233" t="s">
        <v>271</v>
      </c>
      <c r="G194" s="231"/>
      <c r="H194" s="234">
        <v>3.0859999999999999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187</v>
      </c>
      <c r="AU194" s="240" t="s">
        <v>185</v>
      </c>
      <c r="AV194" s="14" t="s">
        <v>185</v>
      </c>
      <c r="AW194" s="14" t="s">
        <v>36</v>
      </c>
      <c r="AX194" s="14" t="s">
        <v>80</v>
      </c>
      <c r="AY194" s="240" t="s">
        <v>177</v>
      </c>
    </row>
    <row r="195" spans="1:65" s="13" customFormat="1" ht="10.199999999999999">
      <c r="B195" s="219"/>
      <c r="C195" s="220"/>
      <c r="D195" s="221" t="s">
        <v>187</v>
      </c>
      <c r="E195" s="222" t="s">
        <v>1</v>
      </c>
      <c r="F195" s="223" t="s">
        <v>272</v>
      </c>
      <c r="G195" s="220"/>
      <c r="H195" s="222" t="s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187</v>
      </c>
      <c r="AU195" s="229" t="s">
        <v>185</v>
      </c>
      <c r="AV195" s="13" t="s">
        <v>88</v>
      </c>
      <c r="AW195" s="13" t="s">
        <v>36</v>
      </c>
      <c r="AX195" s="13" t="s">
        <v>80</v>
      </c>
      <c r="AY195" s="229" t="s">
        <v>177</v>
      </c>
    </row>
    <row r="196" spans="1:65" s="14" customFormat="1" ht="20.399999999999999">
      <c r="B196" s="230"/>
      <c r="C196" s="231"/>
      <c r="D196" s="221" t="s">
        <v>187</v>
      </c>
      <c r="E196" s="232" t="s">
        <v>1</v>
      </c>
      <c r="F196" s="233" t="s">
        <v>273</v>
      </c>
      <c r="G196" s="231"/>
      <c r="H196" s="234">
        <v>35.649000000000001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187</v>
      </c>
      <c r="AU196" s="240" t="s">
        <v>185</v>
      </c>
      <c r="AV196" s="14" t="s">
        <v>185</v>
      </c>
      <c r="AW196" s="14" t="s">
        <v>36</v>
      </c>
      <c r="AX196" s="14" t="s">
        <v>80</v>
      </c>
      <c r="AY196" s="240" t="s">
        <v>177</v>
      </c>
    </row>
    <row r="197" spans="1:65" s="14" customFormat="1" ht="10.199999999999999">
      <c r="B197" s="230"/>
      <c r="C197" s="231"/>
      <c r="D197" s="221" t="s">
        <v>187</v>
      </c>
      <c r="E197" s="232" t="s">
        <v>1</v>
      </c>
      <c r="F197" s="233" t="s">
        <v>274</v>
      </c>
      <c r="G197" s="231"/>
      <c r="H197" s="234">
        <v>-5.52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187</v>
      </c>
      <c r="AU197" s="240" t="s">
        <v>185</v>
      </c>
      <c r="AV197" s="14" t="s">
        <v>185</v>
      </c>
      <c r="AW197" s="14" t="s">
        <v>36</v>
      </c>
      <c r="AX197" s="14" t="s">
        <v>80</v>
      </c>
      <c r="AY197" s="240" t="s">
        <v>177</v>
      </c>
    </row>
    <row r="198" spans="1:65" s="15" customFormat="1" ht="10.199999999999999">
      <c r="B198" s="241"/>
      <c r="C198" s="242"/>
      <c r="D198" s="221" t="s">
        <v>187</v>
      </c>
      <c r="E198" s="243" t="s">
        <v>1</v>
      </c>
      <c r="F198" s="244" t="s">
        <v>217</v>
      </c>
      <c r="G198" s="242"/>
      <c r="H198" s="245">
        <v>48.143999999999998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187</v>
      </c>
      <c r="AU198" s="251" t="s">
        <v>185</v>
      </c>
      <c r="AV198" s="15" t="s">
        <v>184</v>
      </c>
      <c r="AW198" s="15" t="s">
        <v>36</v>
      </c>
      <c r="AX198" s="15" t="s">
        <v>88</v>
      </c>
      <c r="AY198" s="251" t="s">
        <v>177</v>
      </c>
    </row>
    <row r="199" spans="1:65" s="2" customFormat="1" ht="16.5" customHeight="1">
      <c r="A199" s="35"/>
      <c r="B199" s="36"/>
      <c r="C199" s="205" t="s">
        <v>275</v>
      </c>
      <c r="D199" s="205" t="s">
        <v>180</v>
      </c>
      <c r="E199" s="206" t="s">
        <v>276</v>
      </c>
      <c r="F199" s="207" t="s">
        <v>277</v>
      </c>
      <c r="G199" s="208" t="s">
        <v>210</v>
      </c>
      <c r="H199" s="209">
        <v>7.1550000000000002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46</v>
      </c>
      <c r="O199" s="72"/>
      <c r="P199" s="215">
        <f>O199*H199</f>
        <v>0</v>
      </c>
      <c r="Q199" s="215">
        <v>0.04</v>
      </c>
      <c r="R199" s="215">
        <f>Q199*H199</f>
        <v>0.28620000000000001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184</v>
      </c>
      <c r="AT199" s="217" t="s">
        <v>180</v>
      </c>
      <c r="AU199" s="217" t="s">
        <v>185</v>
      </c>
      <c r="AY199" s="18" t="s">
        <v>177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185</v>
      </c>
      <c r="BK199" s="218">
        <f>ROUND(I199*H199,2)</f>
        <v>0</v>
      </c>
      <c r="BL199" s="18" t="s">
        <v>184</v>
      </c>
      <c r="BM199" s="217" t="s">
        <v>278</v>
      </c>
    </row>
    <row r="200" spans="1:65" s="14" customFormat="1" ht="10.199999999999999">
      <c r="B200" s="230"/>
      <c r="C200" s="231"/>
      <c r="D200" s="221" t="s">
        <v>187</v>
      </c>
      <c r="E200" s="232" t="s">
        <v>1</v>
      </c>
      <c r="F200" s="233" t="s">
        <v>279</v>
      </c>
      <c r="G200" s="231"/>
      <c r="H200" s="234">
        <v>5.04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187</v>
      </c>
      <c r="AU200" s="240" t="s">
        <v>185</v>
      </c>
      <c r="AV200" s="14" t="s">
        <v>185</v>
      </c>
      <c r="AW200" s="14" t="s">
        <v>36</v>
      </c>
      <c r="AX200" s="14" t="s">
        <v>80</v>
      </c>
      <c r="AY200" s="240" t="s">
        <v>177</v>
      </c>
    </row>
    <row r="201" spans="1:65" s="14" customFormat="1" ht="10.199999999999999">
      <c r="B201" s="230"/>
      <c r="C201" s="231"/>
      <c r="D201" s="221" t="s">
        <v>187</v>
      </c>
      <c r="E201" s="232" t="s">
        <v>1</v>
      </c>
      <c r="F201" s="233" t="s">
        <v>280</v>
      </c>
      <c r="G201" s="231"/>
      <c r="H201" s="234">
        <v>2.1150000000000002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187</v>
      </c>
      <c r="AU201" s="240" t="s">
        <v>185</v>
      </c>
      <c r="AV201" s="14" t="s">
        <v>185</v>
      </c>
      <c r="AW201" s="14" t="s">
        <v>36</v>
      </c>
      <c r="AX201" s="14" t="s">
        <v>80</v>
      </c>
      <c r="AY201" s="240" t="s">
        <v>177</v>
      </c>
    </row>
    <row r="202" spans="1:65" s="15" customFormat="1" ht="10.199999999999999">
      <c r="B202" s="241"/>
      <c r="C202" s="242"/>
      <c r="D202" s="221" t="s">
        <v>187</v>
      </c>
      <c r="E202" s="243" t="s">
        <v>1</v>
      </c>
      <c r="F202" s="244" t="s">
        <v>217</v>
      </c>
      <c r="G202" s="242"/>
      <c r="H202" s="245">
        <v>7.1550000000000002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187</v>
      </c>
      <c r="AU202" s="251" t="s">
        <v>185</v>
      </c>
      <c r="AV202" s="15" t="s">
        <v>184</v>
      </c>
      <c r="AW202" s="15" t="s">
        <v>36</v>
      </c>
      <c r="AX202" s="15" t="s">
        <v>88</v>
      </c>
      <c r="AY202" s="251" t="s">
        <v>177</v>
      </c>
    </row>
    <row r="203" spans="1:65" s="2" customFormat="1" ht="21.75" customHeight="1">
      <c r="A203" s="35"/>
      <c r="B203" s="36"/>
      <c r="C203" s="205" t="s">
        <v>281</v>
      </c>
      <c r="D203" s="205" t="s">
        <v>180</v>
      </c>
      <c r="E203" s="206" t="s">
        <v>282</v>
      </c>
      <c r="F203" s="207" t="s">
        <v>283</v>
      </c>
      <c r="G203" s="208" t="s">
        <v>210</v>
      </c>
      <c r="H203" s="209">
        <v>51.381999999999998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46</v>
      </c>
      <c r="O203" s="72"/>
      <c r="P203" s="215">
        <f>O203*H203</f>
        <v>0</v>
      </c>
      <c r="Q203" s="215">
        <v>4.8900000000000002E-3</v>
      </c>
      <c r="R203" s="215">
        <f>Q203*H203</f>
        <v>0.25125797999999999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184</v>
      </c>
      <c r="AT203" s="217" t="s">
        <v>180</v>
      </c>
      <c r="AU203" s="217" t="s">
        <v>185</v>
      </c>
      <c r="AY203" s="18" t="s">
        <v>177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185</v>
      </c>
      <c r="BK203" s="218">
        <f>ROUND(I203*H203,2)</f>
        <v>0</v>
      </c>
      <c r="BL203" s="18" t="s">
        <v>184</v>
      </c>
      <c r="BM203" s="217" t="s">
        <v>284</v>
      </c>
    </row>
    <row r="204" spans="1:65" s="13" customFormat="1" ht="10.199999999999999">
      <c r="B204" s="219"/>
      <c r="C204" s="220"/>
      <c r="D204" s="221" t="s">
        <v>187</v>
      </c>
      <c r="E204" s="222" t="s">
        <v>1</v>
      </c>
      <c r="F204" s="223" t="s">
        <v>212</v>
      </c>
      <c r="G204" s="220"/>
      <c r="H204" s="222" t="s">
        <v>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187</v>
      </c>
      <c r="AU204" s="229" t="s">
        <v>185</v>
      </c>
      <c r="AV204" s="13" t="s">
        <v>88</v>
      </c>
      <c r="AW204" s="13" t="s">
        <v>36</v>
      </c>
      <c r="AX204" s="13" t="s">
        <v>80</v>
      </c>
      <c r="AY204" s="229" t="s">
        <v>177</v>
      </c>
    </row>
    <row r="205" spans="1:65" s="14" customFormat="1" ht="10.199999999999999">
      <c r="B205" s="230"/>
      <c r="C205" s="231"/>
      <c r="D205" s="221" t="s">
        <v>187</v>
      </c>
      <c r="E205" s="232" t="s">
        <v>1</v>
      </c>
      <c r="F205" s="233" t="s">
        <v>213</v>
      </c>
      <c r="G205" s="231"/>
      <c r="H205" s="234">
        <v>4.3609999999999998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187</v>
      </c>
      <c r="AU205" s="240" t="s">
        <v>185</v>
      </c>
      <c r="AV205" s="14" t="s">
        <v>185</v>
      </c>
      <c r="AW205" s="14" t="s">
        <v>36</v>
      </c>
      <c r="AX205" s="14" t="s">
        <v>80</v>
      </c>
      <c r="AY205" s="240" t="s">
        <v>177</v>
      </c>
    </row>
    <row r="206" spans="1:65" s="14" customFormat="1" ht="10.199999999999999">
      <c r="B206" s="230"/>
      <c r="C206" s="231"/>
      <c r="D206" s="221" t="s">
        <v>187</v>
      </c>
      <c r="E206" s="232" t="s">
        <v>1</v>
      </c>
      <c r="F206" s="233" t="s">
        <v>285</v>
      </c>
      <c r="G206" s="231"/>
      <c r="H206" s="234">
        <v>1.3009999999999999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187</v>
      </c>
      <c r="AU206" s="240" t="s">
        <v>185</v>
      </c>
      <c r="AV206" s="14" t="s">
        <v>185</v>
      </c>
      <c r="AW206" s="14" t="s">
        <v>36</v>
      </c>
      <c r="AX206" s="14" t="s">
        <v>80</v>
      </c>
      <c r="AY206" s="240" t="s">
        <v>177</v>
      </c>
    </row>
    <row r="207" spans="1:65" s="13" customFormat="1" ht="10.199999999999999">
      <c r="B207" s="219"/>
      <c r="C207" s="220"/>
      <c r="D207" s="221" t="s">
        <v>187</v>
      </c>
      <c r="E207" s="222" t="s">
        <v>1</v>
      </c>
      <c r="F207" s="223" t="s">
        <v>215</v>
      </c>
      <c r="G207" s="220"/>
      <c r="H207" s="222" t="s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187</v>
      </c>
      <c r="AU207" s="229" t="s">
        <v>185</v>
      </c>
      <c r="AV207" s="13" t="s">
        <v>88</v>
      </c>
      <c r="AW207" s="13" t="s">
        <v>36</v>
      </c>
      <c r="AX207" s="13" t="s">
        <v>80</v>
      </c>
      <c r="AY207" s="229" t="s">
        <v>177</v>
      </c>
    </row>
    <row r="208" spans="1:65" s="14" customFormat="1" ht="10.199999999999999">
      <c r="B208" s="230"/>
      <c r="C208" s="231"/>
      <c r="D208" s="221" t="s">
        <v>187</v>
      </c>
      <c r="E208" s="232" t="s">
        <v>1</v>
      </c>
      <c r="F208" s="233" t="s">
        <v>286</v>
      </c>
      <c r="G208" s="231"/>
      <c r="H208" s="234">
        <v>3.448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187</v>
      </c>
      <c r="AU208" s="240" t="s">
        <v>185</v>
      </c>
      <c r="AV208" s="14" t="s">
        <v>185</v>
      </c>
      <c r="AW208" s="14" t="s">
        <v>36</v>
      </c>
      <c r="AX208" s="14" t="s">
        <v>80</v>
      </c>
      <c r="AY208" s="240" t="s">
        <v>177</v>
      </c>
    </row>
    <row r="209" spans="1:65" s="16" customFormat="1" ht="10.199999999999999">
      <c r="B209" s="252"/>
      <c r="C209" s="253"/>
      <c r="D209" s="221" t="s">
        <v>187</v>
      </c>
      <c r="E209" s="254" t="s">
        <v>1</v>
      </c>
      <c r="F209" s="255" t="s">
        <v>287</v>
      </c>
      <c r="G209" s="253"/>
      <c r="H209" s="256">
        <v>9.11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187</v>
      </c>
      <c r="AU209" s="262" t="s">
        <v>185</v>
      </c>
      <c r="AV209" s="16" t="s">
        <v>178</v>
      </c>
      <c r="AW209" s="16" t="s">
        <v>36</v>
      </c>
      <c r="AX209" s="16" t="s">
        <v>80</v>
      </c>
      <c r="AY209" s="262" t="s">
        <v>177</v>
      </c>
    </row>
    <row r="210" spans="1:65" s="13" customFormat="1" ht="10.199999999999999">
      <c r="B210" s="219"/>
      <c r="C210" s="220"/>
      <c r="D210" s="221" t="s">
        <v>187</v>
      </c>
      <c r="E210" s="222" t="s">
        <v>1</v>
      </c>
      <c r="F210" s="223" t="s">
        <v>222</v>
      </c>
      <c r="G210" s="220"/>
      <c r="H210" s="222" t="s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187</v>
      </c>
      <c r="AU210" s="229" t="s">
        <v>185</v>
      </c>
      <c r="AV210" s="13" t="s">
        <v>88</v>
      </c>
      <c r="AW210" s="13" t="s">
        <v>36</v>
      </c>
      <c r="AX210" s="13" t="s">
        <v>80</v>
      </c>
      <c r="AY210" s="229" t="s">
        <v>177</v>
      </c>
    </row>
    <row r="211" spans="1:65" s="14" customFormat="1" ht="10.199999999999999">
      <c r="B211" s="230"/>
      <c r="C211" s="231"/>
      <c r="D211" s="221" t="s">
        <v>187</v>
      </c>
      <c r="E211" s="232" t="s">
        <v>1</v>
      </c>
      <c r="F211" s="233" t="s">
        <v>288</v>
      </c>
      <c r="G211" s="231"/>
      <c r="H211" s="234">
        <v>34.578000000000003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187</v>
      </c>
      <c r="AU211" s="240" t="s">
        <v>185</v>
      </c>
      <c r="AV211" s="14" t="s">
        <v>185</v>
      </c>
      <c r="AW211" s="14" t="s">
        <v>36</v>
      </c>
      <c r="AX211" s="14" t="s">
        <v>80</v>
      </c>
      <c r="AY211" s="240" t="s">
        <v>177</v>
      </c>
    </row>
    <row r="212" spans="1:65" s="13" customFormat="1" ht="10.199999999999999">
      <c r="B212" s="219"/>
      <c r="C212" s="220"/>
      <c r="D212" s="221" t="s">
        <v>187</v>
      </c>
      <c r="E212" s="222" t="s">
        <v>1</v>
      </c>
      <c r="F212" s="223" t="s">
        <v>224</v>
      </c>
      <c r="G212" s="220"/>
      <c r="H212" s="222" t="s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187</v>
      </c>
      <c r="AU212" s="229" t="s">
        <v>185</v>
      </c>
      <c r="AV212" s="13" t="s">
        <v>88</v>
      </c>
      <c r="AW212" s="13" t="s">
        <v>36</v>
      </c>
      <c r="AX212" s="13" t="s">
        <v>80</v>
      </c>
      <c r="AY212" s="229" t="s">
        <v>177</v>
      </c>
    </row>
    <row r="213" spans="1:65" s="14" customFormat="1" ht="10.199999999999999">
      <c r="B213" s="230"/>
      <c r="C213" s="231"/>
      <c r="D213" s="221" t="s">
        <v>187</v>
      </c>
      <c r="E213" s="232" t="s">
        <v>1</v>
      </c>
      <c r="F213" s="233" t="s">
        <v>289</v>
      </c>
      <c r="G213" s="231"/>
      <c r="H213" s="234">
        <v>-14.074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187</v>
      </c>
      <c r="AU213" s="240" t="s">
        <v>185</v>
      </c>
      <c r="AV213" s="14" t="s">
        <v>185</v>
      </c>
      <c r="AW213" s="14" t="s">
        <v>36</v>
      </c>
      <c r="AX213" s="14" t="s">
        <v>80</v>
      </c>
      <c r="AY213" s="240" t="s">
        <v>177</v>
      </c>
    </row>
    <row r="214" spans="1:65" s="16" customFormat="1" ht="10.199999999999999">
      <c r="B214" s="252"/>
      <c r="C214" s="253"/>
      <c r="D214" s="221" t="s">
        <v>187</v>
      </c>
      <c r="E214" s="254" t="s">
        <v>1</v>
      </c>
      <c r="F214" s="255" t="s">
        <v>287</v>
      </c>
      <c r="G214" s="253"/>
      <c r="H214" s="256">
        <v>20.504000000000001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187</v>
      </c>
      <c r="AU214" s="262" t="s">
        <v>185</v>
      </c>
      <c r="AV214" s="16" t="s">
        <v>178</v>
      </c>
      <c r="AW214" s="16" t="s">
        <v>36</v>
      </c>
      <c r="AX214" s="16" t="s">
        <v>80</v>
      </c>
      <c r="AY214" s="262" t="s">
        <v>177</v>
      </c>
    </row>
    <row r="215" spans="1:65" s="13" customFormat="1" ht="10.199999999999999">
      <c r="B215" s="219"/>
      <c r="C215" s="220"/>
      <c r="D215" s="221" t="s">
        <v>187</v>
      </c>
      <c r="E215" s="222" t="s">
        <v>1</v>
      </c>
      <c r="F215" s="223" t="s">
        <v>230</v>
      </c>
      <c r="G215" s="220"/>
      <c r="H215" s="222" t="s">
        <v>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187</v>
      </c>
      <c r="AU215" s="229" t="s">
        <v>185</v>
      </c>
      <c r="AV215" s="13" t="s">
        <v>88</v>
      </c>
      <c r="AW215" s="13" t="s">
        <v>36</v>
      </c>
      <c r="AX215" s="13" t="s">
        <v>80</v>
      </c>
      <c r="AY215" s="229" t="s">
        <v>177</v>
      </c>
    </row>
    <row r="216" spans="1:65" s="14" customFormat="1" ht="10.199999999999999">
      <c r="B216" s="230"/>
      <c r="C216" s="231"/>
      <c r="D216" s="221" t="s">
        <v>187</v>
      </c>
      <c r="E216" s="232" t="s">
        <v>1</v>
      </c>
      <c r="F216" s="233" t="s">
        <v>290</v>
      </c>
      <c r="G216" s="231"/>
      <c r="H216" s="234">
        <v>31.608000000000001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187</v>
      </c>
      <c r="AU216" s="240" t="s">
        <v>185</v>
      </c>
      <c r="AV216" s="14" t="s">
        <v>185</v>
      </c>
      <c r="AW216" s="14" t="s">
        <v>36</v>
      </c>
      <c r="AX216" s="14" t="s">
        <v>80</v>
      </c>
      <c r="AY216" s="240" t="s">
        <v>177</v>
      </c>
    </row>
    <row r="217" spans="1:65" s="14" customFormat="1" ht="10.199999999999999">
      <c r="B217" s="230"/>
      <c r="C217" s="231"/>
      <c r="D217" s="221" t="s">
        <v>187</v>
      </c>
      <c r="E217" s="232" t="s">
        <v>1</v>
      </c>
      <c r="F217" s="233" t="s">
        <v>291</v>
      </c>
      <c r="G217" s="231"/>
      <c r="H217" s="234">
        <v>-9.84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187</v>
      </c>
      <c r="AU217" s="240" t="s">
        <v>185</v>
      </c>
      <c r="AV217" s="14" t="s">
        <v>185</v>
      </c>
      <c r="AW217" s="14" t="s">
        <v>36</v>
      </c>
      <c r="AX217" s="14" t="s">
        <v>80</v>
      </c>
      <c r="AY217" s="240" t="s">
        <v>177</v>
      </c>
    </row>
    <row r="218" spans="1:65" s="16" customFormat="1" ht="10.199999999999999">
      <c r="B218" s="252"/>
      <c r="C218" s="253"/>
      <c r="D218" s="221" t="s">
        <v>187</v>
      </c>
      <c r="E218" s="254" t="s">
        <v>1</v>
      </c>
      <c r="F218" s="255" t="s">
        <v>287</v>
      </c>
      <c r="G218" s="253"/>
      <c r="H218" s="256">
        <v>21.768000000000001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187</v>
      </c>
      <c r="AU218" s="262" t="s">
        <v>185</v>
      </c>
      <c r="AV218" s="16" t="s">
        <v>178</v>
      </c>
      <c r="AW218" s="16" t="s">
        <v>36</v>
      </c>
      <c r="AX218" s="16" t="s">
        <v>80</v>
      </c>
      <c r="AY218" s="262" t="s">
        <v>177</v>
      </c>
    </row>
    <row r="219" spans="1:65" s="15" customFormat="1" ht="10.199999999999999">
      <c r="B219" s="241"/>
      <c r="C219" s="242"/>
      <c r="D219" s="221" t="s">
        <v>187</v>
      </c>
      <c r="E219" s="243" t="s">
        <v>1</v>
      </c>
      <c r="F219" s="244" t="s">
        <v>217</v>
      </c>
      <c r="G219" s="242"/>
      <c r="H219" s="245">
        <v>51.381999999999998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187</v>
      </c>
      <c r="AU219" s="251" t="s">
        <v>185</v>
      </c>
      <c r="AV219" s="15" t="s">
        <v>184</v>
      </c>
      <c r="AW219" s="15" t="s">
        <v>36</v>
      </c>
      <c r="AX219" s="15" t="s">
        <v>88</v>
      </c>
      <c r="AY219" s="251" t="s">
        <v>177</v>
      </c>
    </row>
    <row r="220" spans="1:65" s="2" customFormat="1" ht="21.75" customHeight="1">
      <c r="A220" s="35"/>
      <c r="B220" s="36"/>
      <c r="C220" s="205" t="s">
        <v>292</v>
      </c>
      <c r="D220" s="205" t="s">
        <v>180</v>
      </c>
      <c r="E220" s="206" t="s">
        <v>293</v>
      </c>
      <c r="F220" s="207" t="s">
        <v>294</v>
      </c>
      <c r="G220" s="208" t="s">
        <v>210</v>
      </c>
      <c r="H220" s="209">
        <v>81.536000000000001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46</v>
      </c>
      <c r="O220" s="72"/>
      <c r="P220" s="215">
        <f>O220*H220</f>
        <v>0</v>
      </c>
      <c r="Q220" s="215">
        <v>3.0000000000000001E-3</v>
      </c>
      <c r="R220" s="215">
        <f>Q220*H220</f>
        <v>0.24460800000000002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184</v>
      </c>
      <c r="AT220" s="217" t="s">
        <v>180</v>
      </c>
      <c r="AU220" s="217" t="s">
        <v>185</v>
      </c>
      <c r="AY220" s="18" t="s">
        <v>177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185</v>
      </c>
      <c r="BK220" s="218">
        <f>ROUND(I220*H220,2)</f>
        <v>0</v>
      </c>
      <c r="BL220" s="18" t="s">
        <v>184</v>
      </c>
      <c r="BM220" s="217" t="s">
        <v>295</v>
      </c>
    </row>
    <row r="221" spans="1:65" s="13" customFormat="1" ht="10.199999999999999">
      <c r="B221" s="219"/>
      <c r="C221" s="220"/>
      <c r="D221" s="221" t="s">
        <v>187</v>
      </c>
      <c r="E221" s="222" t="s">
        <v>1</v>
      </c>
      <c r="F221" s="223" t="s">
        <v>296</v>
      </c>
      <c r="G221" s="220"/>
      <c r="H221" s="222" t="s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187</v>
      </c>
      <c r="AU221" s="229" t="s">
        <v>185</v>
      </c>
      <c r="AV221" s="13" t="s">
        <v>88</v>
      </c>
      <c r="AW221" s="13" t="s">
        <v>36</v>
      </c>
      <c r="AX221" s="13" t="s">
        <v>80</v>
      </c>
      <c r="AY221" s="229" t="s">
        <v>177</v>
      </c>
    </row>
    <row r="222" spans="1:65" s="14" customFormat="1" ht="10.199999999999999">
      <c r="B222" s="230"/>
      <c r="C222" s="231"/>
      <c r="D222" s="221" t="s">
        <v>187</v>
      </c>
      <c r="E222" s="232" t="s">
        <v>1</v>
      </c>
      <c r="F222" s="233" t="s">
        <v>297</v>
      </c>
      <c r="G222" s="231"/>
      <c r="H222" s="234">
        <v>48.143999999999998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187</v>
      </c>
      <c r="AU222" s="240" t="s">
        <v>185</v>
      </c>
      <c r="AV222" s="14" t="s">
        <v>185</v>
      </c>
      <c r="AW222" s="14" t="s">
        <v>36</v>
      </c>
      <c r="AX222" s="14" t="s">
        <v>80</v>
      </c>
      <c r="AY222" s="240" t="s">
        <v>177</v>
      </c>
    </row>
    <row r="223" spans="1:65" s="13" customFormat="1" ht="10.199999999999999">
      <c r="B223" s="219"/>
      <c r="C223" s="220"/>
      <c r="D223" s="221" t="s">
        <v>187</v>
      </c>
      <c r="E223" s="222" t="s">
        <v>1</v>
      </c>
      <c r="F223" s="223" t="s">
        <v>298</v>
      </c>
      <c r="G223" s="220"/>
      <c r="H223" s="222" t="s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187</v>
      </c>
      <c r="AU223" s="229" t="s">
        <v>185</v>
      </c>
      <c r="AV223" s="13" t="s">
        <v>88</v>
      </c>
      <c r="AW223" s="13" t="s">
        <v>36</v>
      </c>
      <c r="AX223" s="13" t="s">
        <v>80</v>
      </c>
      <c r="AY223" s="229" t="s">
        <v>177</v>
      </c>
    </row>
    <row r="224" spans="1:65" s="13" customFormat="1" ht="10.199999999999999">
      <c r="B224" s="219"/>
      <c r="C224" s="220"/>
      <c r="D224" s="221" t="s">
        <v>187</v>
      </c>
      <c r="E224" s="222" t="s">
        <v>1</v>
      </c>
      <c r="F224" s="223" t="s">
        <v>212</v>
      </c>
      <c r="G224" s="220"/>
      <c r="H224" s="222" t="s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187</v>
      </c>
      <c r="AU224" s="229" t="s">
        <v>185</v>
      </c>
      <c r="AV224" s="13" t="s">
        <v>88</v>
      </c>
      <c r="AW224" s="13" t="s">
        <v>36</v>
      </c>
      <c r="AX224" s="13" t="s">
        <v>80</v>
      </c>
      <c r="AY224" s="229" t="s">
        <v>177</v>
      </c>
    </row>
    <row r="225" spans="1:65" s="14" customFormat="1" ht="10.199999999999999">
      <c r="B225" s="230"/>
      <c r="C225" s="231"/>
      <c r="D225" s="221" t="s">
        <v>187</v>
      </c>
      <c r="E225" s="232" t="s">
        <v>1</v>
      </c>
      <c r="F225" s="233" t="s">
        <v>299</v>
      </c>
      <c r="G225" s="231"/>
      <c r="H225" s="234">
        <v>1.026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187</v>
      </c>
      <c r="AU225" s="240" t="s">
        <v>185</v>
      </c>
      <c r="AV225" s="14" t="s">
        <v>185</v>
      </c>
      <c r="AW225" s="14" t="s">
        <v>36</v>
      </c>
      <c r="AX225" s="14" t="s">
        <v>80</v>
      </c>
      <c r="AY225" s="240" t="s">
        <v>177</v>
      </c>
    </row>
    <row r="226" spans="1:65" s="14" customFormat="1" ht="10.199999999999999">
      <c r="B226" s="230"/>
      <c r="C226" s="231"/>
      <c r="D226" s="221" t="s">
        <v>187</v>
      </c>
      <c r="E226" s="232" t="s">
        <v>1</v>
      </c>
      <c r="F226" s="233" t="s">
        <v>285</v>
      </c>
      <c r="G226" s="231"/>
      <c r="H226" s="234">
        <v>1.3009999999999999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187</v>
      </c>
      <c r="AU226" s="240" t="s">
        <v>185</v>
      </c>
      <c r="AV226" s="14" t="s">
        <v>185</v>
      </c>
      <c r="AW226" s="14" t="s">
        <v>36</v>
      </c>
      <c r="AX226" s="14" t="s">
        <v>80</v>
      </c>
      <c r="AY226" s="240" t="s">
        <v>177</v>
      </c>
    </row>
    <row r="227" spans="1:65" s="13" customFormat="1" ht="10.199999999999999">
      <c r="B227" s="219"/>
      <c r="C227" s="220"/>
      <c r="D227" s="221" t="s">
        <v>187</v>
      </c>
      <c r="E227" s="222" t="s">
        <v>1</v>
      </c>
      <c r="F227" s="223" t="s">
        <v>215</v>
      </c>
      <c r="G227" s="220"/>
      <c r="H227" s="222" t="s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187</v>
      </c>
      <c r="AU227" s="229" t="s">
        <v>185</v>
      </c>
      <c r="AV227" s="13" t="s">
        <v>88</v>
      </c>
      <c r="AW227" s="13" t="s">
        <v>36</v>
      </c>
      <c r="AX227" s="13" t="s">
        <v>80</v>
      </c>
      <c r="AY227" s="229" t="s">
        <v>177</v>
      </c>
    </row>
    <row r="228" spans="1:65" s="14" customFormat="1" ht="10.199999999999999">
      <c r="B228" s="230"/>
      <c r="C228" s="231"/>
      <c r="D228" s="221" t="s">
        <v>187</v>
      </c>
      <c r="E228" s="232" t="s">
        <v>1</v>
      </c>
      <c r="F228" s="233" t="s">
        <v>300</v>
      </c>
      <c r="G228" s="231"/>
      <c r="H228" s="234">
        <v>1.266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187</v>
      </c>
      <c r="AU228" s="240" t="s">
        <v>185</v>
      </c>
      <c r="AV228" s="14" t="s">
        <v>185</v>
      </c>
      <c r="AW228" s="14" t="s">
        <v>36</v>
      </c>
      <c r="AX228" s="14" t="s">
        <v>80</v>
      </c>
      <c r="AY228" s="240" t="s">
        <v>177</v>
      </c>
    </row>
    <row r="229" spans="1:65" s="16" customFormat="1" ht="10.199999999999999">
      <c r="B229" s="252"/>
      <c r="C229" s="253"/>
      <c r="D229" s="221" t="s">
        <v>187</v>
      </c>
      <c r="E229" s="254" t="s">
        <v>1</v>
      </c>
      <c r="F229" s="255" t="s">
        <v>287</v>
      </c>
      <c r="G229" s="253"/>
      <c r="H229" s="256">
        <v>51.737000000000002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187</v>
      </c>
      <c r="AU229" s="262" t="s">
        <v>185</v>
      </c>
      <c r="AV229" s="16" t="s">
        <v>178</v>
      </c>
      <c r="AW229" s="16" t="s">
        <v>36</v>
      </c>
      <c r="AX229" s="16" t="s">
        <v>80</v>
      </c>
      <c r="AY229" s="262" t="s">
        <v>177</v>
      </c>
    </row>
    <row r="230" spans="1:65" s="13" customFormat="1" ht="10.199999999999999">
      <c r="B230" s="219"/>
      <c r="C230" s="220"/>
      <c r="D230" s="221" t="s">
        <v>187</v>
      </c>
      <c r="E230" s="222" t="s">
        <v>1</v>
      </c>
      <c r="F230" s="223" t="s">
        <v>222</v>
      </c>
      <c r="G230" s="220"/>
      <c r="H230" s="222" t="s">
        <v>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187</v>
      </c>
      <c r="AU230" s="229" t="s">
        <v>185</v>
      </c>
      <c r="AV230" s="13" t="s">
        <v>88</v>
      </c>
      <c r="AW230" s="13" t="s">
        <v>36</v>
      </c>
      <c r="AX230" s="13" t="s">
        <v>80</v>
      </c>
      <c r="AY230" s="229" t="s">
        <v>177</v>
      </c>
    </row>
    <row r="231" spans="1:65" s="14" customFormat="1" ht="10.199999999999999">
      <c r="B231" s="230"/>
      <c r="C231" s="231"/>
      <c r="D231" s="221" t="s">
        <v>187</v>
      </c>
      <c r="E231" s="232" t="s">
        <v>1</v>
      </c>
      <c r="F231" s="233" t="s">
        <v>301</v>
      </c>
      <c r="G231" s="231"/>
      <c r="H231" s="234">
        <v>23.21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187</v>
      </c>
      <c r="AU231" s="240" t="s">
        <v>185</v>
      </c>
      <c r="AV231" s="14" t="s">
        <v>185</v>
      </c>
      <c r="AW231" s="14" t="s">
        <v>36</v>
      </c>
      <c r="AX231" s="14" t="s">
        <v>80</v>
      </c>
      <c r="AY231" s="240" t="s">
        <v>177</v>
      </c>
    </row>
    <row r="232" spans="1:65" s="13" customFormat="1" ht="10.199999999999999">
      <c r="B232" s="219"/>
      <c r="C232" s="220"/>
      <c r="D232" s="221" t="s">
        <v>187</v>
      </c>
      <c r="E232" s="222" t="s">
        <v>1</v>
      </c>
      <c r="F232" s="223" t="s">
        <v>224</v>
      </c>
      <c r="G232" s="220"/>
      <c r="H232" s="222" t="s">
        <v>1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187</v>
      </c>
      <c r="AU232" s="229" t="s">
        <v>185</v>
      </c>
      <c r="AV232" s="13" t="s">
        <v>88</v>
      </c>
      <c r="AW232" s="13" t="s">
        <v>36</v>
      </c>
      <c r="AX232" s="13" t="s">
        <v>80</v>
      </c>
      <c r="AY232" s="229" t="s">
        <v>177</v>
      </c>
    </row>
    <row r="233" spans="1:65" s="14" customFormat="1" ht="10.199999999999999">
      <c r="B233" s="230"/>
      <c r="C233" s="231"/>
      <c r="D233" s="221" t="s">
        <v>187</v>
      </c>
      <c r="E233" s="232" t="s">
        <v>1</v>
      </c>
      <c r="F233" s="233" t="s">
        <v>302</v>
      </c>
      <c r="G233" s="231"/>
      <c r="H233" s="234">
        <v>-9.4969999999999999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187</v>
      </c>
      <c r="AU233" s="240" t="s">
        <v>185</v>
      </c>
      <c r="AV233" s="14" t="s">
        <v>185</v>
      </c>
      <c r="AW233" s="14" t="s">
        <v>36</v>
      </c>
      <c r="AX233" s="14" t="s">
        <v>80</v>
      </c>
      <c r="AY233" s="240" t="s">
        <v>177</v>
      </c>
    </row>
    <row r="234" spans="1:65" s="16" customFormat="1" ht="10.199999999999999">
      <c r="B234" s="252"/>
      <c r="C234" s="253"/>
      <c r="D234" s="221" t="s">
        <v>187</v>
      </c>
      <c r="E234" s="254" t="s">
        <v>1</v>
      </c>
      <c r="F234" s="255" t="s">
        <v>287</v>
      </c>
      <c r="G234" s="253"/>
      <c r="H234" s="256">
        <v>13.712999999999999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187</v>
      </c>
      <c r="AU234" s="262" t="s">
        <v>185</v>
      </c>
      <c r="AV234" s="16" t="s">
        <v>178</v>
      </c>
      <c r="AW234" s="16" t="s">
        <v>36</v>
      </c>
      <c r="AX234" s="16" t="s">
        <v>80</v>
      </c>
      <c r="AY234" s="262" t="s">
        <v>177</v>
      </c>
    </row>
    <row r="235" spans="1:65" s="13" customFormat="1" ht="10.199999999999999">
      <c r="B235" s="219"/>
      <c r="C235" s="220"/>
      <c r="D235" s="221" t="s">
        <v>187</v>
      </c>
      <c r="E235" s="222" t="s">
        <v>1</v>
      </c>
      <c r="F235" s="223" t="s">
        <v>230</v>
      </c>
      <c r="G235" s="220"/>
      <c r="H235" s="222" t="s">
        <v>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187</v>
      </c>
      <c r="AU235" s="229" t="s">
        <v>185</v>
      </c>
      <c r="AV235" s="13" t="s">
        <v>88</v>
      </c>
      <c r="AW235" s="13" t="s">
        <v>36</v>
      </c>
      <c r="AX235" s="13" t="s">
        <v>80</v>
      </c>
      <c r="AY235" s="229" t="s">
        <v>177</v>
      </c>
    </row>
    <row r="236" spans="1:65" s="14" customFormat="1" ht="10.199999999999999">
      <c r="B236" s="230"/>
      <c r="C236" s="231"/>
      <c r="D236" s="221" t="s">
        <v>187</v>
      </c>
      <c r="E236" s="232" t="s">
        <v>1</v>
      </c>
      <c r="F236" s="233" t="s">
        <v>303</v>
      </c>
      <c r="G236" s="231"/>
      <c r="H236" s="234">
        <v>25.925999999999998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187</v>
      </c>
      <c r="AU236" s="240" t="s">
        <v>185</v>
      </c>
      <c r="AV236" s="14" t="s">
        <v>185</v>
      </c>
      <c r="AW236" s="14" t="s">
        <v>36</v>
      </c>
      <c r="AX236" s="14" t="s">
        <v>80</v>
      </c>
      <c r="AY236" s="240" t="s">
        <v>177</v>
      </c>
    </row>
    <row r="237" spans="1:65" s="14" customFormat="1" ht="10.199999999999999">
      <c r="B237" s="230"/>
      <c r="C237" s="231"/>
      <c r="D237" s="221" t="s">
        <v>187</v>
      </c>
      <c r="E237" s="232" t="s">
        <v>1</v>
      </c>
      <c r="F237" s="233" t="s">
        <v>291</v>
      </c>
      <c r="G237" s="231"/>
      <c r="H237" s="234">
        <v>-9.84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187</v>
      </c>
      <c r="AU237" s="240" t="s">
        <v>185</v>
      </c>
      <c r="AV237" s="14" t="s">
        <v>185</v>
      </c>
      <c r="AW237" s="14" t="s">
        <v>36</v>
      </c>
      <c r="AX237" s="14" t="s">
        <v>80</v>
      </c>
      <c r="AY237" s="240" t="s">
        <v>177</v>
      </c>
    </row>
    <row r="238" spans="1:65" s="16" customFormat="1" ht="10.199999999999999">
      <c r="B238" s="252"/>
      <c r="C238" s="253"/>
      <c r="D238" s="221" t="s">
        <v>187</v>
      </c>
      <c r="E238" s="254" t="s">
        <v>1</v>
      </c>
      <c r="F238" s="255" t="s">
        <v>287</v>
      </c>
      <c r="G238" s="253"/>
      <c r="H238" s="256">
        <v>16.085999999999999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187</v>
      </c>
      <c r="AU238" s="262" t="s">
        <v>185</v>
      </c>
      <c r="AV238" s="16" t="s">
        <v>178</v>
      </c>
      <c r="AW238" s="16" t="s">
        <v>36</v>
      </c>
      <c r="AX238" s="16" t="s">
        <v>80</v>
      </c>
      <c r="AY238" s="262" t="s">
        <v>177</v>
      </c>
    </row>
    <row r="239" spans="1:65" s="15" customFormat="1" ht="10.199999999999999">
      <c r="B239" s="241"/>
      <c r="C239" s="242"/>
      <c r="D239" s="221" t="s">
        <v>187</v>
      </c>
      <c r="E239" s="243" t="s">
        <v>1</v>
      </c>
      <c r="F239" s="244" t="s">
        <v>217</v>
      </c>
      <c r="G239" s="242"/>
      <c r="H239" s="245">
        <v>81.536000000000001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187</v>
      </c>
      <c r="AU239" s="251" t="s">
        <v>185</v>
      </c>
      <c r="AV239" s="15" t="s">
        <v>184</v>
      </c>
      <c r="AW239" s="15" t="s">
        <v>36</v>
      </c>
      <c r="AX239" s="15" t="s">
        <v>88</v>
      </c>
      <c r="AY239" s="251" t="s">
        <v>177</v>
      </c>
    </row>
    <row r="240" spans="1:65" s="2" customFormat="1" ht="21.75" customHeight="1">
      <c r="A240" s="35"/>
      <c r="B240" s="36"/>
      <c r="C240" s="205" t="s">
        <v>304</v>
      </c>
      <c r="D240" s="205" t="s">
        <v>180</v>
      </c>
      <c r="E240" s="206" t="s">
        <v>305</v>
      </c>
      <c r="F240" s="207" t="s">
        <v>306</v>
      </c>
      <c r="G240" s="208" t="s">
        <v>192</v>
      </c>
      <c r="H240" s="209">
        <v>2</v>
      </c>
      <c r="I240" s="210"/>
      <c r="J240" s="211">
        <f>ROUND(I240*H240,2)</f>
        <v>0</v>
      </c>
      <c r="K240" s="212"/>
      <c r="L240" s="40"/>
      <c r="M240" s="213" t="s">
        <v>1</v>
      </c>
      <c r="N240" s="214" t="s">
        <v>46</v>
      </c>
      <c r="O240" s="72"/>
      <c r="P240" s="215">
        <f>O240*H240</f>
        <v>0</v>
      </c>
      <c r="Q240" s="215">
        <v>0.14699999999999999</v>
      </c>
      <c r="R240" s="215">
        <f>Q240*H240</f>
        <v>0.29399999999999998</v>
      </c>
      <c r="S240" s="215">
        <v>0</v>
      </c>
      <c r="T240" s="21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184</v>
      </c>
      <c r="AT240" s="217" t="s">
        <v>180</v>
      </c>
      <c r="AU240" s="217" t="s">
        <v>185</v>
      </c>
      <c r="AY240" s="18" t="s">
        <v>177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185</v>
      </c>
      <c r="BK240" s="218">
        <f>ROUND(I240*H240,2)</f>
        <v>0</v>
      </c>
      <c r="BL240" s="18" t="s">
        <v>184</v>
      </c>
      <c r="BM240" s="217" t="s">
        <v>307</v>
      </c>
    </row>
    <row r="241" spans="1:65" s="13" customFormat="1" ht="10.199999999999999">
      <c r="B241" s="219"/>
      <c r="C241" s="220"/>
      <c r="D241" s="221" t="s">
        <v>187</v>
      </c>
      <c r="E241" s="222" t="s">
        <v>1</v>
      </c>
      <c r="F241" s="223" t="s">
        <v>308</v>
      </c>
      <c r="G241" s="220"/>
      <c r="H241" s="222" t="s">
        <v>1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187</v>
      </c>
      <c r="AU241" s="229" t="s">
        <v>185</v>
      </c>
      <c r="AV241" s="13" t="s">
        <v>88</v>
      </c>
      <c r="AW241" s="13" t="s">
        <v>36</v>
      </c>
      <c r="AX241" s="13" t="s">
        <v>80</v>
      </c>
      <c r="AY241" s="229" t="s">
        <v>177</v>
      </c>
    </row>
    <row r="242" spans="1:65" s="14" customFormat="1" ht="10.199999999999999">
      <c r="B242" s="230"/>
      <c r="C242" s="231"/>
      <c r="D242" s="221" t="s">
        <v>187</v>
      </c>
      <c r="E242" s="232" t="s">
        <v>1</v>
      </c>
      <c r="F242" s="233" t="s">
        <v>309</v>
      </c>
      <c r="G242" s="231"/>
      <c r="H242" s="234">
        <v>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187</v>
      </c>
      <c r="AU242" s="240" t="s">
        <v>185</v>
      </c>
      <c r="AV242" s="14" t="s">
        <v>185</v>
      </c>
      <c r="AW242" s="14" t="s">
        <v>36</v>
      </c>
      <c r="AX242" s="14" t="s">
        <v>88</v>
      </c>
      <c r="AY242" s="240" t="s">
        <v>177</v>
      </c>
    </row>
    <row r="243" spans="1:65" s="2" customFormat="1" ht="21.75" customHeight="1">
      <c r="A243" s="35"/>
      <c r="B243" s="36"/>
      <c r="C243" s="205" t="s">
        <v>7</v>
      </c>
      <c r="D243" s="205" t="s">
        <v>180</v>
      </c>
      <c r="E243" s="206" t="s">
        <v>310</v>
      </c>
      <c r="F243" s="207" t="s">
        <v>311</v>
      </c>
      <c r="G243" s="208" t="s">
        <v>210</v>
      </c>
      <c r="H243" s="209">
        <v>48.143999999999998</v>
      </c>
      <c r="I243" s="210"/>
      <c r="J243" s="211">
        <f>ROUND(I243*H243,2)</f>
        <v>0</v>
      </c>
      <c r="K243" s="212"/>
      <c r="L243" s="40"/>
      <c r="M243" s="213" t="s">
        <v>1</v>
      </c>
      <c r="N243" s="214" t="s">
        <v>46</v>
      </c>
      <c r="O243" s="72"/>
      <c r="P243" s="215">
        <f>O243*H243</f>
        <v>0</v>
      </c>
      <c r="Q243" s="215">
        <v>5.1999999999999998E-3</v>
      </c>
      <c r="R243" s="215">
        <f>Q243*H243</f>
        <v>0.25034879999999998</v>
      </c>
      <c r="S243" s="215">
        <v>0</v>
      </c>
      <c r="T243" s="21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184</v>
      </c>
      <c r="AT243" s="217" t="s">
        <v>180</v>
      </c>
      <c r="AU243" s="217" t="s">
        <v>185</v>
      </c>
      <c r="AY243" s="18" t="s">
        <v>177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185</v>
      </c>
      <c r="BK243" s="218">
        <f>ROUND(I243*H243,2)</f>
        <v>0</v>
      </c>
      <c r="BL243" s="18" t="s">
        <v>184</v>
      </c>
      <c r="BM243" s="217" t="s">
        <v>312</v>
      </c>
    </row>
    <row r="244" spans="1:65" s="2" customFormat="1" ht="21.75" customHeight="1">
      <c r="A244" s="35"/>
      <c r="B244" s="36"/>
      <c r="C244" s="205" t="s">
        <v>313</v>
      </c>
      <c r="D244" s="205" t="s">
        <v>180</v>
      </c>
      <c r="E244" s="206" t="s">
        <v>314</v>
      </c>
      <c r="F244" s="207" t="s">
        <v>315</v>
      </c>
      <c r="G244" s="208" t="s">
        <v>203</v>
      </c>
      <c r="H244" s="209">
        <v>53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46</v>
      </c>
      <c r="O244" s="72"/>
      <c r="P244" s="215">
        <f>O244*H244</f>
        <v>0</v>
      </c>
      <c r="Q244" s="215">
        <v>1.5E-3</v>
      </c>
      <c r="R244" s="215">
        <f>Q244*H244</f>
        <v>7.9500000000000001E-2</v>
      </c>
      <c r="S244" s="215">
        <v>0</v>
      </c>
      <c r="T244" s="21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184</v>
      </c>
      <c r="AT244" s="217" t="s">
        <v>180</v>
      </c>
      <c r="AU244" s="217" t="s">
        <v>185</v>
      </c>
      <c r="AY244" s="18" t="s">
        <v>177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185</v>
      </c>
      <c r="BK244" s="218">
        <f>ROUND(I244*H244,2)</f>
        <v>0</v>
      </c>
      <c r="BL244" s="18" t="s">
        <v>184</v>
      </c>
      <c r="BM244" s="217" t="s">
        <v>316</v>
      </c>
    </row>
    <row r="245" spans="1:65" s="2" customFormat="1" ht="21.75" customHeight="1">
      <c r="A245" s="35"/>
      <c r="B245" s="36"/>
      <c r="C245" s="205" t="s">
        <v>317</v>
      </c>
      <c r="D245" s="205" t="s">
        <v>180</v>
      </c>
      <c r="E245" s="206" t="s">
        <v>318</v>
      </c>
      <c r="F245" s="207" t="s">
        <v>319</v>
      </c>
      <c r="G245" s="208" t="s">
        <v>210</v>
      </c>
      <c r="H245" s="209">
        <v>20.3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46</v>
      </c>
      <c r="O245" s="72"/>
      <c r="P245" s="215">
        <f>O245*H245</f>
        <v>0</v>
      </c>
      <c r="Q245" s="215">
        <v>0.105</v>
      </c>
      <c r="R245" s="215">
        <f>Q245*H245</f>
        <v>2.1315</v>
      </c>
      <c r="S245" s="215">
        <v>0</v>
      </c>
      <c r="T245" s="21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184</v>
      </c>
      <c r="AT245" s="217" t="s">
        <v>180</v>
      </c>
      <c r="AU245" s="217" t="s">
        <v>185</v>
      </c>
      <c r="AY245" s="18" t="s">
        <v>177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185</v>
      </c>
      <c r="BK245" s="218">
        <f>ROUND(I245*H245,2)</f>
        <v>0</v>
      </c>
      <c r="BL245" s="18" t="s">
        <v>184</v>
      </c>
      <c r="BM245" s="217" t="s">
        <v>320</v>
      </c>
    </row>
    <row r="246" spans="1:65" s="14" customFormat="1" ht="10.199999999999999">
      <c r="B246" s="230"/>
      <c r="C246" s="231"/>
      <c r="D246" s="221" t="s">
        <v>187</v>
      </c>
      <c r="E246" s="232" t="s">
        <v>1</v>
      </c>
      <c r="F246" s="233" t="s">
        <v>321</v>
      </c>
      <c r="G246" s="231"/>
      <c r="H246" s="234">
        <v>20.3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187</v>
      </c>
      <c r="AU246" s="240" t="s">
        <v>185</v>
      </c>
      <c r="AV246" s="14" t="s">
        <v>185</v>
      </c>
      <c r="AW246" s="14" t="s">
        <v>36</v>
      </c>
      <c r="AX246" s="14" t="s">
        <v>88</v>
      </c>
      <c r="AY246" s="240" t="s">
        <v>177</v>
      </c>
    </row>
    <row r="247" spans="1:65" s="2" customFormat="1" ht="16.5" customHeight="1">
      <c r="A247" s="35"/>
      <c r="B247" s="36"/>
      <c r="C247" s="205" t="s">
        <v>322</v>
      </c>
      <c r="D247" s="205" t="s">
        <v>180</v>
      </c>
      <c r="E247" s="206" t="s">
        <v>323</v>
      </c>
      <c r="F247" s="207" t="s">
        <v>324</v>
      </c>
      <c r="G247" s="208" t="s">
        <v>210</v>
      </c>
      <c r="H247" s="209">
        <v>20.3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46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184</v>
      </c>
      <c r="AT247" s="217" t="s">
        <v>180</v>
      </c>
      <c r="AU247" s="217" t="s">
        <v>185</v>
      </c>
      <c r="AY247" s="18" t="s">
        <v>177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185</v>
      </c>
      <c r="BK247" s="218">
        <f>ROUND(I247*H247,2)</f>
        <v>0</v>
      </c>
      <c r="BL247" s="18" t="s">
        <v>184</v>
      </c>
      <c r="BM247" s="217" t="s">
        <v>325</v>
      </c>
    </row>
    <row r="248" spans="1:65" s="2" customFormat="1" ht="16.5" customHeight="1">
      <c r="A248" s="35"/>
      <c r="B248" s="36"/>
      <c r="C248" s="205" t="s">
        <v>326</v>
      </c>
      <c r="D248" s="205" t="s">
        <v>180</v>
      </c>
      <c r="E248" s="206" t="s">
        <v>327</v>
      </c>
      <c r="F248" s="207" t="s">
        <v>328</v>
      </c>
      <c r="G248" s="208" t="s">
        <v>210</v>
      </c>
      <c r="H248" s="209">
        <v>20.3</v>
      </c>
      <c r="I248" s="210"/>
      <c r="J248" s="211">
        <f>ROUND(I248*H248,2)</f>
        <v>0</v>
      </c>
      <c r="K248" s="212"/>
      <c r="L248" s="40"/>
      <c r="M248" s="213" t="s">
        <v>1</v>
      </c>
      <c r="N248" s="214" t="s">
        <v>46</v>
      </c>
      <c r="O248" s="72"/>
      <c r="P248" s="215">
        <f>O248*H248</f>
        <v>0</v>
      </c>
      <c r="Q248" s="215">
        <v>5.6999999999999998E-4</v>
      </c>
      <c r="R248" s="215">
        <f>Q248*H248</f>
        <v>1.1571E-2</v>
      </c>
      <c r="S248" s="215">
        <v>0</v>
      </c>
      <c r="T248" s="21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184</v>
      </c>
      <c r="AT248" s="217" t="s">
        <v>180</v>
      </c>
      <c r="AU248" s="217" t="s">
        <v>185</v>
      </c>
      <c r="AY248" s="18" t="s">
        <v>177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185</v>
      </c>
      <c r="BK248" s="218">
        <f>ROUND(I248*H248,2)</f>
        <v>0</v>
      </c>
      <c r="BL248" s="18" t="s">
        <v>184</v>
      </c>
      <c r="BM248" s="217" t="s">
        <v>329</v>
      </c>
    </row>
    <row r="249" spans="1:65" s="2" customFormat="1" ht="33" customHeight="1">
      <c r="A249" s="35"/>
      <c r="B249" s="36"/>
      <c r="C249" s="205" t="s">
        <v>330</v>
      </c>
      <c r="D249" s="205" t="s">
        <v>180</v>
      </c>
      <c r="E249" s="206" t="s">
        <v>331</v>
      </c>
      <c r="F249" s="207" t="s">
        <v>332</v>
      </c>
      <c r="G249" s="208" t="s">
        <v>192</v>
      </c>
      <c r="H249" s="209">
        <v>1</v>
      </c>
      <c r="I249" s="210"/>
      <c r="J249" s="211">
        <f>ROUND(I249*H249,2)</f>
        <v>0</v>
      </c>
      <c r="K249" s="212"/>
      <c r="L249" s="40"/>
      <c r="M249" s="213" t="s">
        <v>1</v>
      </c>
      <c r="N249" s="214" t="s">
        <v>46</v>
      </c>
      <c r="O249" s="72"/>
      <c r="P249" s="215">
        <f>O249*H249</f>
        <v>0</v>
      </c>
      <c r="Q249" s="215">
        <v>0.44169999999999998</v>
      </c>
      <c r="R249" s="215">
        <f>Q249*H249</f>
        <v>0.44169999999999998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184</v>
      </c>
      <c r="AT249" s="217" t="s">
        <v>180</v>
      </c>
      <c r="AU249" s="217" t="s">
        <v>185</v>
      </c>
      <c r="AY249" s="18" t="s">
        <v>177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185</v>
      </c>
      <c r="BK249" s="218">
        <f>ROUND(I249*H249,2)</f>
        <v>0</v>
      </c>
      <c r="BL249" s="18" t="s">
        <v>184</v>
      </c>
      <c r="BM249" s="217" t="s">
        <v>333</v>
      </c>
    </row>
    <row r="250" spans="1:65" s="2" customFormat="1" ht="21.75" customHeight="1">
      <c r="A250" s="35"/>
      <c r="B250" s="36"/>
      <c r="C250" s="205" t="s">
        <v>334</v>
      </c>
      <c r="D250" s="205" t="s">
        <v>180</v>
      </c>
      <c r="E250" s="206" t="s">
        <v>335</v>
      </c>
      <c r="F250" s="207" t="s">
        <v>336</v>
      </c>
      <c r="G250" s="208" t="s">
        <v>192</v>
      </c>
      <c r="H250" s="209">
        <v>1</v>
      </c>
      <c r="I250" s="210"/>
      <c r="J250" s="211">
        <f>ROUND(I250*H250,2)</f>
        <v>0</v>
      </c>
      <c r="K250" s="212"/>
      <c r="L250" s="40"/>
      <c r="M250" s="213" t="s">
        <v>1</v>
      </c>
      <c r="N250" s="214" t="s">
        <v>46</v>
      </c>
      <c r="O250" s="72"/>
      <c r="P250" s="215">
        <f>O250*H250</f>
        <v>0</v>
      </c>
      <c r="Q250" s="215">
        <v>5.3620000000000001E-2</v>
      </c>
      <c r="R250" s="215">
        <f>Q250*H250</f>
        <v>5.3620000000000001E-2</v>
      </c>
      <c r="S250" s="215">
        <v>0</v>
      </c>
      <c r="T250" s="21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184</v>
      </c>
      <c r="AT250" s="217" t="s">
        <v>180</v>
      </c>
      <c r="AU250" s="217" t="s">
        <v>185</v>
      </c>
      <c r="AY250" s="18" t="s">
        <v>177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185</v>
      </c>
      <c r="BK250" s="218">
        <f>ROUND(I250*H250,2)</f>
        <v>0</v>
      </c>
      <c r="BL250" s="18" t="s">
        <v>184</v>
      </c>
      <c r="BM250" s="217" t="s">
        <v>337</v>
      </c>
    </row>
    <row r="251" spans="1:65" s="2" customFormat="1" ht="16.5" customHeight="1">
      <c r="A251" s="35"/>
      <c r="B251" s="36"/>
      <c r="C251" s="263" t="s">
        <v>338</v>
      </c>
      <c r="D251" s="263" t="s">
        <v>339</v>
      </c>
      <c r="E251" s="264" t="s">
        <v>340</v>
      </c>
      <c r="F251" s="265" t="s">
        <v>341</v>
      </c>
      <c r="G251" s="266" t="s">
        <v>192</v>
      </c>
      <c r="H251" s="267">
        <v>1</v>
      </c>
      <c r="I251" s="268"/>
      <c r="J251" s="269">
        <f>ROUND(I251*H251,2)</f>
        <v>0</v>
      </c>
      <c r="K251" s="270"/>
      <c r="L251" s="271"/>
      <c r="M251" s="272" t="s">
        <v>1</v>
      </c>
      <c r="N251" s="273" t="s">
        <v>46</v>
      </c>
      <c r="O251" s="72"/>
      <c r="P251" s="215">
        <f>O251*H251</f>
        <v>0</v>
      </c>
      <c r="Q251" s="215">
        <v>5.2999999999999999E-2</v>
      </c>
      <c r="R251" s="215">
        <f>Q251*H251</f>
        <v>5.2999999999999999E-2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226</v>
      </c>
      <c r="AT251" s="217" t="s">
        <v>339</v>
      </c>
      <c r="AU251" s="217" t="s">
        <v>185</v>
      </c>
      <c r="AY251" s="18" t="s">
        <v>177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185</v>
      </c>
      <c r="BK251" s="218">
        <f>ROUND(I251*H251,2)</f>
        <v>0</v>
      </c>
      <c r="BL251" s="18" t="s">
        <v>184</v>
      </c>
      <c r="BM251" s="217" t="s">
        <v>342</v>
      </c>
    </row>
    <row r="252" spans="1:65" s="12" customFormat="1" ht="22.8" customHeight="1">
      <c r="B252" s="189"/>
      <c r="C252" s="190"/>
      <c r="D252" s="191" t="s">
        <v>79</v>
      </c>
      <c r="E252" s="203" t="s">
        <v>233</v>
      </c>
      <c r="F252" s="203" t="s">
        <v>343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SUM(P253:P267)</f>
        <v>0</v>
      </c>
      <c r="Q252" s="197"/>
      <c r="R252" s="198">
        <f>SUM(R253:R267)</f>
        <v>1.7945000000000001E-3</v>
      </c>
      <c r="S252" s="197"/>
      <c r="T252" s="199">
        <f>SUM(T253:T267)</f>
        <v>4.8682950000000007</v>
      </c>
      <c r="AR252" s="200" t="s">
        <v>88</v>
      </c>
      <c r="AT252" s="201" t="s">
        <v>79</v>
      </c>
      <c r="AU252" s="201" t="s">
        <v>88</v>
      </c>
      <c r="AY252" s="200" t="s">
        <v>177</v>
      </c>
      <c r="BK252" s="202">
        <f>SUM(BK253:BK267)</f>
        <v>0</v>
      </c>
    </row>
    <row r="253" spans="1:65" s="2" customFormat="1" ht="21.75" customHeight="1">
      <c r="A253" s="35"/>
      <c r="B253" s="36"/>
      <c r="C253" s="205" t="s">
        <v>344</v>
      </c>
      <c r="D253" s="205" t="s">
        <v>180</v>
      </c>
      <c r="E253" s="206" t="s">
        <v>345</v>
      </c>
      <c r="F253" s="207" t="s">
        <v>346</v>
      </c>
      <c r="G253" s="208" t="s">
        <v>210</v>
      </c>
      <c r="H253" s="209">
        <v>40.799999999999997</v>
      </c>
      <c r="I253" s="210"/>
      <c r="J253" s="211">
        <f>ROUND(I253*H253,2)</f>
        <v>0</v>
      </c>
      <c r="K253" s="212"/>
      <c r="L253" s="40"/>
      <c r="M253" s="213" t="s">
        <v>1</v>
      </c>
      <c r="N253" s="214" t="s">
        <v>46</v>
      </c>
      <c r="O253" s="72"/>
      <c r="P253" s="215">
        <f>O253*H253</f>
        <v>0</v>
      </c>
      <c r="Q253" s="215">
        <v>4.0000000000000003E-5</v>
      </c>
      <c r="R253" s="215">
        <f>Q253*H253</f>
        <v>1.632E-3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184</v>
      </c>
      <c r="AT253" s="217" t="s">
        <v>180</v>
      </c>
      <c r="AU253" s="217" t="s">
        <v>185</v>
      </c>
      <c r="AY253" s="18" t="s">
        <v>177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185</v>
      </c>
      <c r="BK253" s="218">
        <f>ROUND(I253*H253,2)</f>
        <v>0</v>
      </c>
      <c r="BL253" s="18" t="s">
        <v>184</v>
      </c>
      <c r="BM253" s="217" t="s">
        <v>347</v>
      </c>
    </row>
    <row r="254" spans="1:65" s="14" customFormat="1" ht="10.199999999999999">
      <c r="B254" s="230"/>
      <c r="C254" s="231"/>
      <c r="D254" s="221" t="s">
        <v>187</v>
      </c>
      <c r="E254" s="232" t="s">
        <v>1</v>
      </c>
      <c r="F254" s="233" t="s">
        <v>348</v>
      </c>
      <c r="G254" s="231"/>
      <c r="H254" s="234">
        <v>40.799999999999997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187</v>
      </c>
      <c r="AU254" s="240" t="s">
        <v>185</v>
      </c>
      <c r="AV254" s="14" t="s">
        <v>185</v>
      </c>
      <c r="AW254" s="14" t="s">
        <v>36</v>
      </c>
      <c r="AX254" s="14" t="s">
        <v>88</v>
      </c>
      <c r="AY254" s="240" t="s">
        <v>177</v>
      </c>
    </row>
    <row r="255" spans="1:65" s="2" customFormat="1" ht="21.75" customHeight="1">
      <c r="A255" s="35"/>
      <c r="B255" s="36"/>
      <c r="C255" s="205" t="s">
        <v>349</v>
      </c>
      <c r="D255" s="205" t="s">
        <v>180</v>
      </c>
      <c r="E255" s="206" t="s">
        <v>350</v>
      </c>
      <c r="F255" s="207" t="s">
        <v>351</v>
      </c>
      <c r="G255" s="208" t="s">
        <v>210</v>
      </c>
      <c r="H255" s="209">
        <v>14.345000000000001</v>
      </c>
      <c r="I255" s="210"/>
      <c r="J255" s="211">
        <f>ROUND(I255*H255,2)</f>
        <v>0</v>
      </c>
      <c r="K255" s="212"/>
      <c r="L255" s="40"/>
      <c r="M255" s="213" t="s">
        <v>1</v>
      </c>
      <c r="N255" s="214" t="s">
        <v>46</v>
      </c>
      <c r="O255" s="72"/>
      <c r="P255" s="215">
        <f>O255*H255</f>
        <v>0</v>
      </c>
      <c r="Q255" s="215">
        <v>0</v>
      </c>
      <c r="R255" s="215">
        <f>Q255*H255</f>
        <v>0</v>
      </c>
      <c r="S255" s="215">
        <v>0.13100000000000001</v>
      </c>
      <c r="T255" s="216">
        <f>S255*H255</f>
        <v>1.8791950000000002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184</v>
      </c>
      <c r="AT255" s="217" t="s">
        <v>180</v>
      </c>
      <c r="AU255" s="217" t="s">
        <v>185</v>
      </c>
      <c r="AY255" s="18" t="s">
        <v>177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185</v>
      </c>
      <c r="BK255" s="218">
        <f>ROUND(I255*H255,2)</f>
        <v>0</v>
      </c>
      <c r="BL255" s="18" t="s">
        <v>184</v>
      </c>
      <c r="BM255" s="217" t="s">
        <v>352</v>
      </c>
    </row>
    <row r="256" spans="1:65" s="13" customFormat="1" ht="10.199999999999999">
      <c r="B256" s="219"/>
      <c r="C256" s="220"/>
      <c r="D256" s="221" t="s">
        <v>187</v>
      </c>
      <c r="E256" s="222" t="s">
        <v>1</v>
      </c>
      <c r="F256" s="223" t="s">
        <v>353</v>
      </c>
      <c r="G256" s="220"/>
      <c r="H256" s="222" t="s">
        <v>1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187</v>
      </c>
      <c r="AU256" s="229" t="s">
        <v>185</v>
      </c>
      <c r="AV256" s="13" t="s">
        <v>88</v>
      </c>
      <c r="AW256" s="13" t="s">
        <v>36</v>
      </c>
      <c r="AX256" s="13" t="s">
        <v>80</v>
      </c>
      <c r="AY256" s="229" t="s">
        <v>177</v>
      </c>
    </row>
    <row r="257" spans="1:65" s="14" customFormat="1" ht="10.199999999999999">
      <c r="B257" s="230"/>
      <c r="C257" s="231"/>
      <c r="D257" s="221" t="s">
        <v>187</v>
      </c>
      <c r="E257" s="232" t="s">
        <v>1</v>
      </c>
      <c r="F257" s="233" t="s">
        <v>1037</v>
      </c>
      <c r="G257" s="231"/>
      <c r="H257" s="234">
        <v>14.345000000000001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187</v>
      </c>
      <c r="AU257" s="240" t="s">
        <v>185</v>
      </c>
      <c r="AV257" s="14" t="s">
        <v>185</v>
      </c>
      <c r="AW257" s="14" t="s">
        <v>36</v>
      </c>
      <c r="AX257" s="14" t="s">
        <v>80</v>
      </c>
      <c r="AY257" s="240" t="s">
        <v>177</v>
      </c>
    </row>
    <row r="258" spans="1:65" s="15" customFormat="1" ht="10.199999999999999">
      <c r="B258" s="241"/>
      <c r="C258" s="242"/>
      <c r="D258" s="221" t="s">
        <v>187</v>
      </c>
      <c r="E258" s="243" t="s">
        <v>1</v>
      </c>
      <c r="F258" s="244" t="s">
        <v>217</v>
      </c>
      <c r="G258" s="242"/>
      <c r="H258" s="245">
        <v>14.345000000000001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187</v>
      </c>
      <c r="AU258" s="251" t="s">
        <v>185</v>
      </c>
      <c r="AV258" s="15" t="s">
        <v>184</v>
      </c>
      <c r="AW258" s="15" t="s">
        <v>36</v>
      </c>
      <c r="AX258" s="15" t="s">
        <v>88</v>
      </c>
      <c r="AY258" s="251" t="s">
        <v>177</v>
      </c>
    </row>
    <row r="259" spans="1:65" s="2" customFormat="1" ht="21.75" customHeight="1">
      <c r="A259" s="35"/>
      <c r="B259" s="36"/>
      <c r="C259" s="205" t="s">
        <v>355</v>
      </c>
      <c r="D259" s="205" t="s">
        <v>180</v>
      </c>
      <c r="E259" s="206" t="s">
        <v>356</v>
      </c>
      <c r="F259" s="207" t="s">
        <v>357</v>
      </c>
      <c r="G259" s="208" t="s">
        <v>210</v>
      </c>
      <c r="H259" s="209">
        <v>8.3490000000000002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46</v>
      </c>
      <c r="O259" s="72"/>
      <c r="P259" s="215">
        <f>O259*H259</f>
        <v>0</v>
      </c>
      <c r="Q259" s="215">
        <v>0</v>
      </c>
      <c r="R259" s="215">
        <f>Q259*H259</f>
        <v>0</v>
      </c>
      <c r="S259" s="215">
        <v>0.1</v>
      </c>
      <c r="T259" s="216">
        <f>S259*H259</f>
        <v>0.83490000000000009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184</v>
      </c>
      <c r="AT259" s="217" t="s">
        <v>180</v>
      </c>
      <c r="AU259" s="217" t="s">
        <v>185</v>
      </c>
      <c r="AY259" s="18" t="s">
        <v>177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185</v>
      </c>
      <c r="BK259" s="218">
        <f>ROUND(I259*H259,2)</f>
        <v>0</v>
      </c>
      <c r="BL259" s="18" t="s">
        <v>184</v>
      </c>
      <c r="BM259" s="217" t="s">
        <v>358</v>
      </c>
    </row>
    <row r="260" spans="1:65" s="14" customFormat="1" ht="10.199999999999999">
      <c r="B260" s="230"/>
      <c r="C260" s="231"/>
      <c r="D260" s="221" t="s">
        <v>187</v>
      </c>
      <c r="E260" s="232" t="s">
        <v>1</v>
      </c>
      <c r="F260" s="233" t="s">
        <v>359</v>
      </c>
      <c r="G260" s="231"/>
      <c r="H260" s="234">
        <v>8.3490000000000002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187</v>
      </c>
      <c r="AU260" s="240" t="s">
        <v>185</v>
      </c>
      <c r="AV260" s="14" t="s">
        <v>185</v>
      </c>
      <c r="AW260" s="14" t="s">
        <v>36</v>
      </c>
      <c r="AX260" s="14" t="s">
        <v>88</v>
      </c>
      <c r="AY260" s="240" t="s">
        <v>177</v>
      </c>
    </row>
    <row r="261" spans="1:65" s="2" customFormat="1" ht="21.75" customHeight="1">
      <c r="A261" s="35"/>
      <c r="B261" s="36"/>
      <c r="C261" s="205" t="s">
        <v>360</v>
      </c>
      <c r="D261" s="205" t="s">
        <v>180</v>
      </c>
      <c r="E261" s="206" t="s">
        <v>361</v>
      </c>
      <c r="F261" s="207" t="s">
        <v>362</v>
      </c>
      <c r="G261" s="208" t="s">
        <v>210</v>
      </c>
      <c r="H261" s="209">
        <v>17.3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46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0.09</v>
      </c>
      <c r="T261" s="216">
        <f>S261*H261</f>
        <v>1.5569999999999999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184</v>
      </c>
      <c r="AT261" s="217" t="s">
        <v>180</v>
      </c>
      <c r="AU261" s="217" t="s">
        <v>185</v>
      </c>
      <c r="AY261" s="18" t="s">
        <v>177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185</v>
      </c>
      <c r="BK261" s="218">
        <f>ROUND(I261*H261,2)</f>
        <v>0</v>
      </c>
      <c r="BL261" s="18" t="s">
        <v>184</v>
      </c>
      <c r="BM261" s="217" t="s">
        <v>363</v>
      </c>
    </row>
    <row r="262" spans="1:65" s="2" customFormat="1" ht="16.5" customHeight="1">
      <c r="A262" s="35"/>
      <c r="B262" s="36"/>
      <c r="C262" s="205" t="s">
        <v>364</v>
      </c>
      <c r="D262" s="205" t="s">
        <v>180</v>
      </c>
      <c r="E262" s="206" t="s">
        <v>365</v>
      </c>
      <c r="F262" s="207" t="s">
        <v>366</v>
      </c>
      <c r="G262" s="208" t="s">
        <v>210</v>
      </c>
      <c r="H262" s="209">
        <v>7.2</v>
      </c>
      <c r="I262" s="210"/>
      <c r="J262" s="211">
        <f>ROUND(I262*H262,2)</f>
        <v>0</v>
      </c>
      <c r="K262" s="212"/>
      <c r="L262" s="40"/>
      <c r="M262" s="213" t="s">
        <v>1</v>
      </c>
      <c r="N262" s="214" t="s">
        <v>46</v>
      </c>
      <c r="O262" s="72"/>
      <c r="P262" s="215">
        <f>O262*H262</f>
        <v>0</v>
      </c>
      <c r="Q262" s="215">
        <v>0</v>
      </c>
      <c r="R262" s="215">
        <f>Q262*H262</f>
        <v>0</v>
      </c>
      <c r="S262" s="215">
        <v>7.5999999999999998E-2</v>
      </c>
      <c r="T262" s="216">
        <f>S262*H262</f>
        <v>0.54720000000000002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184</v>
      </c>
      <c r="AT262" s="217" t="s">
        <v>180</v>
      </c>
      <c r="AU262" s="217" t="s">
        <v>185</v>
      </c>
      <c r="AY262" s="18" t="s">
        <v>177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185</v>
      </c>
      <c r="BK262" s="218">
        <f>ROUND(I262*H262,2)</f>
        <v>0</v>
      </c>
      <c r="BL262" s="18" t="s">
        <v>184</v>
      </c>
      <c r="BM262" s="217" t="s">
        <v>367</v>
      </c>
    </row>
    <row r="263" spans="1:65" s="2" customFormat="1" ht="21.75" customHeight="1">
      <c r="A263" s="35"/>
      <c r="B263" s="36"/>
      <c r="C263" s="205" t="s">
        <v>368</v>
      </c>
      <c r="D263" s="205" t="s">
        <v>180</v>
      </c>
      <c r="E263" s="206" t="s">
        <v>369</v>
      </c>
      <c r="F263" s="207" t="s">
        <v>370</v>
      </c>
      <c r="G263" s="208" t="s">
        <v>371</v>
      </c>
      <c r="H263" s="209">
        <v>1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46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1.2999999999999999E-2</v>
      </c>
      <c r="T263" s="216">
        <f>S263*H263</f>
        <v>1.2999999999999999E-2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184</v>
      </c>
      <c r="AT263" s="217" t="s">
        <v>180</v>
      </c>
      <c r="AU263" s="217" t="s">
        <v>185</v>
      </c>
      <c r="AY263" s="18" t="s">
        <v>177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185</v>
      </c>
      <c r="BK263" s="218">
        <f>ROUND(I263*H263,2)</f>
        <v>0</v>
      </c>
      <c r="BL263" s="18" t="s">
        <v>184</v>
      </c>
      <c r="BM263" s="217" t="s">
        <v>372</v>
      </c>
    </row>
    <row r="264" spans="1:65" s="2" customFormat="1" ht="21.75" customHeight="1">
      <c r="A264" s="35"/>
      <c r="B264" s="36"/>
      <c r="C264" s="205" t="s">
        <v>373</v>
      </c>
      <c r="D264" s="205" t="s">
        <v>180</v>
      </c>
      <c r="E264" s="206" t="s">
        <v>374</v>
      </c>
      <c r="F264" s="207" t="s">
        <v>375</v>
      </c>
      <c r="G264" s="208" t="s">
        <v>371</v>
      </c>
      <c r="H264" s="209">
        <v>1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46</v>
      </c>
      <c r="O264" s="72"/>
      <c r="P264" s="215">
        <f>O264*H264</f>
        <v>0</v>
      </c>
      <c r="Q264" s="215">
        <v>0</v>
      </c>
      <c r="R264" s="215">
        <f>Q264*H264</f>
        <v>0</v>
      </c>
      <c r="S264" s="215">
        <v>3.6999999999999998E-2</v>
      </c>
      <c r="T264" s="216">
        <f>S264*H264</f>
        <v>3.6999999999999998E-2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184</v>
      </c>
      <c r="AT264" s="217" t="s">
        <v>180</v>
      </c>
      <c r="AU264" s="217" t="s">
        <v>185</v>
      </c>
      <c r="AY264" s="18" t="s">
        <v>177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185</v>
      </c>
      <c r="BK264" s="218">
        <f>ROUND(I264*H264,2)</f>
        <v>0</v>
      </c>
      <c r="BL264" s="18" t="s">
        <v>184</v>
      </c>
      <c r="BM264" s="217" t="s">
        <v>376</v>
      </c>
    </row>
    <row r="265" spans="1:65" s="2" customFormat="1" ht="21.75" customHeight="1">
      <c r="A265" s="35"/>
      <c r="B265" s="36"/>
      <c r="C265" s="205" t="s">
        <v>377</v>
      </c>
      <c r="D265" s="205" t="s">
        <v>180</v>
      </c>
      <c r="E265" s="206" t="s">
        <v>378</v>
      </c>
      <c r="F265" s="207" t="s">
        <v>379</v>
      </c>
      <c r="G265" s="208" t="s">
        <v>203</v>
      </c>
      <c r="H265" s="209">
        <v>0.25</v>
      </c>
      <c r="I265" s="210"/>
      <c r="J265" s="211">
        <f>ROUND(I265*H265,2)</f>
        <v>0</v>
      </c>
      <c r="K265" s="212"/>
      <c r="L265" s="40"/>
      <c r="M265" s="213" t="s">
        <v>1</v>
      </c>
      <c r="N265" s="214" t="s">
        <v>46</v>
      </c>
      <c r="O265" s="72"/>
      <c r="P265" s="215">
        <f>O265*H265</f>
        <v>0</v>
      </c>
      <c r="Q265" s="215">
        <v>6.4999999999999997E-4</v>
      </c>
      <c r="R265" s="215">
        <f>Q265*H265</f>
        <v>1.6249999999999999E-4</v>
      </c>
      <c r="S265" s="215">
        <v>0</v>
      </c>
      <c r="T265" s="21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184</v>
      </c>
      <c r="AT265" s="217" t="s">
        <v>180</v>
      </c>
      <c r="AU265" s="217" t="s">
        <v>185</v>
      </c>
      <c r="AY265" s="18" t="s">
        <v>177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185</v>
      </c>
      <c r="BK265" s="218">
        <f>ROUND(I265*H265,2)</f>
        <v>0</v>
      </c>
      <c r="BL265" s="18" t="s">
        <v>184</v>
      </c>
      <c r="BM265" s="217" t="s">
        <v>380</v>
      </c>
    </row>
    <row r="266" spans="1:65" s="13" customFormat="1" ht="10.199999999999999">
      <c r="B266" s="219"/>
      <c r="C266" s="220"/>
      <c r="D266" s="221" t="s">
        <v>187</v>
      </c>
      <c r="E266" s="222" t="s">
        <v>1</v>
      </c>
      <c r="F266" s="223" t="s">
        <v>381</v>
      </c>
      <c r="G266" s="220"/>
      <c r="H266" s="222" t="s">
        <v>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187</v>
      </c>
      <c r="AU266" s="229" t="s">
        <v>185</v>
      </c>
      <c r="AV266" s="13" t="s">
        <v>88</v>
      </c>
      <c r="AW266" s="13" t="s">
        <v>36</v>
      </c>
      <c r="AX266" s="13" t="s">
        <v>80</v>
      </c>
      <c r="AY266" s="229" t="s">
        <v>177</v>
      </c>
    </row>
    <row r="267" spans="1:65" s="14" customFormat="1" ht="10.199999999999999">
      <c r="B267" s="230"/>
      <c r="C267" s="231"/>
      <c r="D267" s="221" t="s">
        <v>187</v>
      </c>
      <c r="E267" s="232" t="s">
        <v>1</v>
      </c>
      <c r="F267" s="233" t="s">
        <v>382</v>
      </c>
      <c r="G267" s="231"/>
      <c r="H267" s="234">
        <v>0.25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187</v>
      </c>
      <c r="AU267" s="240" t="s">
        <v>185</v>
      </c>
      <c r="AV267" s="14" t="s">
        <v>185</v>
      </c>
      <c r="AW267" s="14" t="s">
        <v>36</v>
      </c>
      <c r="AX267" s="14" t="s">
        <v>88</v>
      </c>
      <c r="AY267" s="240" t="s">
        <v>177</v>
      </c>
    </row>
    <row r="268" spans="1:65" s="12" customFormat="1" ht="22.8" customHeight="1">
      <c r="B268" s="189"/>
      <c r="C268" s="190"/>
      <c r="D268" s="191" t="s">
        <v>79</v>
      </c>
      <c r="E268" s="203" t="s">
        <v>383</v>
      </c>
      <c r="F268" s="203" t="s">
        <v>384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SUM(P269:P273)</f>
        <v>0</v>
      </c>
      <c r="Q268" s="197"/>
      <c r="R268" s="198">
        <f>SUM(R269:R273)</f>
        <v>0</v>
      </c>
      <c r="S268" s="197"/>
      <c r="T268" s="199">
        <f>SUM(T269:T273)</f>
        <v>0</v>
      </c>
      <c r="AR268" s="200" t="s">
        <v>88</v>
      </c>
      <c r="AT268" s="201" t="s">
        <v>79</v>
      </c>
      <c r="AU268" s="201" t="s">
        <v>88</v>
      </c>
      <c r="AY268" s="200" t="s">
        <v>177</v>
      </c>
      <c r="BK268" s="202">
        <f>SUM(BK269:BK273)</f>
        <v>0</v>
      </c>
    </row>
    <row r="269" spans="1:65" s="2" customFormat="1" ht="21.75" customHeight="1">
      <c r="A269" s="35"/>
      <c r="B269" s="36"/>
      <c r="C269" s="205" t="s">
        <v>385</v>
      </c>
      <c r="D269" s="205" t="s">
        <v>180</v>
      </c>
      <c r="E269" s="206" t="s">
        <v>386</v>
      </c>
      <c r="F269" s="207" t="s">
        <v>387</v>
      </c>
      <c r="G269" s="208" t="s">
        <v>388</v>
      </c>
      <c r="H269" s="209">
        <v>5.7809999999999997</v>
      </c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46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184</v>
      </c>
      <c r="AT269" s="217" t="s">
        <v>180</v>
      </c>
      <c r="AU269" s="217" t="s">
        <v>185</v>
      </c>
      <c r="AY269" s="18" t="s">
        <v>177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185</v>
      </c>
      <c r="BK269" s="218">
        <f>ROUND(I269*H269,2)</f>
        <v>0</v>
      </c>
      <c r="BL269" s="18" t="s">
        <v>184</v>
      </c>
      <c r="BM269" s="217" t="s">
        <v>389</v>
      </c>
    </row>
    <row r="270" spans="1:65" s="2" customFormat="1" ht="21.75" customHeight="1">
      <c r="A270" s="35"/>
      <c r="B270" s="36"/>
      <c r="C270" s="205" t="s">
        <v>390</v>
      </c>
      <c r="D270" s="205" t="s">
        <v>180</v>
      </c>
      <c r="E270" s="206" t="s">
        <v>391</v>
      </c>
      <c r="F270" s="207" t="s">
        <v>392</v>
      </c>
      <c r="G270" s="208" t="s">
        <v>388</v>
      </c>
      <c r="H270" s="209">
        <v>5.7809999999999997</v>
      </c>
      <c r="I270" s="210"/>
      <c r="J270" s="211">
        <f>ROUND(I270*H270,2)</f>
        <v>0</v>
      </c>
      <c r="K270" s="212"/>
      <c r="L270" s="40"/>
      <c r="M270" s="213" t="s">
        <v>1</v>
      </c>
      <c r="N270" s="214" t="s">
        <v>46</v>
      </c>
      <c r="O270" s="72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184</v>
      </c>
      <c r="AT270" s="217" t="s">
        <v>180</v>
      </c>
      <c r="AU270" s="217" t="s">
        <v>185</v>
      </c>
      <c r="AY270" s="18" t="s">
        <v>177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185</v>
      </c>
      <c r="BK270" s="218">
        <f>ROUND(I270*H270,2)</f>
        <v>0</v>
      </c>
      <c r="BL270" s="18" t="s">
        <v>184</v>
      </c>
      <c r="BM270" s="217" t="s">
        <v>393</v>
      </c>
    </row>
    <row r="271" spans="1:65" s="2" customFormat="1" ht="21.75" customHeight="1">
      <c r="A271" s="35"/>
      <c r="B271" s="36"/>
      <c r="C271" s="205" t="s">
        <v>394</v>
      </c>
      <c r="D271" s="205" t="s">
        <v>180</v>
      </c>
      <c r="E271" s="206" t="s">
        <v>395</v>
      </c>
      <c r="F271" s="207" t="s">
        <v>396</v>
      </c>
      <c r="G271" s="208" t="s">
        <v>388</v>
      </c>
      <c r="H271" s="209">
        <v>166.905</v>
      </c>
      <c r="I271" s="210"/>
      <c r="J271" s="211">
        <f>ROUND(I271*H271,2)</f>
        <v>0</v>
      </c>
      <c r="K271" s="212"/>
      <c r="L271" s="40"/>
      <c r="M271" s="213" t="s">
        <v>1</v>
      </c>
      <c r="N271" s="214" t="s">
        <v>46</v>
      </c>
      <c r="O271" s="72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184</v>
      </c>
      <c r="AT271" s="217" t="s">
        <v>180</v>
      </c>
      <c r="AU271" s="217" t="s">
        <v>185</v>
      </c>
      <c r="AY271" s="18" t="s">
        <v>177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185</v>
      </c>
      <c r="BK271" s="218">
        <f>ROUND(I271*H271,2)</f>
        <v>0</v>
      </c>
      <c r="BL271" s="18" t="s">
        <v>184</v>
      </c>
      <c r="BM271" s="217" t="s">
        <v>397</v>
      </c>
    </row>
    <row r="272" spans="1:65" s="14" customFormat="1" ht="10.199999999999999">
      <c r="B272" s="230"/>
      <c r="C272" s="231"/>
      <c r="D272" s="221" t="s">
        <v>187</v>
      </c>
      <c r="E272" s="232" t="s">
        <v>1</v>
      </c>
      <c r="F272" s="233" t="s">
        <v>398</v>
      </c>
      <c r="G272" s="231"/>
      <c r="H272" s="234">
        <v>166.905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187</v>
      </c>
      <c r="AU272" s="240" t="s">
        <v>185</v>
      </c>
      <c r="AV272" s="14" t="s">
        <v>185</v>
      </c>
      <c r="AW272" s="14" t="s">
        <v>36</v>
      </c>
      <c r="AX272" s="14" t="s">
        <v>88</v>
      </c>
      <c r="AY272" s="240" t="s">
        <v>177</v>
      </c>
    </row>
    <row r="273" spans="1:65" s="2" customFormat="1" ht="21.75" customHeight="1">
      <c r="A273" s="35"/>
      <c r="B273" s="36"/>
      <c r="C273" s="205" t="s">
        <v>399</v>
      </c>
      <c r="D273" s="205" t="s">
        <v>180</v>
      </c>
      <c r="E273" s="206" t="s">
        <v>400</v>
      </c>
      <c r="F273" s="207" t="s">
        <v>401</v>
      </c>
      <c r="G273" s="208" t="s">
        <v>388</v>
      </c>
      <c r="H273" s="209">
        <v>5.7809999999999997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46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184</v>
      </c>
      <c r="AT273" s="217" t="s">
        <v>180</v>
      </c>
      <c r="AU273" s="217" t="s">
        <v>185</v>
      </c>
      <c r="AY273" s="18" t="s">
        <v>177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185</v>
      </c>
      <c r="BK273" s="218">
        <f>ROUND(I273*H273,2)</f>
        <v>0</v>
      </c>
      <c r="BL273" s="18" t="s">
        <v>184</v>
      </c>
      <c r="BM273" s="217" t="s">
        <v>402</v>
      </c>
    </row>
    <row r="274" spans="1:65" s="12" customFormat="1" ht="22.8" customHeight="1">
      <c r="B274" s="189"/>
      <c r="C274" s="190"/>
      <c r="D274" s="191" t="s">
        <v>79</v>
      </c>
      <c r="E274" s="203" t="s">
        <v>403</v>
      </c>
      <c r="F274" s="203" t="s">
        <v>404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P275</f>
        <v>0</v>
      </c>
      <c r="Q274" s="197"/>
      <c r="R274" s="198">
        <f>R275</f>
        <v>0</v>
      </c>
      <c r="S274" s="197"/>
      <c r="T274" s="199">
        <f>T275</f>
        <v>0</v>
      </c>
      <c r="AR274" s="200" t="s">
        <v>88</v>
      </c>
      <c r="AT274" s="201" t="s">
        <v>79</v>
      </c>
      <c r="AU274" s="201" t="s">
        <v>88</v>
      </c>
      <c r="AY274" s="200" t="s">
        <v>177</v>
      </c>
      <c r="BK274" s="202">
        <f>BK275</f>
        <v>0</v>
      </c>
    </row>
    <row r="275" spans="1:65" s="2" customFormat="1" ht="16.5" customHeight="1">
      <c r="A275" s="35"/>
      <c r="B275" s="36"/>
      <c r="C275" s="205" t="s">
        <v>405</v>
      </c>
      <c r="D275" s="205" t="s">
        <v>180</v>
      </c>
      <c r="E275" s="206" t="s">
        <v>406</v>
      </c>
      <c r="F275" s="207" t="s">
        <v>407</v>
      </c>
      <c r="G275" s="208" t="s">
        <v>388</v>
      </c>
      <c r="H275" s="209">
        <v>8.4809999999999999</v>
      </c>
      <c r="I275" s="210"/>
      <c r="J275" s="211">
        <f>ROUND(I275*H275,2)</f>
        <v>0</v>
      </c>
      <c r="K275" s="212"/>
      <c r="L275" s="40"/>
      <c r="M275" s="213" t="s">
        <v>1</v>
      </c>
      <c r="N275" s="214" t="s">
        <v>46</v>
      </c>
      <c r="O275" s="72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184</v>
      </c>
      <c r="AT275" s="217" t="s">
        <v>180</v>
      </c>
      <c r="AU275" s="217" t="s">
        <v>185</v>
      </c>
      <c r="AY275" s="18" t="s">
        <v>177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185</v>
      </c>
      <c r="BK275" s="218">
        <f>ROUND(I275*H275,2)</f>
        <v>0</v>
      </c>
      <c r="BL275" s="18" t="s">
        <v>184</v>
      </c>
      <c r="BM275" s="217" t="s">
        <v>408</v>
      </c>
    </row>
    <row r="276" spans="1:65" s="12" customFormat="1" ht="25.95" customHeight="1">
      <c r="B276" s="189"/>
      <c r="C276" s="190"/>
      <c r="D276" s="191" t="s">
        <v>79</v>
      </c>
      <c r="E276" s="192" t="s">
        <v>409</v>
      </c>
      <c r="F276" s="192" t="s">
        <v>410</v>
      </c>
      <c r="G276" s="190"/>
      <c r="H276" s="190"/>
      <c r="I276" s="193"/>
      <c r="J276" s="194">
        <f>BK276</f>
        <v>0</v>
      </c>
      <c r="K276" s="190"/>
      <c r="L276" s="195"/>
      <c r="M276" s="196"/>
      <c r="N276" s="197"/>
      <c r="O276" s="197"/>
      <c r="P276" s="198">
        <f>P277+P285+P296+P304+P314+P332+P334+P343+P375+P383+P386+P396+P414+P427+P442+P453+P456</f>
        <v>0</v>
      </c>
      <c r="Q276" s="197"/>
      <c r="R276" s="198">
        <f>R277+R285+R296+R304+R314+R332+R334+R343+R375+R383+R386+R396+R414+R427+R442+R453+R456</f>
        <v>1.2945099999999998</v>
      </c>
      <c r="S276" s="197"/>
      <c r="T276" s="199">
        <f>T277+T285+T296+T304+T314+T332+T334+T343+T375+T383+T386+T396+T414+T427+T442+T453+T456</f>
        <v>0.91228189000000004</v>
      </c>
      <c r="AR276" s="200" t="s">
        <v>185</v>
      </c>
      <c r="AT276" s="201" t="s">
        <v>79</v>
      </c>
      <c r="AU276" s="201" t="s">
        <v>80</v>
      </c>
      <c r="AY276" s="200" t="s">
        <v>177</v>
      </c>
      <c r="BK276" s="202">
        <f>BK277+BK285+BK296+BK304+BK314+BK332+BK334+BK343+BK375+BK383+BK386+BK396+BK414+BK427+BK442+BK453+BK456</f>
        <v>0</v>
      </c>
    </row>
    <row r="277" spans="1:65" s="12" customFormat="1" ht="22.8" customHeight="1">
      <c r="B277" s="189"/>
      <c r="C277" s="190"/>
      <c r="D277" s="191" t="s">
        <v>79</v>
      </c>
      <c r="E277" s="203" t="s">
        <v>411</v>
      </c>
      <c r="F277" s="203" t="s">
        <v>412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SUM(P278:P284)</f>
        <v>0</v>
      </c>
      <c r="Q277" s="197"/>
      <c r="R277" s="198">
        <f>SUM(R278:R284)</f>
        <v>9.2482079999999994E-2</v>
      </c>
      <c r="S277" s="197"/>
      <c r="T277" s="199">
        <f>SUM(T278:T284)</f>
        <v>0</v>
      </c>
      <c r="AR277" s="200" t="s">
        <v>185</v>
      </c>
      <c r="AT277" s="201" t="s">
        <v>79</v>
      </c>
      <c r="AU277" s="201" t="s">
        <v>88</v>
      </c>
      <c r="AY277" s="200" t="s">
        <v>177</v>
      </c>
      <c r="BK277" s="202">
        <f>SUM(BK278:BK284)</f>
        <v>0</v>
      </c>
    </row>
    <row r="278" spans="1:65" s="2" customFormat="1" ht="21.75" customHeight="1">
      <c r="A278" s="35"/>
      <c r="B278" s="36"/>
      <c r="C278" s="205" t="s">
        <v>413</v>
      </c>
      <c r="D278" s="205" t="s">
        <v>180</v>
      </c>
      <c r="E278" s="206" t="s">
        <v>414</v>
      </c>
      <c r="F278" s="207" t="s">
        <v>415</v>
      </c>
      <c r="G278" s="208" t="s">
        <v>210</v>
      </c>
      <c r="H278" s="209">
        <v>5.0999999999999996</v>
      </c>
      <c r="I278" s="210"/>
      <c r="J278" s="211">
        <f>ROUND(I278*H278,2)</f>
        <v>0</v>
      </c>
      <c r="K278" s="212"/>
      <c r="L278" s="40"/>
      <c r="M278" s="213" t="s">
        <v>1</v>
      </c>
      <c r="N278" s="214" t="s">
        <v>46</v>
      </c>
      <c r="O278" s="72"/>
      <c r="P278" s="215">
        <f>O278*H278</f>
        <v>0</v>
      </c>
      <c r="Q278" s="215">
        <v>6.0000000000000001E-3</v>
      </c>
      <c r="R278" s="215">
        <f>Q278*H278</f>
        <v>3.0599999999999999E-2</v>
      </c>
      <c r="S278" s="215">
        <v>0</v>
      </c>
      <c r="T278" s="21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263</v>
      </c>
      <c r="AT278" s="217" t="s">
        <v>180</v>
      </c>
      <c r="AU278" s="217" t="s">
        <v>185</v>
      </c>
      <c r="AY278" s="18" t="s">
        <v>177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185</v>
      </c>
      <c r="BK278" s="218">
        <f>ROUND(I278*H278,2)</f>
        <v>0</v>
      </c>
      <c r="BL278" s="18" t="s">
        <v>263</v>
      </c>
      <c r="BM278" s="217" t="s">
        <v>416</v>
      </c>
    </row>
    <row r="279" spans="1:65" s="14" customFormat="1" ht="10.199999999999999">
      <c r="B279" s="230"/>
      <c r="C279" s="231"/>
      <c r="D279" s="221" t="s">
        <v>187</v>
      </c>
      <c r="E279" s="232" t="s">
        <v>1</v>
      </c>
      <c r="F279" s="233" t="s">
        <v>417</v>
      </c>
      <c r="G279" s="231"/>
      <c r="H279" s="234">
        <v>5.0999999999999996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187</v>
      </c>
      <c r="AU279" s="240" t="s">
        <v>185</v>
      </c>
      <c r="AV279" s="14" t="s">
        <v>185</v>
      </c>
      <c r="AW279" s="14" t="s">
        <v>36</v>
      </c>
      <c r="AX279" s="14" t="s">
        <v>80</v>
      </c>
      <c r="AY279" s="240" t="s">
        <v>177</v>
      </c>
    </row>
    <row r="280" spans="1:65" s="15" customFormat="1" ht="10.199999999999999">
      <c r="B280" s="241"/>
      <c r="C280" s="242"/>
      <c r="D280" s="221" t="s">
        <v>187</v>
      </c>
      <c r="E280" s="243" t="s">
        <v>1</v>
      </c>
      <c r="F280" s="244" t="s">
        <v>217</v>
      </c>
      <c r="G280" s="242"/>
      <c r="H280" s="245">
        <v>5.0999999999999996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187</v>
      </c>
      <c r="AU280" s="251" t="s">
        <v>185</v>
      </c>
      <c r="AV280" s="15" t="s">
        <v>184</v>
      </c>
      <c r="AW280" s="15" t="s">
        <v>36</v>
      </c>
      <c r="AX280" s="15" t="s">
        <v>88</v>
      </c>
      <c r="AY280" s="251" t="s">
        <v>177</v>
      </c>
    </row>
    <row r="281" spans="1:65" s="2" customFormat="1" ht="21.75" customHeight="1">
      <c r="A281" s="35"/>
      <c r="B281" s="36"/>
      <c r="C281" s="205" t="s">
        <v>418</v>
      </c>
      <c r="D281" s="205" t="s">
        <v>180</v>
      </c>
      <c r="E281" s="206" t="s">
        <v>419</v>
      </c>
      <c r="F281" s="207" t="s">
        <v>420</v>
      </c>
      <c r="G281" s="208" t="s">
        <v>210</v>
      </c>
      <c r="H281" s="209">
        <v>10.128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46</v>
      </c>
      <c r="O281" s="72"/>
      <c r="P281" s="215">
        <f>O281*H281</f>
        <v>0</v>
      </c>
      <c r="Q281" s="215">
        <v>6.11E-3</v>
      </c>
      <c r="R281" s="215">
        <f>Q281*H281</f>
        <v>6.1882079999999999E-2</v>
      </c>
      <c r="S281" s="215">
        <v>0</v>
      </c>
      <c r="T281" s="21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263</v>
      </c>
      <c r="AT281" s="217" t="s">
        <v>180</v>
      </c>
      <c r="AU281" s="217" t="s">
        <v>185</v>
      </c>
      <c r="AY281" s="18" t="s">
        <v>177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185</v>
      </c>
      <c r="BK281" s="218">
        <f>ROUND(I281*H281,2)</f>
        <v>0</v>
      </c>
      <c r="BL281" s="18" t="s">
        <v>263</v>
      </c>
      <c r="BM281" s="217" t="s">
        <v>421</v>
      </c>
    </row>
    <row r="282" spans="1:65" s="14" customFormat="1" ht="10.199999999999999">
      <c r="B282" s="230"/>
      <c r="C282" s="231"/>
      <c r="D282" s="221" t="s">
        <v>187</v>
      </c>
      <c r="E282" s="232" t="s">
        <v>1</v>
      </c>
      <c r="F282" s="233" t="s">
        <v>422</v>
      </c>
      <c r="G282" s="231"/>
      <c r="H282" s="234">
        <v>10.128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187</v>
      </c>
      <c r="AU282" s="240" t="s">
        <v>185</v>
      </c>
      <c r="AV282" s="14" t="s">
        <v>185</v>
      </c>
      <c r="AW282" s="14" t="s">
        <v>36</v>
      </c>
      <c r="AX282" s="14" t="s">
        <v>80</v>
      </c>
      <c r="AY282" s="240" t="s">
        <v>177</v>
      </c>
    </row>
    <row r="283" spans="1:65" s="15" customFormat="1" ht="10.199999999999999">
      <c r="B283" s="241"/>
      <c r="C283" s="242"/>
      <c r="D283" s="221" t="s">
        <v>187</v>
      </c>
      <c r="E283" s="243" t="s">
        <v>1</v>
      </c>
      <c r="F283" s="244" t="s">
        <v>217</v>
      </c>
      <c r="G283" s="242"/>
      <c r="H283" s="245">
        <v>10.128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187</v>
      </c>
      <c r="AU283" s="251" t="s">
        <v>185</v>
      </c>
      <c r="AV283" s="15" t="s">
        <v>184</v>
      </c>
      <c r="AW283" s="15" t="s">
        <v>36</v>
      </c>
      <c r="AX283" s="15" t="s">
        <v>88</v>
      </c>
      <c r="AY283" s="251" t="s">
        <v>177</v>
      </c>
    </row>
    <row r="284" spans="1:65" s="2" customFormat="1" ht="21.75" customHeight="1">
      <c r="A284" s="35"/>
      <c r="B284" s="36"/>
      <c r="C284" s="205" t="s">
        <v>423</v>
      </c>
      <c r="D284" s="205" t="s">
        <v>180</v>
      </c>
      <c r="E284" s="206" t="s">
        <v>424</v>
      </c>
      <c r="F284" s="207" t="s">
        <v>425</v>
      </c>
      <c r="G284" s="208" t="s">
        <v>426</v>
      </c>
      <c r="H284" s="274"/>
      <c r="I284" s="210"/>
      <c r="J284" s="211">
        <f>ROUND(I284*H284,2)</f>
        <v>0</v>
      </c>
      <c r="K284" s="212"/>
      <c r="L284" s="40"/>
      <c r="M284" s="213" t="s">
        <v>1</v>
      </c>
      <c r="N284" s="214" t="s">
        <v>46</v>
      </c>
      <c r="O284" s="72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263</v>
      </c>
      <c r="AT284" s="217" t="s">
        <v>180</v>
      </c>
      <c r="AU284" s="217" t="s">
        <v>185</v>
      </c>
      <c r="AY284" s="18" t="s">
        <v>177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185</v>
      </c>
      <c r="BK284" s="218">
        <f>ROUND(I284*H284,2)</f>
        <v>0</v>
      </c>
      <c r="BL284" s="18" t="s">
        <v>263</v>
      </c>
      <c r="BM284" s="217" t="s">
        <v>427</v>
      </c>
    </row>
    <row r="285" spans="1:65" s="12" customFormat="1" ht="22.8" customHeight="1">
      <c r="B285" s="189"/>
      <c r="C285" s="190"/>
      <c r="D285" s="191" t="s">
        <v>79</v>
      </c>
      <c r="E285" s="203" t="s">
        <v>428</v>
      </c>
      <c r="F285" s="203" t="s">
        <v>429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SUM(P286:P295)</f>
        <v>0</v>
      </c>
      <c r="Q285" s="197"/>
      <c r="R285" s="198">
        <f>SUM(R286:R295)</f>
        <v>1.3594E-2</v>
      </c>
      <c r="S285" s="197"/>
      <c r="T285" s="199">
        <f>SUM(T286:T295)</f>
        <v>0</v>
      </c>
      <c r="AR285" s="200" t="s">
        <v>185</v>
      </c>
      <c r="AT285" s="201" t="s">
        <v>79</v>
      </c>
      <c r="AU285" s="201" t="s">
        <v>88</v>
      </c>
      <c r="AY285" s="200" t="s">
        <v>177</v>
      </c>
      <c r="BK285" s="202">
        <f>SUM(BK286:BK295)</f>
        <v>0</v>
      </c>
    </row>
    <row r="286" spans="1:65" s="2" customFormat="1" ht="21.75" customHeight="1">
      <c r="A286" s="35"/>
      <c r="B286" s="36"/>
      <c r="C286" s="205" t="s">
        <v>430</v>
      </c>
      <c r="D286" s="205" t="s">
        <v>180</v>
      </c>
      <c r="E286" s="206" t="s">
        <v>431</v>
      </c>
      <c r="F286" s="207" t="s">
        <v>432</v>
      </c>
      <c r="G286" s="208" t="s">
        <v>210</v>
      </c>
      <c r="H286" s="209">
        <v>5.0999999999999996</v>
      </c>
      <c r="I286" s="210"/>
      <c r="J286" s="211">
        <f>ROUND(I286*H286,2)</f>
        <v>0</v>
      </c>
      <c r="K286" s="212"/>
      <c r="L286" s="40"/>
      <c r="M286" s="213" t="s">
        <v>1</v>
      </c>
      <c r="N286" s="214" t="s">
        <v>46</v>
      </c>
      <c r="O286" s="72"/>
      <c r="P286" s="215">
        <f>O286*H286</f>
        <v>0</v>
      </c>
      <c r="Q286" s="215">
        <v>2.9999999999999997E-4</v>
      </c>
      <c r="R286" s="215">
        <f>Q286*H286</f>
        <v>1.5299999999999997E-3</v>
      </c>
      <c r="S286" s="215">
        <v>0</v>
      </c>
      <c r="T286" s="21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263</v>
      </c>
      <c r="AT286" s="217" t="s">
        <v>180</v>
      </c>
      <c r="AU286" s="217" t="s">
        <v>185</v>
      </c>
      <c r="AY286" s="18" t="s">
        <v>177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185</v>
      </c>
      <c r="BK286" s="218">
        <f>ROUND(I286*H286,2)</f>
        <v>0</v>
      </c>
      <c r="BL286" s="18" t="s">
        <v>263</v>
      </c>
      <c r="BM286" s="217" t="s">
        <v>433</v>
      </c>
    </row>
    <row r="287" spans="1:65" s="2" customFormat="1" ht="21.75" customHeight="1">
      <c r="A287" s="35"/>
      <c r="B287" s="36"/>
      <c r="C287" s="263" t="s">
        <v>434</v>
      </c>
      <c r="D287" s="263" t="s">
        <v>339</v>
      </c>
      <c r="E287" s="264" t="s">
        <v>435</v>
      </c>
      <c r="F287" s="265" t="s">
        <v>436</v>
      </c>
      <c r="G287" s="266" t="s">
        <v>210</v>
      </c>
      <c r="H287" s="267">
        <v>6</v>
      </c>
      <c r="I287" s="268"/>
      <c r="J287" s="269">
        <f>ROUND(I287*H287,2)</f>
        <v>0</v>
      </c>
      <c r="K287" s="270"/>
      <c r="L287" s="271"/>
      <c r="M287" s="272" t="s">
        <v>1</v>
      </c>
      <c r="N287" s="273" t="s">
        <v>46</v>
      </c>
      <c r="O287" s="72"/>
      <c r="P287" s="215">
        <f>O287*H287</f>
        <v>0</v>
      </c>
      <c r="Q287" s="215">
        <v>1.6800000000000001E-3</v>
      </c>
      <c r="R287" s="215">
        <f>Q287*H287</f>
        <v>1.008E-2</v>
      </c>
      <c r="S287" s="215">
        <v>0</v>
      </c>
      <c r="T287" s="21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360</v>
      </c>
      <c r="AT287" s="217" t="s">
        <v>339</v>
      </c>
      <c r="AU287" s="217" t="s">
        <v>185</v>
      </c>
      <c r="AY287" s="18" t="s">
        <v>177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185</v>
      </c>
      <c r="BK287" s="218">
        <f>ROUND(I287*H287,2)</f>
        <v>0</v>
      </c>
      <c r="BL287" s="18" t="s">
        <v>263</v>
      </c>
      <c r="BM287" s="217" t="s">
        <v>437</v>
      </c>
    </row>
    <row r="288" spans="1:65" s="14" customFormat="1" ht="20.399999999999999">
      <c r="B288" s="230"/>
      <c r="C288" s="231"/>
      <c r="D288" s="221" t="s">
        <v>187</v>
      </c>
      <c r="E288" s="231"/>
      <c r="F288" s="233" t="s">
        <v>438</v>
      </c>
      <c r="G288" s="231"/>
      <c r="H288" s="234">
        <v>6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187</v>
      </c>
      <c r="AU288" s="240" t="s">
        <v>185</v>
      </c>
      <c r="AV288" s="14" t="s">
        <v>185</v>
      </c>
      <c r="AW288" s="14" t="s">
        <v>4</v>
      </c>
      <c r="AX288" s="14" t="s">
        <v>88</v>
      </c>
      <c r="AY288" s="240" t="s">
        <v>177</v>
      </c>
    </row>
    <row r="289" spans="1:65" s="2" customFormat="1" ht="21.75" customHeight="1">
      <c r="A289" s="35"/>
      <c r="B289" s="36"/>
      <c r="C289" s="205" t="s">
        <v>439</v>
      </c>
      <c r="D289" s="205" t="s">
        <v>180</v>
      </c>
      <c r="E289" s="206" t="s">
        <v>440</v>
      </c>
      <c r="F289" s="207" t="s">
        <v>441</v>
      </c>
      <c r="G289" s="208" t="s">
        <v>203</v>
      </c>
      <c r="H289" s="209">
        <v>38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46</v>
      </c>
      <c r="O289" s="72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263</v>
      </c>
      <c r="AT289" s="217" t="s">
        <v>180</v>
      </c>
      <c r="AU289" s="217" t="s">
        <v>185</v>
      </c>
      <c r="AY289" s="18" t="s">
        <v>177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185</v>
      </c>
      <c r="BK289" s="218">
        <f>ROUND(I289*H289,2)</f>
        <v>0</v>
      </c>
      <c r="BL289" s="18" t="s">
        <v>263</v>
      </c>
      <c r="BM289" s="217" t="s">
        <v>442</v>
      </c>
    </row>
    <row r="290" spans="1:65" s="2" customFormat="1" ht="16.5" customHeight="1">
      <c r="A290" s="35"/>
      <c r="B290" s="36"/>
      <c r="C290" s="263" t="s">
        <v>443</v>
      </c>
      <c r="D290" s="263" t="s">
        <v>339</v>
      </c>
      <c r="E290" s="264" t="s">
        <v>444</v>
      </c>
      <c r="F290" s="265" t="s">
        <v>445</v>
      </c>
      <c r="G290" s="266" t="s">
        <v>203</v>
      </c>
      <c r="H290" s="267">
        <v>38</v>
      </c>
      <c r="I290" s="268"/>
      <c r="J290" s="269">
        <f>ROUND(I290*H290,2)</f>
        <v>0</v>
      </c>
      <c r="K290" s="270"/>
      <c r="L290" s="271"/>
      <c r="M290" s="272" t="s">
        <v>1</v>
      </c>
      <c r="N290" s="273" t="s">
        <v>46</v>
      </c>
      <c r="O290" s="72"/>
      <c r="P290" s="215">
        <f>O290*H290</f>
        <v>0</v>
      </c>
      <c r="Q290" s="215">
        <v>2.0000000000000002E-5</v>
      </c>
      <c r="R290" s="215">
        <f>Q290*H290</f>
        <v>7.6000000000000004E-4</v>
      </c>
      <c r="S290" s="215">
        <v>0</v>
      </c>
      <c r="T290" s="21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360</v>
      </c>
      <c r="AT290" s="217" t="s">
        <v>339</v>
      </c>
      <c r="AU290" s="217" t="s">
        <v>185</v>
      </c>
      <c r="AY290" s="18" t="s">
        <v>177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185</v>
      </c>
      <c r="BK290" s="218">
        <f>ROUND(I290*H290,2)</f>
        <v>0</v>
      </c>
      <c r="BL290" s="18" t="s">
        <v>263</v>
      </c>
      <c r="BM290" s="217" t="s">
        <v>446</v>
      </c>
    </row>
    <row r="291" spans="1:65" s="2" customFormat="1" ht="21.75" customHeight="1">
      <c r="A291" s="35"/>
      <c r="B291" s="36"/>
      <c r="C291" s="205" t="s">
        <v>447</v>
      </c>
      <c r="D291" s="205" t="s">
        <v>180</v>
      </c>
      <c r="E291" s="206" t="s">
        <v>448</v>
      </c>
      <c r="F291" s="207" t="s">
        <v>449</v>
      </c>
      <c r="G291" s="208" t="s">
        <v>203</v>
      </c>
      <c r="H291" s="209">
        <v>4</v>
      </c>
      <c r="I291" s="210"/>
      <c r="J291" s="211">
        <f>ROUND(I291*H291,2)</f>
        <v>0</v>
      </c>
      <c r="K291" s="212"/>
      <c r="L291" s="40"/>
      <c r="M291" s="213" t="s">
        <v>1</v>
      </c>
      <c r="N291" s="214" t="s">
        <v>46</v>
      </c>
      <c r="O291" s="72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263</v>
      </c>
      <c r="AT291" s="217" t="s">
        <v>180</v>
      </c>
      <c r="AU291" s="217" t="s">
        <v>185</v>
      </c>
      <c r="AY291" s="18" t="s">
        <v>177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185</v>
      </c>
      <c r="BK291" s="218">
        <f>ROUND(I291*H291,2)</f>
        <v>0</v>
      </c>
      <c r="BL291" s="18" t="s">
        <v>263</v>
      </c>
      <c r="BM291" s="217" t="s">
        <v>450</v>
      </c>
    </row>
    <row r="292" spans="1:65" s="2" customFormat="1" ht="21.75" customHeight="1">
      <c r="A292" s="35"/>
      <c r="B292" s="36"/>
      <c r="C292" s="205" t="s">
        <v>451</v>
      </c>
      <c r="D292" s="205" t="s">
        <v>180</v>
      </c>
      <c r="E292" s="206" t="s">
        <v>452</v>
      </c>
      <c r="F292" s="207" t="s">
        <v>453</v>
      </c>
      <c r="G292" s="208" t="s">
        <v>210</v>
      </c>
      <c r="H292" s="209">
        <v>5.0999999999999996</v>
      </c>
      <c r="I292" s="210"/>
      <c r="J292" s="211">
        <f>ROUND(I292*H292,2)</f>
        <v>0</v>
      </c>
      <c r="K292" s="212"/>
      <c r="L292" s="40"/>
      <c r="M292" s="213" t="s">
        <v>1</v>
      </c>
      <c r="N292" s="214" t="s">
        <v>46</v>
      </c>
      <c r="O292" s="72"/>
      <c r="P292" s="215">
        <f>O292*H292</f>
        <v>0</v>
      </c>
      <c r="Q292" s="215">
        <v>4.0000000000000003E-5</v>
      </c>
      <c r="R292" s="215">
        <f>Q292*H292</f>
        <v>2.04E-4</v>
      </c>
      <c r="S292" s="215">
        <v>0</v>
      </c>
      <c r="T292" s="21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263</v>
      </c>
      <c r="AT292" s="217" t="s">
        <v>180</v>
      </c>
      <c r="AU292" s="217" t="s">
        <v>185</v>
      </c>
      <c r="AY292" s="18" t="s">
        <v>177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185</v>
      </c>
      <c r="BK292" s="218">
        <f>ROUND(I292*H292,2)</f>
        <v>0</v>
      </c>
      <c r="BL292" s="18" t="s">
        <v>263</v>
      </c>
      <c r="BM292" s="217" t="s">
        <v>454</v>
      </c>
    </row>
    <row r="293" spans="1:65" s="2" customFormat="1" ht="16.5" customHeight="1">
      <c r="A293" s="35"/>
      <c r="B293" s="36"/>
      <c r="C293" s="263" t="s">
        <v>455</v>
      </c>
      <c r="D293" s="263" t="s">
        <v>339</v>
      </c>
      <c r="E293" s="264" t="s">
        <v>456</v>
      </c>
      <c r="F293" s="265" t="s">
        <v>457</v>
      </c>
      <c r="G293" s="266" t="s">
        <v>210</v>
      </c>
      <c r="H293" s="267">
        <v>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46</v>
      </c>
      <c r="O293" s="72"/>
      <c r="P293" s="215">
        <f>O293*H293</f>
        <v>0</v>
      </c>
      <c r="Q293" s="215">
        <v>1.7000000000000001E-4</v>
      </c>
      <c r="R293" s="215">
        <f>Q293*H293</f>
        <v>1.0200000000000001E-3</v>
      </c>
      <c r="S293" s="215">
        <v>0</v>
      </c>
      <c r="T293" s="21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360</v>
      </c>
      <c r="AT293" s="217" t="s">
        <v>339</v>
      </c>
      <c r="AU293" s="217" t="s">
        <v>185</v>
      </c>
      <c r="AY293" s="18" t="s">
        <v>177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185</v>
      </c>
      <c r="BK293" s="218">
        <f>ROUND(I293*H293,2)</f>
        <v>0</v>
      </c>
      <c r="BL293" s="18" t="s">
        <v>263</v>
      </c>
      <c r="BM293" s="217" t="s">
        <v>458</v>
      </c>
    </row>
    <row r="294" spans="1:65" s="14" customFormat="1" ht="10.199999999999999">
      <c r="B294" s="230"/>
      <c r="C294" s="231"/>
      <c r="D294" s="221" t="s">
        <v>187</v>
      </c>
      <c r="E294" s="231"/>
      <c r="F294" s="233" t="s">
        <v>459</v>
      </c>
      <c r="G294" s="231"/>
      <c r="H294" s="234">
        <v>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187</v>
      </c>
      <c r="AU294" s="240" t="s">
        <v>185</v>
      </c>
      <c r="AV294" s="14" t="s">
        <v>185</v>
      </c>
      <c r="AW294" s="14" t="s">
        <v>4</v>
      </c>
      <c r="AX294" s="14" t="s">
        <v>88</v>
      </c>
      <c r="AY294" s="240" t="s">
        <v>177</v>
      </c>
    </row>
    <row r="295" spans="1:65" s="2" customFormat="1" ht="21.75" customHeight="1">
      <c r="A295" s="35"/>
      <c r="B295" s="36"/>
      <c r="C295" s="205" t="s">
        <v>460</v>
      </c>
      <c r="D295" s="205" t="s">
        <v>180</v>
      </c>
      <c r="E295" s="206" t="s">
        <v>461</v>
      </c>
      <c r="F295" s="207" t="s">
        <v>462</v>
      </c>
      <c r="G295" s="208" t="s">
        <v>426</v>
      </c>
      <c r="H295" s="274"/>
      <c r="I295" s="210"/>
      <c r="J295" s="211">
        <f>ROUND(I295*H295,2)</f>
        <v>0</v>
      </c>
      <c r="K295" s="212"/>
      <c r="L295" s="40"/>
      <c r="M295" s="213" t="s">
        <v>1</v>
      </c>
      <c r="N295" s="214" t="s">
        <v>46</v>
      </c>
      <c r="O295" s="72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263</v>
      </c>
      <c r="AT295" s="217" t="s">
        <v>180</v>
      </c>
      <c r="AU295" s="217" t="s">
        <v>185</v>
      </c>
      <c r="AY295" s="18" t="s">
        <v>177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185</v>
      </c>
      <c r="BK295" s="218">
        <f>ROUND(I295*H295,2)</f>
        <v>0</v>
      </c>
      <c r="BL295" s="18" t="s">
        <v>263</v>
      </c>
      <c r="BM295" s="217" t="s">
        <v>463</v>
      </c>
    </row>
    <row r="296" spans="1:65" s="12" customFormat="1" ht="22.8" customHeight="1">
      <c r="B296" s="189"/>
      <c r="C296" s="190"/>
      <c r="D296" s="191" t="s">
        <v>79</v>
      </c>
      <c r="E296" s="203" t="s">
        <v>464</v>
      </c>
      <c r="F296" s="203" t="s">
        <v>465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SUM(P297:P303)</f>
        <v>0</v>
      </c>
      <c r="Q296" s="197"/>
      <c r="R296" s="198">
        <f>SUM(R297:R303)</f>
        <v>1.1384999999999999E-2</v>
      </c>
      <c r="S296" s="197"/>
      <c r="T296" s="199">
        <f>SUM(T297:T303)</f>
        <v>0</v>
      </c>
      <c r="AR296" s="200" t="s">
        <v>185</v>
      </c>
      <c r="AT296" s="201" t="s">
        <v>79</v>
      </c>
      <c r="AU296" s="201" t="s">
        <v>88</v>
      </c>
      <c r="AY296" s="200" t="s">
        <v>177</v>
      </c>
      <c r="BK296" s="202">
        <f>SUM(BK297:BK303)</f>
        <v>0</v>
      </c>
    </row>
    <row r="297" spans="1:65" s="2" customFormat="1" ht="21.75" customHeight="1">
      <c r="A297" s="35"/>
      <c r="B297" s="36"/>
      <c r="C297" s="205" t="s">
        <v>466</v>
      </c>
      <c r="D297" s="205" t="s">
        <v>180</v>
      </c>
      <c r="E297" s="206" t="s">
        <v>467</v>
      </c>
      <c r="F297" s="207" t="s">
        <v>468</v>
      </c>
      <c r="G297" s="208" t="s">
        <v>203</v>
      </c>
      <c r="H297" s="209">
        <v>2.5</v>
      </c>
      <c r="I297" s="210"/>
      <c r="J297" s="211">
        <f t="shared" ref="J297:J303" si="0">ROUND(I297*H297,2)</f>
        <v>0</v>
      </c>
      <c r="K297" s="212"/>
      <c r="L297" s="40"/>
      <c r="M297" s="213" t="s">
        <v>1</v>
      </c>
      <c r="N297" s="214" t="s">
        <v>46</v>
      </c>
      <c r="O297" s="72"/>
      <c r="P297" s="215">
        <f t="shared" ref="P297:P303" si="1">O297*H297</f>
        <v>0</v>
      </c>
      <c r="Q297" s="215">
        <v>1.2600000000000001E-3</v>
      </c>
      <c r="R297" s="215">
        <f t="shared" ref="R297:R303" si="2">Q297*H297</f>
        <v>3.15E-3</v>
      </c>
      <c r="S297" s="215">
        <v>0</v>
      </c>
      <c r="T297" s="216">
        <f t="shared" ref="T297:T303" si="3"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263</v>
      </c>
      <c r="AT297" s="217" t="s">
        <v>180</v>
      </c>
      <c r="AU297" s="217" t="s">
        <v>185</v>
      </c>
      <c r="AY297" s="18" t="s">
        <v>177</v>
      </c>
      <c r="BE297" s="218">
        <f t="shared" ref="BE297:BE303" si="4">IF(N297="základní",J297,0)</f>
        <v>0</v>
      </c>
      <c r="BF297" s="218">
        <f t="shared" ref="BF297:BF303" si="5">IF(N297="snížená",J297,0)</f>
        <v>0</v>
      </c>
      <c r="BG297" s="218">
        <f t="shared" ref="BG297:BG303" si="6">IF(N297="zákl. přenesená",J297,0)</f>
        <v>0</v>
      </c>
      <c r="BH297" s="218">
        <f t="shared" ref="BH297:BH303" si="7">IF(N297="sníž. přenesená",J297,0)</f>
        <v>0</v>
      </c>
      <c r="BI297" s="218">
        <f t="shared" ref="BI297:BI303" si="8">IF(N297="nulová",J297,0)</f>
        <v>0</v>
      </c>
      <c r="BJ297" s="18" t="s">
        <v>185</v>
      </c>
      <c r="BK297" s="218">
        <f t="shared" ref="BK297:BK303" si="9">ROUND(I297*H297,2)</f>
        <v>0</v>
      </c>
      <c r="BL297" s="18" t="s">
        <v>263</v>
      </c>
      <c r="BM297" s="217" t="s">
        <v>469</v>
      </c>
    </row>
    <row r="298" spans="1:65" s="2" customFormat="1" ht="16.5" customHeight="1">
      <c r="A298" s="35"/>
      <c r="B298" s="36"/>
      <c r="C298" s="205" t="s">
        <v>470</v>
      </c>
      <c r="D298" s="205" t="s">
        <v>180</v>
      </c>
      <c r="E298" s="206" t="s">
        <v>471</v>
      </c>
      <c r="F298" s="207" t="s">
        <v>472</v>
      </c>
      <c r="G298" s="208" t="s">
        <v>203</v>
      </c>
      <c r="H298" s="209">
        <v>2</v>
      </c>
      <c r="I298" s="210"/>
      <c r="J298" s="211">
        <f t="shared" si="0"/>
        <v>0</v>
      </c>
      <c r="K298" s="212"/>
      <c r="L298" s="40"/>
      <c r="M298" s="213" t="s">
        <v>1</v>
      </c>
      <c r="N298" s="214" t="s">
        <v>46</v>
      </c>
      <c r="O298" s="72"/>
      <c r="P298" s="215">
        <f t="shared" si="1"/>
        <v>0</v>
      </c>
      <c r="Q298" s="215">
        <v>5.1999999999999995E-4</v>
      </c>
      <c r="R298" s="215">
        <f t="shared" si="2"/>
        <v>1.0399999999999999E-3</v>
      </c>
      <c r="S298" s="215">
        <v>0</v>
      </c>
      <c r="T298" s="216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263</v>
      </c>
      <c r="AT298" s="217" t="s">
        <v>180</v>
      </c>
      <c r="AU298" s="217" t="s">
        <v>185</v>
      </c>
      <c r="AY298" s="18" t="s">
        <v>177</v>
      </c>
      <c r="BE298" s="218">
        <f t="shared" si="4"/>
        <v>0</v>
      </c>
      <c r="BF298" s="218">
        <f t="shared" si="5"/>
        <v>0</v>
      </c>
      <c r="BG298" s="218">
        <f t="shared" si="6"/>
        <v>0</v>
      </c>
      <c r="BH298" s="218">
        <f t="shared" si="7"/>
        <v>0</v>
      </c>
      <c r="BI298" s="218">
        <f t="shared" si="8"/>
        <v>0</v>
      </c>
      <c r="BJ298" s="18" t="s">
        <v>185</v>
      </c>
      <c r="BK298" s="218">
        <f t="shared" si="9"/>
        <v>0</v>
      </c>
      <c r="BL298" s="18" t="s">
        <v>263</v>
      </c>
      <c r="BM298" s="217" t="s">
        <v>473</v>
      </c>
    </row>
    <row r="299" spans="1:65" s="2" customFormat="1" ht="21.75" customHeight="1">
      <c r="A299" s="35"/>
      <c r="B299" s="36"/>
      <c r="C299" s="205" t="s">
        <v>474</v>
      </c>
      <c r="D299" s="205" t="s">
        <v>180</v>
      </c>
      <c r="E299" s="206" t="s">
        <v>475</v>
      </c>
      <c r="F299" s="207" t="s">
        <v>476</v>
      </c>
      <c r="G299" s="208" t="s">
        <v>203</v>
      </c>
      <c r="H299" s="209">
        <v>2.5</v>
      </c>
      <c r="I299" s="210"/>
      <c r="J299" s="211">
        <f t="shared" si="0"/>
        <v>0</v>
      </c>
      <c r="K299" s="212"/>
      <c r="L299" s="40"/>
      <c r="M299" s="213" t="s">
        <v>1</v>
      </c>
      <c r="N299" s="214" t="s">
        <v>46</v>
      </c>
      <c r="O299" s="72"/>
      <c r="P299" s="215">
        <f t="shared" si="1"/>
        <v>0</v>
      </c>
      <c r="Q299" s="215">
        <v>8.7000000000000001E-4</v>
      </c>
      <c r="R299" s="215">
        <f t="shared" si="2"/>
        <v>2.1749999999999999E-3</v>
      </c>
      <c r="S299" s="215">
        <v>0</v>
      </c>
      <c r="T299" s="216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263</v>
      </c>
      <c r="AT299" s="217" t="s">
        <v>180</v>
      </c>
      <c r="AU299" s="217" t="s">
        <v>185</v>
      </c>
      <c r="AY299" s="18" t="s">
        <v>177</v>
      </c>
      <c r="BE299" s="218">
        <f t="shared" si="4"/>
        <v>0</v>
      </c>
      <c r="BF299" s="218">
        <f t="shared" si="5"/>
        <v>0</v>
      </c>
      <c r="BG299" s="218">
        <f t="shared" si="6"/>
        <v>0</v>
      </c>
      <c r="BH299" s="218">
        <f t="shared" si="7"/>
        <v>0</v>
      </c>
      <c r="BI299" s="218">
        <f t="shared" si="8"/>
        <v>0</v>
      </c>
      <c r="BJ299" s="18" t="s">
        <v>185</v>
      </c>
      <c r="BK299" s="218">
        <f t="shared" si="9"/>
        <v>0</v>
      </c>
      <c r="BL299" s="18" t="s">
        <v>263</v>
      </c>
      <c r="BM299" s="217" t="s">
        <v>477</v>
      </c>
    </row>
    <row r="300" spans="1:65" s="2" customFormat="1" ht="21.75" customHeight="1">
      <c r="A300" s="35"/>
      <c r="B300" s="36"/>
      <c r="C300" s="205" t="s">
        <v>478</v>
      </c>
      <c r="D300" s="205" t="s">
        <v>180</v>
      </c>
      <c r="E300" s="206" t="s">
        <v>479</v>
      </c>
      <c r="F300" s="207" t="s">
        <v>480</v>
      </c>
      <c r="G300" s="208" t="s">
        <v>371</v>
      </c>
      <c r="H300" s="209">
        <v>1</v>
      </c>
      <c r="I300" s="210"/>
      <c r="J300" s="211">
        <f t="shared" si="0"/>
        <v>0</v>
      </c>
      <c r="K300" s="212"/>
      <c r="L300" s="40"/>
      <c r="M300" s="213" t="s">
        <v>1</v>
      </c>
      <c r="N300" s="214" t="s">
        <v>46</v>
      </c>
      <c r="O300" s="72"/>
      <c r="P300" s="215">
        <f t="shared" si="1"/>
        <v>0</v>
      </c>
      <c r="Q300" s="215">
        <v>0</v>
      </c>
      <c r="R300" s="215">
        <f t="shared" si="2"/>
        <v>0</v>
      </c>
      <c r="S300" s="215">
        <v>0</v>
      </c>
      <c r="T300" s="216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263</v>
      </c>
      <c r="AT300" s="217" t="s">
        <v>180</v>
      </c>
      <c r="AU300" s="217" t="s">
        <v>185</v>
      </c>
      <c r="AY300" s="18" t="s">
        <v>177</v>
      </c>
      <c r="BE300" s="218">
        <f t="shared" si="4"/>
        <v>0</v>
      </c>
      <c r="BF300" s="218">
        <f t="shared" si="5"/>
        <v>0</v>
      </c>
      <c r="BG300" s="218">
        <f t="shared" si="6"/>
        <v>0</v>
      </c>
      <c r="BH300" s="218">
        <f t="shared" si="7"/>
        <v>0</v>
      </c>
      <c r="BI300" s="218">
        <f t="shared" si="8"/>
        <v>0</v>
      </c>
      <c r="BJ300" s="18" t="s">
        <v>185</v>
      </c>
      <c r="BK300" s="218">
        <f t="shared" si="9"/>
        <v>0</v>
      </c>
      <c r="BL300" s="18" t="s">
        <v>263</v>
      </c>
      <c r="BM300" s="217" t="s">
        <v>481</v>
      </c>
    </row>
    <row r="301" spans="1:65" s="2" customFormat="1" ht="21.75" customHeight="1">
      <c r="A301" s="35"/>
      <c r="B301" s="36"/>
      <c r="C301" s="205" t="s">
        <v>482</v>
      </c>
      <c r="D301" s="205" t="s">
        <v>180</v>
      </c>
      <c r="E301" s="206" t="s">
        <v>483</v>
      </c>
      <c r="F301" s="207" t="s">
        <v>484</v>
      </c>
      <c r="G301" s="208" t="s">
        <v>192</v>
      </c>
      <c r="H301" s="209">
        <v>1</v>
      </c>
      <c r="I301" s="210"/>
      <c r="J301" s="211">
        <f t="shared" si="0"/>
        <v>0</v>
      </c>
      <c r="K301" s="212"/>
      <c r="L301" s="40"/>
      <c r="M301" s="213" t="s">
        <v>1</v>
      </c>
      <c r="N301" s="214" t="s">
        <v>46</v>
      </c>
      <c r="O301" s="72"/>
      <c r="P301" s="215">
        <f t="shared" si="1"/>
        <v>0</v>
      </c>
      <c r="Q301" s="215">
        <v>6.2E-4</v>
      </c>
      <c r="R301" s="215">
        <f t="shared" si="2"/>
        <v>6.2E-4</v>
      </c>
      <c r="S301" s="215">
        <v>0</v>
      </c>
      <c r="T301" s="216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263</v>
      </c>
      <c r="AT301" s="217" t="s">
        <v>180</v>
      </c>
      <c r="AU301" s="217" t="s">
        <v>185</v>
      </c>
      <c r="AY301" s="18" t="s">
        <v>177</v>
      </c>
      <c r="BE301" s="218">
        <f t="shared" si="4"/>
        <v>0</v>
      </c>
      <c r="BF301" s="218">
        <f t="shared" si="5"/>
        <v>0</v>
      </c>
      <c r="BG301" s="218">
        <f t="shared" si="6"/>
        <v>0</v>
      </c>
      <c r="BH301" s="218">
        <f t="shared" si="7"/>
        <v>0</v>
      </c>
      <c r="BI301" s="218">
        <f t="shared" si="8"/>
        <v>0</v>
      </c>
      <c r="BJ301" s="18" t="s">
        <v>185</v>
      </c>
      <c r="BK301" s="218">
        <f t="shared" si="9"/>
        <v>0</v>
      </c>
      <c r="BL301" s="18" t="s">
        <v>263</v>
      </c>
      <c r="BM301" s="217" t="s">
        <v>485</v>
      </c>
    </row>
    <row r="302" spans="1:65" s="2" customFormat="1" ht="21.75" customHeight="1">
      <c r="A302" s="35"/>
      <c r="B302" s="36"/>
      <c r="C302" s="263" t="s">
        <v>486</v>
      </c>
      <c r="D302" s="263" t="s">
        <v>339</v>
      </c>
      <c r="E302" s="264" t="s">
        <v>487</v>
      </c>
      <c r="F302" s="265" t="s">
        <v>488</v>
      </c>
      <c r="G302" s="266" t="s">
        <v>192</v>
      </c>
      <c r="H302" s="267">
        <v>1</v>
      </c>
      <c r="I302" s="268"/>
      <c r="J302" s="269">
        <f t="shared" si="0"/>
        <v>0</v>
      </c>
      <c r="K302" s="270"/>
      <c r="L302" s="271"/>
      <c r="M302" s="272" t="s">
        <v>1</v>
      </c>
      <c r="N302" s="273" t="s">
        <v>46</v>
      </c>
      <c r="O302" s="72"/>
      <c r="P302" s="215">
        <f t="shared" si="1"/>
        <v>0</v>
      </c>
      <c r="Q302" s="215">
        <v>4.4000000000000003E-3</v>
      </c>
      <c r="R302" s="215">
        <f t="shared" si="2"/>
        <v>4.4000000000000003E-3</v>
      </c>
      <c r="S302" s="215">
        <v>0</v>
      </c>
      <c r="T302" s="216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360</v>
      </c>
      <c r="AT302" s="217" t="s">
        <v>339</v>
      </c>
      <c r="AU302" s="217" t="s">
        <v>185</v>
      </c>
      <c r="AY302" s="18" t="s">
        <v>177</v>
      </c>
      <c r="BE302" s="218">
        <f t="shared" si="4"/>
        <v>0</v>
      </c>
      <c r="BF302" s="218">
        <f t="shared" si="5"/>
        <v>0</v>
      </c>
      <c r="BG302" s="218">
        <f t="shared" si="6"/>
        <v>0</v>
      </c>
      <c r="BH302" s="218">
        <f t="shared" si="7"/>
        <v>0</v>
      </c>
      <c r="BI302" s="218">
        <f t="shared" si="8"/>
        <v>0</v>
      </c>
      <c r="BJ302" s="18" t="s">
        <v>185</v>
      </c>
      <c r="BK302" s="218">
        <f t="shared" si="9"/>
        <v>0</v>
      </c>
      <c r="BL302" s="18" t="s">
        <v>263</v>
      </c>
      <c r="BM302" s="217" t="s">
        <v>489</v>
      </c>
    </row>
    <row r="303" spans="1:65" s="2" customFormat="1" ht="21.75" customHeight="1">
      <c r="A303" s="35"/>
      <c r="B303" s="36"/>
      <c r="C303" s="205" t="s">
        <v>490</v>
      </c>
      <c r="D303" s="205" t="s">
        <v>180</v>
      </c>
      <c r="E303" s="206" t="s">
        <v>491</v>
      </c>
      <c r="F303" s="207" t="s">
        <v>492</v>
      </c>
      <c r="G303" s="208" t="s">
        <v>426</v>
      </c>
      <c r="H303" s="274"/>
      <c r="I303" s="210"/>
      <c r="J303" s="211">
        <f t="shared" si="0"/>
        <v>0</v>
      </c>
      <c r="K303" s="212"/>
      <c r="L303" s="40"/>
      <c r="M303" s="213" t="s">
        <v>1</v>
      </c>
      <c r="N303" s="214" t="s">
        <v>46</v>
      </c>
      <c r="O303" s="72"/>
      <c r="P303" s="215">
        <f t="shared" si="1"/>
        <v>0</v>
      </c>
      <c r="Q303" s="215">
        <v>0</v>
      </c>
      <c r="R303" s="215">
        <f t="shared" si="2"/>
        <v>0</v>
      </c>
      <c r="S303" s="215">
        <v>0</v>
      </c>
      <c r="T303" s="216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263</v>
      </c>
      <c r="AT303" s="217" t="s">
        <v>180</v>
      </c>
      <c r="AU303" s="217" t="s">
        <v>185</v>
      </c>
      <c r="AY303" s="18" t="s">
        <v>177</v>
      </c>
      <c r="BE303" s="218">
        <f t="shared" si="4"/>
        <v>0</v>
      </c>
      <c r="BF303" s="218">
        <f t="shared" si="5"/>
        <v>0</v>
      </c>
      <c r="BG303" s="218">
        <f t="shared" si="6"/>
        <v>0</v>
      </c>
      <c r="BH303" s="218">
        <f t="shared" si="7"/>
        <v>0</v>
      </c>
      <c r="BI303" s="218">
        <f t="shared" si="8"/>
        <v>0</v>
      </c>
      <c r="BJ303" s="18" t="s">
        <v>185</v>
      </c>
      <c r="BK303" s="218">
        <f t="shared" si="9"/>
        <v>0</v>
      </c>
      <c r="BL303" s="18" t="s">
        <v>263</v>
      </c>
      <c r="BM303" s="217" t="s">
        <v>493</v>
      </c>
    </row>
    <row r="304" spans="1:65" s="12" customFormat="1" ht="22.8" customHeight="1">
      <c r="B304" s="189"/>
      <c r="C304" s="190"/>
      <c r="D304" s="191" t="s">
        <v>79</v>
      </c>
      <c r="E304" s="203" t="s">
        <v>494</v>
      </c>
      <c r="F304" s="203" t="s">
        <v>495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SUM(P305:P313)</f>
        <v>0</v>
      </c>
      <c r="Q304" s="197"/>
      <c r="R304" s="198">
        <f>SUM(R305:R313)</f>
        <v>9.6000000000000009E-3</v>
      </c>
      <c r="S304" s="197"/>
      <c r="T304" s="199">
        <f>SUM(T305:T313)</f>
        <v>0</v>
      </c>
      <c r="AR304" s="200" t="s">
        <v>185</v>
      </c>
      <c r="AT304" s="201" t="s">
        <v>79</v>
      </c>
      <c r="AU304" s="201" t="s">
        <v>88</v>
      </c>
      <c r="AY304" s="200" t="s">
        <v>177</v>
      </c>
      <c r="BK304" s="202">
        <f>SUM(BK305:BK313)</f>
        <v>0</v>
      </c>
    </row>
    <row r="305" spans="1:65" s="2" customFormat="1" ht="33" customHeight="1">
      <c r="A305" s="35"/>
      <c r="B305" s="36"/>
      <c r="C305" s="205" t="s">
        <v>496</v>
      </c>
      <c r="D305" s="205" t="s">
        <v>180</v>
      </c>
      <c r="E305" s="206" t="s">
        <v>497</v>
      </c>
      <c r="F305" s="207" t="s">
        <v>498</v>
      </c>
      <c r="G305" s="208" t="s">
        <v>203</v>
      </c>
      <c r="H305" s="209">
        <v>12</v>
      </c>
      <c r="I305" s="210"/>
      <c r="J305" s="211">
        <f>ROUND(I305*H305,2)</f>
        <v>0</v>
      </c>
      <c r="K305" s="212"/>
      <c r="L305" s="40"/>
      <c r="M305" s="213" t="s">
        <v>1</v>
      </c>
      <c r="N305" s="214" t="s">
        <v>46</v>
      </c>
      <c r="O305" s="72"/>
      <c r="P305" s="215">
        <f>O305*H305</f>
        <v>0</v>
      </c>
      <c r="Q305" s="215">
        <v>2.7E-4</v>
      </c>
      <c r="R305" s="215">
        <f>Q305*H305</f>
        <v>3.2399999999999998E-3</v>
      </c>
      <c r="S305" s="215">
        <v>0</v>
      </c>
      <c r="T305" s="21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263</v>
      </c>
      <c r="AT305" s="217" t="s">
        <v>180</v>
      </c>
      <c r="AU305" s="217" t="s">
        <v>185</v>
      </c>
      <c r="AY305" s="18" t="s">
        <v>177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185</v>
      </c>
      <c r="BK305" s="218">
        <f>ROUND(I305*H305,2)</f>
        <v>0</v>
      </c>
      <c r="BL305" s="18" t="s">
        <v>263</v>
      </c>
      <c r="BM305" s="217" t="s">
        <v>499</v>
      </c>
    </row>
    <row r="306" spans="1:65" s="14" customFormat="1" ht="10.199999999999999">
      <c r="B306" s="230"/>
      <c r="C306" s="231"/>
      <c r="D306" s="221" t="s">
        <v>187</v>
      </c>
      <c r="E306" s="232" t="s">
        <v>1</v>
      </c>
      <c r="F306" s="233" t="s">
        <v>120</v>
      </c>
      <c r="G306" s="231"/>
      <c r="H306" s="234">
        <v>12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187</v>
      </c>
      <c r="AU306" s="240" t="s">
        <v>185</v>
      </c>
      <c r="AV306" s="14" t="s">
        <v>185</v>
      </c>
      <c r="AW306" s="14" t="s">
        <v>36</v>
      </c>
      <c r="AX306" s="14" t="s">
        <v>88</v>
      </c>
      <c r="AY306" s="240" t="s">
        <v>177</v>
      </c>
    </row>
    <row r="307" spans="1:65" s="2" customFormat="1" ht="16.5" customHeight="1">
      <c r="A307" s="35"/>
      <c r="B307" s="36"/>
      <c r="C307" s="263" t="s">
        <v>500</v>
      </c>
      <c r="D307" s="263" t="s">
        <v>339</v>
      </c>
      <c r="E307" s="264" t="s">
        <v>501</v>
      </c>
      <c r="F307" s="265" t="s">
        <v>502</v>
      </c>
      <c r="G307" s="266" t="s">
        <v>203</v>
      </c>
      <c r="H307" s="267">
        <v>12</v>
      </c>
      <c r="I307" s="268"/>
      <c r="J307" s="269">
        <f>ROUND(I307*H307,2)</f>
        <v>0</v>
      </c>
      <c r="K307" s="270"/>
      <c r="L307" s="271"/>
      <c r="M307" s="272" t="s">
        <v>1</v>
      </c>
      <c r="N307" s="273" t="s">
        <v>46</v>
      </c>
      <c r="O307" s="72"/>
      <c r="P307" s="215">
        <f>O307*H307</f>
        <v>0</v>
      </c>
      <c r="Q307" s="215">
        <v>1.2999999999999999E-4</v>
      </c>
      <c r="R307" s="215">
        <f>Q307*H307</f>
        <v>1.5599999999999998E-3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360</v>
      </c>
      <c r="AT307" s="217" t="s">
        <v>339</v>
      </c>
      <c r="AU307" s="217" t="s">
        <v>185</v>
      </c>
      <c r="AY307" s="18" t="s">
        <v>177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185</v>
      </c>
      <c r="BK307" s="218">
        <f>ROUND(I307*H307,2)</f>
        <v>0</v>
      </c>
      <c r="BL307" s="18" t="s">
        <v>263</v>
      </c>
      <c r="BM307" s="217" t="s">
        <v>503</v>
      </c>
    </row>
    <row r="308" spans="1:65" s="2" customFormat="1" ht="16.5" customHeight="1">
      <c r="A308" s="35"/>
      <c r="B308" s="36"/>
      <c r="C308" s="205" t="s">
        <v>504</v>
      </c>
      <c r="D308" s="205" t="s">
        <v>180</v>
      </c>
      <c r="E308" s="206" t="s">
        <v>505</v>
      </c>
      <c r="F308" s="207" t="s">
        <v>506</v>
      </c>
      <c r="G308" s="208" t="s">
        <v>192</v>
      </c>
      <c r="H308" s="209">
        <v>4</v>
      </c>
      <c r="I308" s="210"/>
      <c r="J308" s="211">
        <f>ROUND(I308*H308,2)</f>
        <v>0</v>
      </c>
      <c r="K308" s="212"/>
      <c r="L308" s="40"/>
      <c r="M308" s="213" t="s">
        <v>1</v>
      </c>
      <c r="N308" s="214" t="s">
        <v>46</v>
      </c>
      <c r="O308" s="72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263</v>
      </c>
      <c r="AT308" s="217" t="s">
        <v>180</v>
      </c>
      <c r="AU308" s="217" t="s">
        <v>185</v>
      </c>
      <c r="AY308" s="18" t="s">
        <v>177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185</v>
      </c>
      <c r="BK308" s="218">
        <f>ROUND(I308*H308,2)</f>
        <v>0</v>
      </c>
      <c r="BL308" s="18" t="s">
        <v>263</v>
      </c>
      <c r="BM308" s="217" t="s">
        <v>507</v>
      </c>
    </row>
    <row r="309" spans="1:65" s="14" customFormat="1" ht="10.199999999999999">
      <c r="B309" s="230"/>
      <c r="C309" s="231"/>
      <c r="D309" s="221" t="s">
        <v>187</v>
      </c>
      <c r="E309" s="232" t="s">
        <v>1</v>
      </c>
      <c r="F309" s="233" t="s">
        <v>184</v>
      </c>
      <c r="G309" s="231"/>
      <c r="H309" s="234">
        <v>4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187</v>
      </c>
      <c r="AU309" s="240" t="s">
        <v>185</v>
      </c>
      <c r="AV309" s="14" t="s">
        <v>185</v>
      </c>
      <c r="AW309" s="14" t="s">
        <v>36</v>
      </c>
      <c r="AX309" s="14" t="s">
        <v>88</v>
      </c>
      <c r="AY309" s="240" t="s">
        <v>177</v>
      </c>
    </row>
    <row r="310" spans="1:65" s="2" customFormat="1" ht="21.75" customHeight="1">
      <c r="A310" s="35"/>
      <c r="B310" s="36"/>
      <c r="C310" s="205" t="s">
        <v>508</v>
      </c>
      <c r="D310" s="205" t="s">
        <v>180</v>
      </c>
      <c r="E310" s="206" t="s">
        <v>509</v>
      </c>
      <c r="F310" s="207" t="s">
        <v>510</v>
      </c>
      <c r="G310" s="208" t="s">
        <v>203</v>
      </c>
      <c r="H310" s="209">
        <v>12</v>
      </c>
      <c r="I310" s="210"/>
      <c r="J310" s="211">
        <f>ROUND(I310*H310,2)</f>
        <v>0</v>
      </c>
      <c r="K310" s="212"/>
      <c r="L310" s="40"/>
      <c r="M310" s="213" t="s">
        <v>1</v>
      </c>
      <c r="N310" s="214" t="s">
        <v>46</v>
      </c>
      <c r="O310" s="72"/>
      <c r="P310" s="215">
        <f>O310*H310</f>
        <v>0</v>
      </c>
      <c r="Q310" s="215">
        <v>4.0000000000000002E-4</v>
      </c>
      <c r="R310" s="215">
        <f>Q310*H310</f>
        <v>4.8000000000000004E-3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263</v>
      </c>
      <c r="AT310" s="217" t="s">
        <v>180</v>
      </c>
      <c r="AU310" s="217" t="s">
        <v>185</v>
      </c>
      <c r="AY310" s="18" t="s">
        <v>177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185</v>
      </c>
      <c r="BK310" s="218">
        <f>ROUND(I310*H310,2)</f>
        <v>0</v>
      </c>
      <c r="BL310" s="18" t="s">
        <v>263</v>
      </c>
      <c r="BM310" s="217" t="s">
        <v>511</v>
      </c>
    </row>
    <row r="311" spans="1:65" s="14" customFormat="1" ht="10.199999999999999">
      <c r="B311" s="230"/>
      <c r="C311" s="231"/>
      <c r="D311" s="221" t="s">
        <v>187</v>
      </c>
      <c r="E311" s="232" t="s">
        <v>1</v>
      </c>
      <c r="F311" s="233" t="s">
        <v>120</v>
      </c>
      <c r="G311" s="231"/>
      <c r="H311" s="234">
        <v>12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187</v>
      </c>
      <c r="AU311" s="240" t="s">
        <v>185</v>
      </c>
      <c r="AV311" s="14" t="s">
        <v>185</v>
      </c>
      <c r="AW311" s="14" t="s">
        <v>36</v>
      </c>
      <c r="AX311" s="14" t="s">
        <v>88</v>
      </c>
      <c r="AY311" s="240" t="s">
        <v>177</v>
      </c>
    </row>
    <row r="312" spans="1:65" s="2" customFormat="1" ht="21.75" customHeight="1">
      <c r="A312" s="35"/>
      <c r="B312" s="36"/>
      <c r="C312" s="205" t="s">
        <v>512</v>
      </c>
      <c r="D312" s="205" t="s">
        <v>180</v>
      </c>
      <c r="E312" s="206" t="s">
        <v>513</v>
      </c>
      <c r="F312" s="207" t="s">
        <v>514</v>
      </c>
      <c r="G312" s="208" t="s">
        <v>371</v>
      </c>
      <c r="H312" s="209">
        <v>1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46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263</v>
      </c>
      <c r="AT312" s="217" t="s">
        <v>180</v>
      </c>
      <c r="AU312" s="217" t="s">
        <v>185</v>
      </c>
      <c r="AY312" s="18" t="s">
        <v>177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185</v>
      </c>
      <c r="BK312" s="218">
        <f>ROUND(I312*H312,2)</f>
        <v>0</v>
      </c>
      <c r="BL312" s="18" t="s">
        <v>263</v>
      </c>
      <c r="BM312" s="217" t="s">
        <v>515</v>
      </c>
    </row>
    <row r="313" spans="1:65" s="2" customFormat="1" ht="21.75" customHeight="1">
      <c r="A313" s="35"/>
      <c r="B313" s="36"/>
      <c r="C313" s="205" t="s">
        <v>516</v>
      </c>
      <c r="D313" s="205" t="s">
        <v>180</v>
      </c>
      <c r="E313" s="206" t="s">
        <v>517</v>
      </c>
      <c r="F313" s="207" t="s">
        <v>518</v>
      </c>
      <c r="G313" s="208" t="s">
        <v>426</v>
      </c>
      <c r="H313" s="274"/>
      <c r="I313" s="210"/>
      <c r="J313" s="211">
        <f>ROUND(I313*H313,2)</f>
        <v>0</v>
      </c>
      <c r="K313" s="212"/>
      <c r="L313" s="40"/>
      <c r="M313" s="213" t="s">
        <v>1</v>
      </c>
      <c r="N313" s="214" t="s">
        <v>46</v>
      </c>
      <c r="O313" s="72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263</v>
      </c>
      <c r="AT313" s="217" t="s">
        <v>180</v>
      </c>
      <c r="AU313" s="217" t="s">
        <v>185</v>
      </c>
      <c r="AY313" s="18" t="s">
        <v>177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185</v>
      </c>
      <c r="BK313" s="218">
        <f>ROUND(I313*H313,2)</f>
        <v>0</v>
      </c>
      <c r="BL313" s="18" t="s">
        <v>263</v>
      </c>
      <c r="BM313" s="217" t="s">
        <v>519</v>
      </c>
    </row>
    <row r="314" spans="1:65" s="12" customFormat="1" ht="22.8" customHeight="1">
      <c r="B314" s="189"/>
      <c r="C314" s="190"/>
      <c r="D314" s="191" t="s">
        <v>79</v>
      </c>
      <c r="E314" s="203" t="s">
        <v>520</v>
      </c>
      <c r="F314" s="203" t="s">
        <v>521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SUM(P315:P331)</f>
        <v>0</v>
      </c>
      <c r="Q314" s="197"/>
      <c r="R314" s="198">
        <f>SUM(R315:R331)</f>
        <v>7.0089999999999986E-2</v>
      </c>
      <c r="S314" s="197"/>
      <c r="T314" s="199">
        <f>SUM(T315:T331)</f>
        <v>7.1690000000000004E-2</v>
      </c>
      <c r="AR314" s="200" t="s">
        <v>185</v>
      </c>
      <c r="AT314" s="201" t="s">
        <v>79</v>
      </c>
      <c r="AU314" s="201" t="s">
        <v>88</v>
      </c>
      <c r="AY314" s="200" t="s">
        <v>177</v>
      </c>
      <c r="BK314" s="202">
        <f>SUM(BK315:BK331)</f>
        <v>0</v>
      </c>
    </row>
    <row r="315" spans="1:65" s="2" customFormat="1" ht="16.5" customHeight="1">
      <c r="A315" s="35"/>
      <c r="B315" s="36"/>
      <c r="C315" s="205" t="s">
        <v>522</v>
      </c>
      <c r="D315" s="205" t="s">
        <v>180</v>
      </c>
      <c r="E315" s="206" t="s">
        <v>523</v>
      </c>
      <c r="F315" s="207" t="s">
        <v>524</v>
      </c>
      <c r="G315" s="208" t="s">
        <v>525</v>
      </c>
      <c r="H315" s="209">
        <v>1</v>
      </c>
      <c r="I315" s="210"/>
      <c r="J315" s="211">
        <f t="shared" ref="J315:J331" si="10">ROUND(I315*H315,2)</f>
        <v>0</v>
      </c>
      <c r="K315" s="212"/>
      <c r="L315" s="40"/>
      <c r="M315" s="213" t="s">
        <v>1</v>
      </c>
      <c r="N315" s="214" t="s">
        <v>46</v>
      </c>
      <c r="O315" s="72"/>
      <c r="P315" s="215">
        <f t="shared" ref="P315:P331" si="11">O315*H315</f>
        <v>0</v>
      </c>
      <c r="Q315" s="215">
        <v>0</v>
      </c>
      <c r="R315" s="215">
        <f t="shared" ref="R315:R331" si="12">Q315*H315</f>
        <v>0</v>
      </c>
      <c r="S315" s="215">
        <v>1.933E-2</v>
      </c>
      <c r="T315" s="216">
        <f t="shared" ref="T315:T331" si="13">S315*H315</f>
        <v>1.933E-2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263</v>
      </c>
      <c r="AT315" s="217" t="s">
        <v>180</v>
      </c>
      <c r="AU315" s="217" t="s">
        <v>185</v>
      </c>
      <c r="AY315" s="18" t="s">
        <v>177</v>
      </c>
      <c r="BE315" s="218">
        <f t="shared" ref="BE315:BE331" si="14">IF(N315="základní",J315,0)</f>
        <v>0</v>
      </c>
      <c r="BF315" s="218">
        <f t="shared" ref="BF315:BF331" si="15">IF(N315="snížená",J315,0)</f>
        <v>0</v>
      </c>
      <c r="BG315" s="218">
        <f t="shared" ref="BG315:BG331" si="16">IF(N315="zákl. přenesená",J315,0)</f>
        <v>0</v>
      </c>
      <c r="BH315" s="218">
        <f t="shared" ref="BH315:BH331" si="17">IF(N315="sníž. přenesená",J315,0)</f>
        <v>0</v>
      </c>
      <c r="BI315" s="218">
        <f t="shared" ref="BI315:BI331" si="18">IF(N315="nulová",J315,0)</f>
        <v>0</v>
      </c>
      <c r="BJ315" s="18" t="s">
        <v>185</v>
      </c>
      <c r="BK315" s="218">
        <f t="shared" ref="BK315:BK331" si="19">ROUND(I315*H315,2)</f>
        <v>0</v>
      </c>
      <c r="BL315" s="18" t="s">
        <v>263</v>
      </c>
      <c r="BM315" s="217" t="s">
        <v>526</v>
      </c>
    </row>
    <row r="316" spans="1:65" s="2" customFormat="1" ht="16.5" customHeight="1">
      <c r="A316" s="35"/>
      <c r="B316" s="36"/>
      <c r="C316" s="205" t="s">
        <v>527</v>
      </c>
      <c r="D316" s="205" t="s">
        <v>180</v>
      </c>
      <c r="E316" s="206" t="s">
        <v>528</v>
      </c>
      <c r="F316" s="207" t="s">
        <v>529</v>
      </c>
      <c r="G316" s="208" t="s">
        <v>192</v>
      </c>
      <c r="H316" s="209">
        <v>1</v>
      </c>
      <c r="I316" s="210"/>
      <c r="J316" s="211">
        <f t="shared" si="10"/>
        <v>0</v>
      </c>
      <c r="K316" s="212"/>
      <c r="L316" s="40"/>
      <c r="M316" s="213" t="s">
        <v>1</v>
      </c>
      <c r="N316" s="214" t="s">
        <v>46</v>
      </c>
      <c r="O316" s="72"/>
      <c r="P316" s="215">
        <f t="shared" si="11"/>
        <v>0</v>
      </c>
      <c r="Q316" s="215">
        <v>2.4199999999999998E-3</v>
      </c>
      <c r="R316" s="215">
        <f t="shared" si="12"/>
        <v>2.4199999999999998E-3</v>
      </c>
      <c r="S316" s="215">
        <v>0</v>
      </c>
      <c r="T316" s="216">
        <f t="shared" si="1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263</v>
      </c>
      <c r="AT316" s="217" t="s">
        <v>180</v>
      </c>
      <c r="AU316" s="217" t="s">
        <v>185</v>
      </c>
      <c r="AY316" s="18" t="s">
        <v>177</v>
      </c>
      <c r="BE316" s="218">
        <f t="shared" si="14"/>
        <v>0</v>
      </c>
      <c r="BF316" s="218">
        <f t="shared" si="15"/>
        <v>0</v>
      </c>
      <c r="BG316" s="218">
        <f t="shared" si="16"/>
        <v>0</v>
      </c>
      <c r="BH316" s="218">
        <f t="shared" si="17"/>
        <v>0</v>
      </c>
      <c r="BI316" s="218">
        <f t="shared" si="18"/>
        <v>0</v>
      </c>
      <c r="BJ316" s="18" t="s">
        <v>185</v>
      </c>
      <c r="BK316" s="218">
        <f t="shared" si="19"/>
        <v>0</v>
      </c>
      <c r="BL316" s="18" t="s">
        <v>263</v>
      </c>
      <c r="BM316" s="217" t="s">
        <v>530</v>
      </c>
    </row>
    <row r="317" spans="1:65" s="2" customFormat="1" ht="21.75" customHeight="1">
      <c r="A317" s="35"/>
      <c r="B317" s="36"/>
      <c r="C317" s="263" t="s">
        <v>531</v>
      </c>
      <c r="D317" s="263" t="s">
        <v>339</v>
      </c>
      <c r="E317" s="264" t="s">
        <v>532</v>
      </c>
      <c r="F317" s="265" t="s">
        <v>533</v>
      </c>
      <c r="G317" s="266" t="s">
        <v>192</v>
      </c>
      <c r="H317" s="267">
        <v>1</v>
      </c>
      <c r="I317" s="268"/>
      <c r="J317" s="269">
        <f t="shared" si="10"/>
        <v>0</v>
      </c>
      <c r="K317" s="270"/>
      <c r="L317" s="271"/>
      <c r="M317" s="272" t="s">
        <v>1</v>
      </c>
      <c r="N317" s="273" t="s">
        <v>46</v>
      </c>
      <c r="O317" s="72"/>
      <c r="P317" s="215">
        <f t="shared" si="11"/>
        <v>0</v>
      </c>
      <c r="Q317" s="215">
        <v>1.4500000000000001E-2</v>
      </c>
      <c r="R317" s="215">
        <f t="shared" si="12"/>
        <v>1.4500000000000001E-2</v>
      </c>
      <c r="S317" s="215">
        <v>0</v>
      </c>
      <c r="T317" s="216">
        <f t="shared" si="1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360</v>
      </c>
      <c r="AT317" s="217" t="s">
        <v>339</v>
      </c>
      <c r="AU317" s="217" t="s">
        <v>185</v>
      </c>
      <c r="AY317" s="18" t="s">
        <v>177</v>
      </c>
      <c r="BE317" s="218">
        <f t="shared" si="14"/>
        <v>0</v>
      </c>
      <c r="BF317" s="218">
        <f t="shared" si="15"/>
        <v>0</v>
      </c>
      <c r="BG317" s="218">
        <f t="shared" si="16"/>
        <v>0</v>
      </c>
      <c r="BH317" s="218">
        <f t="shared" si="17"/>
        <v>0</v>
      </c>
      <c r="BI317" s="218">
        <f t="shared" si="18"/>
        <v>0</v>
      </c>
      <c r="BJ317" s="18" t="s">
        <v>185</v>
      </c>
      <c r="BK317" s="218">
        <f t="shared" si="19"/>
        <v>0</v>
      </c>
      <c r="BL317" s="18" t="s">
        <v>263</v>
      </c>
      <c r="BM317" s="217" t="s">
        <v>534</v>
      </c>
    </row>
    <row r="318" spans="1:65" s="2" customFormat="1" ht="21.75" customHeight="1">
      <c r="A318" s="35"/>
      <c r="B318" s="36"/>
      <c r="C318" s="263" t="s">
        <v>535</v>
      </c>
      <c r="D318" s="263" t="s">
        <v>339</v>
      </c>
      <c r="E318" s="264" t="s">
        <v>536</v>
      </c>
      <c r="F318" s="265" t="s">
        <v>1039</v>
      </c>
      <c r="G318" s="266" t="s">
        <v>192</v>
      </c>
      <c r="H318" s="267">
        <v>1</v>
      </c>
      <c r="I318" s="268"/>
      <c r="J318" s="269">
        <f t="shared" si="10"/>
        <v>0</v>
      </c>
      <c r="K318" s="270"/>
      <c r="L318" s="271"/>
      <c r="M318" s="272" t="s">
        <v>1</v>
      </c>
      <c r="N318" s="273" t="s">
        <v>46</v>
      </c>
      <c r="O318" s="72"/>
      <c r="P318" s="215">
        <f t="shared" si="11"/>
        <v>0</v>
      </c>
      <c r="Q318" s="215">
        <v>1.2999999999999999E-3</v>
      </c>
      <c r="R318" s="215">
        <f t="shared" si="12"/>
        <v>1.2999999999999999E-3</v>
      </c>
      <c r="S318" s="215">
        <v>0</v>
      </c>
      <c r="T318" s="216">
        <f t="shared" si="1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360</v>
      </c>
      <c r="AT318" s="217" t="s">
        <v>339</v>
      </c>
      <c r="AU318" s="217" t="s">
        <v>185</v>
      </c>
      <c r="AY318" s="18" t="s">
        <v>177</v>
      </c>
      <c r="BE318" s="218">
        <f t="shared" si="14"/>
        <v>0</v>
      </c>
      <c r="BF318" s="218">
        <f t="shared" si="15"/>
        <v>0</v>
      </c>
      <c r="BG318" s="218">
        <f t="shared" si="16"/>
        <v>0</v>
      </c>
      <c r="BH318" s="218">
        <f t="shared" si="17"/>
        <v>0</v>
      </c>
      <c r="BI318" s="218">
        <f t="shared" si="18"/>
        <v>0</v>
      </c>
      <c r="BJ318" s="18" t="s">
        <v>185</v>
      </c>
      <c r="BK318" s="218">
        <f t="shared" si="19"/>
        <v>0</v>
      </c>
      <c r="BL318" s="18" t="s">
        <v>263</v>
      </c>
      <c r="BM318" s="217" t="s">
        <v>538</v>
      </c>
    </row>
    <row r="319" spans="1:65" s="2" customFormat="1" ht="16.5" customHeight="1">
      <c r="A319" s="35"/>
      <c r="B319" s="36"/>
      <c r="C319" s="263" t="s">
        <v>539</v>
      </c>
      <c r="D319" s="263" t="s">
        <v>339</v>
      </c>
      <c r="E319" s="264" t="s">
        <v>540</v>
      </c>
      <c r="F319" s="265" t="s">
        <v>541</v>
      </c>
      <c r="G319" s="266" t="s">
        <v>192</v>
      </c>
      <c r="H319" s="267">
        <v>1</v>
      </c>
      <c r="I319" s="268"/>
      <c r="J319" s="269">
        <f t="shared" si="10"/>
        <v>0</v>
      </c>
      <c r="K319" s="270"/>
      <c r="L319" s="271"/>
      <c r="M319" s="272" t="s">
        <v>1</v>
      </c>
      <c r="N319" s="273" t="s">
        <v>46</v>
      </c>
      <c r="O319" s="72"/>
      <c r="P319" s="215">
        <f t="shared" si="11"/>
        <v>0</v>
      </c>
      <c r="Q319" s="215">
        <v>1.2999999999999999E-3</v>
      </c>
      <c r="R319" s="215">
        <f t="shared" si="12"/>
        <v>1.2999999999999999E-3</v>
      </c>
      <c r="S319" s="215">
        <v>0</v>
      </c>
      <c r="T319" s="216">
        <f t="shared" si="1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360</v>
      </c>
      <c r="AT319" s="217" t="s">
        <v>339</v>
      </c>
      <c r="AU319" s="217" t="s">
        <v>185</v>
      </c>
      <c r="AY319" s="18" t="s">
        <v>177</v>
      </c>
      <c r="BE319" s="218">
        <f t="shared" si="14"/>
        <v>0</v>
      </c>
      <c r="BF319" s="218">
        <f t="shared" si="15"/>
        <v>0</v>
      </c>
      <c r="BG319" s="218">
        <f t="shared" si="16"/>
        <v>0</v>
      </c>
      <c r="BH319" s="218">
        <f t="shared" si="17"/>
        <v>0</v>
      </c>
      <c r="BI319" s="218">
        <f t="shared" si="18"/>
        <v>0</v>
      </c>
      <c r="BJ319" s="18" t="s">
        <v>185</v>
      </c>
      <c r="BK319" s="218">
        <f t="shared" si="19"/>
        <v>0</v>
      </c>
      <c r="BL319" s="18" t="s">
        <v>263</v>
      </c>
      <c r="BM319" s="217" t="s">
        <v>542</v>
      </c>
    </row>
    <row r="320" spans="1:65" s="2" customFormat="1" ht="16.5" customHeight="1">
      <c r="A320" s="35"/>
      <c r="B320" s="36"/>
      <c r="C320" s="205" t="s">
        <v>543</v>
      </c>
      <c r="D320" s="205" t="s">
        <v>180</v>
      </c>
      <c r="E320" s="206" t="s">
        <v>544</v>
      </c>
      <c r="F320" s="207" t="s">
        <v>545</v>
      </c>
      <c r="G320" s="208" t="s">
        <v>525</v>
      </c>
      <c r="H320" s="209">
        <v>1</v>
      </c>
      <c r="I320" s="210"/>
      <c r="J320" s="211">
        <f t="shared" si="10"/>
        <v>0</v>
      </c>
      <c r="K320" s="212"/>
      <c r="L320" s="40"/>
      <c r="M320" s="213" t="s">
        <v>1</v>
      </c>
      <c r="N320" s="214" t="s">
        <v>46</v>
      </c>
      <c r="O320" s="72"/>
      <c r="P320" s="215">
        <f t="shared" si="11"/>
        <v>0</v>
      </c>
      <c r="Q320" s="215">
        <v>0</v>
      </c>
      <c r="R320" s="215">
        <f t="shared" si="12"/>
        <v>0</v>
      </c>
      <c r="S320" s="215">
        <v>1.9460000000000002E-2</v>
      </c>
      <c r="T320" s="216">
        <f t="shared" si="13"/>
        <v>1.9460000000000002E-2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263</v>
      </c>
      <c r="AT320" s="217" t="s">
        <v>180</v>
      </c>
      <c r="AU320" s="217" t="s">
        <v>185</v>
      </c>
      <c r="AY320" s="18" t="s">
        <v>177</v>
      </c>
      <c r="BE320" s="218">
        <f t="shared" si="14"/>
        <v>0</v>
      </c>
      <c r="BF320" s="218">
        <f t="shared" si="15"/>
        <v>0</v>
      </c>
      <c r="BG320" s="218">
        <f t="shared" si="16"/>
        <v>0</v>
      </c>
      <c r="BH320" s="218">
        <f t="shared" si="17"/>
        <v>0</v>
      </c>
      <c r="BI320" s="218">
        <f t="shared" si="18"/>
        <v>0</v>
      </c>
      <c r="BJ320" s="18" t="s">
        <v>185</v>
      </c>
      <c r="BK320" s="218">
        <f t="shared" si="19"/>
        <v>0</v>
      </c>
      <c r="BL320" s="18" t="s">
        <v>263</v>
      </c>
      <c r="BM320" s="217" t="s">
        <v>546</v>
      </c>
    </row>
    <row r="321" spans="1:65" s="2" customFormat="1" ht="21.75" customHeight="1">
      <c r="A321" s="35"/>
      <c r="B321" s="36"/>
      <c r="C321" s="205" t="s">
        <v>547</v>
      </c>
      <c r="D321" s="205" t="s">
        <v>180</v>
      </c>
      <c r="E321" s="206" t="s">
        <v>548</v>
      </c>
      <c r="F321" s="207" t="s">
        <v>549</v>
      </c>
      <c r="G321" s="208" t="s">
        <v>525</v>
      </c>
      <c r="H321" s="209">
        <v>1</v>
      </c>
      <c r="I321" s="210"/>
      <c r="J321" s="211">
        <f t="shared" si="10"/>
        <v>0</v>
      </c>
      <c r="K321" s="212"/>
      <c r="L321" s="40"/>
      <c r="M321" s="213" t="s">
        <v>1</v>
      </c>
      <c r="N321" s="214" t="s">
        <v>46</v>
      </c>
      <c r="O321" s="72"/>
      <c r="P321" s="215">
        <f t="shared" si="11"/>
        <v>0</v>
      </c>
      <c r="Q321" s="215">
        <v>1.0749999999999999E-2</v>
      </c>
      <c r="R321" s="215">
        <f t="shared" si="12"/>
        <v>1.0749999999999999E-2</v>
      </c>
      <c r="S321" s="215">
        <v>0</v>
      </c>
      <c r="T321" s="216">
        <f t="shared" si="1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263</v>
      </c>
      <c r="AT321" s="217" t="s">
        <v>180</v>
      </c>
      <c r="AU321" s="217" t="s">
        <v>185</v>
      </c>
      <c r="AY321" s="18" t="s">
        <v>177</v>
      </c>
      <c r="BE321" s="218">
        <f t="shared" si="14"/>
        <v>0</v>
      </c>
      <c r="BF321" s="218">
        <f t="shared" si="15"/>
        <v>0</v>
      </c>
      <c r="BG321" s="218">
        <f t="shared" si="16"/>
        <v>0</v>
      </c>
      <c r="BH321" s="218">
        <f t="shared" si="17"/>
        <v>0</v>
      </c>
      <c r="BI321" s="218">
        <f t="shared" si="18"/>
        <v>0</v>
      </c>
      <c r="BJ321" s="18" t="s">
        <v>185</v>
      </c>
      <c r="BK321" s="218">
        <f t="shared" si="19"/>
        <v>0</v>
      </c>
      <c r="BL321" s="18" t="s">
        <v>263</v>
      </c>
      <c r="BM321" s="217" t="s">
        <v>550</v>
      </c>
    </row>
    <row r="322" spans="1:65" s="2" customFormat="1" ht="21.75" customHeight="1">
      <c r="A322" s="35"/>
      <c r="B322" s="36"/>
      <c r="C322" s="205" t="s">
        <v>551</v>
      </c>
      <c r="D322" s="205" t="s">
        <v>180</v>
      </c>
      <c r="E322" s="206" t="s">
        <v>552</v>
      </c>
      <c r="F322" s="207" t="s">
        <v>553</v>
      </c>
      <c r="G322" s="208" t="s">
        <v>525</v>
      </c>
      <c r="H322" s="209">
        <v>1</v>
      </c>
      <c r="I322" s="210"/>
      <c r="J322" s="211">
        <f t="shared" si="10"/>
        <v>0</v>
      </c>
      <c r="K322" s="212"/>
      <c r="L322" s="40"/>
      <c r="M322" s="213" t="s">
        <v>1</v>
      </c>
      <c r="N322" s="214" t="s">
        <v>46</v>
      </c>
      <c r="O322" s="72"/>
      <c r="P322" s="215">
        <f t="shared" si="11"/>
        <v>0</v>
      </c>
      <c r="Q322" s="215">
        <v>1.8790000000000001E-2</v>
      </c>
      <c r="R322" s="215">
        <f t="shared" si="12"/>
        <v>1.8790000000000001E-2</v>
      </c>
      <c r="S322" s="215">
        <v>0</v>
      </c>
      <c r="T322" s="216">
        <f t="shared" si="1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263</v>
      </c>
      <c r="AT322" s="217" t="s">
        <v>180</v>
      </c>
      <c r="AU322" s="217" t="s">
        <v>185</v>
      </c>
      <c r="AY322" s="18" t="s">
        <v>177</v>
      </c>
      <c r="BE322" s="218">
        <f t="shared" si="14"/>
        <v>0</v>
      </c>
      <c r="BF322" s="218">
        <f t="shared" si="15"/>
        <v>0</v>
      </c>
      <c r="BG322" s="218">
        <f t="shared" si="16"/>
        <v>0</v>
      </c>
      <c r="BH322" s="218">
        <f t="shared" si="17"/>
        <v>0</v>
      </c>
      <c r="BI322" s="218">
        <f t="shared" si="18"/>
        <v>0</v>
      </c>
      <c r="BJ322" s="18" t="s">
        <v>185</v>
      </c>
      <c r="BK322" s="218">
        <f t="shared" si="19"/>
        <v>0</v>
      </c>
      <c r="BL322" s="18" t="s">
        <v>263</v>
      </c>
      <c r="BM322" s="217" t="s">
        <v>554</v>
      </c>
    </row>
    <row r="323" spans="1:65" s="2" customFormat="1" ht="21.75" customHeight="1">
      <c r="A323" s="35"/>
      <c r="B323" s="36"/>
      <c r="C323" s="263" t="s">
        <v>555</v>
      </c>
      <c r="D323" s="263" t="s">
        <v>339</v>
      </c>
      <c r="E323" s="264" t="s">
        <v>556</v>
      </c>
      <c r="F323" s="265" t="s">
        <v>557</v>
      </c>
      <c r="G323" s="266" t="s">
        <v>192</v>
      </c>
      <c r="H323" s="267">
        <v>1</v>
      </c>
      <c r="I323" s="268"/>
      <c r="J323" s="269">
        <f t="shared" si="10"/>
        <v>0</v>
      </c>
      <c r="K323" s="270"/>
      <c r="L323" s="271"/>
      <c r="M323" s="272" t="s">
        <v>1</v>
      </c>
      <c r="N323" s="273" t="s">
        <v>46</v>
      </c>
      <c r="O323" s="72"/>
      <c r="P323" s="215">
        <f t="shared" si="11"/>
        <v>0</v>
      </c>
      <c r="Q323" s="215">
        <v>1.2999999999999999E-2</v>
      </c>
      <c r="R323" s="215">
        <f t="shared" si="12"/>
        <v>1.2999999999999999E-2</v>
      </c>
      <c r="S323" s="215">
        <v>0</v>
      </c>
      <c r="T323" s="216">
        <f t="shared" si="1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360</v>
      </c>
      <c r="AT323" s="217" t="s">
        <v>339</v>
      </c>
      <c r="AU323" s="217" t="s">
        <v>185</v>
      </c>
      <c r="AY323" s="18" t="s">
        <v>177</v>
      </c>
      <c r="BE323" s="218">
        <f t="shared" si="14"/>
        <v>0</v>
      </c>
      <c r="BF323" s="218">
        <f t="shared" si="15"/>
        <v>0</v>
      </c>
      <c r="BG323" s="218">
        <f t="shared" si="16"/>
        <v>0</v>
      </c>
      <c r="BH323" s="218">
        <f t="shared" si="17"/>
        <v>0</v>
      </c>
      <c r="BI323" s="218">
        <f t="shared" si="18"/>
        <v>0</v>
      </c>
      <c r="BJ323" s="18" t="s">
        <v>185</v>
      </c>
      <c r="BK323" s="218">
        <f t="shared" si="19"/>
        <v>0</v>
      </c>
      <c r="BL323" s="18" t="s">
        <v>263</v>
      </c>
      <c r="BM323" s="217" t="s">
        <v>558</v>
      </c>
    </row>
    <row r="324" spans="1:65" s="2" customFormat="1" ht="16.5" customHeight="1">
      <c r="A324" s="35"/>
      <c r="B324" s="36"/>
      <c r="C324" s="205" t="s">
        <v>559</v>
      </c>
      <c r="D324" s="205" t="s">
        <v>180</v>
      </c>
      <c r="E324" s="206" t="s">
        <v>560</v>
      </c>
      <c r="F324" s="207" t="s">
        <v>561</v>
      </c>
      <c r="G324" s="208" t="s">
        <v>525</v>
      </c>
      <c r="H324" s="209">
        <v>1</v>
      </c>
      <c r="I324" s="210"/>
      <c r="J324" s="211">
        <f t="shared" si="10"/>
        <v>0</v>
      </c>
      <c r="K324" s="212"/>
      <c r="L324" s="40"/>
      <c r="M324" s="213" t="s">
        <v>1</v>
      </c>
      <c r="N324" s="214" t="s">
        <v>46</v>
      </c>
      <c r="O324" s="72"/>
      <c r="P324" s="215">
        <f t="shared" si="11"/>
        <v>0</v>
      </c>
      <c r="Q324" s="215">
        <v>0</v>
      </c>
      <c r="R324" s="215">
        <f t="shared" si="12"/>
        <v>0</v>
      </c>
      <c r="S324" s="215">
        <v>3.2899999999999999E-2</v>
      </c>
      <c r="T324" s="216">
        <f t="shared" si="13"/>
        <v>3.2899999999999999E-2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263</v>
      </c>
      <c r="AT324" s="217" t="s">
        <v>180</v>
      </c>
      <c r="AU324" s="217" t="s">
        <v>185</v>
      </c>
      <c r="AY324" s="18" t="s">
        <v>177</v>
      </c>
      <c r="BE324" s="218">
        <f t="shared" si="14"/>
        <v>0</v>
      </c>
      <c r="BF324" s="218">
        <f t="shared" si="15"/>
        <v>0</v>
      </c>
      <c r="BG324" s="218">
        <f t="shared" si="16"/>
        <v>0</v>
      </c>
      <c r="BH324" s="218">
        <f t="shared" si="17"/>
        <v>0</v>
      </c>
      <c r="BI324" s="218">
        <f t="shared" si="18"/>
        <v>0</v>
      </c>
      <c r="BJ324" s="18" t="s">
        <v>185</v>
      </c>
      <c r="BK324" s="218">
        <f t="shared" si="19"/>
        <v>0</v>
      </c>
      <c r="BL324" s="18" t="s">
        <v>263</v>
      </c>
      <c r="BM324" s="217" t="s">
        <v>562</v>
      </c>
    </row>
    <row r="325" spans="1:65" s="2" customFormat="1" ht="21.75" customHeight="1">
      <c r="A325" s="35"/>
      <c r="B325" s="36"/>
      <c r="C325" s="205" t="s">
        <v>563</v>
      </c>
      <c r="D325" s="205" t="s">
        <v>180</v>
      </c>
      <c r="E325" s="206" t="s">
        <v>564</v>
      </c>
      <c r="F325" s="207" t="s">
        <v>565</v>
      </c>
      <c r="G325" s="208" t="s">
        <v>525</v>
      </c>
      <c r="H325" s="209">
        <v>1</v>
      </c>
      <c r="I325" s="210"/>
      <c r="J325" s="211">
        <f t="shared" si="10"/>
        <v>0</v>
      </c>
      <c r="K325" s="212"/>
      <c r="L325" s="40"/>
      <c r="M325" s="213" t="s">
        <v>1</v>
      </c>
      <c r="N325" s="214" t="s">
        <v>46</v>
      </c>
      <c r="O325" s="72"/>
      <c r="P325" s="215">
        <f t="shared" si="11"/>
        <v>0</v>
      </c>
      <c r="Q325" s="215">
        <v>1.1000000000000001E-3</v>
      </c>
      <c r="R325" s="215">
        <f t="shared" si="12"/>
        <v>1.1000000000000001E-3</v>
      </c>
      <c r="S325" s="215">
        <v>0</v>
      </c>
      <c r="T325" s="216">
        <f t="shared" si="1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263</v>
      </c>
      <c r="AT325" s="217" t="s">
        <v>180</v>
      </c>
      <c r="AU325" s="217" t="s">
        <v>185</v>
      </c>
      <c r="AY325" s="18" t="s">
        <v>177</v>
      </c>
      <c r="BE325" s="218">
        <f t="shared" si="14"/>
        <v>0</v>
      </c>
      <c r="BF325" s="218">
        <f t="shared" si="15"/>
        <v>0</v>
      </c>
      <c r="BG325" s="218">
        <f t="shared" si="16"/>
        <v>0</v>
      </c>
      <c r="BH325" s="218">
        <f t="shared" si="17"/>
        <v>0</v>
      </c>
      <c r="BI325" s="218">
        <f t="shared" si="18"/>
        <v>0</v>
      </c>
      <c r="BJ325" s="18" t="s">
        <v>185</v>
      </c>
      <c r="BK325" s="218">
        <f t="shared" si="19"/>
        <v>0</v>
      </c>
      <c r="BL325" s="18" t="s">
        <v>263</v>
      </c>
      <c r="BM325" s="217" t="s">
        <v>566</v>
      </c>
    </row>
    <row r="326" spans="1:65" s="2" customFormat="1" ht="21.75" customHeight="1">
      <c r="A326" s="35"/>
      <c r="B326" s="36"/>
      <c r="C326" s="205" t="s">
        <v>567</v>
      </c>
      <c r="D326" s="205" t="s">
        <v>180</v>
      </c>
      <c r="E326" s="206" t="s">
        <v>568</v>
      </c>
      <c r="F326" s="207" t="s">
        <v>569</v>
      </c>
      <c r="G326" s="208" t="s">
        <v>525</v>
      </c>
      <c r="H326" s="209">
        <v>3</v>
      </c>
      <c r="I326" s="210"/>
      <c r="J326" s="211">
        <f t="shared" si="10"/>
        <v>0</v>
      </c>
      <c r="K326" s="212"/>
      <c r="L326" s="40"/>
      <c r="M326" s="213" t="s">
        <v>1</v>
      </c>
      <c r="N326" s="214" t="s">
        <v>46</v>
      </c>
      <c r="O326" s="72"/>
      <c r="P326" s="215">
        <f t="shared" si="11"/>
        <v>0</v>
      </c>
      <c r="Q326" s="215">
        <v>8.0000000000000004E-4</v>
      </c>
      <c r="R326" s="215">
        <f t="shared" si="12"/>
        <v>2.4000000000000002E-3</v>
      </c>
      <c r="S326" s="215">
        <v>0</v>
      </c>
      <c r="T326" s="216">
        <f t="shared" si="1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263</v>
      </c>
      <c r="AT326" s="217" t="s">
        <v>180</v>
      </c>
      <c r="AU326" s="217" t="s">
        <v>185</v>
      </c>
      <c r="AY326" s="18" t="s">
        <v>177</v>
      </c>
      <c r="BE326" s="218">
        <f t="shared" si="14"/>
        <v>0</v>
      </c>
      <c r="BF326" s="218">
        <f t="shared" si="15"/>
        <v>0</v>
      </c>
      <c r="BG326" s="218">
        <f t="shared" si="16"/>
        <v>0</v>
      </c>
      <c r="BH326" s="218">
        <f t="shared" si="17"/>
        <v>0</v>
      </c>
      <c r="BI326" s="218">
        <f t="shared" si="18"/>
        <v>0</v>
      </c>
      <c r="BJ326" s="18" t="s">
        <v>185</v>
      </c>
      <c r="BK326" s="218">
        <f t="shared" si="19"/>
        <v>0</v>
      </c>
      <c r="BL326" s="18" t="s">
        <v>263</v>
      </c>
      <c r="BM326" s="217" t="s">
        <v>570</v>
      </c>
    </row>
    <row r="327" spans="1:65" s="2" customFormat="1" ht="21.75" customHeight="1">
      <c r="A327" s="35"/>
      <c r="B327" s="36"/>
      <c r="C327" s="205" t="s">
        <v>571</v>
      </c>
      <c r="D327" s="205" t="s">
        <v>180</v>
      </c>
      <c r="E327" s="206" t="s">
        <v>572</v>
      </c>
      <c r="F327" s="207" t="s">
        <v>573</v>
      </c>
      <c r="G327" s="208" t="s">
        <v>525</v>
      </c>
      <c r="H327" s="209">
        <v>1</v>
      </c>
      <c r="I327" s="210"/>
      <c r="J327" s="211">
        <f t="shared" si="10"/>
        <v>0</v>
      </c>
      <c r="K327" s="212"/>
      <c r="L327" s="40"/>
      <c r="M327" s="213" t="s">
        <v>1</v>
      </c>
      <c r="N327" s="214" t="s">
        <v>46</v>
      </c>
      <c r="O327" s="72"/>
      <c r="P327" s="215">
        <f t="shared" si="11"/>
        <v>0</v>
      </c>
      <c r="Q327" s="215">
        <v>8.4999999999999995E-4</v>
      </c>
      <c r="R327" s="215">
        <f t="shared" si="12"/>
        <v>8.4999999999999995E-4</v>
      </c>
      <c r="S327" s="215">
        <v>0</v>
      </c>
      <c r="T327" s="216">
        <f t="shared" si="1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263</v>
      </c>
      <c r="AT327" s="217" t="s">
        <v>180</v>
      </c>
      <c r="AU327" s="217" t="s">
        <v>185</v>
      </c>
      <c r="AY327" s="18" t="s">
        <v>177</v>
      </c>
      <c r="BE327" s="218">
        <f t="shared" si="14"/>
        <v>0</v>
      </c>
      <c r="BF327" s="218">
        <f t="shared" si="15"/>
        <v>0</v>
      </c>
      <c r="BG327" s="218">
        <f t="shared" si="16"/>
        <v>0</v>
      </c>
      <c r="BH327" s="218">
        <f t="shared" si="17"/>
        <v>0</v>
      </c>
      <c r="BI327" s="218">
        <f t="shared" si="18"/>
        <v>0</v>
      </c>
      <c r="BJ327" s="18" t="s">
        <v>185</v>
      </c>
      <c r="BK327" s="218">
        <f t="shared" si="19"/>
        <v>0</v>
      </c>
      <c r="BL327" s="18" t="s">
        <v>263</v>
      </c>
      <c r="BM327" s="217" t="s">
        <v>574</v>
      </c>
    </row>
    <row r="328" spans="1:65" s="2" customFormat="1" ht="16.5" customHeight="1">
      <c r="A328" s="35"/>
      <c r="B328" s="36"/>
      <c r="C328" s="205" t="s">
        <v>575</v>
      </c>
      <c r="D328" s="205" t="s">
        <v>180</v>
      </c>
      <c r="E328" s="206" t="s">
        <v>576</v>
      </c>
      <c r="F328" s="207" t="s">
        <v>577</v>
      </c>
      <c r="G328" s="208" t="s">
        <v>192</v>
      </c>
      <c r="H328" s="209">
        <v>1</v>
      </c>
      <c r="I328" s="210"/>
      <c r="J328" s="211">
        <f t="shared" si="10"/>
        <v>0</v>
      </c>
      <c r="K328" s="212"/>
      <c r="L328" s="40"/>
      <c r="M328" s="213" t="s">
        <v>1</v>
      </c>
      <c r="N328" s="214" t="s">
        <v>46</v>
      </c>
      <c r="O328" s="72"/>
      <c r="P328" s="215">
        <f t="shared" si="11"/>
        <v>0</v>
      </c>
      <c r="Q328" s="215">
        <v>0</v>
      </c>
      <c r="R328" s="215">
        <f t="shared" si="12"/>
        <v>0</v>
      </c>
      <c r="S328" s="215">
        <v>0</v>
      </c>
      <c r="T328" s="216">
        <f t="shared" si="1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263</v>
      </c>
      <c r="AT328" s="217" t="s">
        <v>180</v>
      </c>
      <c r="AU328" s="217" t="s">
        <v>185</v>
      </c>
      <c r="AY328" s="18" t="s">
        <v>177</v>
      </c>
      <c r="BE328" s="218">
        <f t="shared" si="14"/>
        <v>0</v>
      </c>
      <c r="BF328" s="218">
        <f t="shared" si="15"/>
        <v>0</v>
      </c>
      <c r="BG328" s="218">
        <f t="shared" si="16"/>
        <v>0</v>
      </c>
      <c r="BH328" s="218">
        <f t="shared" si="17"/>
        <v>0</v>
      </c>
      <c r="BI328" s="218">
        <f t="shared" si="18"/>
        <v>0</v>
      </c>
      <c r="BJ328" s="18" t="s">
        <v>185</v>
      </c>
      <c r="BK328" s="218">
        <f t="shared" si="19"/>
        <v>0</v>
      </c>
      <c r="BL328" s="18" t="s">
        <v>263</v>
      </c>
      <c r="BM328" s="217" t="s">
        <v>578</v>
      </c>
    </row>
    <row r="329" spans="1:65" s="2" customFormat="1" ht="16.5" customHeight="1">
      <c r="A329" s="35"/>
      <c r="B329" s="36"/>
      <c r="C329" s="205" t="s">
        <v>579</v>
      </c>
      <c r="D329" s="205" t="s">
        <v>180</v>
      </c>
      <c r="E329" s="206" t="s">
        <v>580</v>
      </c>
      <c r="F329" s="207" t="s">
        <v>581</v>
      </c>
      <c r="G329" s="208" t="s">
        <v>525</v>
      </c>
      <c r="H329" s="209">
        <v>1</v>
      </c>
      <c r="I329" s="210"/>
      <c r="J329" s="211">
        <f t="shared" si="10"/>
        <v>0</v>
      </c>
      <c r="K329" s="212"/>
      <c r="L329" s="40"/>
      <c r="M329" s="213" t="s">
        <v>1</v>
      </c>
      <c r="N329" s="214" t="s">
        <v>46</v>
      </c>
      <c r="O329" s="72"/>
      <c r="P329" s="215">
        <f t="shared" si="11"/>
        <v>0</v>
      </c>
      <c r="Q329" s="215">
        <v>1.8400000000000001E-3</v>
      </c>
      <c r="R329" s="215">
        <f t="shared" si="12"/>
        <v>1.8400000000000001E-3</v>
      </c>
      <c r="S329" s="215">
        <v>0</v>
      </c>
      <c r="T329" s="216">
        <f t="shared" si="1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263</v>
      </c>
      <c r="AT329" s="217" t="s">
        <v>180</v>
      </c>
      <c r="AU329" s="217" t="s">
        <v>185</v>
      </c>
      <c r="AY329" s="18" t="s">
        <v>177</v>
      </c>
      <c r="BE329" s="218">
        <f t="shared" si="14"/>
        <v>0</v>
      </c>
      <c r="BF329" s="218">
        <f t="shared" si="15"/>
        <v>0</v>
      </c>
      <c r="BG329" s="218">
        <f t="shared" si="16"/>
        <v>0</v>
      </c>
      <c r="BH329" s="218">
        <f t="shared" si="17"/>
        <v>0</v>
      </c>
      <c r="BI329" s="218">
        <f t="shared" si="18"/>
        <v>0</v>
      </c>
      <c r="BJ329" s="18" t="s">
        <v>185</v>
      </c>
      <c r="BK329" s="218">
        <f t="shared" si="19"/>
        <v>0</v>
      </c>
      <c r="BL329" s="18" t="s">
        <v>263</v>
      </c>
      <c r="BM329" s="217" t="s">
        <v>582</v>
      </c>
    </row>
    <row r="330" spans="1:65" s="2" customFormat="1" ht="21.75" customHeight="1">
      <c r="A330" s="35"/>
      <c r="B330" s="36"/>
      <c r="C330" s="205" t="s">
        <v>583</v>
      </c>
      <c r="D330" s="205" t="s">
        <v>180</v>
      </c>
      <c r="E330" s="206" t="s">
        <v>584</v>
      </c>
      <c r="F330" s="207" t="s">
        <v>585</v>
      </c>
      <c r="G330" s="208" t="s">
        <v>525</v>
      </c>
      <c r="H330" s="209">
        <v>1</v>
      </c>
      <c r="I330" s="210"/>
      <c r="J330" s="211">
        <f t="shared" si="10"/>
        <v>0</v>
      </c>
      <c r="K330" s="212"/>
      <c r="L330" s="40"/>
      <c r="M330" s="213" t="s">
        <v>1</v>
      </c>
      <c r="N330" s="214" t="s">
        <v>46</v>
      </c>
      <c r="O330" s="72"/>
      <c r="P330" s="215">
        <f t="shared" si="11"/>
        <v>0</v>
      </c>
      <c r="Q330" s="215">
        <v>1.8400000000000001E-3</v>
      </c>
      <c r="R330" s="215">
        <f t="shared" si="12"/>
        <v>1.8400000000000001E-3</v>
      </c>
      <c r="S330" s="215">
        <v>0</v>
      </c>
      <c r="T330" s="216">
        <f t="shared" si="1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263</v>
      </c>
      <c r="AT330" s="217" t="s">
        <v>180</v>
      </c>
      <c r="AU330" s="217" t="s">
        <v>185</v>
      </c>
      <c r="AY330" s="18" t="s">
        <v>177</v>
      </c>
      <c r="BE330" s="218">
        <f t="shared" si="14"/>
        <v>0</v>
      </c>
      <c r="BF330" s="218">
        <f t="shared" si="15"/>
        <v>0</v>
      </c>
      <c r="BG330" s="218">
        <f t="shared" si="16"/>
        <v>0</v>
      </c>
      <c r="BH330" s="218">
        <f t="shared" si="17"/>
        <v>0</v>
      </c>
      <c r="BI330" s="218">
        <f t="shared" si="18"/>
        <v>0</v>
      </c>
      <c r="BJ330" s="18" t="s">
        <v>185</v>
      </c>
      <c r="BK330" s="218">
        <f t="shared" si="19"/>
        <v>0</v>
      </c>
      <c r="BL330" s="18" t="s">
        <v>263</v>
      </c>
      <c r="BM330" s="217" t="s">
        <v>586</v>
      </c>
    </row>
    <row r="331" spans="1:65" s="2" customFormat="1" ht="21.75" customHeight="1">
      <c r="A331" s="35"/>
      <c r="B331" s="36"/>
      <c r="C331" s="205" t="s">
        <v>587</v>
      </c>
      <c r="D331" s="205" t="s">
        <v>180</v>
      </c>
      <c r="E331" s="206" t="s">
        <v>588</v>
      </c>
      <c r="F331" s="207" t="s">
        <v>589</v>
      </c>
      <c r="G331" s="208" t="s">
        <v>426</v>
      </c>
      <c r="H331" s="274"/>
      <c r="I331" s="210"/>
      <c r="J331" s="211">
        <f t="shared" si="10"/>
        <v>0</v>
      </c>
      <c r="K331" s="212"/>
      <c r="L331" s="40"/>
      <c r="M331" s="213" t="s">
        <v>1</v>
      </c>
      <c r="N331" s="214" t="s">
        <v>46</v>
      </c>
      <c r="O331" s="72"/>
      <c r="P331" s="215">
        <f t="shared" si="11"/>
        <v>0</v>
      </c>
      <c r="Q331" s="215">
        <v>0</v>
      </c>
      <c r="R331" s="215">
        <f t="shared" si="12"/>
        <v>0</v>
      </c>
      <c r="S331" s="215">
        <v>0</v>
      </c>
      <c r="T331" s="216">
        <f t="shared" si="1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263</v>
      </c>
      <c r="AT331" s="217" t="s">
        <v>180</v>
      </c>
      <c r="AU331" s="217" t="s">
        <v>185</v>
      </c>
      <c r="AY331" s="18" t="s">
        <v>177</v>
      </c>
      <c r="BE331" s="218">
        <f t="shared" si="14"/>
        <v>0</v>
      </c>
      <c r="BF331" s="218">
        <f t="shared" si="15"/>
        <v>0</v>
      </c>
      <c r="BG331" s="218">
        <f t="shared" si="16"/>
        <v>0</v>
      </c>
      <c r="BH331" s="218">
        <f t="shared" si="17"/>
        <v>0</v>
      </c>
      <c r="BI331" s="218">
        <f t="shared" si="18"/>
        <v>0</v>
      </c>
      <c r="BJ331" s="18" t="s">
        <v>185</v>
      </c>
      <c r="BK331" s="218">
        <f t="shared" si="19"/>
        <v>0</v>
      </c>
      <c r="BL331" s="18" t="s">
        <v>263</v>
      </c>
      <c r="BM331" s="217" t="s">
        <v>590</v>
      </c>
    </row>
    <row r="332" spans="1:65" s="12" customFormat="1" ht="22.8" customHeight="1">
      <c r="B332" s="189"/>
      <c r="C332" s="190"/>
      <c r="D332" s="191" t="s">
        <v>79</v>
      </c>
      <c r="E332" s="203" t="s">
        <v>591</v>
      </c>
      <c r="F332" s="203" t="s">
        <v>592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P333</f>
        <v>0</v>
      </c>
      <c r="Q332" s="197"/>
      <c r="R332" s="198">
        <f>R333</f>
        <v>1.0399999999999999E-3</v>
      </c>
      <c r="S332" s="197"/>
      <c r="T332" s="199">
        <f>T333</f>
        <v>0</v>
      </c>
      <c r="AR332" s="200" t="s">
        <v>185</v>
      </c>
      <c r="AT332" s="201" t="s">
        <v>79</v>
      </c>
      <c r="AU332" s="201" t="s">
        <v>88</v>
      </c>
      <c r="AY332" s="200" t="s">
        <v>177</v>
      </c>
      <c r="BK332" s="202">
        <f>BK333</f>
        <v>0</v>
      </c>
    </row>
    <row r="333" spans="1:65" s="2" customFormat="1" ht="21.75" customHeight="1">
      <c r="A333" s="35"/>
      <c r="B333" s="36"/>
      <c r="C333" s="205" t="s">
        <v>593</v>
      </c>
      <c r="D333" s="205" t="s">
        <v>180</v>
      </c>
      <c r="E333" s="206" t="s">
        <v>594</v>
      </c>
      <c r="F333" s="207" t="s">
        <v>595</v>
      </c>
      <c r="G333" s="208" t="s">
        <v>192</v>
      </c>
      <c r="H333" s="209">
        <v>1</v>
      </c>
      <c r="I333" s="210"/>
      <c r="J333" s="211">
        <f>ROUND(I333*H333,2)</f>
        <v>0</v>
      </c>
      <c r="K333" s="212"/>
      <c r="L333" s="40"/>
      <c r="M333" s="213" t="s">
        <v>1</v>
      </c>
      <c r="N333" s="214" t="s">
        <v>46</v>
      </c>
      <c r="O333" s="72"/>
      <c r="P333" s="215">
        <f>O333*H333</f>
        <v>0</v>
      </c>
      <c r="Q333" s="215">
        <v>1.0399999999999999E-3</v>
      </c>
      <c r="R333" s="215">
        <f>Q333*H333</f>
        <v>1.0399999999999999E-3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263</v>
      </c>
      <c r="AT333" s="217" t="s">
        <v>180</v>
      </c>
      <c r="AU333" s="217" t="s">
        <v>185</v>
      </c>
      <c r="AY333" s="18" t="s">
        <v>177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185</v>
      </c>
      <c r="BK333" s="218">
        <f>ROUND(I333*H333,2)</f>
        <v>0</v>
      </c>
      <c r="BL333" s="18" t="s">
        <v>263</v>
      </c>
      <c r="BM333" s="217" t="s">
        <v>596</v>
      </c>
    </row>
    <row r="334" spans="1:65" s="12" customFormat="1" ht="22.8" customHeight="1">
      <c r="B334" s="189"/>
      <c r="C334" s="190"/>
      <c r="D334" s="191" t="s">
        <v>79</v>
      </c>
      <c r="E334" s="203" t="s">
        <v>597</v>
      </c>
      <c r="F334" s="203" t="s">
        <v>598</v>
      </c>
      <c r="G334" s="190"/>
      <c r="H334" s="190"/>
      <c r="I334" s="193"/>
      <c r="J334" s="204">
        <f>BK334</f>
        <v>0</v>
      </c>
      <c r="K334" s="190"/>
      <c r="L334" s="195"/>
      <c r="M334" s="196"/>
      <c r="N334" s="197"/>
      <c r="O334" s="197"/>
      <c r="P334" s="198">
        <f>SUM(P335:P342)</f>
        <v>0</v>
      </c>
      <c r="Q334" s="197"/>
      <c r="R334" s="198">
        <f>SUM(R335:R342)</f>
        <v>7.5060000000000005E-3</v>
      </c>
      <c r="S334" s="197"/>
      <c r="T334" s="199">
        <f>SUM(T335:T342)</f>
        <v>0.12852000000000002</v>
      </c>
      <c r="AR334" s="200" t="s">
        <v>185</v>
      </c>
      <c r="AT334" s="201" t="s">
        <v>79</v>
      </c>
      <c r="AU334" s="201" t="s">
        <v>88</v>
      </c>
      <c r="AY334" s="200" t="s">
        <v>177</v>
      </c>
      <c r="BK334" s="202">
        <f>SUM(BK335:BK342)</f>
        <v>0</v>
      </c>
    </row>
    <row r="335" spans="1:65" s="2" customFormat="1" ht="16.5" customHeight="1">
      <c r="A335" s="35"/>
      <c r="B335" s="36"/>
      <c r="C335" s="205" t="s">
        <v>599</v>
      </c>
      <c r="D335" s="205" t="s">
        <v>180</v>
      </c>
      <c r="E335" s="206" t="s">
        <v>600</v>
      </c>
      <c r="F335" s="207" t="s">
        <v>601</v>
      </c>
      <c r="G335" s="208" t="s">
        <v>210</v>
      </c>
      <c r="H335" s="209">
        <v>5.4</v>
      </c>
      <c r="I335" s="210"/>
      <c r="J335" s="211">
        <f>ROUND(I335*H335,2)</f>
        <v>0</v>
      </c>
      <c r="K335" s="212"/>
      <c r="L335" s="40"/>
      <c r="M335" s="213" t="s">
        <v>1</v>
      </c>
      <c r="N335" s="214" t="s">
        <v>46</v>
      </c>
      <c r="O335" s="72"/>
      <c r="P335" s="215">
        <f>O335*H335</f>
        <v>0</v>
      </c>
      <c r="Q335" s="215">
        <v>0</v>
      </c>
      <c r="R335" s="215">
        <f>Q335*H335</f>
        <v>0</v>
      </c>
      <c r="S335" s="215">
        <v>2.3800000000000002E-2</v>
      </c>
      <c r="T335" s="216">
        <f>S335*H335</f>
        <v>0.12852000000000002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263</v>
      </c>
      <c r="AT335" s="217" t="s">
        <v>180</v>
      </c>
      <c r="AU335" s="217" t="s">
        <v>185</v>
      </c>
      <c r="AY335" s="18" t="s">
        <v>177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185</v>
      </c>
      <c r="BK335" s="218">
        <f>ROUND(I335*H335,2)</f>
        <v>0</v>
      </c>
      <c r="BL335" s="18" t="s">
        <v>263</v>
      </c>
      <c r="BM335" s="217" t="s">
        <v>602</v>
      </c>
    </row>
    <row r="336" spans="1:65" s="14" customFormat="1" ht="10.199999999999999">
      <c r="B336" s="230"/>
      <c r="C336" s="231"/>
      <c r="D336" s="221" t="s">
        <v>187</v>
      </c>
      <c r="E336" s="232" t="s">
        <v>1</v>
      </c>
      <c r="F336" s="233" t="s">
        <v>603</v>
      </c>
      <c r="G336" s="231"/>
      <c r="H336" s="234">
        <v>5.4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187</v>
      </c>
      <c r="AU336" s="240" t="s">
        <v>185</v>
      </c>
      <c r="AV336" s="14" t="s">
        <v>185</v>
      </c>
      <c r="AW336" s="14" t="s">
        <v>36</v>
      </c>
      <c r="AX336" s="14" t="s">
        <v>88</v>
      </c>
      <c r="AY336" s="240" t="s">
        <v>177</v>
      </c>
    </row>
    <row r="337" spans="1:65" s="2" customFormat="1" ht="16.5" customHeight="1">
      <c r="A337" s="35"/>
      <c r="B337" s="36"/>
      <c r="C337" s="205" t="s">
        <v>604</v>
      </c>
      <c r="D337" s="205" t="s">
        <v>180</v>
      </c>
      <c r="E337" s="206" t="s">
        <v>605</v>
      </c>
      <c r="F337" s="207" t="s">
        <v>606</v>
      </c>
      <c r="G337" s="208" t="s">
        <v>210</v>
      </c>
      <c r="H337" s="209">
        <v>5.4</v>
      </c>
      <c r="I337" s="210"/>
      <c r="J337" s="211">
        <f>ROUND(I337*H337,2)</f>
        <v>0</v>
      </c>
      <c r="K337" s="212"/>
      <c r="L337" s="40"/>
      <c r="M337" s="213" t="s">
        <v>1</v>
      </c>
      <c r="N337" s="214" t="s">
        <v>46</v>
      </c>
      <c r="O337" s="72"/>
      <c r="P337" s="215">
        <f>O337*H337</f>
        <v>0</v>
      </c>
      <c r="Q337" s="215">
        <v>1.39E-3</v>
      </c>
      <c r="R337" s="215">
        <f>Q337*H337</f>
        <v>7.5060000000000005E-3</v>
      </c>
      <c r="S337" s="215">
        <v>0</v>
      </c>
      <c r="T337" s="21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263</v>
      </c>
      <c r="AT337" s="217" t="s">
        <v>180</v>
      </c>
      <c r="AU337" s="217" t="s">
        <v>185</v>
      </c>
      <c r="AY337" s="18" t="s">
        <v>177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185</v>
      </c>
      <c r="BK337" s="218">
        <f>ROUND(I337*H337,2)</f>
        <v>0</v>
      </c>
      <c r="BL337" s="18" t="s">
        <v>263</v>
      </c>
      <c r="BM337" s="217" t="s">
        <v>607</v>
      </c>
    </row>
    <row r="338" spans="1:65" s="14" customFormat="1" ht="10.199999999999999">
      <c r="B338" s="230"/>
      <c r="C338" s="231"/>
      <c r="D338" s="221" t="s">
        <v>187</v>
      </c>
      <c r="E338" s="232" t="s">
        <v>1</v>
      </c>
      <c r="F338" s="233" t="s">
        <v>608</v>
      </c>
      <c r="G338" s="231"/>
      <c r="H338" s="234">
        <v>5.4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187</v>
      </c>
      <c r="AU338" s="240" t="s">
        <v>185</v>
      </c>
      <c r="AV338" s="14" t="s">
        <v>185</v>
      </c>
      <c r="AW338" s="14" t="s">
        <v>36</v>
      </c>
      <c r="AX338" s="14" t="s">
        <v>88</v>
      </c>
      <c r="AY338" s="240" t="s">
        <v>177</v>
      </c>
    </row>
    <row r="339" spans="1:65" s="2" customFormat="1" ht="16.5" customHeight="1">
      <c r="A339" s="35"/>
      <c r="B339" s="36"/>
      <c r="C339" s="205" t="s">
        <v>609</v>
      </c>
      <c r="D339" s="205" t="s">
        <v>180</v>
      </c>
      <c r="E339" s="206" t="s">
        <v>610</v>
      </c>
      <c r="F339" s="207" t="s">
        <v>611</v>
      </c>
      <c r="G339" s="208" t="s">
        <v>210</v>
      </c>
      <c r="H339" s="209">
        <v>5.4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46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263</v>
      </c>
      <c r="AT339" s="217" t="s">
        <v>180</v>
      </c>
      <c r="AU339" s="217" t="s">
        <v>185</v>
      </c>
      <c r="AY339" s="18" t="s">
        <v>177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185</v>
      </c>
      <c r="BK339" s="218">
        <f>ROUND(I339*H339,2)</f>
        <v>0</v>
      </c>
      <c r="BL339" s="18" t="s">
        <v>263</v>
      </c>
      <c r="BM339" s="217" t="s">
        <v>612</v>
      </c>
    </row>
    <row r="340" spans="1:65" s="14" customFormat="1" ht="10.199999999999999">
      <c r="B340" s="230"/>
      <c r="C340" s="231"/>
      <c r="D340" s="221" t="s">
        <v>187</v>
      </c>
      <c r="E340" s="232" t="s">
        <v>1</v>
      </c>
      <c r="F340" s="233" t="s">
        <v>608</v>
      </c>
      <c r="G340" s="231"/>
      <c r="H340" s="234">
        <v>5.4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187</v>
      </c>
      <c r="AU340" s="240" t="s">
        <v>185</v>
      </c>
      <c r="AV340" s="14" t="s">
        <v>185</v>
      </c>
      <c r="AW340" s="14" t="s">
        <v>36</v>
      </c>
      <c r="AX340" s="14" t="s">
        <v>88</v>
      </c>
      <c r="AY340" s="240" t="s">
        <v>177</v>
      </c>
    </row>
    <row r="341" spans="1:65" s="2" customFormat="1" ht="21.75" customHeight="1">
      <c r="A341" s="35"/>
      <c r="B341" s="36"/>
      <c r="C341" s="205" t="s">
        <v>613</v>
      </c>
      <c r="D341" s="205" t="s">
        <v>180</v>
      </c>
      <c r="E341" s="206" t="s">
        <v>614</v>
      </c>
      <c r="F341" s="207" t="s">
        <v>615</v>
      </c>
      <c r="G341" s="208" t="s">
        <v>371</v>
      </c>
      <c r="H341" s="209">
        <v>1</v>
      </c>
      <c r="I341" s="210"/>
      <c r="J341" s="211">
        <f>ROUND(I341*H341,2)</f>
        <v>0</v>
      </c>
      <c r="K341" s="212"/>
      <c r="L341" s="40"/>
      <c r="M341" s="213" t="s">
        <v>1</v>
      </c>
      <c r="N341" s="214" t="s">
        <v>46</v>
      </c>
      <c r="O341" s="72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263</v>
      </c>
      <c r="AT341" s="217" t="s">
        <v>180</v>
      </c>
      <c r="AU341" s="217" t="s">
        <v>185</v>
      </c>
      <c r="AY341" s="18" t="s">
        <v>177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185</v>
      </c>
      <c r="BK341" s="218">
        <f>ROUND(I341*H341,2)</f>
        <v>0</v>
      </c>
      <c r="BL341" s="18" t="s">
        <v>263</v>
      </c>
      <c r="BM341" s="217" t="s">
        <v>616</v>
      </c>
    </row>
    <row r="342" spans="1:65" s="2" customFormat="1" ht="21.75" customHeight="1">
      <c r="A342" s="35"/>
      <c r="B342" s="36"/>
      <c r="C342" s="205" t="s">
        <v>617</v>
      </c>
      <c r="D342" s="205" t="s">
        <v>180</v>
      </c>
      <c r="E342" s="206" t="s">
        <v>618</v>
      </c>
      <c r="F342" s="207" t="s">
        <v>619</v>
      </c>
      <c r="G342" s="208" t="s">
        <v>426</v>
      </c>
      <c r="H342" s="274"/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46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263</v>
      </c>
      <c r="AT342" s="217" t="s">
        <v>180</v>
      </c>
      <c r="AU342" s="217" t="s">
        <v>185</v>
      </c>
      <c r="AY342" s="18" t="s">
        <v>177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185</v>
      </c>
      <c r="BK342" s="218">
        <f>ROUND(I342*H342,2)</f>
        <v>0</v>
      </c>
      <c r="BL342" s="18" t="s">
        <v>263</v>
      </c>
      <c r="BM342" s="217" t="s">
        <v>620</v>
      </c>
    </row>
    <row r="343" spans="1:65" s="12" customFormat="1" ht="22.8" customHeight="1">
      <c r="B343" s="189"/>
      <c r="C343" s="190"/>
      <c r="D343" s="191" t="s">
        <v>79</v>
      </c>
      <c r="E343" s="203" t="s">
        <v>621</v>
      </c>
      <c r="F343" s="203" t="s">
        <v>622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SUM(P344:P374)</f>
        <v>0</v>
      </c>
      <c r="Q343" s="197"/>
      <c r="R343" s="198">
        <f>SUM(R344:R374)</f>
        <v>2.341E-2</v>
      </c>
      <c r="S343" s="197"/>
      <c r="T343" s="199">
        <f>SUM(T344:T374)</f>
        <v>0</v>
      </c>
      <c r="AR343" s="200" t="s">
        <v>185</v>
      </c>
      <c r="AT343" s="201" t="s">
        <v>79</v>
      </c>
      <c r="AU343" s="201" t="s">
        <v>88</v>
      </c>
      <c r="AY343" s="200" t="s">
        <v>177</v>
      </c>
      <c r="BK343" s="202">
        <f>SUM(BK344:BK374)</f>
        <v>0</v>
      </c>
    </row>
    <row r="344" spans="1:65" s="2" customFormat="1" ht="21.75" customHeight="1">
      <c r="A344" s="35"/>
      <c r="B344" s="36"/>
      <c r="C344" s="205" t="s">
        <v>623</v>
      </c>
      <c r="D344" s="205" t="s">
        <v>180</v>
      </c>
      <c r="E344" s="206" t="s">
        <v>624</v>
      </c>
      <c r="F344" s="207" t="s">
        <v>625</v>
      </c>
      <c r="G344" s="208" t="s">
        <v>203</v>
      </c>
      <c r="H344" s="209">
        <v>24</v>
      </c>
      <c r="I344" s="210"/>
      <c r="J344" s="211">
        <f t="shared" ref="J344:J374" si="20">ROUND(I344*H344,2)</f>
        <v>0</v>
      </c>
      <c r="K344" s="212"/>
      <c r="L344" s="40"/>
      <c r="M344" s="213" t="s">
        <v>1</v>
      </c>
      <c r="N344" s="214" t="s">
        <v>46</v>
      </c>
      <c r="O344" s="72"/>
      <c r="P344" s="215">
        <f t="shared" ref="P344:P374" si="21">O344*H344</f>
        <v>0</v>
      </c>
      <c r="Q344" s="215">
        <v>0</v>
      </c>
      <c r="R344" s="215">
        <f t="shared" ref="R344:R374" si="22">Q344*H344</f>
        <v>0</v>
      </c>
      <c r="S344" s="215">
        <v>0</v>
      </c>
      <c r="T344" s="216">
        <f t="shared" ref="T344:T374" si="23"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263</v>
      </c>
      <c r="AT344" s="217" t="s">
        <v>180</v>
      </c>
      <c r="AU344" s="217" t="s">
        <v>185</v>
      </c>
      <c r="AY344" s="18" t="s">
        <v>177</v>
      </c>
      <c r="BE344" s="218">
        <f t="shared" ref="BE344:BE374" si="24">IF(N344="základní",J344,0)</f>
        <v>0</v>
      </c>
      <c r="BF344" s="218">
        <f t="shared" ref="BF344:BF374" si="25">IF(N344="snížená",J344,0)</f>
        <v>0</v>
      </c>
      <c r="BG344" s="218">
        <f t="shared" ref="BG344:BG374" si="26">IF(N344="zákl. přenesená",J344,0)</f>
        <v>0</v>
      </c>
      <c r="BH344" s="218">
        <f t="shared" ref="BH344:BH374" si="27">IF(N344="sníž. přenesená",J344,0)</f>
        <v>0</v>
      </c>
      <c r="BI344" s="218">
        <f t="shared" ref="BI344:BI374" si="28">IF(N344="nulová",J344,0)</f>
        <v>0</v>
      </c>
      <c r="BJ344" s="18" t="s">
        <v>185</v>
      </c>
      <c r="BK344" s="218">
        <f t="shared" ref="BK344:BK374" si="29">ROUND(I344*H344,2)</f>
        <v>0</v>
      </c>
      <c r="BL344" s="18" t="s">
        <v>263</v>
      </c>
      <c r="BM344" s="217" t="s">
        <v>1276</v>
      </c>
    </row>
    <row r="345" spans="1:65" s="2" customFormat="1" ht="16.5" customHeight="1">
      <c r="A345" s="35"/>
      <c r="B345" s="36"/>
      <c r="C345" s="263" t="s">
        <v>627</v>
      </c>
      <c r="D345" s="263" t="s">
        <v>339</v>
      </c>
      <c r="E345" s="264" t="s">
        <v>628</v>
      </c>
      <c r="F345" s="265" t="s">
        <v>629</v>
      </c>
      <c r="G345" s="266" t="s">
        <v>203</v>
      </c>
      <c r="H345" s="267">
        <v>24</v>
      </c>
      <c r="I345" s="268"/>
      <c r="J345" s="269">
        <f t="shared" si="20"/>
        <v>0</v>
      </c>
      <c r="K345" s="270"/>
      <c r="L345" s="271"/>
      <c r="M345" s="272" t="s">
        <v>1</v>
      </c>
      <c r="N345" s="273" t="s">
        <v>46</v>
      </c>
      <c r="O345" s="72"/>
      <c r="P345" s="215">
        <f t="shared" si="21"/>
        <v>0</v>
      </c>
      <c r="Q345" s="215">
        <v>6.9999999999999994E-5</v>
      </c>
      <c r="R345" s="215">
        <f t="shared" si="22"/>
        <v>1.6799999999999999E-3</v>
      </c>
      <c r="S345" s="215">
        <v>0</v>
      </c>
      <c r="T345" s="216">
        <f t="shared" si="2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360</v>
      </c>
      <c r="AT345" s="217" t="s">
        <v>339</v>
      </c>
      <c r="AU345" s="217" t="s">
        <v>185</v>
      </c>
      <c r="AY345" s="18" t="s">
        <v>177</v>
      </c>
      <c r="BE345" s="218">
        <f t="shared" si="24"/>
        <v>0</v>
      </c>
      <c r="BF345" s="218">
        <f t="shared" si="25"/>
        <v>0</v>
      </c>
      <c r="BG345" s="218">
        <f t="shared" si="26"/>
        <v>0</v>
      </c>
      <c r="BH345" s="218">
        <f t="shared" si="27"/>
        <v>0</v>
      </c>
      <c r="BI345" s="218">
        <f t="shared" si="28"/>
        <v>0</v>
      </c>
      <c r="BJ345" s="18" t="s">
        <v>185</v>
      </c>
      <c r="BK345" s="218">
        <f t="shared" si="29"/>
        <v>0</v>
      </c>
      <c r="BL345" s="18" t="s">
        <v>263</v>
      </c>
      <c r="BM345" s="217" t="s">
        <v>1277</v>
      </c>
    </row>
    <row r="346" spans="1:65" s="2" customFormat="1" ht="16.5" customHeight="1">
      <c r="A346" s="35"/>
      <c r="B346" s="36"/>
      <c r="C346" s="205" t="s">
        <v>631</v>
      </c>
      <c r="D346" s="205" t="s">
        <v>180</v>
      </c>
      <c r="E346" s="206" t="s">
        <v>632</v>
      </c>
      <c r="F346" s="207" t="s">
        <v>633</v>
      </c>
      <c r="G346" s="208" t="s">
        <v>192</v>
      </c>
      <c r="H346" s="209">
        <v>23</v>
      </c>
      <c r="I346" s="210"/>
      <c r="J346" s="211">
        <f t="shared" si="20"/>
        <v>0</v>
      </c>
      <c r="K346" s="212"/>
      <c r="L346" s="40"/>
      <c r="M346" s="213" t="s">
        <v>1</v>
      </c>
      <c r="N346" s="214" t="s">
        <v>46</v>
      </c>
      <c r="O346" s="72"/>
      <c r="P346" s="215">
        <f t="shared" si="21"/>
        <v>0</v>
      </c>
      <c r="Q346" s="215">
        <v>0</v>
      </c>
      <c r="R346" s="215">
        <f t="shared" si="22"/>
        <v>0</v>
      </c>
      <c r="S346" s="215">
        <v>0</v>
      </c>
      <c r="T346" s="216">
        <f t="shared" si="2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263</v>
      </c>
      <c r="AT346" s="217" t="s">
        <v>180</v>
      </c>
      <c r="AU346" s="217" t="s">
        <v>185</v>
      </c>
      <c r="AY346" s="18" t="s">
        <v>177</v>
      </c>
      <c r="BE346" s="218">
        <f t="shared" si="24"/>
        <v>0</v>
      </c>
      <c r="BF346" s="218">
        <f t="shared" si="25"/>
        <v>0</v>
      </c>
      <c r="BG346" s="218">
        <f t="shared" si="26"/>
        <v>0</v>
      </c>
      <c r="BH346" s="218">
        <f t="shared" si="27"/>
        <v>0</v>
      </c>
      <c r="BI346" s="218">
        <f t="shared" si="28"/>
        <v>0</v>
      </c>
      <c r="BJ346" s="18" t="s">
        <v>185</v>
      </c>
      <c r="BK346" s="218">
        <f t="shared" si="29"/>
        <v>0</v>
      </c>
      <c r="BL346" s="18" t="s">
        <v>263</v>
      </c>
      <c r="BM346" s="217" t="s">
        <v>1278</v>
      </c>
    </row>
    <row r="347" spans="1:65" s="2" customFormat="1" ht="16.5" customHeight="1">
      <c r="A347" s="35"/>
      <c r="B347" s="36"/>
      <c r="C347" s="263" t="s">
        <v>635</v>
      </c>
      <c r="D347" s="263" t="s">
        <v>339</v>
      </c>
      <c r="E347" s="264" t="s">
        <v>636</v>
      </c>
      <c r="F347" s="265" t="s">
        <v>637</v>
      </c>
      <c r="G347" s="266" t="s">
        <v>192</v>
      </c>
      <c r="H347" s="267">
        <v>23</v>
      </c>
      <c r="I347" s="268"/>
      <c r="J347" s="269">
        <f t="shared" si="20"/>
        <v>0</v>
      </c>
      <c r="K347" s="270"/>
      <c r="L347" s="271"/>
      <c r="M347" s="272" t="s">
        <v>1</v>
      </c>
      <c r="N347" s="273" t="s">
        <v>46</v>
      </c>
      <c r="O347" s="72"/>
      <c r="P347" s="215">
        <f t="shared" si="21"/>
        <v>0</v>
      </c>
      <c r="Q347" s="215">
        <v>5.0000000000000002E-5</v>
      </c>
      <c r="R347" s="215">
        <f t="shared" si="22"/>
        <v>1.15E-3</v>
      </c>
      <c r="S347" s="215">
        <v>0</v>
      </c>
      <c r="T347" s="216">
        <f t="shared" si="2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360</v>
      </c>
      <c r="AT347" s="217" t="s">
        <v>339</v>
      </c>
      <c r="AU347" s="217" t="s">
        <v>185</v>
      </c>
      <c r="AY347" s="18" t="s">
        <v>177</v>
      </c>
      <c r="BE347" s="218">
        <f t="shared" si="24"/>
        <v>0</v>
      </c>
      <c r="BF347" s="218">
        <f t="shared" si="25"/>
        <v>0</v>
      </c>
      <c r="BG347" s="218">
        <f t="shared" si="26"/>
        <v>0</v>
      </c>
      <c r="BH347" s="218">
        <f t="shared" si="27"/>
        <v>0</v>
      </c>
      <c r="BI347" s="218">
        <f t="shared" si="28"/>
        <v>0</v>
      </c>
      <c r="BJ347" s="18" t="s">
        <v>185</v>
      </c>
      <c r="BK347" s="218">
        <f t="shared" si="29"/>
        <v>0</v>
      </c>
      <c r="BL347" s="18" t="s">
        <v>263</v>
      </c>
      <c r="BM347" s="217" t="s">
        <v>1279</v>
      </c>
    </row>
    <row r="348" spans="1:65" s="2" customFormat="1" ht="21.75" customHeight="1">
      <c r="A348" s="35"/>
      <c r="B348" s="36"/>
      <c r="C348" s="205" t="s">
        <v>639</v>
      </c>
      <c r="D348" s="205" t="s">
        <v>180</v>
      </c>
      <c r="E348" s="206" t="s">
        <v>640</v>
      </c>
      <c r="F348" s="207" t="s">
        <v>641</v>
      </c>
      <c r="G348" s="208" t="s">
        <v>203</v>
      </c>
      <c r="H348" s="209">
        <v>84</v>
      </c>
      <c r="I348" s="210"/>
      <c r="J348" s="211">
        <f t="shared" si="20"/>
        <v>0</v>
      </c>
      <c r="K348" s="212"/>
      <c r="L348" s="40"/>
      <c r="M348" s="213" t="s">
        <v>1</v>
      </c>
      <c r="N348" s="214" t="s">
        <v>46</v>
      </c>
      <c r="O348" s="72"/>
      <c r="P348" s="215">
        <f t="shared" si="21"/>
        <v>0</v>
      </c>
      <c r="Q348" s="215">
        <v>0</v>
      </c>
      <c r="R348" s="215">
        <f t="shared" si="22"/>
        <v>0</v>
      </c>
      <c r="S348" s="215">
        <v>0</v>
      </c>
      <c r="T348" s="216">
        <f t="shared" si="2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263</v>
      </c>
      <c r="AT348" s="217" t="s">
        <v>180</v>
      </c>
      <c r="AU348" s="217" t="s">
        <v>185</v>
      </c>
      <c r="AY348" s="18" t="s">
        <v>177</v>
      </c>
      <c r="BE348" s="218">
        <f t="shared" si="24"/>
        <v>0</v>
      </c>
      <c r="BF348" s="218">
        <f t="shared" si="25"/>
        <v>0</v>
      </c>
      <c r="BG348" s="218">
        <f t="shared" si="26"/>
        <v>0</v>
      </c>
      <c r="BH348" s="218">
        <f t="shared" si="27"/>
        <v>0</v>
      </c>
      <c r="BI348" s="218">
        <f t="shared" si="28"/>
        <v>0</v>
      </c>
      <c r="BJ348" s="18" t="s">
        <v>185</v>
      </c>
      <c r="BK348" s="218">
        <f t="shared" si="29"/>
        <v>0</v>
      </c>
      <c r="BL348" s="18" t="s">
        <v>263</v>
      </c>
      <c r="BM348" s="217" t="s">
        <v>1280</v>
      </c>
    </row>
    <row r="349" spans="1:65" s="2" customFormat="1" ht="16.5" customHeight="1">
      <c r="A349" s="35"/>
      <c r="B349" s="36"/>
      <c r="C349" s="263" t="s">
        <v>643</v>
      </c>
      <c r="D349" s="263" t="s">
        <v>339</v>
      </c>
      <c r="E349" s="264" t="s">
        <v>644</v>
      </c>
      <c r="F349" s="265" t="s">
        <v>645</v>
      </c>
      <c r="G349" s="266" t="s">
        <v>203</v>
      </c>
      <c r="H349" s="267">
        <v>84</v>
      </c>
      <c r="I349" s="268"/>
      <c r="J349" s="269">
        <f t="shared" si="20"/>
        <v>0</v>
      </c>
      <c r="K349" s="270"/>
      <c r="L349" s="271"/>
      <c r="M349" s="272" t="s">
        <v>1</v>
      </c>
      <c r="N349" s="273" t="s">
        <v>46</v>
      </c>
      <c r="O349" s="72"/>
      <c r="P349" s="215">
        <f t="shared" si="21"/>
        <v>0</v>
      </c>
      <c r="Q349" s="215">
        <v>1.2E-4</v>
      </c>
      <c r="R349" s="215">
        <f t="shared" si="22"/>
        <v>1.008E-2</v>
      </c>
      <c r="S349" s="215">
        <v>0</v>
      </c>
      <c r="T349" s="216">
        <f t="shared" si="2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360</v>
      </c>
      <c r="AT349" s="217" t="s">
        <v>339</v>
      </c>
      <c r="AU349" s="217" t="s">
        <v>185</v>
      </c>
      <c r="AY349" s="18" t="s">
        <v>177</v>
      </c>
      <c r="BE349" s="218">
        <f t="shared" si="24"/>
        <v>0</v>
      </c>
      <c r="BF349" s="218">
        <f t="shared" si="25"/>
        <v>0</v>
      </c>
      <c r="BG349" s="218">
        <f t="shared" si="26"/>
        <v>0</v>
      </c>
      <c r="BH349" s="218">
        <f t="shared" si="27"/>
        <v>0</v>
      </c>
      <c r="BI349" s="218">
        <f t="shared" si="28"/>
        <v>0</v>
      </c>
      <c r="BJ349" s="18" t="s">
        <v>185</v>
      </c>
      <c r="BK349" s="218">
        <f t="shared" si="29"/>
        <v>0</v>
      </c>
      <c r="BL349" s="18" t="s">
        <v>263</v>
      </c>
      <c r="BM349" s="217" t="s">
        <v>1281</v>
      </c>
    </row>
    <row r="350" spans="1:65" s="2" customFormat="1" ht="21.75" customHeight="1">
      <c r="A350" s="35"/>
      <c r="B350" s="36"/>
      <c r="C350" s="205" t="s">
        <v>647</v>
      </c>
      <c r="D350" s="205" t="s">
        <v>180</v>
      </c>
      <c r="E350" s="206" t="s">
        <v>648</v>
      </c>
      <c r="F350" s="207" t="s">
        <v>649</v>
      </c>
      <c r="G350" s="208" t="s">
        <v>203</v>
      </c>
      <c r="H350" s="209">
        <v>34</v>
      </c>
      <c r="I350" s="210"/>
      <c r="J350" s="211">
        <f t="shared" si="20"/>
        <v>0</v>
      </c>
      <c r="K350" s="212"/>
      <c r="L350" s="40"/>
      <c r="M350" s="213" t="s">
        <v>1</v>
      </c>
      <c r="N350" s="214" t="s">
        <v>46</v>
      </c>
      <c r="O350" s="72"/>
      <c r="P350" s="215">
        <f t="shared" si="21"/>
        <v>0</v>
      </c>
      <c r="Q350" s="215">
        <v>0</v>
      </c>
      <c r="R350" s="215">
        <f t="shared" si="22"/>
        <v>0</v>
      </c>
      <c r="S350" s="215">
        <v>0</v>
      </c>
      <c r="T350" s="216">
        <f t="shared" si="2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263</v>
      </c>
      <c r="AT350" s="217" t="s">
        <v>180</v>
      </c>
      <c r="AU350" s="217" t="s">
        <v>185</v>
      </c>
      <c r="AY350" s="18" t="s">
        <v>177</v>
      </c>
      <c r="BE350" s="218">
        <f t="shared" si="24"/>
        <v>0</v>
      </c>
      <c r="BF350" s="218">
        <f t="shared" si="25"/>
        <v>0</v>
      </c>
      <c r="BG350" s="218">
        <f t="shared" si="26"/>
        <v>0</v>
      </c>
      <c r="BH350" s="218">
        <f t="shared" si="27"/>
        <v>0</v>
      </c>
      <c r="BI350" s="218">
        <f t="shared" si="28"/>
        <v>0</v>
      </c>
      <c r="BJ350" s="18" t="s">
        <v>185</v>
      </c>
      <c r="BK350" s="218">
        <f t="shared" si="29"/>
        <v>0</v>
      </c>
      <c r="BL350" s="18" t="s">
        <v>263</v>
      </c>
      <c r="BM350" s="217" t="s">
        <v>1282</v>
      </c>
    </row>
    <row r="351" spans="1:65" s="2" customFormat="1" ht="16.5" customHeight="1">
      <c r="A351" s="35"/>
      <c r="B351" s="36"/>
      <c r="C351" s="263" t="s">
        <v>651</v>
      </c>
      <c r="D351" s="263" t="s">
        <v>339</v>
      </c>
      <c r="E351" s="264" t="s">
        <v>652</v>
      </c>
      <c r="F351" s="265" t="s">
        <v>653</v>
      </c>
      <c r="G351" s="266" t="s">
        <v>203</v>
      </c>
      <c r="H351" s="267">
        <v>34</v>
      </c>
      <c r="I351" s="268"/>
      <c r="J351" s="269">
        <f t="shared" si="20"/>
        <v>0</v>
      </c>
      <c r="K351" s="270"/>
      <c r="L351" s="271"/>
      <c r="M351" s="272" t="s">
        <v>1</v>
      </c>
      <c r="N351" s="273" t="s">
        <v>46</v>
      </c>
      <c r="O351" s="72"/>
      <c r="P351" s="215">
        <f t="shared" si="21"/>
        <v>0</v>
      </c>
      <c r="Q351" s="215">
        <v>1.7000000000000001E-4</v>
      </c>
      <c r="R351" s="215">
        <f t="shared" si="22"/>
        <v>5.7800000000000004E-3</v>
      </c>
      <c r="S351" s="215">
        <v>0</v>
      </c>
      <c r="T351" s="216">
        <f t="shared" si="2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360</v>
      </c>
      <c r="AT351" s="217" t="s">
        <v>339</v>
      </c>
      <c r="AU351" s="217" t="s">
        <v>185</v>
      </c>
      <c r="AY351" s="18" t="s">
        <v>177</v>
      </c>
      <c r="BE351" s="218">
        <f t="shared" si="24"/>
        <v>0</v>
      </c>
      <c r="BF351" s="218">
        <f t="shared" si="25"/>
        <v>0</v>
      </c>
      <c r="BG351" s="218">
        <f t="shared" si="26"/>
        <v>0</v>
      </c>
      <c r="BH351" s="218">
        <f t="shared" si="27"/>
        <v>0</v>
      </c>
      <c r="BI351" s="218">
        <f t="shared" si="28"/>
        <v>0</v>
      </c>
      <c r="BJ351" s="18" t="s">
        <v>185</v>
      </c>
      <c r="BK351" s="218">
        <f t="shared" si="29"/>
        <v>0</v>
      </c>
      <c r="BL351" s="18" t="s">
        <v>263</v>
      </c>
      <c r="BM351" s="217" t="s">
        <v>1283</v>
      </c>
    </row>
    <row r="352" spans="1:65" s="2" customFormat="1" ht="21.75" customHeight="1">
      <c r="A352" s="35"/>
      <c r="B352" s="36"/>
      <c r="C352" s="205" t="s">
        <v>655</v>
      </c>
      <c r="D352" s="205" t="s">
        <v>180</v>
      </c>
      <c r="E352" s="206" t="s">
        <v>656</v>
      </c>
      <c r="F352" s="207" t="s">
        <v>657</v>
      </c>
      <c r="G352" s="208" t="s">
        <v>203</v>
      </c>
      <c r="H352" s="209">
        <v>1</v>
      </c>
      <c r="I352" s="210"/>
      <c r="J352" s="211">
        <f t="shared" si="20"/>
        <v>0</v>
      </c>
      <c r="K352" s="212"/>
      <c r="L352" s="40"/>
      <c r="M352" s="213" t="s">
        <v>1</v>
      </c>
      <c r="N352" s="214" t="s">
        <v>46</v>
      </c>
      <c r="O352" s="72"/>
      <c r="P352" s="215">
        <f t="shared" si="21"/>
        <v>0</v>
      </c>
      <c r="Q352" s="215">
        <v>0</v>
      </c>
      <c r="R352" s="215">
        <f t="shared" si="22"/>
        <v>0</v>
      </c>
      <c r="S352" s="215">
        <v>0</v>
      </c>
      <c r="T352" s="216">
        <f t="shared" si="2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263</v>
      </c>
      <c r="AT352" s="217" t="s">
        <v>180</v>
      </c>
      <c r="AU352" s="217" t="s">
        <v>185</v>
      </c>
      <c r="AY352" s="18" t="s">
        <v>177</v>
      </c>
      <c r="BE352" s="218">
        <f t="shared" si="24"/>
        <v>0</v>
      </c>
      <c r="BF352" s="218">
        <f t="shared" si="25"/>
        <v>0</v>
      </c>
      <c r="BG352" s="218">
        <f t="shared" si="26"/>
        <v>0</v>
      </c>
      <c r="BH352" s="218">
        <f t="shared" si="27"/>
        <v>0</v>
      </c>
      <c r="BI352" s="218">
        <f t="shared" si="28"/>
        <v>0</v>
      </c>
      <c r="BJ352" s="18" t="s">
        <v>185</v>
      </c>
      <c r="BK352" s="218">
        <f t="shared" si="29"/>
        <v>0</v>
      </c>
      <c r="BL352" s="18" t="s">
        <v>263</v>
      </c>
      <c r="BM352" s="217" t="s">
        <v>1284</v>
      </c>
    </row>
    <row r="353" spans="1:65" s="2" customFormat="1" ht="16.5" customHeight="1">
      <c r="A353" s="35"/>
      <c r="B353" s="36"/>
      <c r="C353" s="263" t="s">
        <v>659</v>
      </c>
      <c r="D353" s="263" t="s">
        <v>339</v>
      </c>
      <c r="E353" s="264" t="s">
        <v>660</v>
      </c>
      <c r="F353" s="265" t="s">
        <v>661</v>
      </c>
      <c r="G353" s="266" t="s">
        <v>203</v>
      </c>
      <c r="H353" s="267">
        <v>1</v>
      </c>
      <c r="I353" s="268"/>
      <c r="J353" s="269">
        <f t="shared" si="20"/>
        <v>0</v>
      </c>
      <c r="K353" s="270"/>
      <c r="L353" s="271"/>
      <c r="M353" s="272" t="s">
        <v>1</v>
      </c>
      <c r="N353" s="273" t="s">
        <v>46</v>
      </c>
      <c r="O353" s="72"/>
      <c r="P353" s="215">
        <f t="shared" si="21"/>
        <v>0</v>
      </c>
      <c r="Q353" s="215">
        <v>3.4000000000000002E-4</v>
      </c>
      <c r="R353" s="215">
        <f t="shared" si="22"/>
        <v>3.4000000000000002E-4</v>
      </c>
      <c r="S353" s="215">
        <v>0</v>
      </c>
      <c r="T353" s="216">
        <f t="shared" si="2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360</v>
      </c>
      <c r="AT353" s="217" t="s">
        <v>339</v>
      </c>
      <c r="AU353" s="217" t="s">
        <v>185</v>
      </c>
      <c r="AY353" s="18" t="s">
        <v>177</v>
      </c>
      <c r="BE353" s="218">
        <f t="shared" si="24"/>
        <v>0</v>
      </c>
      <c r="BF353" s="218">
        <f t="shared" si="25"/>
        <v>0</v>
      </c>
      <c r="BG353" s="218">
        <f t="shared" si="26"/>
        <v>0</v>
      </c>
      <c r="BH353" s="218">
        <f t="shared" si="27"/>
        <v>0</v>
      </c>
      <c r="BI353" s="218">
        <f t="shared" si="28"/>
        <v>0</v>
      </c>
      <c r="BJ353" s="18" t="s">
        <v>185</v>
      </c>
      <c r="BK353" s="218">
        <f t="shared" si="29"/>
        <v>0</v>
      </c>
      <c r="BL353" s="18" t="s">
        <v>263</v>
      </c>
      <c r="BM353" s="217" t="s">
        <v>1285</v>
      </c>
    </row>
    <row r="354" spans="1:65" s="2" customFormat="1" ht="21.75" customHeight="1">
      <c r="A354" s="35"/>
      <c r="B354" s="36"/>
      <c r="C354" s="205" t="s">
        <v>663</v>
      </c>
      <c r="D354" s="205" t="s">
        <v>180</v>
      </c>
      <c r="E354" s="206" t="s">
        <v>664</v>
      </c>
      <c r="F354" s="207" t="s">
        <v>665</v>
      </c>
      <c r="G354" s="208" t="s">
        <v>203</v>
      </c>
      <c r="H354" s="209">
        <v>32</v>
      </c>
      <c r="I354" s="210"/>
      <c r="J354" s="211">
        <f t="shared" si="20"/>
        <v>0</v>
      </c>
      <c r="K354" s="212"/>
      <c r="L354" s="40"/>
      <c r="M354" s="213" t="s">
        <v>1</v>
      </c>
      <c r="N354" s="214" t="s">
        <v>46</v>
      </c>
      <c r="O354" s="72"/>
      <c r="P354" s="215">
        <f t="shared" si="21"/>
        <v>0</v>
      </c>
      <c r="Q354" s="215">
        <v>0</v>
      </c>
      <c r="R354" s="215">
        <f t="shared" si="22"/>
        <v>0</v>
      </c>
      <c r="S354" s="215">
        <v>0</v>
      </c>
      <c r="T354" s="216">
        <f t="shared" si="2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263</v>
      </c>
      <c r="AT354" s="217" t="s">
        <v>180</v>
      </c>
      <c r="AU354" s="217" t="s">
        <v>185</v>
      </c>
      <c r="AY354" s="18" t="s">
        <v>177</v>
      </c>
      <c r="BE354" s="218">
        <f t="shared" si="24"/>
        <v>0</v>
      </c>
      <c r="BF354" s="218">
        <f t="shared" si="25"/>
        <v>0</v>
      </c>
      <c r="BG354" s="218">
        <f t="shared" si="26"/>
        <v>0</v>
      </c>
      <c r="BH354" s="218">
        <f t="shared" si="27"/>
        <v>0</v>
      </c>
      <c r="BI354" s="218">
        <f t="shared" si="28"/>
        <v>0</v>
      </c>
      <c r="BJ354" s="18" t="s">
        <v>185</v>
      </c>
      <c r="BK354" s="218">
        <f t="shared" si="29"/>
        <v>0</v>
      </c>
      <c r="BL354" s="18" t="s">
        <v>263</v>
      </c>
      <c r="BM354" s="217" t="s">
        <v>1286</v>
      </c>
    </row>
    <row r="355" spans="1:65" s="2" customFormat="1" ht="21.75" customHeight="1">
      <c r="A355" s="35"/>
      <c r="B355" s="36"/>
      <c r="C355" s="205" t="s">
        <v>667</v>
      </c>
      <c r="D355" s="205" t="s">
        <v>180</v>
      </c>
      <c r="E355" s="206" t="s">
        <v>668</v>
      </c>
      <c r="F355" s="207" t="s">
        <v>669</v>
      </c>
      <c r="G355" s="208" t="s">
        <v>192</v>
      </c>
      <c r="H355" s="209">
        <v>32</v>
      </c>
      <c r="I355" s="210"/>
      <c r="J355" s="211">
        <f t="shared" si="20"/>
        <v>0</v>
      </c>
      <c r="K355" s="212"/>
      <c r="L355" s="40"/>
      <c r="M355" s="213" t="s">
        <v>1</v>
      </c>
      <c r="N355" s="214" t="s">
        <v>46</v>
      </c>
      <c r="O355" s="72"/>
      <c r="P355" s="215">
        <f t="shared" si="21"/>
        <v>0</v>
      </c>
      <c r="Q355" s="215">
        <v>0</v>
      </c>
      <c r="R355" s="215">
        <f t="shared" si="22"/>
        <v>0</v>
      </c>
      <c r="S355" s="215">
        <v>0</v>
      </c>
      <c r="T355" s="216">
        <f t="shared" si="2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263</v>
      </c>
      <c r="AT355" s="217" t="s">
        <v>180</v>
      </c>
      <c r="AU355" s="217" t="s">
        <v>185</v>
      </c>
      <c r="AY355" s="18" t="s">
        <v>177</v>
      </c>
      <c r="BE355" s="218">
        <f t="shared" si="24"/>
        <v>0</v>
      </c>
      <c r="BF355" s="218">
        <f t="shared" si="25"/>
        <v>0</v>
      </c>
      <c r="BG355" s="218">
        <f t="shared" si="26"/>
        <v>0</v>
      </c>
      <c r="BH355" s="218">
        <f t="shared" si="27"/>
        <v>0</v>
      </c>
      <c r="BI355" s="218">
        <f t="shared" si="28"/>
        <v>0</v>
      </c>
      <c r="BJ355" s="18" t="s">
        <v>185</v>
      </c>
      <c r="BK355" s="218">
        <f t="shared" si="29"/>
        <v>0</v>
      </c>
      <c r="BL355" s="18" t="s">
        <v>263</v>
      </c>
      <c r="BM355" s="217" t="s">
        <v>1287</v>
      </c>
    </row>
    <row r="356" spans="1:65" s="2" customFormat="1" ht="21.75" customHeight="1">
      <c r="A356" s="35"/>
      <c r="B356" s="36"/>
      <c r="C356" s="205" t="s">
        <v>671</v>
      </c>
      <c r="D356" s="205" t="s">
        <v>180</v>
      </c>
      <c r="E356" s="206" t="s">
        <v>672</v>
      </c>
      <c r="F356" s="207" t="s">
        <v>673</v>
      </c>
      <c r="G356" s="208" t="s">
        <v>192</v>
      </c>
      <c r="H356" s="209">
        <v>7</v>
      </c>
      <c r="I356" s="210"/>
      <c r="J356" s="211">
        <f t="shared" si="20"/>
        <v>0</v>
      </c>
      <c r="K356" s="212"/>
      <c r="L356" s="40"/>
      <c r="M356" s="213" t="s">
        <v>1</v>
      </c>
      <c r="N356" s="214" t="s">
        <v>46</v>
      </c>
      <c r="O356" s="72"/>
      <c r="P356" s="215">
        <f t="shared" si="21"/>
        <v>0</v>
      </c>
      <c r="Q356" s="215">
        <v>0</v>
      </c>
      <c r="R356" s="215">
        <f t="shared" si="22"/>
        <v>0</v>
      </c>
      <c r="S356" s="215">
        <v>0</v>
      </c>
      <c r="T356" s="216">
        <f t="shared" si="2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263</v>
      </c>
      <c r="AT356" s="217" t="s">
        <v>180</v>
      </c>
      <c r="AU356" s="217" t="s">
        <v>185</v>
      </c>
      <c r="AY356" s="18" t="s">
        <v>177</v>
      </c>
      <c r="BE356" s="218">
        <f t="shared" si="24"/>
        <v>0</v>
      </c>
      <c r="BF356" s="218">
        <f t="shared" si="25"/>
        <v>0</v>
      </c>
      <c r="BG356" s="218">
        <f t="shared" si="26"/>
        <v>0</v>
      </c>
      <c r="BH356" s="218">
        <f t="shared" si="27"/>
        <v>0</v>
      </c>
      <c r="BI356" s="218">
        <f t="shared" si="28"/>
        <v>0</v>
      </c>
      <c r="BJ356" s="18" t="s">
        <v>185</v>
      </c>
      <c r="BK356" s="218">
        <f t="shared" si="29"/>
        <v>0</v>
      </c>
      <c r="BL356" s="18" t="s">
        <v>263</v>
      </c>
      <c r="BM356" s="217" t="s">
        <v>1288</v>
      </c>
    </row>
    <row r="357" spans="1:65" s="2" customFormat="1" ht="21.75" customHeight="1">
      <c r="A357" s="35"/>
      <c r="B357" s="36"/>
      <c r="C357" s="205" t="s">
        <v>675</v>
      </c>
      <c r="D357" s="205" t="s">
        <v>180</v>
      </c>
      <c r="E357" s="206" t="s">
        <v>676</v>
      </c>
      <c r="F357" s="207" t="s">
        <v>677</v>
      </c>
      <c r="G357" s="208" t="s">
        <v>192</v>
      </c>
      <c r="H357" s="209">
        <v>6</v>
      </c>
      <c r="I357" s="210"/>
      <c r="J357" s="211">
        <f t="shared" si="20"/>
        <v>0</v>
      </c>
      <c r="K357" s="212"/>
      <c r="L357" s="40"/>
      <c r="M357" s="213" t="s">
        <v>1</v>
      </c>
      <c r="N357" s="214" t="s">
        <v>46</v>
      </c>
      <c r="O357" s="72"/>
      <c r="P357" s="215">
        <f t="shared" si="21"/>
        <v>0</v>
      </c>
      <c r="Q357" s="215">
        <v>0</v>
      </c>
      <c r="R357" s="215">
        <f t="shared" si="22"/>
        <v>0</v>
      </c>
      <c r="S357" s="215">
        <v>0</v>
      </c>
      <c r="T357" s="216">
        <f t="shared" si="2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263</v>
      </c>
      <c r="AT357" s="217" t="s">
        <v>180</v>
      </c>
      <c r="AU357" s="217" t="s">
        <v>185</v>
      </c>
      <c r="AY357" s="18" t="s">
        <v>177</v>
      </c>
      <c r="BE357" s="218">
        <f t="shared" si="24"/>
        <v>0</v>
      </c>
      <c r="BF357" s="218">
        <f t="shared" si="25"/>
        <v>0</v>
      </c>
      <c r="BG357" s="218">
        <f t="shared" si="26"/>
        <v>0</v>
      </c>
      <c r="BH357" s="218">
        <f t="shared" si="27"/>
        <v>0</v>
      </c>
      <c r="BI357" s="218">
        <f t="shared" si="28"/>
        <v>0</v>
      </c>
      <c r="BJ357" s="18" t="s">
        <v>185</v>
      </c>
      <c r="BK357" s="218">
        <f t="shared" si="29"/>
        <v>0</v>
      </c>
      <c r="BL357" s="18" t="s">
        <v>263</v>
      </c>
      <c r="BM357" s="217" t="s">
        <v>1289</v>
      </c>
    </row>
    <row r="358" spans="1:65" s="2" customFormat="1" ht="16.5" customHeight="1">
      <c r="A358" s="35"/>
      <c r="B358" s="36"/>
      <c r="C358" s="263" t="s">
        <v>679</v>
      </c>
      <c r="D358" s="263" t="s">
        <v>339</v>
      </c>
      <c r="E358" s="264" t="s">
        <v>680</v>
      </c>
      <c r="F358" s="265" t="s">
        <v>681</v>
      </c>
      <c r="G358" s="266" t="s">
        <v>192</v>
      </c>
      <c r="H358" s="267">
        <v>6</v>
      </c>
      <c r="I358" s="268"/>
      <c r="J358" s="269">
        <f t="shared" si="20"/>
        <v>0</v>
      </c>
      <c r="K358" s="270"/>
      <c r="L358" s="271"/>
      <c r="M358" s="272" t="s">
        <v>1</v>
      </c>
      <c r="N358" s="273" t="s">
        <v>46</v>
      </c>
      <c r="O358" s="72"/>
      <c r="P358" s="215">
        <f t="shared" si="21"/>
        <v>0</v>
      </c>
      <c r="Q358" s="215">
        <v>5.0000000000000002E-5</v>
      </c>
      <c r="R358" s="215">
        <f t="shared" si="22"/>
        <v>3.0000000000000003E-4</v>
      </c>
      <c r="S358" s="215">
        <v>0</v>
      </c>
      <c r="T358" s="216">
        <f t="shared" si="2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360</v>
      </c>
      <c r="AT358" s="217" t="s">
        <v>339</v>
      </c>
      <c r="AU358" s="217" t="s">
        <v>185</v>
      </c>
      <c r="AY358" s="18" t="s">
        <v>177</v>
      </c>
      <c r="BE358" s="218">
        <f t="shared" si="24"/>
        <v>0</v>
      </c>
      <c r="BF358" s="218">
        <f t="shared" si="25"/>
        <v>0</v>
      </c>
      <c r="BG358" s="218">
        <f t="shared" si="26"/>
        <v>0</v>
      </c>
      <c r="BH358" s="218">
        <f t="shared" si="27"/>
        <v>0</v>
      </c>
      <c r="BI358" s="218">
        <f t="shared" si="28"/>
        <v>0</v>
      </c>
      <c r="BJ358" s="18" t="s">
        <v>185</v>
      </c>
      <c r="BK358" s="218">
        <f t="shared" si="29"/>
        <v>0</v>
      </c>
      <c r="BL358" s="18" t="s">
        <v>263</v>
      </c>
      <c r="BM358" s="217" t="s">
        <v>1290</v>
      </c>
    </row>
    <row r="359" spans="1:65" s="2" customFormat="1" ht="16.5" customHeight="1">
      <c r="A359" s="35"/>
      <c r="B359" s="36"/>
      <c r="C359" s="205" t="s">
        <v>683</v>
      </c>
      <c r="D359" s="205" t="s">
        <v>180</v>
      </c>
      <c r="E359" s="206" t="s">
        <v>684</v>
      </c>
      <c r="F359" s="207" t="s">
        <v>685</v>
      </c>
      <c r="G359" s="208" t="s">
        <v>192</v>
      </c>
      <c r="H359" s="209">
        <v>2</v>
      </c>
      <c r="I359" s="210"/>
      <c r="J359" s="211">
        <f t="shared" si="20"/>
        <v>0</v>
      </c>
      <c r="K359" s="212"/>
      <c r="L359" s="40"/>
      <c r="M359" s="213" t="s">
        <v>1</v>
      </c>
      <c r="N359" s="214" t="s">
        <v>46</v>
      </c>
      <c r="O359" s="72"/>
      <c r="P359" s="215">
        <f t="shared" si="21"/>
        <v>0</v>
      </c>
      <c r="Q359" s="215">
        <v>0</v>
      </c>
      <c r="R359" s="215">
        <f t="shared" si="22"/>
        <v>0</v>
      </c>
      <c r="S359" s="215">
        <v>0</v>
      </c>
      <c r="T359" s="216">
        <f t="shared" si="2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263</v>
      </c>
      <c r="AT359" s="217" t="s">
        <v>180</v>
      </c>
      <c r="AU359" s="217" t="s">
        <v>185</v>
      </c>
      <c r="AY359" s="18" t="s">
        <v>177</v>
      </c>
      <c r="BE359" s="218">
        <f t="shared" si="24"/>
        <v>0</v>
      </c>
      <c r="BF359" s="218">
        <f t="shared" si="25"/>
        <v>0</v>
      </c>
      <c r="BG359" s="218">
        <f t="shared" si="26"/>
        <v>0</v>
      </c>
      <c r="BH359" s="218">
        <f t="shared" si="27"/>
        <v>0</v>
      </c>
      <c r="BI359" s="218">
        <f t="shared" si="28"/>
        <v>0</v>
      </c>
      <c r="BJ359" s="18" t="s">
        <v>185</v>
      </c>
      <c r="BK359" s="218">
        <f t="shared" si="29"/>
        <v>0</v>
      </c>
      <c r="BL359" s="18" t="s">
        <v>263</v>
      </c>
      <c r="BM359" s="217" t="s">
        <v>1291</v>
      </c>
    </row>
    <row r="360" spans="1:65" s="2" customFormat="1" ht="16.5" customHeight="1">
      <c r="A360" s="35"/>
      <c r="B360" s="36"/>
      <c r="C360" s="263" t="s">
        <v>687</v>
      </c>
      <c r="D360" s="263" t="s">
        <v>339</v>
      </c>
      <c r="E360" s="264" t="s">
        <v>688</v>
      </c>
      <c r="F360" s="265" t="s">
        <v>689</v>
      </c>
      <c r="G360" s="266" t="s">
        <v>192</v>
      </c>
      <c r="H360" s="267">
        <v>2</v>
      </c>
      <c r="I360" s="268"/>
      <c r="J360" s="269">
        <f t="shared" si="20"/>
        <v>0</v>
      </c>
      <c r="K360" s="270"/>
      <c r="L360" s="271"/>
      <c r="M360" s="272" t="s">
        <v>1</v>
      </c>
      <c r="N360" s="273" t="s">
        <v>46</v>
      </c>
      <c r="O360" s="72"/>
      <c r="P360" s="215">
        <f t="shared" si="21"/>
        <v>0</v>
      </c>
      <c r="Q360" s="215">
        <v>5.0000000000000002E-5</v>
      </c>
      <c r="R360" s="215">
        <f t="shared" si="22"/>
        <v>1E-4</v>
      </c>
      <c r="S360" s="215">
        <v>0</v>
      </c>
      <c r="T360" s="216">
        <f t="shared" si="2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7" t="s">
        <v>360</v>
      </c>
      <c r="AT360" s="217" t="s">
        <v>339</v>
      </c>
      <c r="AU360" s="217" t="s">
        <v>185</v>
      </c>
      <c r="AY360" s="18" t="s">
        <v>177</v>
      </c>
      <c r="BE360" s="218">
        <f t="shared" si="24"/>
        <v>0</v>
      </c>
      <c r="BF360" s="218">
        <f t="shared" si="25"/>
        <v>0</v>
      </c>
      <c r="BG360" s="218">
        <f t="shared" si="26"/>
        <v>0</v>
      </c>
      <c r="BH360" s="218">
        <f t="shared" si="27"/>
        <v>0</v>
      </c>
      <c r="BI360" s="218">
        <f t="shared" si="28"/>
        <v>0</v>
      </c>
      <c r="BJ360" s="18" t="s">
        <v>185</v>
      </c>
      <c r="BK360" s="218">
        <f t="shared" si="29"/>
        <v>0</v>
      </c>
      <c r="BL360" s="18" t="s">
        <v>263</v>
      </c>
      <c r="BM360" s="217" t="s">
        <v>1292</v>
      </c>
    </row>
    <row r="361" spans="1:65" s="2" customFormat="1" ht="21.75" customHeight="1">
      <c r="A361" s="35"/>
      <c r="B361" s="36"/>
      <c r="C361" s="205" t="s">
        <v>691</v>
      </c>
      <c r="D361" s="205" t="s">
        <v>180</v>
      </c>
      <c r="E361" s="206" t="s">
        <v>692</v>
      </c>
      <c r="F361" s="207" t="s">
        <v>693</v>
      </c>
      <c r="G361" s="208" t="s">
        <v>192</v>
      </c>
      <c r="H361" s="209">
        <v>4</v>
      </c>
      <c r="I361" s="210"/>
      <c r="J361" s="211">
        <f t="shared" si="20"/>
        <v>0</v>
      </c>
      <c r="K361" s="212"/>
      <c r="L361" s="40"/>
      <c r="M361" s="213" t="s">
        <v>1</v>
      </c>
      <c r="N361" s="214" t="s">
        <v>46</v>
      </c>
      <c r="O361" s="72"/>
      <c r="P361" s="215">
        <f t="shared" si="21"/>
        <v>0</v>
      </c>
      <c r="Q361" s="215">
        <v>0</v>
      </c>
      <c r="R361" s="215">
        <f t="shared" si="22"/>
        <v>0</v>
      </c>
      <c r="S361" s="215">
        <v>0</v>
      </c>
      <c r="T361" s="216">
        <f t="shared" si="2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263</v>
      </c>
      <c r="AT361" s="217" t="s">
        <v>180</v>
      </c>
      <c r="AU361" s="217" t="s">
        <v>185</v>
      </c>
      <c r="AY361" s="18" t="s">
        <v>177</v>
      </c>
      <c r="BE361" s="218">
        <f t="shared" si="24"/>
        <v>0</v>
      </c>
      <c r="BF361" s="218">
        <f t="shared" si="25"/>
        <v>0</v>
      </c>
      <c r="BG361" s="218">
        <f t="shared" si="26"/>
        <v>0</v>
      </c>
      <c r="BH361" s="218">
        <f t="shared" si="27"/>
        <v>0</v>
      </c>
      <c r="BI361" s="218">
        <f t="shared" si="28"/>
        <v>0</v>
      </c>
      <c r="BJ361" s="18" t="s">
        <v>185</v>
      </c>
      <c r="BK361" s="218">
        <f t="shared" si="29"/>
        <v>0</v>
      </c>
      <c r="BL361" s="18" t="s">
        <v>263</v>
      </c>
      <c r="BM361" s="217" t="s">
        <v>1293</v>
      </c>
    </row>
    <row r="362" spans="1:65" s="2" customFormat="1" ht="16.5" customHeight="1">
      <c r="A362" s="35"/>
      <c r="B362" s="36"/>
      <c r="C362" s="263" t="s">
        <v>695</v>
      </c>
      <c r="D362" s="263" t="s">
        <v>339</v>
      </c>
      <c r="E362" s="264" t="s">
        <v>696</v>
      </c>
      <c r="F362" s="265" t="s">
        <v>697</v>
      </c>
      <c r="G362" s="266" t="s">
        <v>192</v>
      </c>
      <c r="H362" s="267">
        <v>4</v>
      </c>
      <c r="I362" s="268"/>
      <c r="J362" s="269">
        <f t="shared" si="20"/>
        <v>0</v>
      </c>
      <c r="K362" s="270"/>
      <c r="L362" s="271"/>
      <c r="M362" s="272" t="s">
        <v>1</v>
      </c>
      <c r="N362" s="273" t="s">
        <v>46</v>
      </c>
      <c r="O362" s="72"/>
      <c r="P362" s="215">
        <f t="shared" si="21"/>
        <v>0</v>
      </c>
      <c r="Q362" s="215">
        <v>6.0000000000000002E-5</v>
      </c>
      <c r="R362" s="215">
        <f t="shared" si="22"/>
        <v>2.4000000000000001E-4</v>
      </c>
      <c r="S362" s="215">
        <v>0</v>
      </c>
      <c r="T362" s="216">
        <f t="shared" si="2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360</v>
      </c>
      <c r="AT362" s="217" t="s">
        <v>339</v>
      </c>
      <c r="AU362" s="217" t="s">
        <v>185</v>
      </c>
      <c r="AY362" s="18" t="s">
        <v>177</v>
      </c>
      <c r="BE362" s="218">
        <f t="shared" si="24"/>
        <v>0</v>
      </c>
      <c r="BF362" s="218">
        <f t="shared" si="25"/>
        <v>0</v>
      </c>
      <c r="BG362" s="218">
        <f t="shared" si="26"/>
        <v>0</v>
      </c>
      <c r="BH362" s="218">
        <f t="shared" si="27"/>
        <v>0</v>
      </c>
      <c r="BI362" s="218">
        <f t="shared" si="28"/>
        <v>0</v>
      </c>
      <c r="BJ362" s="18" t="s">
        <v>185</v>
      </c>
      <c r="BK362" s="218">
        <f t="shared" si="29"/>
        <v>0</v>
      </c>
      <c r="BL362" s="18" t="s">
        <v>263</v>
      </c>
      <c r="BM362" s="217" t="s">
        <v>1294</v>
      </c>
    </row>
    <row r="363" spans="1:65" s="2" customFormat="1" ht="21.75" customHeight="1">
      <c r="A363" s="35"/>
      <c r="B363" s="36"/>
      <c r="C363" s="205" t="s">
        <v>699</v>
      </c>
      <c r="D363" s="205" t="s">
        <v>180</v>
      </c>
      <c r="E363" s="206" t="s">
        <v>700</v>
      </c>
      <c r="F363" s="207" t="s">
        <v>701</v>
      </c>
      <c r="G363" s="208" t="s">
        <v>192</v>
      </c>
      <c r="H363" s="209">
        <v>6</v>
      </c>
      <c r="I363" s="210"/>
      <c r="J363" s="211">
        <f t="shared" si="20"/>
        <v>0</v>
      </c>
      <c r="K363" s="212"/>
      <c r="L363" s="40"/>
      <c r="M363" s="213" t="s">
        <v>1</v>
      </c>
      <c r="N363" s="214" t="s">
        <v>46</v>
      </c>
      <c r="O363" s="72"/>
      <c r="P363" s="215">
        <f t="shared" si="21"/>
        <v>0</v>
      </c>
      <c r="Q363" s="215">
        <v>0</v>
      </c>
      <c r="R363" s="215">
        <f t="shared" si="22"/>
        <v>0</v>
      </c>
      <c r="S363" s="215">
        <v>0</v>
      </c>
      <c r="T363" s="216">
        <f t="shared" si="2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263</v>
      </c>
      <c r="AT363" s="217" t="s">
        <v>180</v>
      </c>
      <c r="AU363" s="217" t="s">
        <v>185</v>
      </c>
      <c r="AY363" s="18" t="s">
        <v>177</v>
      </c>
      <c r="BE363" s="218">
        <f t="shared" si="24"/>
        <v>0</v>
      </c>
      <c r="BF363" s="218">
        <f t="shared" si="25"/>
        <v>0</v>
      </c>
      <c r="BG363" s="218">
        <f t="shared" si="26"/>
        <v>0</v>
      </c>
      <c r="BH363" s="218">
        <f t="shared" si="27"/>
        <v>0</v>
      </c>
      <c r="BI363" s="218">
        <f t="shared" si="28"/>
        <v>0</v>
      </c>
      <c r="BJ363" s="18" t="s">
        <v>185</v>
      </c>
      <c r="BK363" s="218">
        <f t="shared" si="29"/>
        <v>0</v>
      </c>
      <c r="BL363" s="18" t="s">
        <v>263</v>
      </c>
      <c r="BM363" s="217" t="s">
        <v>1295</v>
      </c>
    </row>
    <row r="364" spans="1:65" s="2" customFormat="1" ht="16.5" customHeight="1">
      <c r="A364" s="35"/>
      <c r="B364" s="36"/>
      <c r="C364" s="263" t="s">
        <v>703</v>
      </c>
      <c r="D364" s="263" t="s">
        <v>339</v>
      </c>
      <c r="E364" s="264" t="s">
        <v>704</v>
      </c>
      <c r="F364" s="265" t="s">
        <v>705</v>
      </c>
      <c r="G364" s="266" t="s">
        <v>192</v>
      </c>
      <c r="H364" s="267">
        <v>6</v>
      </c>
      <c r="I364" s="268"/>
      <c r="J364" s="269">
        <f t="shared" si="20"/>
        <v>0</v>
      </c>
      <c r="K364" s="270"/>
      <c r="L364" s="271"/>
      <c r="M364" s="272" t="s">
        <v>1</v>
      </c>
      <c r="N364" s="273" t="s">
        <v>46</v>
      </c>
      <c r="O364" s="72"/>
      <c r="P364" s="215">
        <f t="shared" si="21"/>
        <v>0</v>
      </c>
      <c r="Q364" s="215">
        <v>6.0000000000000002E-5</v>
      </c>
      <c r="R364" s="215">
        <f t="shared" si="22"/>
        <v>3.6000000000000002E-4</v>
      </c>
      <c r="S364" s="215">
        <v>0</v>
      </c>
      <c r="T364" s="216">
        <f t="shared" si="2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360</v>
      </c>
      <c r="AT364" s="217" t="s">
        <v>339</v>
      </c>
      <c r="AU364" s="217" t="s">
        <v>185</v>
      </c>
      <c r="AY364" s="18" t="s">
        <v>177</v>
      </c>
      <c r="BE364" s="218">
        <f t="shared" si="24"/>
        <v>0</v>
      </c>
      <c r="BF364" s="218">
        <f t="shared" si="25"/>
        <v>0</v>
      </c>
      <c r="BG364" s="218">
        <f t="shared" si="26"/>
        <v>0</v>
      </c>
      <c r="BH364" s="218">
        <f t="shared" si="27"/>
        <v>0</v>
      </c>
      <c r="BI364" s="218">
        <f t="shared" si="28"/>
        <v>0</v>
      </c>
      <c r="BJ364" s="18" t="s">
        <v>185</v>
      </c>
      <c r="BK364" s="218">
        <f t="shared" si="29"/>
        <v>0</v>
      </c>
      <c r="BL364" s="18" t="s">
        <v>263</v>
      </c>
      <c r="BM364" s="217" t="s">
        <v>1296</v>
      </c>
    </row>
    <row r="365" spans="1:65" s="2" customFormat="1" ht="16.5" customHeight="1">
      <c r="A365" s="35"/>
      <c r="B365" s="36"/>
      <c r="C365" s="205" t="s">
        <v>707</v>
      </c>
      <c r="D365" s="205" t="s">
        <v>180</v>
      </c>
      <c r="E365" s="206" t="s">
        <v>708</v>
      </c>
      <c r="F365" s="207" t="s">
        <v>709</v>
      </c>
      <c r="G365" s="208" t="s">
        <v>203</v>
      </c>
      <c r="H365" s="209">
        <v>4</v>
      </c>
      <c r="I365" s="210"/>
      <c r="J365" s="211">
        <f t="shared" si="20"/>
        <v>0</v>
      </c>
      <c r="K365" s="212"/>
      <c r="L365" s="40"/>
      <c r="M365" s="213" t="s">
        <v>1</v>
      </c>
      <c r="N365" s="214" t="s">
        <v>46</v>
      </c>
      <c r="O365" s="72"/>
      <c r="P365" s="215">
        <f t="shared" si="21"/>
        <v>0</v>
      </c>
      <c r="Q365" s="215">
        <v>0</v>
      </c>
      <c r="R365" s="215">
        <f t="shared" si="22"/>
        <v>0</v>
      </c>
      <c r="S365" s="215">
        <v>0</v>
      </c>
      <c r="T365" s="216">
        <f t="shared" si="2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263</v>
      </c>
      <c r="AT365" s="217" t="s">
        <v>180</v>
      </c>
      <c r="AU365" s="217" t="s">
        <v>185</v>
      </c>
      <c r="AY365" s="18" t="s">
        <v>177</v>
      </c>
      <c r="BE365" s="218">
        <f t="shared" si="24"/>
        <v>0</v>
      </c>
      <c r="BF365" s="218">
        <f t="shared" si="25"/>
        <v>0</v>
      </c>
      <c r="BG365" s="218">
        <f t="shared" si="26"/>
        <v>0</v>
      </c>
      <c r="BH365" s="218">
        <f t="shared" si="27"/>
        <v>0</v>
      </c>
      <c r="BI365" s="218">
        <f t="shared" si="28"/>
        <v>0</v>
      </c>
      <c r="BJ365" s="18" t="s">
        <v>185</v>
      </c>
      <c r="BK365" s="218">
        <f t="shared" si="29"/>
        <v>0</v>
      </c>
      <c r="BL365" s="18" t="s">
        <v>263</v>
      </c>
      <c r="BM365" s="217" t="s">
        <v>710</v>
      </c>
    </row>
    <row r="366" spans="1:65" s="2" customFormat="1" ht="21.75" customHeight="1">
      <c r="A366" s="35"/>
      <c r="B366" s="36"/>
      <c r="C366" s="205" t="s">
        <v>711</v>
      </c>
      <c r="D366" s="205" t="s">
        <v>180</v>
      </c>
      <c r="E366" s="206" t="s">
        <v>712</v>
      </c>
      <c r="F366" s="207" t="s">
        <v>713</v>
      </c>
      <c r="G366" s="208" t="s">
        <v>203</v>
      </c>
      <c r="H366" s="209">
        <v>1</v>
      </c>
      <c r="I366" s="210"/>
      <c r="J366" s="211">
        <f t="shared" si="20"/>
        <v>0</v>
      </c>
      <c r="K366" s="212"/>
      <c r="L366" s="40"/>
      <c r="M366" s="213" t="s">
        <v>1</v>
      </c>
      <c r="N366" s="214" t="s">
        <v>46</v>
      </c>
      <c r="O366" s="72"/>
      <c r="P366" s="215">
        <f t="shared" si="21"/>
        <v>0</v>
      </c>
      <c r="Q366" s="215">
        <v>0</v>
      </c>
      <c r="R366" s="215">
        <f t="shared" si="22"/>
        <v>0</v>
      </c>
      <c r="S366" s="215">
        <v>0</v>
      </c>
      <c r="T366" s="216">
        <f t="shared" si="2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263</v>
      </c>
      <c r="AT366" s="217" t="s">
        <v>180</v>
      </c>
      <c r="AU366" s="217" t="s">
        <v>185</v>
      </c>
      <c r="AY366" s="18" t="s">
        <v>177</v>
      </c>
      <c r="BE366" s="218">
        <f t="shared" si="24"/>
        <v>0</v>
      </c>
      <c r="BF366" s="218">
        <f t="shared" si="25"/>
        <v>0</v>
      </c>
      <c r="BG366" s="218">
        <f t="shared" si="26"/>
        <v>0</v>
      </c>
      <c r="BH366" s="218">
        <f t="shared" si="27"/>
        <v>0</v>
      </c>
      <c r="BI366" s="218">
        <f t="shared" si="28"/>
        <v>0</v>
      </c>
      <c r="BJ366" s="18" t="s">
        <v>185</v>
      </c>
      <c r="BK366" s="218">
        <f t="shared" si="29"/>
        <v>0</v>
      </c>
      <c r="BL366" s="18" t="s">
        <v>263</v>
      </c>
      <c r="BM366" s="217" t="s">
        <v>714</v>
      </c>
    </row>
    <row r="367" spans="1:65" s="2" customFormat="1" ht="16.5" customHeight="1">
      <c r="A367" s="35"/>
      <c r="B367" s="36"/>
      <c r="C367" s="205" t="s">
        <v>715</v>
      </c>
      <c r="D367" s="205" t="s">
        <v>180</v>
      </c>
      <c r="E367" s="206" t="s">
        <v>716</v>
      </c>
      <c r="F367" s="207" t="s">
        <v>717</v>
      </c>
      <c r="G367" s="208" t="s">
        <v>203</v>
      </c>
      <c r="H367" s="209">
        <v>4</v>
      </c>
      <c r="I367" s="210"/>
      <c r="J367" s="211">
        <f t="shared" si="20"/>
        <v>0</v>
      </c>
      <c r="K367" s="212"/>
      <c r="L367" s="40"/>
      <c r="M367" s="213" t="s">
        <v>1</v>
      </c>
      <c r="N367" s="214" t="s">
        <v>46</v>
      </c>
      <c r="O367" s="72"/>
      <c r="P367" s="215">
        <f t="shared" si="21"/>
        <v>0</v>
      </c>
      <c r="Q367" s="215">
        <v>0</v>
      </c>
      <c r="R367" s="215">
        <f t="shared" si="22"/>
        <v>0</v>
      </c>
      <c r="S367" s="215">
        <v>0</v>
      </c>
      <c r="T367" s="216">
        <f t="shared" si="2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263</v>
      </c>
      <c r="AT367" s="217" t="s">
        <v>180</v>
      </c>
      <c r="AU367" s="217" t="s">
        <v>185</v>
      </c>
      <c r="AY367" s="18" t="s">
        <v>177</v>
      </c>
      <c r="BE367" s="218">
        <f t="shared" si="24"/>
        <v>0</v>
      </c>
      <c r="BF367" s="218">
        <f t="shared" si="25"/>
        <v>0</v>
      </c>
      <c r="BG367" s="218">
        <f t="shared" si="26"/>
        <v>0</v>
      </c>
      <c r="BH367" s="218">
        <f t="shared" si="27"/>
        <v>0</v>
      </c>
      <c r="BI367" s="218">
        <f t="shared" si="28"/>
        <v>0</v>
      </c>
      <c r="BJ367" s="18" t="s">
        <v>185</v>
      </c>
      <c r="BK367" s="218">
        <f t="shared" si="29"/>
        <v>0</v>
      </c>
      <c r="BL367" s="18" t="s">
        <v>263</v>
      </c>
      <c r="BM367" s="217" t="s">
        <v>718</v>
      </c>
    </row>
    <row r="368" spans="1:65" s="2" customFormat="1" ht="16.5" customHeight="1">
      <c r="A368" s="35"/>
      <c r="B368" s="36"/>
      <c r="C368" s="205" t="s">
        <v>719</v>
      </c>
      <c r="D368" s="205" t="s">
        <v>180</v>
      </c>
      <c r="E368" s="206" t="s">
        <v>720</v>
      </c>
      <c r="F368" s="207" t="s">
        <v>721</v>
      </c>
      <c r="G368" s="208" t="s">
        <v>371</v>
      </c>
      <c r="H368" s="209">
        <v>1</v>
      </c>
      <c r="I368" s="210"/>
      <c r="J368" s="211">
        <f t="shared" si="20"/>
        <v>0</v>
      </c>
      <c r="K368" s="212"/>
      <c r="L368" s="40"/>
      <c r="M368" s="213" t="s">
        <v>1</v>
      </c>
      <c r="N368" s="214" t="s">
        <v>46</v>
      </c>
      <c r="O368" s="72"/>
      <c r="P368" s="215">
        <f t="shared" si="21"/>
        <v>0</v>
      </c>
      <c r="Q368" s="215">
        <v>0</v>
      </c>
      <c r="R368" s="215">
        <f t="shared" si="22"/>
        <v>0</v>
      </c>
      <c r="S368" s="215">
        <v>0</v>
      </c>
      <c r="T368" s="216">
        <f t="shared" si="2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263</v>
      </c>
      <c r="AT368" s="217" t="s">
        <v>180</v>
      </c>
      <c r="AU368" s="217" t="s">
        <v>185</v>
      </c>
      <c r="AY368" s="18" t="s">
        <v>177</v>
      </c>
      <c r="BE368" s="218">
        <f t="shared" si="24"/>
        <v>0</v>
      </c>
      <c r="BF368" s="218">
        <f t="shared" si="25"/>
        <v>0</v>
      </c>
      <c r="BG368" s="218">
        <f t="shared" si="26"/>
        <v>0</v>
      </c>
      <c r="BH368" s="218">
        <f t="shared" si="27"/>
        <v>0</v>
      </c>
      <c r="BI368" s="218">
        <f t="shared" si="28"/>
        <v>0</v>
      </c>
      <c r="BJ368" s="18" t="s">
        <v>185</v>
      </c>
      <c r="BK368" s="218">
        <f t="shared" si="29"/>
        <v>0</v>
      </c>
      <c r="BL368" s="18" t="s">
        <v>263</v>
      </c>
      <c r="BM368" s="217" t="s">
        <v>722</v>
      </c>
    </row>
    <row r="369" spans="1:65" s="2" customFormat="1" ht="21.75" customHeight="1">
      <c r="A369" s="35"/>
      <c r="B369" s="36"/>
      <c r="C369" s="205" t="s">
        <v>723</v>
      </c>
      <c r="D369" s="205" t="s">
        <v>180</v>
      </c>
      <c r="E369" s="206" t="s">
        <v>724</v>
      </c>
      <c r="F369" s="207" t="s">
        <v>725</v>
      </c>
      <c r="G369" s="208" t="s">
        <v>192</v>
      </c>
      <c r="H369" s="209">
        <v>1</v>
      </c>
      <c r="I369" s="210"/>
      <c r="J369" s="211">
        <f t="shared" si="20"/>
        <v>0</v>
      </c>
      <c r="K369" s="212"/>
      <c r="L369" s="40"/>
      <c r="M369" s="213" t="s">
        <v>1</v>
      </c>
      <c r="N369" s="214" t="s">
        <v>46</v>
      </c>
      <c r="O369" s="72"/>
      <c r="P369" s="215">
        <f t="shared" si="21"/>
        <v>0</v>
      </c>
      <c r="Q369" s="215">
        <v>0</v>
      </c>
      <c r="R369" s="215">
        <f t="shared" si="22"/>
        <v>0</v>
      </c>
      <c r="S369" s="215">
        <v>0</v>
      </c>
      <c r="T369" s="216">
        <f t="shared" si="2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263</v>
      </c>
      <c r="AT369" s="217" t="s">
        <v>180</v>
      </c>
      <c r="AU369" s="217" t="s">
        <v>185</v>
      </c>
      <c r="AY369" s="18" t="s">
        <v>177</v>
      </c>
      <c r="BE369" s="218">
        <f t="shared" si="24"/>
        <v>0</v>
      </c>
      <c r="BF369" s="218">
        <f t="shared" si="25"/>
        <v>0</v>
      </c>
      <c r="BG369" s="218">
        <f t="shared" si="26"/>
        <v>0</v>
      </c>
      <c r="BH369" s="218">
        <f t="shared" si="27"/>
        <v>0</v>
      </c>
      <c r="BI369" s="218">
        <f t="shared" si="28"/>
        <v>0</v>
      </c>
      <c r="BJ369" s="18" t="s">
        <v>185</v>
      </c>
      <c r="BK369" s="218">
        <f t="shared" si="29"/>
        <v>0</v>
      </c>
      <c r="BL369" s="18" t="s">
        <v>263</v>
      </c>
      <c r="BM369" s="217" t="s">
        <v>726</v>
      </c>
    </row>
    <row r="370" spans="1:65" s="2" customFormat="1" ht="21.75" customHeight="1">
      <c r="A370" s="35"/>
      <c r="B370" s="36"/>
      <c r="C370" s="263" t="s">
        <v>727</v>
      </c>
      <c r="D370" s="263" t="s">
        <v>339</v>
      </c>
      <c r="E370" s="264" t="s">
        <v>728</v>
      </c>
      <c r="F370" s="265" t="s">
        <v>729</v>
      </c>
      <c r="G370" s="266" t="s">
        <v>192</v>
      </c>
      <c r="H370" s="267">
        <v>1</v>
      </c>
      <c r="I370" s="268"/>
      <c r="J370" s="269">
        <f t="shared" si="20"/>
        <v>0</v>
      </c>
      <c r="K370" s="270"/>
      <c r="L370" s="271"/>
      <c r="M370" s="272" t="s">
        <v>1</v>
      </c>
      <c r="N370" s="273" t="s">
        <v>46</v>
      </c>
      <c r="O370" s="72"/>
      <c r="P370" s="215">
        <f t="shared" si="21"/>
        <v>0</v>
      </c>
      <c r="Q370" s="215">
        <v>1.3799999999999999E-3</v>
      </c>
      <c r="R370" s="215">
        <f t="shared" si="22"/>
        <v>1.3799999999999999E-3</v>
      </c>
      <c r="S370" s="215">
        <v>0</v>
      </c>
      <c r="T370" s="216">
        <f t="shared" si="2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360</v>
      </c>
      <c r="AT370" s="217" t="s">
        <v>339</v>
      </c>
      <c r="AU370" s="217" t="s">
        <v>185</v>
      </c>
      <c r="AY370" s="18" t="s">
        <v>177</v>
      </c>
      <c r="BE370" s="218">
        <f t="shared" si="24"/>
        <v>0</v>
      </c>
      <c r="BF370" s="218">
        <f t="shared" si="25"/>
        <v>0</v>
      </c>
      <c r="BG370" s="218">
        <f t="shared" si="26"/>
        <v>0</v>
      </c>
      <c r="BH370" s="218">
        <f t="shared" si="27"/>
        <v>0</v>
      </c>
      <c r="BI370" s="218">
        <f t="shared" si="28"/>
        <v>0</v>
      </c>
      <c r="BJ370" s="18" t="s">
        <v>185</v>
      </c>
      <c r="BK370" s="218">
        <f t="shared" si="29"/>
        <v>0</v>
      </c>
      <c r="BL370" s="18" t="s">
        <v>263</v>
      </c>
      <c r="BM370" s="217" t="s">
        <v>730</v>
      </c>
    </row>
    <row r="371" spans="1:65" s="2" customFormat="1" ht="16.5" customHeight="1">
      <c r="A371" s="35"/>
      <c r="B371" s="36"/>
      <c r="C371" s="263" t="s">
        <v>731</v>
      </c>
      <c r="D371" s="263" t="s">
        <v>339</v>
      </c>
      <c r="E371" s="264" t="s">
        <v>732</v>
      </c>
      <c r="F371" s="265" t="s">
        <v>733</v>
      </c>
      <c r="G371" s="266" t="s">
        <v>192</v>
      </c>
      <c r="H371" s="267">
        <v>6</v>
      </c>
      <c r="I371" s="268"/>
      <c r="J371" s="269">
        <f t="shared" si="20"/>
        <v>0</v>
      </c>
      <c r="K371" s="270"/>
      <c r="L371" s="271"/>
      <c r="M371" s="272" t="s">
        <v>1</v>
      </c>
      <c r="N371" s="273" t="s">
        <v>46</v>
      </c>
      <c r="O371" s="72"/>
      <c r="P371" s="215">
        <f t="shared" si="21"/>
        <v>0</v>
      </c>
      <c r="Q371" s="215">
        <v>2.0000000000000001E-4</v>
      </c>
      <c r="R371" s="215">
        <f t="shared" si="22"/>
        <v>1.2000000000000001E-3</v>
      </c>
      <c r="S371" s="215">
        <v>0</v>
      </c>
      <c r="T371" s="216">
        <f t="shared" si="2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360</v>
      </c>
      <c r="AT371" s="217" t="s">
        <v>339</v>
      </c>
      <c r="AU371" s="217" t="s">
        <v>185</v>
      </c>
      <c r="AY371" s="18" t="s">
        <v>177</v>
      </c>
      <c r="BE371" s="218">
        <f t="shared" si="24"/>
        <v>0</v>
      </c>
      <c r="BF371" s="218">
        <f t="shared" si="25"/>
        <v>0</v>
      </c>
      <c r="BG371" s="218">
        <f t="shared" si="26"/>
        <v>0</v>
      </c>
      <c r="BH371" s="218">
        <f t="shared" si="27"/>
        <v>0</v>
      </c>
      <c r="BI371" s="218">
        <f t="shared" si="28"/>
        <v>0</v>
      </c>
      <c r="BJ371" s="18" t="s">
        <v>185</v>
      </c>
      <c r="BK371" s="218">
        <f t="shared" si="29"/>
        <v>0</v>
      </c>
      <c r="BL371" s="18" t="s">
        <v>263</v>
      </c>
      <c r="BM371" s="217" t="s">
        <v>734</v>
      </c>
    </row>
    <row r="372" spans="1:65" s="2" customFormat="1" ht="16.5" customHeight="1">
      <c r="A372" s="35"/>
      <c r="B372" s="36"/>
      <c r="C372" s="263" t="s">
        <v>735</v>
      </c>
      <c r="D372" s="263" t="s">
        <v>339</v>
      </c>
      <c r="E372" s="264" t="s">
        <v>736</v>
      </c>
      <c r="F372" s="265" t="s">
        <v>737</v>
      </c>
      <c r="G372" s="266" t="s">
        <v>192</v>
      </c>
      <c r="H372" s="267">
        <v>4</v>
      </c>
      <c r="I372" s="268"/>
      <c r="J372" s="269">
        <f t="shared" si="20"/>
        <v>0</v>
      </c>
      <c r="K372" s="270"/>
      <c r="L372" s="271"/>
      <c r="M372" s="272" t="s">
        <v>1</v>
      </c>
      <c r="N372" s="273" t="s">
        <v>46</v>
      </c>
      <c r="O372" s="72"/>
      <c r="P372" s="215">
        <f t="shared" si="21"/>
        <v>0</v>
      </c>
      <c r="Q372" s="215">
        <v>2.0000000000000001E-4</v>
      </c>
      <c r="R372" s="215">
        <f t="shared" si="22"/>
        <v>8.0000000000000004E-4</v>
      </c>
      <c r="S372" s="215">
        <v>0</v>
      </c>
      <c r="T372" s="216">
        <f t="shared" si="2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360</v>
      </c>
      <c r="AT372" s="217" t="s">
        <v>339</v>
      </c>
      <c r="AU372" s="217" t="s">
        <v>185</v>
      </c>
      <c r="AY372" s="18" t="s">
        <v>177</v>
      </c>
      <c r="BE372" s="218">
        <f t="shared" si="24"/>
        <v>0</v>
      </c>
      <c r="BF372" s="218">
        <f t="shared" si="25"/>
        <v>0</v>
      </c>
      <c r="BG372" s="218">
        <f t="shared" si="26"/>
        <v>0</v>
      </c>
      <c r="BH372" s="218">
        <f t="shared" si="27"/>
        <v>0</v>
      </c>
      <c r="BI372" s="218">
        <f t="shared" si="28"/>
        <v>0</v>
      </c>
      <c r="BJ372" s="18" t="s">
        <v>185</v>
      </c>
      <c r="BK372" s="218">
        <f t="shared" si="29"/>
        <v>0</v>
      </c>
      <c r="BL372" s="18" t="s">
        <v>263</v>
      </c>
      <c r="BM372" s="217" t="s">
        <v>738</v>
      </c>
    </row>
    <row r="373" spans="1:65" s="2" customFormat="1" ht="21.75" customHeight="1">
      <c r="A373" s="35"/>
      <c r="B373" s="36"/>
      <c r="C373" s="205" t="s">
        <v>739</v>
      </c>
      <c r="D373" s="205" t="s">
        <v>180</v>
      </c>
      <c r="E373" s="206" t="s">
        <v>1061</v>
      </c>
      <c r="F373" s="207" t="s">
        <v>741</v>
      </c>
      <c r="G373" s="208" t="s">
        <v>742</v>
      </c>
      <c r="H373" s="209">
        <v>8</v>
      </c>
      <c r="I373" s="210"/>
      <c r="J373" s="211">
        <f t="shared" si="20"/>
        <v>0</v>
      </c>
      <c r="K373" s="212"/>
      <c r="L373" s="40"/>
      <c r="M373" s="213" t="s">
        <v>1</v>
      </c>
      <c r="N373" s="214" t="s">
        <v>46</v>
      </c>
      <c r="O373" s="72"/>
      <c r="P373" s="215">
        <f t="shared" si="21"/>
        <v>0</v>
      </c>
      <c r="Q373" s="215">
        <v>0</v>
      </c>
      <c r="R373" s="215">
        <f t="shared" si="22"/>
        <v>0</v>
      </c>
      <c r="S373" s="215">
        <v>0</v>
      </c>
      <c r="T373" s="216">
        <f t="shared" si="2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263</v>
      </c>
      <c r="AT373" s="217" t="s">
        <v>180</v>
      </c>
      <c r="AU373" s="217" t="s">
        <v>185</v>
      </c>
      <c r="AY373" s="18" t="s">
        <v>177</v>
      </c>
      <c r="BE373" s="218">
        <f t="shared" si="24"/>
        <v>0</v>
      </c>
      <c r="BF373" s="218">
        <f t="shared" si="25"/>
        <v>0</v>
      </c>
      <c r="BG373" s="218">
        <f t="shared" si="26"/>
        <v>0</v>
      </c>
      <c r="BH373" s="218">
        <f t="shared" si="27"/>
        <v>0</v>
      </c>
      <c r="BI373" s="218">
        <f t="shared" si="28"/>
        <v>0</v>
      </c>
      <c r="BJ373" s="18" t="s">
        <v>185</v>
      </c>
      <c r="BK373" s="218">
        <f t="shared" si="29"/>
        <v>0</v>
      </c>
      <c r="BL373" s="18" t="s">
        <v>263</v>
      </c>
      <c r="BM373" s="217" t="s">
        <v>1297</v>
      </c>
    </row>
    <row r="374" spans="1:65" s="2" customFormat="1" ht="21.75" customHeight="1">
      <c r="A374" s="35"/>
      <c r="B374" s="36"/>
      <c r="C374" s="205" t="s">
        <v>744</v>
      </c>
      <c r="D374" s="205" t="s">
        <v>180</v>
      </c>
      <c r="E374" s="206" t="s">
        <v>745</v>
      </c>
      <c r="F374" s="207" t="s">
        <v>746</v>
      </c>
      <c r="G374" s="208" t="s">
        <v>426</v>
      </c>
      <c r="H374" s="274"/>
      <c r="I374" s="210"/>
      <c r="J374" s="211">
        <f t="shared" si="20"/>
        <v>0</v>
      </c>
      <c r="K374" s="212"/>
      <c r="L374" s="40"/>
      <c r="M374" s="213" t="s">
        <v>1</v>
      </c>
      <c r="N374" s="214" t="s">
        <v>46</v>
      </c>
      <c r="O374" s="72"/>
      <c r="P374" s="215">
        <f t="shared" si="21"/>
        <v>0</v>
      </c>
      <c r="Q374" s="215">
        <v>0</v>
      </c>
      <c r="R374" s="215">
        <f t="shared" si="22"/>
        <v>0</v>
      </c>
      <c r="S374" s="215">
        <v>0</v>
      </c>
      <c r="T374" s="216">
        <f t="shared" si="2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263</v>
      </c>
      <c r="AT374" s="217" t="s">
        <v>180</v>
      </c>
      <c r="AU374" s="217" t="s">
        <v>185</v>
      </c>
      <c r="AY374" s="18" t="s">
        <v>177</v>
      </c>
      <c r="BE374" s="218">
        <f t="shared" si="24"/>
        <v>0</v>
      </c>
      <c r="BF374" s="218">
        <f t="shared" si="25"/>
        <v>0</v>
      </c>
      <c r="BG374" s="218">
        <f t="shared" si="26"/>
        <v>0</v>
      </c>
      <c r="BH374" s="218">
        <f t="shared" si="27"/>
        <v>0</v>
      </c>
      <c r="BI374" s="218">
        <f t="shared" si="28"/>
        <v>0</v>
      </c>
      <c r="BJ374" s="18" t="s">
        <v>185</v>
      </c>
      <c r="BK374" s="218">
        <f t="shared" si="29"/>
        <v>0</v>
      </c>
      <c r="BL374" s="18" t="s">
        <v>263</v>
      </c>
      <c r="BM374" s="217" t="s">
        <v>747</v>
      </c>
    </row>
    <row r="375" spans="1:65" s="12" customFormat="1" ht="22.8" customHeight="1">
      <c r="B375" s="189"/>
      <c r="C375" s="190"/>
      <c r="D375" s="191" t="s">
        <v>79</v>
      </c>
      <c r="E375" s="203" t="s">
        <v>748</v>
      </c>
      <c r="F375" s="203" t="s">
        <v>749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SUM(P376:P382)</f>
        <v>0</v>
      </c>
      <c r="Q375" s="197"/>
      <c r="R375" s="198">
        <f>SUM(R376:R382)</f>
        <v>4.4170000000000008E-3</v>
      </c>
      <c r="S375" s="197"/>
      <c r="T375" s="199">
        <f>SUM(T376:T382)</f>
        <v>0</v>
      </c>
      <c r="AR375" s="200" t="s">
        <v>185</v>
      </c>
      <c r="AT375" s="201" t="s">
        <v>79</v>
      </c>
      <c r="AU375" s="201" t="s">
        <v>88</v>
      </c>
      <c r="AY375" s="200" t="s">
        <v>177</v>
      </c>
      <c r="BK375" s="202">
        <f>SUM(BK376:BK382)</f>
        <v>0</v>
      </c>
    </row>
    <row r="376" spans="1:65" s="2" customFormat="1" ht="21.75" customHeight="1">
      <c r="A376" s="35"/>
      <c r="B376" s="36"/>
      <c r="C376" s="205" t="s">
        <v>750</v>
      </c>
      <c r="D376" s="205" t="s">
        <v>180</v>
      </c>
      <c r="E376" s="206" t="s">
        <v>751</v>
      </c>
      <c r="F376" s="207" t="s">
        <v>752</v>
      </c>
      <c r="G376" s="208" t="s">
        <v>203</v>
      </c>
      <c r="H376" s="209">
        <v>22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46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263</v>
      </c>
      <c r="AT376" s="217" t="s">
        <v>180</v>
      </c>
      <c r="AU376" s="217" t="s">
        <v>185</v>
      </c>
      <c r="AY376" s="18" t="s">
        <v>177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185</v>
      </c>
      <c r="BK376" s="218">
        <f>ROUND(I376*H376,2)</f>
        <v>0</v>
      </c>
      <c r="BL376" s="18" t="s">
        <v>263</v>
      </c>
      <c r="BM376" s="217" t="s">
        <v>1298</v>
      </c>
    </row>
    <row r="377" spans="1:65" s="2" customFormat="1" ht="21.75" customHeight="1">
      <c r="A377" s="35"/>
      <c r="B377" s="36"/>
      <c r="C377" s="263" t="s">
        <v>754</v>
      </c>
      <c r="D377" s="263" t="s">
        <v>339</v>
      </c>
      <c r="E377" s="264" t="s">
        <v>755</v>
      </c>
      <c r="F377" s="265" t="s">
        <v>756</v>
      </c>
      <c r="G377" s="266" t="s">
        <v>203</v>
      </c>
      <c r="H377" s="267">
        <v>23.1</v>
      </c>
      <c r="I377" s="268"/>
      <c r="J377" s="269">
        <f>ROUND(I377*H377,2)</f>
        <v>0</v>
      </c>
      <c r="K377" s="270"/>
      <c r="L377" s="271"/>
      <c r="M377" s="272" t="s">
        <v>1</v>
      </c>
      <c r="N377" s="273" t="s">
        <v>46</v>
      </c>
      <c r="O377" s="72"/>
      <c r="P377" s="215">
        <f>O377*H377</f>
        <v>0</v>
      </c>
      <c r="Q377" s="215">
        <v>6.9999999999999994E-5</v>
      </c>
      <c r="R377" s="215">
        <f>Q377*H377</f>
        <v>1.6169999999999999E-3</v>
      </c>
      <c r="S377" s="215">
        <v>0</v>
      </c>
      <c r="T377" s="21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360</v>
      </c>
      <c r="AT377" s="217" t="s">
        <v>339</v>
      </c>
      <c r="AU377" s="217" t="s">
        <v>185</v>
      </c>
      <c r="AY377" s="18" t="s">
        <v>177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185</v>
      </c>
      <c r="BK377" s="218">
        <f>ROUND(I377*H377,2)</f>
        <v>0</v>
      </c>
      <c r="BL377" s="18" t="s">
        <v>263</v>
      </c>
      <c r="BM377" s="217" t="s">
        <v>1299</v>
      </c>
    </row>
    <row r="378" spans="1:65" s="14" customFormat="1" ht="10.199999999999999">
      <c r="B378" s="230"/>
      <c r="C378" s="231"/>
      <c r="D378" s="221" t="s">
        <v>187</v>
      </c>
      <c r="E378" s="231"/>
      <c r="F378" s="233" t="s">
        <v>1300</v>
      </c>
      <c r="G378" s="231"/>
      <c r="H378" s="234">
        <v>23.1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187</v>
      </c>
      <c r="AU378" s="240" t="s">
        <v>185</v>
      </c>
      <c r="AV378" s="14" t="s">
        <v>185</v>
      </c>
      <c r="AW378" s="14" t="s">
        <v>4</v>
      </c>
      <c r="AX378" s="14" t="s">
        <v>88</v>
      </c>
      <c r="AY378" s="240" t="s">
        <v>177</v>
      </c>
    </row>
    <row r="379" spans="1:65" s="2" customFormat="1" ht="16.5" customHeight="1">
      <c r="A379" s="35"/>
      <c r="B379" s="36"/>
      <c r="C379" s="205" t="s">
        <v>759</v>
      </c>
      <c r="D379" s="205" t="s">
        <v>180</v>
      </c>
      <c r="E379" s="206" t="s">
        <v>760</v>
      </c>
      <c r="F379" s="207" t="s">
        <v>761</v>
      </c>
      <c r="G379" s="208" t="s">
        <v>203</v>
      </c>
      <c r="H379" s="209">
        <v>35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46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263</v>
      </c>
      <c r="AT379" s="217" t="s">
        <v>180</v>
      </c>
      <c r="AU379" s="217" t="s">
        <v>185</v>
      </c>
      <c r="AY379" s="18" t="s">
        <v>177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185</v>
      </c>
      <c r="BK379" s="218">
        <f>ROUND(I379*H379,2)</f>
        <v>0</v>
      </c>
      <c r="BL379" s="18" t="s">
        <v>263</v>
      </c>
      <c r="BM379" s="217" t="s">
        <v>1301</v>
      </c>
    </row>
    <row r="380" spans="1:65" s="2" customFormat="1" ht="16.5" customHeight="1">
      <c r="A380" s="35"/>
      <c r="B380" s="36"/>
      <c r="C380" s="263" t="s">
        <v>763</v>
      </c>
      <c r="D380" s="263" t="s">
        <v>339</v>
      </c>
      <c r="E380" s="264" t="s">
        <v>764</v>
      </c>
      <c r="F380" s="265" t="s">
        <v>765</v>
      </c>
      <c r="G380" s="266" t="s">
        <v>203</v>
      </c>
      <c r="H380" s="267">
        <v>35</v>
      </c>
      <c r="I380" s="268"/>
      <c r="J380" s="269">
        <f>ROUND(I380*H380,2)</f>
        <v>0</v>
      </c>
      <c r="K380" s="270"/>
      <c r="L380" s="271"/>
      <c r="M380" s="272" t="s">
        <v>1</v>
      </c>
      <c r="N380" s="273" t="s">
        <v>46</v>
      </c>
      <c r="O380" s="72"/>
      <c r="P380" s="215">
        <f>O380*H380</f>
        <v>0</v>
      </c>
      <c r="Q380" s="215">
        <v>8.0000000000000007E-5</v>
      </c>
      <c r="R380" s="215">
        <f>Q380*H380</f>
        <v>2.8000000000000004E-3</v>
      </c>
      <c r="S380" s="215">
        <v>0</v>
      </c>
      <c r="T380" s="21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360</v>
      </c>
      <c r="AT380" s="217" t="s">
        <v>339</v>
      </c>
      <c r="AU380" s="217" t="s">
        <v>185</v>
      </c>
      <c r="AY380" s="18" t="s">
        <v>177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185</v>
      </c>
      <c r="BK380" s="218">
        <f>ROUND(I380*H380,2)</f>
        <v>0</v>
      </c>
      <c r="BL380" s="18" t="s">
        <v>263</v>
      </c>
      <c r="BM380" s="217" t="s">
        <v>1302</v>
      </c>
    </row>
    <row r="381" spans="1:65" s="2" customFormat="1" ht="16.5" customHeight="1">
      <c r="A381" s="35"/>
      <c r="B381" s="36"/>
      <c r="C381" s="205" t="s">
        <v>767</v>
      </c>
      <c r="D381" s="205" t="s">
        <v>180</v>
      </c>
      <c r="E381" s="206" t="s">
        <v>768</v>
      </c>
      <c r="F381" s="207" t="s">
        <v>769</v>
      </c>
      <c r="G381" s="208" t="s">
        <v>192</v>
      </c>
      <c r="H381" s="209">
        <v>5</v>
      </c>
      <c r="I381" s="210"/>
      <c r="J381" s="211">
        <f>ROUND(I381*H381,2)</f>
        <v>0</v>
      </c>
      <c r="K381" s="212"/>
      <c r="L381" s="40"/>
      <c r="M381" s="213" t="s">
        <v>1</v>
      </c>
      <c r="N381" s="214" t="s">
        <v>46</v>
      </c>
      <c r="O381" s="72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263</v>
      </c>
      <c r="AT381" s="217" t="s">
        <v>180</v>
      </c>
      <c r="AU381" s="217" t="s">
        <v>185</v>
      </c>
      <c r="AY381" s="18" t="s">
        <v>177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185</v>
      </c>
      <c r="BK381" s="218">
        <f>ROUND(I381*H381,2)</f>
        <v>0</v>
      </c>
      <c r="BL381" s="18" t="s">
        <v>263</v>
      </c>
      <c r="BM381" s="217" t="s">
        <v>1303</v>
      </c>
    </row>
    <row r="382" spans="1:65" s="2" customFormat="1" ht="21.75" customHeight="1">
      <c r="A382" s="35"/>
      <c r="B382" s="36"/>
      <c r="C382" s="205" t="s">
        <v>771</v>
      </c>
      <c r="D382" s="205" t="s">
        <v>180</v>
      </c>
      <c r="E382" s="206" t="s">
        <v>772</v>
      </c>
      <c r="F382" s="207" t="s">
        <v>773</v>
      </c>
      <c r="G382" s="208" t="s">
        <v>426</v>
      </c>
      <c r="H382" s="274"/>
      <c r="I382" s="210"/>
      <c r="J382" s="211">
        <f>ROUND(I382*H382,2)</f>
        <v>0</v>
      </c>
      <c r="K382" s="212"/>
      <c r="L382" s="40"/>
      <c r="M382" s="213" t="s">
        <v>1</v>
      </c>
      <c r="N382" s="214" t="s">
        <v>46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263</v>
      </c>
      <c r="AT382" s="217" t="s">
        <v>180</v>
      </c>
      <c r="AU382" s="217" t="s">
        <v>185</v>
      </c>
      <c r="AY382" s="18" t="s">
        <v>177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185</v>
      </c>
      <c r="BK382" s="218">
        <f>ROUND(I382*H382,2)</f>
        <v>0</v>
      </c>
      <c r="BL382" s="18" t="s">
        <v>263</v>
      </c>
      <c r="BM382" s="217" t="s">
        <v>1304</v>
      </c>
    </row>
    <row r="383" spans="1:65" s="12" customFormat="1" ht="22.8" customHeight="1">
      <c r="B383" s="189"/>
      <c r="C383" s="190"/>
      <c r="D383" s="191" t="s">
        <v>79</v>
      </c>
      <c r="E383" s="203" t="s">
        <v>775</v>
      </c>
      <c r="F383" s="203" t="s">
        <v>776</v>
      </c>
      <c r="G383" s="190"/>
      <c r="H383" s="190"/>
      <c r="I383" s="193"/>
      <c r="J383" s="204">
        <f>BK383</f>
        <v>0</v>
      </c>
      <c r="K383" s="190"/>
      <c r="L383" s="195"/>
      <c r="M383" s="196"/>
      <c r="N383" s="197"/>
      <c r="O383" s="197"/>
      <c r="P383" s="198">
        <f>SUM(P384:P385)</f>
        <v>0</v>
      </c>
      <c r="Q383" s="197"/>
      <c r="R383" s="198">
        <f>SUM(R384:R385)</f>
        <v>0</v>
      </c>
      <c r="S383" s="197"/>
      <c r="T383" s="199">
        <f>SUM(T384:T385)</f>
        <v>0</v>
      </c>
      <c r="AR383" s="200" t="s">
        <v>185</v>
      </c>
      <c r="AT383" s="201" t="s">
        <v>79</v>
      </c>
      <c r="AU383" s="201" t="s">
        <v>88</v>
      </c>
      <c r="AY383" s="200" t="s">
        <v>177</v>
      </c>
      <c r="BK383" s="202">
        <f>SUM(BK384:BK385)</f>
        <v>0</v>
      </c>
    </row>
    <row r="384" spans="1:65" s="2" customFormat="1" ht="21.75" customHeight="1">
      <c r="A384" s="35"/>
      <c r="B384" s="36"/>
      <c r="C384" s="205" t="s">
        <v>777</v>
      </c>
      <c r="D384" s="205" t="s">
        <v>180</v>
      </c>
      <c r="E384" s="206" t="s">
        <v>778</v>
      </c>
      <c r="F384" s="207" t="s">
        <v>779</v>
      </c>
      <c r="G384" s="208" t="s">
        <v>192</v>
      </c>
      <c r="H384" s="209">
        <v>1</v>
      </c>
      <c r="I384" s="210"/>
      <c r="J384" s="211">
        <f>ROUND(I384*H384,2)</f>
        <v>0</v>
      </c>
      <c r="K384" s="212"/>
      <c r="L384" s="40"/>
      <c r="M384" s="213" t="s">
        <v>1</v>
      </c>
      <c r="N384" s="214" t="s">
        <v>46</v>
      </c>
      <c r="O384" s="72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263</v>
      </c>
      <c r="AT384" s="217" t="s">
        <v>180</v>
      </c>
      <c r="AU384" s="217" t="s">
        <v>185</v>
      </c>
      <c r="AY384" s="18" t="s">
        <v>177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185</v>
      </c>
      <c r="BK384" s="218">
        <f>ROUND(I384*H384,2)</f>
        <v>0</v>
      </c>
      <c r="BL384" s="18" t="s">
        <v>263</v>
      </c>
      <c r="BM384" s="217" t="s">
        <v>780</v>
      </c>
    </row>
    <row r="385" spans="1:65" s="2" customFormat="1" ht="21.75" customHeight="1">
      <c r="A385" s="35"/>
      <c r="B385" s="36"/>
      <c r="C385" s="205" t="s">
        <v>781</v>
      </c>
      <c r="D385" s="205" t="s">
        <v>180</v>
      </c>
      <c r="E385" s="206" t="s">
        <v>782</v>
      </c>
      <c r="F385" s="207" t="s">
        <v>783</v>
      </c>
      <c r="G385" s="208" t="s">
        <v>371</v>
      </c>
      <c r="H385" s="209">
        <v>1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46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263</v>
      </c>
      <c r="AT385" s="217" t="s">
        <v>180</v>
      </c>
      <c r="AU385" s="217" t="s">
        <v>185</v>
      </c>
      <c r="AY385" s="18" t="s">
        <v>177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185</v>
      </c>
      <c r="BK385" s="218">
        <f>ROUND(I385*H385,2)</f>
        <v>0</v>
      </c>
      <c r="BL385" s="18" t="s">
        <v>263</v>
      </c>
      <c r="BM385" s="217" t="s">
        <v>784</v>
      </c>
    </row>
    <row r="386" spans="1:65" s="12" customFormat="1" ht="22.8" customHeight="1">
      <c r="B386" s="189"/>
      <c r="C386" s="190"/>
      <c r="D386" s="191" t="s">
        <v>79</v>
      </c>
      <c r="E386" s="203" t="s">
        <v>785</v>
      </c>
      <c r="F386" s="203" t="s">
        <v>786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SUM(P387:P395)</f>
        <v>0</v>
      </c>
      <c r="Q386" s="197"/>
      <c r="R386" s="198">
        <f>SUM(R387:R395)</f>
        <v>0.12497399999999999</v>
      </c>
      <c r="S386" s="197"/>
      <c r="T386" s="199">
        <f>SUM(T387:T395)</f>
        <v>0</v>
      </c>
      <c r="AR386" s="200" t="s">
        <v>185</v>
      </c>
      <c r="AT386" s="201" t="s">
        <v>79</v>
      </c>
      <c r="AU386" s="201" t="s">
        <v>88</v>
      </c>
      <c r="AY386" s="200" t="s">
        <v>177</v>
      </c>
      <c r="BK386" s="202">
        <f>SUM(BK387:BK395)</f>
        <v>0</v>
      </c>
    </row>
    <row r="387" spans="1:65" s="2" customFormat="1" ht="21.75" customHeight="1">
      <c r="A387" s="35"/>
      <c r="B387" s="36"/>
      <c r="C387" s="205" t="s">
        <v>787</v>
      </c>
      <c r="D387" s="205" t="s">
        <v>180</v>
      </c>
      <c r="E387" s="206" t="s">
        <v>788</v>
      </c>
      <c r="F387" s="207" t="s">
        <v>789</v>
      </c>
      <c r="G387" s="208" t="s">
        <v>210</v>
      </c>
      <c r="H387" s="209">
        <v>5.0999999999999996</v>
      </c>
      <c r="I387" s="210"/>
      <c r="J387" s="211">
        <f>ROUND(I387*H387,2)</f>
        <v>0</v>
      </c>
      <c r="K387" s="212"/>
      <c r="L387" s="40"/>
      <c r="M387" s="213" t="s">
        <v>1</v>
      </c>
      <c r="N387" s="214" t="s">
        <v>46</v>
      </c>
      <c r="O387" s="72"/>
      <c r="P387" s="215">
        <f>O387*H387</f>
        <v>0</v>
      </c>
      <c r="Q387" s="215">
        <v>1.2540000000000001E-2</v>
      </c>
      <c r="R387" s="215">
        <f>Q387*H387</f>
        <v>6.3953999999999997E-2</v>
      </c>
      <c r="S387" s="215">
        <v>0</v>
      </c>
      <c r="T387" s="21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263</v>
      </c>
      <c r="AT387" s="217" t="s">
        <v>180</v>
      </c>
      <c r="AU387" s="217" t="s">
        <v>185</v>
      </c>
      <c r="AY387" s="18" t="s">
        <v>177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8" t="s">
        <v>185</v>
      </c>
      <c r="BK387" s="218">
        <f>ROUND(I387*H387,2)</f>
        <v>0</v>
      </c>
      <c r="BL387" s="18" t="s">
        <v>263</v>
      </c>
      <c r="BM387" s="217" t="s">
        <v>790</v>
      </c>
    </row>
    <row r="388" spans="1:65" s="14" customFormat="1" ht="10.199999999999999">
      <c r="B388" s="230"/>
      <c r="C388" s="231"/>
      <c r="D388" s="221" t="s">
        <v>187</v>
      </c>
      <c r="E388" s="232" t="s">
        <v>1</v>
      </c>
      <c r="F388" s="233" t="s">
        <v>791</v>
      </c>
      <c r="G388" s="231"/>
      <c r="H388" s="234">
        <v>5.0999999999999996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187</v>
      </c>
      <c r="AU388" s="240" t="s">
        <v>185</v>
      </c>
      <c r="AV388" s="14" t="s">
        <v>185</v>
      </c>
      <c r="AW388" s="14" t="s">
        <v>36</v>
      </c>
      <c r="AX388" s="14" t="s">
        <v>88</v>
      </c>
      <c r="AY388" s="240" t="s">
        <v>177</v>
      </c>
    </row>
    <row r="389" spans="1:65" s="2" customFormat="1" ht="16.5" customHeight="1">
      <c r="A389" s="35"/>
      <c r="B389" s="36"/>
      <c r="C389" s="205" t="s">
        <v>792</v>
      </c>
      <c r="D389" s="205" t="s">
        <v>180</v>
      </c>
      <c r="E389" s="206" t="s">
        <v>793</v>
      </c>
      <c r="F389" s="207" t="s">
        <v>794</v>
      </c>
      <c r="G389" s="208" t="s">
        <v>210</v>
      </c>
      <c r="H389" s="209">
        <v>5.0999999999999996</v>
      </c>
      <c r="I389" s="210"/>
      <c r="J389" s="211">
        <f>ROUND(I389*H389,2)</f>
        <v>0</v>
      </c>
      <c r="K389" s="212"/>
      <c r="L389" s="40"/>
      <c r="M389" s="213" t="s">
        <v>1</v>
      </c>
      <c r="N389" s="214" t="s">
        <v>46</v>
      </c>
      <c r="O389" s="72"/>
      <c r="P389" s="215">
        <f>O389*H389</f>
        <v>0</v>
      </c>
      <c r="Q389" s="215">
        <v>1E-4</v>
      </c>
      <c r="R389" s="215">
        <f>Q389*H389</f>
        <v>5.1000000000000004E-4</v>
      </c>
      <c r="S389" s="215">
        <v>0</v>
      </c>
      <c r="T389" s="21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263</v>
      </c>
      <c r="AT389" s="217" t="s">
        <v>180</v>
      </c>
      <c r="AU389" s="217" t="s">
        <v>185</v>
      </c>
      <c r="AY389" s="18" t="s">
        <v>177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185</v>
      </c>
      <c r="BK389" s="218">
        <f>ROUND(I389*H389,2)</f>
        <v>0</v>
      </c>
      <c r="BL389" s="18" t="s">
        <v>263</v>
      </c>
      <c r="BM389" s="217" t="s">
        <v>795</v>
      </c>
    </row>
    <row r="390" spans="1:65" s="2" customFormat="1" ht="21.75" customHeight="1">
      <c r="A390" s="35"/>
      <c r="B390" s="36"/>
      <c r="C390" s="205" t="s">
        <v>796</v>
      </c>
      <c r="D390" s="205" t="s">
        <v>180</v>
      </c>
      <c r="E390" s="206" t="s">
        <v>797</v>
      </c>
      <c r="F390" s="207" t="s">
        <v>798</v>
      </c>
      <c r="G390" s="208" t="s">
        <v>203</v>
      </c>
      <c r="H390" s="209">
        <v>3.5</v>
      </c>
      <c r="I390" s="210"/>
      <c r="J390" s="211">
        <f>ROUND(I390*H390,2)</f>
        <v>0</v>
      </c>
      <c r="K390" s="212"/>
      <c r="L390" s="40"/>
      <c r="M390" s="213" t="s">
        <v>1</v>
      </c>
      <c r="N390" s="214" t="s">
        <v>46</v>
      </c>
      <c r="O390" s="72"/>
      <c r="P390" s="215">
        <f>O390*H390</f>
        <v>0</v>
      </c>
      <c r="Q390" s="215">
        <v>1.7059999999999999E-2</v>
      </c>
      <c r="R390" s="215">
        <f>Q390*H390</f>
        <v>5.9709999999999999E-2</v>
      </c>
      <c r="S390" s="215">
        <v>0</v>
      </c>
      <c r="T390" s="21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7" t="s">
        <v>263</v>
      </c>
      <c r="AT390" s="217" t="s">
        <v>180</v>
      </c>
      <c r="AU390" s="217" t="s">
        <v>185</v>
      </c>
      <c r="AY390" s="18" t="s">
        <v>177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185</v>
      </c>
      <c r="BK390" s="218">
        <f>ROUND(I390*H390,2)</f>
        <v>0</v>
      </c>
      <c r="BL390" s="18" t="s">
        <v>263</v>
      </c>
      <c r="BM390" s="217" t="s">
        <v>799</v>
      </c>
    </row>
    <row r="391" spans="1:65" s="13" customFormat="1" ht="10.199999999999999">
      <c r="B391" s="219"/>
      <c r="C391" s="220"/>
      <c r="D391" s="221" t="s">
        <v>187</v>
      </c>
      <c r="E391" s="222" t="s">
        <v>1</v>
      </c>
      <c r="F391" s="223" t="s">
        <v>800</v>
      </c>
      <c r="G391" s="220"/>
      <c r="H391" s="222" t="s">
        <v>1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187</v>
      </c>
      <c r="AU391" s="229" t="s">
        <v>185</v>
      </c>
      <c r="AV391" s="13" t="s">
        <v>88</v>
      </c>
      <c r="AW391" s="13" t="s">
        <v>36</v>
      </c>
      <c r="AX391" s="13" t="s">
        <v>80</v>
      </c>
      <c r="AY391" s="229" t="s">
        <v>177</v>
      </c>
    </row>
    <row r="392" spans="1:65" s="14" customFormat="1" ht="10.199999999999999">
      <c r="B392" s="230"/>
      <c r="C392" s="231"/>
      <c r="D392" s="221" t="s">
        <v>187</v>
      </c>
      <c r="E392" s="232" t="s">
        <v>1</v>
      </c>
      <c r="F392" s="233" t="s">
        <v>801</v>
      </c>
      <c r="G392" s="231"/>
      <c r="H392" s="234">
        <v>3.5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187</v>
      </c>
      <c r="AU392" s="240" t="s">
        <v>185</v>
      </c>
      <c r="AV392" s="14" t="s">
        <v>185</v>
      </c>
      <c r="AW392" s="14" t="s">
        <v>36</v>
      </c>
      <c r="AX392" s="14" t="s">
        <v>88</v>
      </c>
      <c r="AY392" s="240" t="s">
        <v>177</v>
      </c>
    </row>
    <row r="393" spans="1:65" s="2" customFormat="1" ht="16.5" customHeight="1">
      <c r="A393" s="35"/>
      <c r="B393" s="36"/>
      <c r="C393" s="205" t="s">
        <v>802</v>
      </c>
      <c r="D393" s="205" t="s">
        <v>180</v>
      </c>
      <c r="E393" s="206" t="s">
        <v>803</v>
      </c>
      <c r="F393" s="207" t="s">
        <v>804</v>
      </c>
      <c r="G393" s="208" t="s">
        <v>192</v>
      </c>
      <c r="H393" s="209">
        <v>1</v>
      </c>
      <c r="I393" s="210"/>
      <c r="J393" s="211">
        <f>ROUND(I393*H393,2)</f>
        <v>0</v>
      </c>
      <c r="K393" s="212"/>
      <c r="L393" s="40"/>
      <c r="M393" s="213" t="s">
        <v>1</v>
      </c>
      <c r="N393" s="214" t="s">
        <v>46</v>
      </c>
      <c r="O393" s="72"/>
      <c r="P393" s="215">
        <f>O393*H393</f>
        <v>0</v>
      </c>
      <c r="Q393" s="215">
        <v>6.9999999999999994E-5</v>
      </c>
      <c r="R393" s="215">
        <f>Q393*H393</f>
        <v>6.9999999999999994E-5</v>
      </c>
      <c r="S393" s="215">
        <v>0</v>
      </c>
      <c r="T393" s="21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263</v>
      </c>
      <c r="AT393" s="217" t="s">
        <v>180</v>
      </c>
      <c r="AU393" s="217" t="s">
        <v>185</v>
      </c>
      <c r="AY393" s="18" t="s">
        <v>177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185</v>
      </c>
      <c r="BK393" s="218">
        <f>ROUND(I393*H393,2)</f>
        <v>0</v>
      </c>
      <c r="BL393" s="18" t="s">
        <v>263</v>
      </c>
      <c r="BM393" s="217" t="s">
        <v>805</v>
      </c>
    </row>
    <row r="394" spans="1:65" s="2" customFormat="1" ht="16.5" customHeight="1">
      <c r="A394" s="35"/>
      <c r="B394" s="36"/>
      <c r="C394" s="263" t="s">
        <v>806</v>
      </c>
      <c r="D394" s="263" t="s">
        <v>339</v>
      </c>
      <c r="E394" s="264" t="s">
        <v>807</v>
      </c>
      <c r="F394" s="265" t="s">
        <v>808</v>
      </c>
      <c r="G394" s="266" t="s">
        <v>192</v>
      </c>
      <c r="H394" s="267">
        <v>1</v>
      </c>
      <c r="I394" s="268"/>
      <c r="J394" s="269">
        <f>ROUND(I394*H394,2)</f>
        <v>0</v>
      </c>
      <c r="K394" s="270"/>
      <c r="L394" s="271"/>
      <c r="M394" s="272" t="s">
        <v>1</v>
      </c>
      <c r="N394" s="273" t="s">
        <v>46</v>
      </c>
      <c r="O394" s="72"/>
      <c r="P394" s="215">
        <f>O394*H394</f>
        <v>0</v>
      </c>
      <c r="Q394" s="215">
        <v>7.2999999999999996E-4</v>
      </c>
      <c r="R394" s="215">
        <f>Q394*H394</f>
        <v>7.2999999999999996E-4</v>
      </c>
      <c r="S394" s="215">
        <v>0</v>
      </c>
      <c r="T394" s="216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7" t="s">
        <v>360</v>
      </c>
      <c r="AT394" s="217" t="s">
        <v>339</v>
      </c>
      <c r="AU394" s="217" t="s">
        <v>185</v>
      </c>
      <c r="AY394" s="18" t="s">
        <v>177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8" t="s">
        <v>185</v>
      </c>
      <c r="BK394" s="218">
        <f>ROUND(I394*H394,2)</f>
        <v>0</v>
      </c>
      <c r="BL394" s="18" t="s">
        <v>263</v>
      </c>
      <c r="BM394" s="217" t="s">
        <v>809</v>
      </c>
    </row>
    <row r="395" spans="1:65" s="2" customFormat="1" ht="21.75" customHeight="1">
      <c r="A395" s="35"/>
      <c r="B395" s="36"/>
      <c r="C395" s="205" t="s">
        <v>810</v>
      </c>
      <c r="D395" s="205" t="s">
        <v>180</v>
      </c>
      <c r="E395" s="206" t="s">
        <v>811</v>
      </c>
      <c r="F395" s="207" t="s">
        <v>812</v>
      </c>
      <c r="G395" s="208" t="s">
        <v>426</v>
      </c>
      <c r="H395" s="274"/>
      <c r="I395" s="210"/>
      <c r="J395" s="211">
        <f>ROUND(I395*H395,2)</f>
        <v>0</v>
      </c>
      <c r="K395" s="212"/>
      <c r="L395" s="40"/>
      <c r="M395" s="213" t="s">
        <v>1</v>
      </c>
      <c r="N395" s="214" t="s">
        <v>46</v>
      </c>
      <c r="O395" s="72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263</v>
      </c>
      <c r="AT395" s="217" t="s">
        <v>180</v>
      </c>
      <c r="AU395" s="217" t="s">
        <v>185</v>
      </c>
      <c r="AY395" s="18" t="s">
        <v>177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185</v>
      </c>
      <c r="BK395" s="218">
        <f>ROUND(I395*H395,2)</f>
        <v>0</v>
      </c>
      <c r="BL395" s="18" t="s">
        <v>263</v>
      </c>
      <c r="BM395" s="217" t="s">
        <v>813</v>
      </c>
    </row>
    <row r="396" spans="1:65" s="12" customFormat="1" ht="22.8" customHeight="1">
      <c r="B396" s="189"/>
      <c r="C396" s="190"/>
      <c r="D396" s="191" t="s">
        <v>79</v>
      </c>
      <c r="E396" s="203" t="s">
        <v>814</v>
      </c>
      <c r="F396" s="203" t="s">
        <v>815</v>
      </c>
      <c r="G396" s="190"/>
      <c r="H396" s="190"/>
      <c r="I396" s="193"/>
      <c r="J396" s="204">
        <f>BK396</f>
        <v>0</v>
      </c>
      <c r="K396" s="190"/>
      <c r="L396" s="195"/>
      <c r="M396" s="196"/>
      <c r="N396" s="197"/>
      <c r="O396" s="197"/>
      <c r="P396" s="198">
        <f>SUM(P397:P413)</f>
        <v>0</v>
      </c>
      <c r="Q396" s="197"/>
      <c r="R396" s="198">
        <f>SUM(R397:R413)</f>
        <v>0.13735</v>
      </c>
      <c r="S396" s="197"/>
      <c r="T396" s="199">
        <f>SUM(T397:T413)</f>
        <v>0.67058024999999999</v>
      </c>
      <c r="AR396" s="200" t="s">
        <v>185</v>
      </c>
      <c r="AT396" s="201" t="s">
        <v>79</v>
      </c>
      <c r="AU396" s="201" t="s">
        <v>88</v>
      </c>
      <c r="AY396" s="200" t="s">
        <v>177</v>
      </c>
      <c r="BK396" s="202">
        <f>SUM(BK397:BK413)</f>
        <v>0</v>
      </c>
    </row>
    <row r="397" spans="1:65" s="2" customFormat="1" ht="16.5" customHeight="1">
      <c r="A397" s="35"/>
      <c r="B397" s="36"/>
      <c r="C397" s="205" t="s">
        <v>816</v>
      </c>
      <c r="D397" s="205" t="s">
        <v>180</v>
      </c>
      <c r="E397" s="206" t="s">
        <v>817</v>
      </c>
      <c r="F397" s="207" t="s">
        <v>818</v>
      </c>
      <c r="G397" s="208" t="s">
        <v>210</v>
      </c>
      <c r="H397" s="209">
        <v>24.695</v>
      </c>
      <c r="I397" s="210"/>
      <c r="J397" s="211">
        <f>ROUND(I397*H397,2)</f>
        <v>0</v>
      </c>
      <c r="K397" s="212"/>
      <c r="L397" s="40"/>
      <c r="M397" s="213" t="s">
        <v>1</v>
      </c>
      <c r="N397" s="214" t="s">
        <v>46</v>
      </c>
      <c r="O397" s="72"/>
      <c r="P397" s="215">
        <f>O397*H397</f>
        <v>0</v>
      </c>
      <c r="Q397" s="215">
        <v>0</v>
      </c>
      <c r="R397" s="215">
        <f>Q397*H397</f>
        <v>0</v>
      </c>
      <c r="S397" s="215">
        <v>1.695E-2</v>
      </c>
      <c r="T397" s="216">
        <f>S397*H397</f>
        <v>0.41858024999999999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7" t="s">
        <v>263</v>
      </c>
      <c r="AT397" s="217" t="s">
        <v>180</v>
      </c>
      <c r="AU397" s="217" t="s">
        <v>185</v>
      </c>
      <c r="AY397" s="18" t="s">
        <v>177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8" t="s">
        <v>185</v>
      </c>
      <c r="BK397" s="218">
        <f>ROUND(I397*H397,2)</f>
        <v>0</v>
      </c>
      <c r="BL397" s="18" t="s">
        <v>263</v>
      </c>
      <c r="BM397" s="217" t="s">
        <v>819</v>
      </c>
    </row>
    <row r="398" spans="1:65" s="14" customFormat="1" ht="10.199999999999999">
      <c r="B398" s="230"/>
      <c r="C398" s="231"/>
      <c r="D398" s="221" t="s">
        <v>187</v>
      </c>
      <c r="E398" s="232" t="s">
        <v>1</v>
      </c>
      <c r="F398" s="233" t="s">
        <v>820</v>
      </c>
      <c r="G398" s="231"/>
      <c r="H398" s="234">
        <v>24.695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187</v>
      </c>
      <c r="AU398" s="240" t="s">
        <v>185</v>
      </c>
      <c r="AV398" s="14" t="s">
        <v>185</v>
      </c>
      <c r="AW398" s="14" t="s">
        <v>36</v>
      </c>
      <c r="AX398" s="14" t="s">
        <v>80</v>
      </c>
      <c r="AY398" s="240" t="s">
        <v>177</v>
      </c>
    </row>
    <row r="399" spans="1:65" s="15" customFormat="1" ht="10.199999999999999">
      <c r="B399" s="241"/>
      <c r="C399" s="242"/>
      <c r="D399" s="221" t="s">
        <v>187</v>
      </c>
      <c r="E399" s="243" t="s">
        <v>1</v>
      </c>
      <c r="F399" s="244" t="s">
        <v>217</v>
      </c>
      <c r="G399" s="242"/>
      <c r="H399" s="245">
        <v>24.695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AT399" s="251" t="s">
        <v>187</v>
      </c>
      <c r="AU399" s="251" t="s">
        <v>185</v>
      </c>
      <c r="AV399" s="15" t="s">
        <v>184</v>
      </c>
      <c r="AW399" s="15" t="s">
        <v>36</v>
      </c>
      <c r="AX399" s="15" t="s">
        <v>88</v>
      </c>
      <c r="AY399" s="251" t="s">
        <v>177</v>
      </c>
    </row>
    <row r="400" spans="1:65" s="2" customFormat="1" ht="21.75" customHeight="1">
      <c r="A400" s="35"/>
      <c r="B400" s="36"/>
      <c r="C400" s="205" t="s">
        <v>821</v>
      </c>
      <c r="D400" s="205" t="s">
        <v>180</v>
      </c>
      <c r="E400" s="206" t="s">
        <v>822</v>
      </c>
      <c r="F400" s="207" t="s">
        <v>823</v>
      </c>
      <c r="G400" s="208" t="s">
        <v>192</v>
      </c>
      <c r="H400" s="209">
        <v>3</v>
      </c>
      <c r="I400" s="210"/>
      <c r="J400" s="211">
        <f t="shared" ref="J400:J407" si="30">ROUND(I400*H400,2)</f>
        <v>0</v>
      </c>
      <c r="K400" s="212"/>
      <c r="L400" s="40"/>
      <c r="M400" s="213" t="s">
        <v>1</v>
      </c>
      <c r="N400" s="214" t="s">
        <v>46</v>
      </c>
      <c r="O400" s="72"/>
      <c r="P400" s="215">
        <f t="shared" ref="P400:P407" si="31">O400*H400</f>
        <v>0</v>
      </c>
      <c r="Q400" s="215">
        <v>4.4999999999999999E-4</v>
      </c>
      <c r="R400" s="215">
        <f t="shared" ref="R400:R407" si="32">Q400*H400</f>
        <v>1.3500000000000001E-3</v>
      </c>
      <c r="S400" s="215">
        <v>0</v>
      </c>
      <c r="T400" s="216">
        <f t="shared" ref="T400:T407" si="33"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263</v>
      </c>
      <c r="AT400" s="217" t="s">
        <v>180</v>
      </c>
      <c r="AU400" s="217" t="s">
        <v>185</v>
      </c>
      <c r="AY400" s="18" t="s">
        <v>177</v>
      </c>
      <c r="BE400" s="218">
        <f t="shared" ref="BE400:BE407" si="34">IF(N400="základní",J400,0)</f>
        <v>0</v>
      </c>
      <c r="BF400" s="218">
        <f t="shared" ref="BF400:BF407" si="35">IF(N400="snížená",J400,0)</f>
        <v>0</v>
      </c>
      <c r="BG400" s="218">
        <f t="shared" ref="BG400:BG407" si="36">IF(N400="zákl. přenesená",J400,0)</f>
        <v>0</v>
      </c>
      <c r="BH400" s="218">
        <f t="shared" ref="BH400:BH407" si="37">IF(N400="sníž. přenesená",J400,0)</f>
        <v>0</v>
      </c>
      <c r="BI400" s="218">
        <f t="shared" ref="BI400:BI407" si="38">IF(N400="nulová",J400,0)</f>
        <v>0</v>
      </c>
      <c r="BJ400" s="18" t="s">
        <v>185</v>
      </c>
      <c r="BK400" s="218">
        <f t="shared" ref="BK400:BK407" si="39">ROUND(I400*H400,2)</f>
        <v>0</v>
      </c>
      <c r="BL400" s="18" t="s">
        <v>263</v>
      </c>
      <c r="BM400" s="217" t="s">
        <v>824</v>
      </c>
    </row>
    <row r="401" spans="1:65" s="2" customFormat="1" ht="21.75" customHeight="1">
      <c r="A401" s="35"/>
      <c r="B401" s="36"/>
      <c r="C401" s="263" t="s">
        <v>825</v>
      </c>
      <c r="D401" s="263" t="s">
        <v>339</v>
      </c>
      <c r="E401" s="264" t="s">
        <v>826</v>
      </c>
      <c r="F401" s="265" t="s">
        <v>827</v>
      </c>
      <c r="G401" s="266" t="s">
        <v>192</v>
      </c>
      <c r="H401" s="267">
        <v>3</v>
      </c>
      <c r="I401" s="268"/>
      <c r="J401" s="269">
        <f t="shared" si="30"/>
        <v>0</v>
      </c>
      <c r="K401" s="270"/>
      <c r="L401" s="271"/>
      <c r="M401" s="272" t="s">
        <v>1</v>
      </c>
      <c r="N401" s="273" t="s">
        <v>46</v>
      </c>
      <c r="O401" s="72"/>
      <c r="P401" s="215">
        <f t="shared" si="31"/>
        <v>0</v>
      </c>
      <c r="Q401" s="215">
        <v>8.5000000000000006E-3</v>
      </c>
      <c r="R401" s="215">
        <f t="shared" si="32"/>
        <v>2.5500000000000002E-2</v>
      </c>
      <c r="S401" s="215">
        <v>0</v>
      </c>
      <c r="T401" s="216">
        <f t="shared" si="3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360</v>
      </c>
      <c r="AT401" s="217" t="s">
        <v>339</v>
      </c>
      <c r="AU401" s="217" t="s">
        <v>185</v>
      </c>
      <c r="AY401" s="18" t="s">
        <v>177</v>
      </c>
      <c r="BE401" s="218">
        <f t="shared" si="34"/>
        <v>0</v>
      </c>
      <c r="BF401" s="218">
        <f t="shared" si="35"/>
        <v>0</v>
      </c>
      <c r="BG401" s="218">
        <f t="shared" si="36"/>
        <v>0</v>
      </c>
      <c r="BH401" s="218">
        <f t="shared" si="37"/>
        <v>0</v>
      </c>
      <c r="BI401" s="218">
        <f t="shared" si="38"/>
        <v>0</v>
      </c>
      <c r="BJ401" s="18" t="s">
        <v>185</v>
      </c>
      <c r="BK401" s="218">
        <f t="shared" si="39"/>
        <v>0</v>
      </c>
      <c r="BL401" s="18" t="s">
        <v>263</v>
      </c>
      <c r="BM401" s="217" t="s">
        <v>828</v>
      </c>
    </row>
    <row r="402" spans="1:65" s="2" customFormat="1" ht="21.75" customHeight="1">
      <c r="A402" s="35"/>
      <c r="B402" s="36"/>
      <c r="C402" s="205" t="s">
        <v>829</v>
      </c>
      <c r="D402" s="205" t="s">
        <v>180</v>
      </c>
      <c r="E402" s="206" t="s">
        <v>830</v>
      </c>
      <c r="F402" s="207" t="s">
        <v>831</v>
      </c>
      <c r="G402" s="208" t="s">
        <v>192</v>
      </c>
      <c r="H402" s="209">
        <v>3</v>
      </c>
      <c r="I402" s="210"/>
      <c r="J402" s="211">
        <f t="shared" si="30"/>
        <v>0</v>
      </c>
      <c r="K402" s="212"/>
      <c r="L402" s="40"/>
      <c r="M402" s="213" t="s">
        <v>1</v>
      </c>
      <c r="N402" s="214" t="s">
        <v>46</v>
      </c>
      <c r="O402" s="72"/>
      <c r="P402" s="215">
        <f t="shared" si="31"/>
        <v>0</v>
      </c>
      <c r="Q402" s="215">
        <v>0</v>
      </c>
      <c r="R402" s="215">
        <f t="shared" si="32"/>
        <v>0</v>
      </c>
      <c r="S402" s="215">
        <v>0</v>
      </c>
      <c r="T402" s="216">
        <f t="shared" si="3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263</v>
      </c>
      <c r="AT402" s="217" t="s">
        <v>180</v>
      </c>
      <c r="AU402" s="217" t="s">
        <v>185</v>
      </c>
      <c r="AY402" s="18" t="s">
        <v>177</v>
      </c>
      <c r="BE402" s="218">
        <f t="shared" si="34"/>
        <v>0</v>
      </c>
      <c r="BF402" s="218">
        <f t="shared" si="35"/>
        <v>0</v>
      </c>
      <c r="BG402" s="218">
        <f t="shared" si="36"/>
        <v>0</v>
      </c>
      <c r="BH402" s="218">
        <f t="shared" si="37"/>
        <v>0</v>
      </c>
      <c r="BI402" s="218">
        <f t="shared" si="38"/>
        <v>0</v>
      </c>
      <c r="BJ402" s="18" t="s">
        <v>185</v>
      </c>
      <c r="BK402" s="218">
        <f t="shared" si="39"/>
        <v>0</v>
      </c>
      <c r="BL402" s="18" t="s">
        <v>263</v>
      </c>
      <c r="BM402" s="217" t="s">
        <v>832</v>
      </c>
    </row>
    <row r="403" spans="1:65" s="2" customFormat="1" ht="21.75" customHeight="1">
      <c r="A403" s="35"/>
      <c r="B403" s="36"/>
      <c r="C403" s="263" t="s">
        <v>833</v>
      </c>
      <c r="D403" s="263" t="s">
        <v>339</v>
      </c>
      <c r="E403" s="264" t="s">
        <v>834</v>
      </c>
      <c r="F403" s="265" t="s">
        <v>835</v>
      </c>
      <c r="G403" s="266" t="s">
        <v>192</v>
      </c>
      <c r="H403" s="267">
        <v>2</v>
      </c>
      <c r="I403" s="268"/>
      <c r="J403" s="269">
        <f t="shared" si="30"/>
        <v>0</v>
      </c>
      <c r="K403" s="270"/>
      <c r="L403" s="271"/>
      <c r="M403" s="272" t="s">
        <v>1</v>
      </c>
      <c r="N403" s="273" t="s">
        <v>46</v>
      </c>
      <c r="O403" s="72"/>
      <c r="P403" s="215">
        <f t="shared" si="31"/>
        <v>0</v>
      </c>
      <c r="Q403" s="215">
        <v>2.75E-2</v>
      </c>
      <c r="R403" s="215">
        <f t="shared" si="32"/>
        <v>5.5E-2</v>
      </c>
      <c r="S403" s="215">
        <v>0</v>
      </c>
      <c r="T403" s="216">
        <f t="shared" si="3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360</v>
      </c>
      <c r="AT403" s="217" t="s">
        <v>339</v>
      </c>
      <c r="AU403" s="217" t="s">
        <v>185</v>
      </c>
      <c r="AY403" s="18" t="s">
        <v>177</v>
      </c>
      <c r="BE403" s="218">
        <f t="shared" si="34"/>
        <v>0</v>
      </c>
      <c r="BF403" s="218">
        <f t="shared" si="35"/>
        <v>0</v>
      </c>
      <c r="BG403" s="218">
        <f t="shared" si="36"/>
        <v>0</v>
      </c>
      <c r="BH403" s="218">
        <f t="shared" si="37"/>
        <v>0</v>
      </c>
      <c r="BI403" s="218">
        <f t="shared" si="38"/>
        <v>0</v>
      </c>
      <c r="BJ403" s="18" t="s">
        <v>185</v>
      </c>
      <c r="BK403" s="218">
        <f t="shared" si="39"/>
        <v>0</v>
      </c>
      <c r="BL403" s="18" t="s">
        <v>263</v>
      </c>
      <c r="BM403" s="217" t="s">
        <v>836</v>
      </c>
    </row>
    <row r="404" spans="1:65" s="2" customFormat="1" ht="21.75" customHeight="1">
      <c r="A404" s="35"/>
      <c r="B404" s="36"/>
      <c r="C404" s="263" t="s">
        <v>837</v>
      </c>
      <c r="D404" s="263" t="s">
        <v>339</v>
      </c>
      <c r="E404" s="264" t="s">
        <v>838</v>
      </c>
      <c r="F404" s="265" t="s">
        <v>839</v>
      </c>
      <c r="G404" s="266" t="s">
        <v>192</v>
      </c>
      <c r="H404" s="267">
        <v>1</v>
      </c>
      <c r="I404" s="268"/>
      <c r="J404" s="269">
        <f t="shared" si="30"/>
        <v>0</v>
      </c>
      <c r="K404" s="270"/>
      <c r="L404" s="271"/>
      <c r="M404" s="272" t="s">
        <v>1</v>
      </c>
      <c r="N404" s="273" t="s">
        <v>46</v>
      </c>
      <c r="O404" s="72"/>
      <c r="P404" s="215">
        <f t="shared" si="31"/>
        <v>0</v>
      </c>
      <c r="Q404" s="215">
        <v>2.75E-2</v>
      </c>
      <c r="R404" s="215">
        <f t="shared" si="32"/>
        <v>2.75E-2</v>
      </c>
      <c r="S404" s="215">
        <v>0</v>
      </c>
      <c r="T404" s="216">
        <f t="shared" si="3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360</v>
      </c>
      <c r="AT404" s="217" t="s">
        <v>339</v>
      </c>
      <c r="AU404" s="217" t="s">
        <v>185</v>
      </c>
      <c r="AY404" s="18" t="s">
        <v>177</v>
      </c>
      <c r="BE404" s="218">
        <f t="shared" si="34"/>
        <v>0</v>
      </c>
      <c r="BF404" s="218">
        <f t="shared" si="35"/>
        <v>0</v>
      </c>
      <c r="BG404" s="218">
        <f t="shared" si="36"/>
        <v>0</v>
      </c>
      <c r="BH404" s="218">
        <f t="shared" si="37"/>
        <v>0</v>
      </c>
      <c r="BI404" s="218">
        <f t="shared" si="38"/>
        <v>0</v>
      </c>
      <c r="BJ404" s="18" t="s">
        <v>185</v>
      </c>
      <c r="BK404" s="218">
        <f t="shared" si="39"/>
        <v>0</v>
      </c>
      <c r="BL404" s="18" t="s">
        <v>263</v>
      </c>
      <c r="BM404" s="217" t="s">
        <v>840</v>
      </c>
    </row>
    <row r="405" spans="1:65" s="2" customFormat="1" ht="21.75" customHeight="1">
      <c r="A405" s="35"/>
      <c r="B405" s="36"/>
      <c r="C405" s="205" t="s">
        <v>841</v>
      </c>
      <c r="D405" s="205" t="s">
        <v>180</v>
      </c>
      <c r="E405" s="206" t="s">
        <v>842</v>
      </c>
      <c r="F405" s="207" t="s">
        <v>843</v>
      </c>
      <c r="G405" s="208" t="s">
        <v>192</v>
      </c>
      <c r="H405" s="209">
        <v>1</v>
      </c>
      <c r="I405" s="210"/>
      <c r="J405" s="211">
        <f t="shared" si="30"/>
        <v>0</v>
      </c>
      <c r="K405" s="212"/>
      <c r="L405" s="40"/>
      <c r="M405" s="213" t="s">
        <v>1</v>
      </c>
      <c r="N405" s="214" t="s">
        <v>46</v>
      </c>
      <c r="O405" s="72"/>
      <c r="P405" s="215">
        <f t="shared" si="31"/>
        <v>0</v>
      </c>
      <c r="Q405" s="215">
        <v>0</v>
      </c>
      <c r="R405" s="215">
        <f t="shared" si="32"/>
        <v>0</v>
      </c>
      <c r="S405" s="215">
        <v>0</v>
      </c>
      <c r="T405" s="216">
        <f t="shared" si="3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263</v>
      </c>
      <c r="AT405" s="217" t="s">
        <v>180</v>
      </c>
      <c r="AU405" s="217" t="s">
        <v>185</v>
      </c>
      <c r="AY405" s="18" t="s">
        <v>177</v>
      </c>
      <c r="BE405" s="218">
        <f t="shared" si="34"/>
        <v>0</v>
      </c>
      <c r="BF405" s="218">
        <f t="shared" si="35"/>
        <v>0</v>
      </c>
      <c r="BG405" s="218">
        <f t="shared" si="36"/>
        <v>0</v>
      </c>
      <c r="BH405" s="218">
        <f t="shared" si="37"/>
        <v>0</v>
      </c>
      <c r="BI405" s="218">
        <f t="shared" si="38"/>
        <v>0</v>
      </c>
      <c r="BJ405" s="18" t="s">
        <v>185</v>
      </c>
      <c r="BK405" s="218">
        <f t="shared" si="39"/>
        <v>0</v>
      </c>
      <c r="BL405" s="18" t="s">
        <v>263</v>
      </c>
      <c r="BM405" s="217" t="s">
        <v>844</v>
      </c>
    </row>
    <row r="406" spans="1:65" s="2" customFormat="1" ht="21.75" customHeight="1">
      <c r="A406" s="35"/>
      <c r="B406" s="36"/>
      <c r="C406" s="263" t="s">
        <v>845</v>
      </c>
      <c r="D406" s="263" t="s">
        <v>339</v>
      </c>
      <c r="E406" s="264" t="s">
        <v>846</v>
      </c>
      <c r="F406" s="265" t="s">
        <v>847</v>
      </c>
      <c r="G406" s="266" t="s">
        <v>192</v>
      </c>
      <c r="H406" s="267">
        <v>1</v>
      </c>
      <c r="I406" s="268"/>
      <c r="J406" s="269">
        <f t="shared" si="30"/>
        <v>0</v>
      </c>
      <c r="K406" s="270"/>
      <c r="L406" s="271"/>
      <c r="M406" s="272" t="s">
        <v>1</v>
      </c>
      <c r="N406" s="273" t="s">
        <v>46</v>
      </c>
      <c r="O406" s="72"/>
      <c r="P406" s="215">
        <f t="shared" si="31"/>
        <v>0</v>
      </c>
      <c r="Q406" s="215">
        <v>2.8000000000000001E-2</v>
      </c>
      <c r="R406" s="215">
        <f t="shared" si="32"/>
        <v>2.8000000000000001E-2</v>
      </c>
      <c r="S406" s="215">
        <v>0</v>
      </c>
      <c r="T406" s="216">
        <f t="shared" si="3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17" t="s">
        <v>360</v>
      </c>
      <c r="AT406" s="217" t="s">
        <v>339</v>
      </c>
      <c r="AU406" s="217" t="s">
        <v>185</v>
      </c>
      <c r="AY406" s="18" t="s">
        <v>177</v>
      </c>
      <c r="BE406" s="218">
        <f t="shared" si="34"/>
        <v>0</v>
      </c>
      <c r="BF406" s="218">
        <f t="shared" si="35"/>
        <v>0</v>
      </c>
      <c r="BG406" s="218">
        <f t="shared" si="36"/>
        <v>0</v>
      </c>
      <c r="BH406" s="218">
        <f t="shared" si="37"/>
        <v>0</v>
      </c>
      <c r="BI406" s="218">
        <f t="shared" si="38"/>
        <v>0</v>
      </c>
      <c r="BJ406" s="18" t="s">
        <v>185</v>
      </c>
      <c r="BK406" s="218">
        <f t="shared" si="39"/>
        <v>0</v>
      </c>
      <c r="BL406" s="18" t="s">
        <v>263</v>
      </c>
      <c r="BM406" s="217" t="s">
        <v>848</v>
      </c>
    </row>
    <row r="407" spans="1:65" s="2" customFormat="1" ht="21.75" customHeight="1">
      <c r="A407" s="35"/>
      <c r="B407" s="36"/>
      <c r="C407" s="205" t="s">
        <v>849</v>
      </c>
      <c r="D407" s="205" t="s">
        <v>180</v>
      </c>
      <c r="E407" s="206" t="s">
        <v>850</v>
      </c>
      <c r="F407" s="207" t="s">
        <v>851</v>
      </c>
      <c r="G407" s="208" t="s">
        <v>192</v>
      </c>
      <c r="H407" s="209">
        <v>9</v>
      </c>
      <c r="I407" s="210"/>
      <c r="J407" s="211">
        <f t="shared" si="30"/>
        <v>0</v>
      </c>
      <c r="K407" s="212"/>
      <c r="L407" s="40"/>
      <c r="M407" s="213" t="s">
        <v>1</v>
      </c>
      <c r="N407" s="214" t="s">
        <v>46</v>
      </c>
      <c r="O407" s="72"/>
      <c r="P407" s="215">
        <f t="shared" si="31"/>
        <v>0</v>
      </c>
      <c r="Q407" s="215">
        <v>0</v>
      </c>
      <c r="R407" s="215">
        <f t="shared" si="32"/>
        <v>0</v>
      </c>
      <c r="S407" s="215">
        <v>2.8000000000000001E-2</v>
      </c>
      <c r="T407" s="216">
        <f t="shared" si="33"/>
        <v>0.252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263</v>
      </c>
      <c r="AT407" s="217" t="s">
        <v>180</v>
      </c>
      <c r="AU407" s="217" t="s">
        <v>185</v>
      </c>
      <c r="AY407" s="18" t="s">
        <v>177</v>
      </c>
      <c r="BE407" s="218">
        <f t="shared" si="34"/>
        <v>0</v>
      </c>
      <c r="BF407" s="218">
        <f t="shared" si="35"/>
        <v>0</v>
      </c>
      <c r="BG407" s="218">
        <f t="shared" si="36"/>
        <v>0</v>
      </c>
      <c r="BH407" s="218">
        <f t="shared" si="37"/>
        <v>0</v>
      </c>
      <c r="BI407" s="218">
        <f t="shared" si="38"/>
        <v>0</v>
      </c>
      <c r="BJ407" s="18" t="s">
        <v>185</v>
      </c>
      <c r="BK407" s="218">
        <f t="shared" si="39"/>
        <v>0</v>
      </c>
      <c r="BL407" s="18" t="s">
        <v>263</v>
      </c>
      <c r="BM407" s="217" t="s">
        <v>852</v>
      </c>
    </row>
    <row r="408" spans="1:65" s="13" customFormat="1" ht="10.199999999999999">
      <c r="B408" s="219"/>
      <c r="C408" s="220"/>
      <c r="D408" s="221" t="s">
        <v>187</v>
      </c>
      <c r="E408" s="222" t="s">
        <v>1</v>
      </c>
      <c r="F408" s="223" t="s">
        <v>853</v>
      </c>
      <c r="G408" s="220"/>
      <c r="H408" s="222" t="s">
        <v>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187</v>
      </c>
      <c r="AU408" s="229" t="s">
        <v>185</v>
      </c>
      <c r="AV408" s="13" t="s">
        <v>88</v>
      </c>
      <c r="AW408" s="13" t="s">
        <v>36</v>
      </c>
      <c r="AX408" s="13" t="s">
        <v>80</v>
      </c>
      <c r="AY408" s="229" t="s">
        <v>177</v>
      </c>
    </row>
    <row r="409" spans="1:65" s="14" customFormat="1" ht="10.199999999999999">
      <c r="B409" s="230"/>
      <c r="C409" s="231"/>
      <c r="D409" s="221" t="s">
        <v>187</v>
      </c>
      <c r="E409" s="232" t="s">
        <v>1</v>
      </c>
      <c r="F409" s="233" t="s">
        <v>200</v>
      </c>
      <c r="G409" s="231"/>
      <c r="H409" s="234">
        <v>5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187</v>
      </c>
      <c r="AU409" s="240" t="s">
        <v>185</v>
      </c>
      <c r="AV409" s="14" t="s">
        <v>185</v>
      </c>
      <c r="AW409" s="14" t="s">
        <v>36</v>
      </c>
      <c r="AX409" s="14" t="s">
        <v>80</v>
      </c>
      <c r="AY409" s="240" t="s">
        <v>177</v>
      </c>
    </row>
    <row r="410" spans="1:65" s="13" customFormat="1" ht="10.199999999999999">
      <c r="B410" s="219"/>
      <c r="C410" s="220"/>
      <c r="D410" s="221" t="s">
        <v>187</v>
      </c>
      <c r="E410" s="222" t="s">
        <v>1</v>
      </c>
      <c r="F410" s="223" t="s">
        <v>854</v>
      </c>
      <c r="G410" s="220"/>
      <c r="H410" s="222" t="s">
        <v>1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187</v>
      </c>
      <c r="AU410" s="229" t="s">
        <v>185</v>
      </c>
      <c r="AV410" s="13" t="s">
        <v>88</v>
      </c>
      <c r="AW410" s="13" t="s">
        <v>36</v>
      </c>
      <c r="AX410" s="13" t="s">
        <v>80</v>
      </c>
      <c r="AY410" s="229" t="s">
        <v>177</v>
      </c>
    </row>
    <row r="411" spans="1:65" s="14" customFormat="1" ht="10.199999999999999">
      <c r="B411" s="230"/>
      <c r="C411" s="231"/>
      <c r="D411" s="221" t="s">
        <v>187</v>
      </c>
      <c r="E411" s="232" t="s">
        <v>1</v>
      </c>
      <c r="F411" s="233" t="s">
        <v>184</v>
      </c>
      <c r="G411" s="231"/>
      <c r="H411" s="234">
        <v>4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187</v>
      </c>
      <c r="AU411" s="240" t="s">
        <v>185</v>
      </c>
      <c r="AV411" s="14" t="s">
        <v>185</v>
      </c>
      <c r="AW411" s="14" t="s">
        <v>36</v>
      </c>
      <c r="AX411" s="14" t="s">
        <v>80</v>
      </c>
      <c r="AY411" s="240" t="s">
        <v>177</v>
      </c>
    </row>
    <row r="412" spans="1:65" s="15" customFormat="1" ht="10.199999999999999">
      <c r="B412" s="241"/>
      <c r="C412" s="242"/>
      <c r="D412" s="221" t="s">
        <v>187</v>
      </c>
      <c r="E412" s="243" t="s">
        <v>1</v>
      </c>
      <c r="F412" s="244" t="s">
        <v>217</v>
      </c>
      <c r="G412" s="242"/>
      <c r="H412" s="245">
        <v>9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AT412" s="251" t="s">
        <v>187</v>
      </c>
      <c r="AU412" s="251" t="s">
        <v>185</v>
      </c>
      <c r="AV412" s="15" t="s">
        <v>184</v>
      </c>
      <c r="AW412" s="15" t="s">
        <v>36</v>
      </c>
      <c r="AX412" s="15" t="s">
        <v>88</v>
      </c>
      <c r="AY412" s="251" t="s">
        <v>177</v>
      </c>
    </row>
    <row r="413" spans="1:65" s="2" customFormat="1" ht="21.75" customHeight="1">
      <c r="A413" s="35"/>
      <c r="B413" s="36"/>
      <c r="C413" s="205" t="s">
        <v>855</v>
      </c>
      <c r="D413" s="205" t="s">
        <v>180</v>
      </c>
      <c r="E413" s="206" t="s">
        <v>856</v>
      </c>
      <c r="F413" s="207" t="s">
        <v>857</v>
      </c>
      <c r="G413" s="208" t="s">
        <v>426</v>
      </c>
      <c r="H413" s="274"/>
      <c r="I413" s="210"/>
      <c r="J413" s="211">
        <f>ROUND(I413*H413,2)</f>
        <v>0</v>
      </c>
      <c r="K413" s="212"/>
      <c r="L413" s="40"/>
      <c r="M413" s="213" t="s">
        <v>1</v>
      </c>
      <c r="N413" s="214" t="s">
        <v>46</v>
      </c>
      <c r="O413" s="72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263</v>
      </c>
      <c r="AT413" s="217" t="s">
        <v>180</v>
      </c>
      <c r="AU413" s="217" t="s">
        <v>185</v>
      </c>
      <c r="AY413" s="18" t="s">
        <v>177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185</v>
      </c>
      <c r="BK413" s="218">
        <f>ROUND(I413*H413,2)</f>
        <v>0</v>
      </c>
      <c r="BL413" s="18" t="s">
        <v>263</v>
      </c>
      <c r="BM413" s="217" t="s">
        <v>858</v>
      </c>
    </row>
    <row r="414" spans="1:65" s="12" customFormat="1" ht="22.8" customHeight="1">
      <c r="B414" s="189"/>
      <c r="C414" s="190"/>
      <c r="D414" s="191" t="s">
        <v>79</v>
      </c>
      <c r="E414" s="203" t="s">
        <v>859</v>
      </c>
      <c r="F414" s="203" t="s">
        <v>860</v>
      </c>
      <c r="G414" s="190"/>
      <c r="H414" s="190"/>
      <c r="I414" s="193"/>
      <c r="J414" s="204">
        <f>BK414</f>
        <v>0</v>
      </c>
      <c r="K414" s="190"/>
      <c r="L414" s="195"/>
      <c r="M414" s="196"/>
      <c r="N414" s="197"/>
      <c r="O414" s="197"/>
      <c r="P414" s="198">
        <f>SUM(P415:P426)</f>
        <v>0</v>
      </c>
      <c r="Q414" s="197"/>
      <c r="R414" s="198">
        <f>SUM(R415:R426)</f>
        <v>0.16834799999999997</v>
      </c>
      <c r="S414" s="197"/>
      <c r="T414" s="199">
        <f>SUM(T415:T426)</f>
        <v>0</v>
      </c>
      <c r="AR414" s="200" t="s">
        <v>185</v>
      </c>
      <c r="AT414" s="201" t="s">
        <v>79</v>
      </c>
      <c r="AU414" s="201" t="s">
        <v>88</v>
      </c>
      <c r="AY414" s="200" t="s">
        <v>177</v>
      </c>
      <c r="BK414" s="202">
        <f>SUM(BK415:BK426)</f>
        <v>0</v>
      </c>
    </row>
    <row r="415" spans="1:65" s="2" customFormat="1" ht="21.75" customHeight="1">
      <c r="A415" s="35"/>
      <c r="B415" s="36"/>
      <c r="C415" s="205" t="s">
        <v>861</v>
      </c>
      <c r="D415" s="205" t="s">
        <v>180</v>
      </c>
      <c r="E415" s="206" t="s">
        <v>862</v>
      </c>
      <c r="F415" s="207" t="s">
        <v>863</v>
      </c>
      <c r="G415" s="208" t="s">
        <v>203</v>
      </c>
      <c r="H415" s="209">
        <v>0.9</v>
      </c>
      <c r="I415" s="210"/>
      <c r="J415" s="211">
        <f>ROUND(I415*H415,2)</f>
        <v>0</v>
      </c>
      <c r="K415" s="212"/>
      <c r="L415" s="40"/>
      <c r="M415" s="213" t="s">
        <v>1</v>
      </c>
      <c r="N415" s="214" t="s">
        <v>46</v>
      </c>
      <c r="O415" s="72"/>
      <c r="P415" s="215">
        <f>O415*H415</f>
        <v>0</v>
      </c>
      <c r="Q415" s="215">
        <v>3.7399999999999998E-3</v>
      </c>
      <c r="R415" s="215">
        <f>Q415*H415</f>
        <v>3.3660000000000001E-3</v>
      </c>
      <c r="S415" s="215">
        <v>0</v>
      </c>
      <c r="T415" s="216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17" t="s">
        <v>263</v>
      </c>
      <c r="AT415" s="217" t="s">
        <v>180</v>
      </c>
      <c r="AU415" s="217" t="s">
        <v>185</v>
      </c>
      <c r="AY415" s="18" t="s">
        <v>177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8" t="s">
        <v>185</v>
      </c>
      <c r="BK415" s="218">
        <f>ROUND(I415*H415,2)</f>
        <v>0</v>
      </c>
      <c r="BL415" s="18" t="s">
        <v>263</v>
      </c>
      <c r="BM415" s="217" t="s">
        <v>864</v>
      </c>
    </row>
    <row r="416" spans="1:65" s="13" customFormat="1" ht="20.399999999999999">
      <c r="B416" s="219"/>
      <c r="C416" s="220"/>
      <c r="D416" s="221" t="s">
        <v>187</v>
      </c>
      <c r="E416" s="222" t="s">
        <v>1</v>
      </c>
      <c r="F416" s="223" t="s">
        <v>865</v>
      </c>
      <c r="G416" s="220"/>
      <c r="H416" s="222" t="s">
        <v>1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187</v>
      </c>
      <c r="AU416" s="229" t="s">
        <v>185</v>
      </c>
      <c r="AV416" s="13" t="s">
        <v>88</v>
      </c>
      <c r="AW416" s="13" t="s">
        <v>36</v>
      </c>
      <c r="AX416" s="13" t="s">
        <v>80</v>
      </c>
      <c r="AY416" s="229" t="s">
        <v>177</v>
      </c>
    </row>
    <row r="417" spans="1:65" s="14" customFormat="1" ht="10.199999999999999">
      <c r="B417" s="230"/>
      <c r="C417" s="231"/>
      <c r="D417" s="221" t="s">
        <v>187</v>
      </c>
      <c r="E417" s="232" t="s">
        <v>1</v>
      </c>
      <c r="F417" s="233" t="s">
        <v>866</v>
      </c>
      <c r="G417" s="231"/>
      <c r="H417" s="234">
        <v>0.9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187</v>
      </c>
      <c r="AU417" s="240" t="s">
        <v>185</v>
      </c>
      <c r="AV417" s="14" t="s">
        <v>185</v>
      </c>
      <c r="AW417" s="14" t="s">
        <v>36</v>
      </c>
      <c r="AX417" s="14" t="s">
        <v>88</v>
      </c>
      <c r="AY417" s="240" t="s">
        <v>177</v>
      </c>
    </row>
    <row r="418" spans="1:65" s="2" customFormat="1" ht="21.75" customHeight="1">
      <c r="A418" s="35"/>
      <c r="B418" s="36"/>
      <c r="C418" s="205" t="s">
        <v>867</v>
      </c>
      <c r="D418" s="205" t="s">
        <v>180</v>
      </c>
      <c r="E418" s="206" t="s">
        <v>868</v>
      </c>
      <c r="F418" s="207" t="s">
        <v>869</v>
      </c>
      <c r="G418" s="208" t="s">
        <v>210</v>
      </c>
      <c r="H418" s="209">
        <v>5.0999999999999996</v>
      </c>
      <c r="I418" s="210"/>
      <c r="J418" s="211">
        <f>ROUND(I418*H418,2)</f>
        <v>0</v>
      </c>
      <c r="K418" s="212"/>
      <c r="L418" s="40"/>
      <c r="M418" s="213" t="s">
        <v>1</v>
      </c>
      <c r="N418" s="214" t="s">
        <v>46</v>
      </c>
      <c r="O418" s="72"/>
      <c r="P418" s="215">
        <f>O418*H418</f>
        <v>0</v>
      </c>
      <c r="Q418" s="215">
        <v>3.6700000000000001E-3</v>
      </c>
      <c r="R418" s="215">
        <f>Q418*H418</f>
        <v>1.8716999999999998E-2</v>
      </c>
      <c r="S418" s="215">
        <v>0</v>
      </c>
      <c r="T418" s="216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17" t="s">
        <v>263</v>
      </c>
      <c r="AT418" s="217" t="s">
        <v>180</v>
      </c>
      <c r="AU418" s="217" t="s">
        <v>185</v>
      </c>
      <c r="AY418" s="18" t="s">
        <v>177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8" t="s">
        <v>185</v>
      </c>
      <c r="BK418" s="218">
        <f>ROUND(I418*H418,2)</f>
        <v>0</v>
      </c>
      <c r="BL418" s="18" t="s">
        <v>263</v>
      </c>
      <c r="BM418" s="217" t="s">
        <v>870</v>
      </c>
    </row>
    <row r="419" spans="1:65" s="14" customFormat="1" ht="10.199999999999999">
      <c r="B419" s="230"/>
      <c r="C419" s="231"/>
      <c r="D419" s="221" t="s">
        <v>187</v>
      </c>
      <c r="E419" s="232" t="s">
        <v>1</v>
      </c>
      <c r="F419" s="233" t="s">
        <v>871</v>
      </c>
      <c r="G419" s="231"/>
      <c r="H419" s="234">
        <v>5.0999999999999996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187</v>
      </c>
      <c r="AU419" s="240" t="s">
        <v>185</v>
      </c>
      <c r="AV419" s="14" t="s">
        <v>185</v>
      </c>
      <c r="AW419" s="14" t="s">
        <v>36</v>
      </c>
      <c r="AX419" s="14" t="s">
        <v>80</v>
      </c>
      <c r="AY419" s="240" t="s">
        <v>177</v>
      </c>
    </row>
    <row r="420" spans="1:65" s="15" customFormat="1" ht="10.199999999999999">
      <c r="B420" s="241"/>
      <c r="C420" s="242"/>
      <c r="D420" s="221" t="s">
        <v>187</v>
      </c>
      <c r="E420" s="243" t="s">
        <v>1</v>
      </c>
      <c r="F420" s="244" t="s">
        <v>217</v>
      </c>
      <c r="G420" s="242"/>
      <c r="H420" s="245">
        <v>5.0999999999999996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AT420" s="251" t="s">
        <v>187</v>
      </c>
      <c r="AU420" s="251" t="s">
        <v>185</v>
      </c>
      <c r="AV420" s="15" t="s">
        <v>184</v>
      </c>
      <c r="AW420" s="15" t="s">
        <v>36</v>
      </c>
      <c r="AX420" s="15" t="s">
        <v>88</v>
      </c>
      <c r="AY420" s="251" t="s">
        <v>177</v>
      </c>
    </row>
    <row r="421" spans="1:65" s="2" customFormat="1" ht="21.75" customHeight="1">
      <c r="A421" s="35"/>
      <c r="B421" s="36"/>
      <c r="C421" s="263" t="s">
        <v>872</v>
      </c>
      <c r="D421" s="263" t="s">
        <v>339</v>
      </c>
      <c r="E421" s="264" t="s">
        <v>873</v>
      </c>
      <c r="F421" s="265" t="s">
        <v>1070</v>
      </c>
      <c r="G421" s="266" t="s">
        <v>210</v>
      </c>
      <c r="H421" s="267">
        <v>6</v>
      </c>
      <c r="I421" s="268"/>
      <c r="J421" s="269">
        <f>ROUND(I421*H421,2)</f>
        <v>0</v>
      </c>
      <c r="K421" s="270"/>
      <c r="L421" s="271"/>
      <c r="M421" s="272" t="s">
        <v>1</v>
      </c>
      <c r="N421" s="273" t="s">
        <v>46</v>
      </c>
      <c r="O421" s="72"/>
      <c r="P421" s="215">
        <f>O421*H421</f>
        <v>0</v>
      </c>
      <c r="Q421" s="215">
        <v>1.7999999999999999E-2</v>
      </c>
      <c r="R421" s="215">
        <f>Q421*H421</f>
        <v>0.10799999999999998</v>
      </c>
      <c r="S421" s="215">
        <v>0</v>
      </c>
      <c r="T421" s="216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7" t="s">
        <v>360</v>
      </c>
      <c r="AT421" s="217" t="s">
        <v>339</v>
      </c>
      <c r="AU421" s="217" t="s">
        <v>185</v>
      </c>
      <c r="AY421" s="18" t="s">
        <v>177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185</v>
      </c>
      <c r="BK421" s="218">
        <f>ROUND(I421*H421,2)</f>
        <v>0</v>
      </c>
      <c r="BL421" s="18" t="s">
        <v>263</v>
      </c>
      <c r="BM421" s="217" t="s">
        <v>875</v>
      </c>
    </row>
    <row r="422" spans="1:65" s="14" customFormat="1" ht="20.399999999999999">
      <c r="B422" s="230"/>
      <c r="C422" s="231"/>
      <c r="D422" s="221" t="s">
        <v>187</v>
      </c>
      <c r="E422" s="231"/>
      <c r="F422" s="233" t="s">
        <v>876</v>
      </c>
      <c r="G422" s="231"/>
      <c r="H422" s="234">
        <v>6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187</v>
      </c>
      <c r="AU422" s="240" t="s">
        <v>185</v>
      </c>
      <c r="AV422" s="14" t="s">
        <v>185</v>
      </c>
      <c r="AW422" s="14" t="s">
        <v>4</v>
      </c>
      <c r="AX422" s="14" t="s">
        <v>88</v>
      </c>
      <c r="AY422" s="240" t="s">
        <v>177</v>
      </c>
    </row>
    <row r="423" spans="1:65" s="2" customFormat="1" ht="16.5" customHeight="1">
      <c r="A423" s="35"/>
      <c r="B423" s="36"/>
      <c r="C423" s="205" t="s">
        <v>877</v>
      </c>
      <c r="D423" s="205" t="s">
        <v>180</v>
      </c>
      <c r="E423" s="206" t="s">
        <v>878</v>
      </c>
      <c r="F423" s="207" t="s">
        <v>879</v>
      </c>
      <c r="G423" s="208" t="s">
        <v>210</v>
      </c>
      <c r="H423" s="209">
        <v>5.0999999999999996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46</v>
      </c>
      <c r="O423" s="72"/>
      <c r="P423" s="215">
        <f>O423*H423</f>
        <v>0</v>
      </c>
      <c r="Q423" s="215">
        <v>2.9999999999999997E-4</v>
      </c>
      <c r="R423" s="215">
        <f>Q423*H423</f>
        <v>1.5299999999999997E-3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263</v>
      </c>
      <c r="AT423" s="217" t="s">
        <v>180</v>
      </c>
      <c r="AU423" s="217" t="s">
        <v>185</v>
      </c>
      <c r="AY423" s="18" t="s">
        <v>177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185</v>
      </c>
      <c r="BK423" s="218">
        <f>ROUND(I423*H423,2)</f>
        <v>0</v>
      </c>
      <c r="BL423" s="18" t="s">
        <v>263</v>
      </c>
      <c r="BM423" s="217" t="s">
        <v>880</v>
      </c>
    </row>
    <row r="424" spans="1:65" s="2" customFormat="1" ht="16.5" customHeight="1">
      <c r="A424" s="35"/>
      <c r="B424" s="36"/>
      <c r="C424" s="205" t="s">
        <v>881</v>
      </c>
      <c r="D424" s="205" t="s">
        <v>180</v>
      </c>
      <c r="E424" s="206" t="s">
        <v>882</v>
      </c>
      <c r="F424" s="207" t="s">
        <v>883</v>
      </c>
      <c r="G424" s="208" t="s">
        <v>203</v>
      </c>
      <c r="H424" s="209">
        <v>9</v>
      </c>
      <c r="I424" s="210"/>
      <c r="J424" s="211">
        <f>ROUND(I424*H424,2)</f>
        <v>0</v>
      </c>
      <c r="K424" s="212"/>
      <c r="L424" s="40"/>
      <c r="M424" s="213" t="s">
        <v>1</v>
      </c>
      <c r="N424" s="214" t="s">
        <v>46</v>
      </c>
      <c r="O424" s="72"/>
      <c r="P424" s="215">
        <f>O424*H424</f>
        <v>0</v>
      </c>
      <c r="Q424" s="215">
        <v>3.0000000000000001E-5</v>
      </c>
      <c r="R424" s="215">
        <f>Q424*H424</f>
        <v>2.7E-4</v>
      </c>
      <c r="S424" s="215">
        <v>0</v>
      </c>
      <c r="T424" s="21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7" t="s">
        <v>263</v>
      </c>
      <c r="AT424" s="217" t="s">
        <v>180</v>
      </c>
      <c r="AU424" s="217" t="s">
        <v>185</v>
      </c>
      <c r="AY424" s="18" t="s">
        <v>177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185</v>
      </c>
      <c r="BK424" s="218">
        <f>ROUND(I424*H424,2)</f>
        <v>0</v>
      </c>
      <c r="BL424" s="18" t="s">
        <v>263</v>
      </c>
      <c r="BM424" s="217" t="s">
        <v>884</v>
      </c>
    </row>
    <row r="425" spans="1:65" s="2" customFormat="1" ht="21.75" customHeight="1">
      <c r="A425" s="35"/>
      <c r="B425" s="36"/>
      <c r="C425" s="205" t="s">
        <v>885</v>
      </c>
      <c r="D425" s="205" t="s">
        <v>180</v>
      </c>
      <c r="E425" s="206" t="s">
        <v>886</v>
      </c>
      <c r="F425" s="207" t="s">
        <v>887</v>
      </c>
      <c r="G425" s="208" t="s">
        <v>210</v>
      </c>
      <c r="H425" s="209">
        <v>5.0999999999999996</v>
      </c>
      <c r="I425" s="210"/>
      <c r="J425" s="211">
        <f>ROUND(I425*H425,2)</f>
        <v>0</v>
      </c>
      <c r="K425" s="212"/>
      <c r="L425" s="40"/>
      <c r="M425" s="213" t="s">
        <v>1</v>
      </c>
      <c r="N425" s="214" t="s">
        <v>46</v>
      </c>
      <c r="O425" s="72"/>
      <c r="P425" s="215">
        <f>O425*H425</f>
        <v>0</v>
      </c>
      <c r="Q425" s="215">
        <v>7.1500000000000001E-3</v>
      </c>
      <c r="R425" s="215">
        <f>Q425*H425</f>
        <v>3.6464999999999997E-2</v>
      </c>
      <c r="S425" s="215">
        <v>0</v>
      </c>
      <c r="T425" s="216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17" t="s">
        <v>263</v>
      </c>
      <c r="AT425" s="217" t="s">
        <v>180</v>
      </c>
      <c r="AU425" s="217" t="s">
        <v>185</v>
      </c>
      <c r="AY425" s="18" t="s">
        <v>177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8" t="s">
        <v>185</v>
      </c>
      <c r="BK425" s="218">
        <f>ROUND(I425*H425,2)</f>
        <v>0</v>
      </c>
      <c r="BL425" s="18" t="s">
        <v>263</v>
      </c>
      <c r="BM425" s="217" t="s">
        <v>888</v>
      </c>
    </row>
    <row r="426" spans="1:65" s="2" customFormat="1" ht="21.75" customHeight="1">
      <c r="A426" s="35"/>
      <c r="B426" s="36"/>
      <c r="C426" s="205" t="s">
        <v>889</v>
      </c>
      <c r="D426" s="205" t="s">
        <v>180</v>
      </c>
      <c r="E426" s="206" t="s">
        <v>890</v>
      </c>
      <c r="F426" s="207" t="s">
        <v>891</v>
      </c>
      <c r="G426" s="208" t="s">
        <v>426</v>
      </c>
      <c r="H426" s="274"/>
      <c r="I426" s="210"/>
      <c r="J426" s="211">
        <f>ROUND(I426*H426,2)</f>
        <v>0</v>
      </c>
      <c r="K426" s="212"/>
      <c r="L426" s="40"/>
      <c r="M426" s="213" t="s">
        <v>1</v>
      </c>
      <c r="N426" s="214" t="s">
        <v>46</v>
      </c>
      <c r="O426" s="72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7" t="s">
        <v>263</v>
      </c>
      <c r="AT426" s="217" t="s">
        <v>180</v>
      </c>
      <c r="AU426" s="217" t="s">
        <v>185</v>
      </c>
      <c r="AY426" s="18" t="s">
        <v>177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185</v>
      </c>
      <c r="BK426" s="218">
        <f>ROUND(I426*H426,2)</f>
        <v>0</v>
      </c>
      <c r="BL426" s="18" t="s">
        <v>263</v>
      </c>
      <c r="BM426" s="217" t="s">
        <v>892</v>
      </c>
    </row>
    <row r="427" spans="1:65" s="12" customFormat="1" ht="22.8" customHeight="1">
      <c r="B427" s="189"/>
      <c r="C427" s="190"/>
      <c r="D427" s="191" t="s">
        <v>79</v>
      </c>
      <c r="E427" s="203" t="s">
        <v>893</v>
      </c>
      <c r="F427" s="203" t="s">
        <v>894</v>
      </c>
      <c r="G427" s="190"/>
      <c r="H427" s="190"/>
      <c r="I427" s="193"/>
      <c r="J427" s="204">
        <f>BK427</f>
        <v>0</v>
      </c>
      <c r="K427" s="190"/>
      <c r="L427" s="195"/>
      <c r="M427" s="196"/>
      <c r="N427" s="197"/>
      <c r="O427" s="197"/>
      <c r="P427" s="198">
        <f>SUM(P428:P441)</f>
        <v>0</v>
      </c>
      <c r="Q427" s="197"/>
      <c r="R427" s="198">
        <f>SUM(R428:R441)</f>
        <v>0.13406020000000002</v>
      </c>
      <c r="S427" s="197"/>
      <c r="T427" s="199">
        <f>SUM(T428:T441)</f>
        <v>0</v>
      </c>
      <c r="AR427" s="200" t="s">
        <v>185</v>
      </c>
      <c r="AT427" s="201" t="s">
        <v>79</v>
      </c>
      <c r="AU427" s="201" t="s">
        <v>88</v>
      </c>
      <c r="AY427" s="200" t="s">
        <v>177</v>
      </c>
      <c r="BK427" s="202">
        <f>SUM(BK428:BK441)</f>
        <v>0</v>
      </c>
    </row>
    <row r="428" spans="1:65" s="2" customFormat="1" ht="21.75" customHeight="1">
      <c r="A428" s="35"/>
      <c r="B428" s="36"/>
      <c r="C428" s="205" t="s">
        <v>895</v>
      </c>
      <c r="D428" s="205" t="s">
        <v>180</v>
      </c>
      <c r="E428" s="206" t="s">
        <v>896</v>
      </c>
      <c r="F428" s="207" t="s">
        <v>897</v>
      </c>
      <c r="G428" s="208" t="s">
        <v>210</v>
      </c>
      <c r="H428" s="209">
        <v>42.7</v>
      </c>
      <c r="I428" s="210"/>
      <c r="J428" s="211">
        <f>ROUND(I428*H428,2)</f>
        <v>0</v>
      </c>
      <c r="K428" s="212"/>
      <c r="L428" s="40"/>
      <c r="M428" s="213" t="s">
        <v>1</v>
      </c>
      <c r="N428" s="214" t="s">
        <v>46</v>
      </c>
      <c r="O428" s="72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7" t="s">
        <v>263</v>
      </c>
      <c r="AT428" s="217" t="s">
        <v>180</v>
      </c>
      <c r="AU428" s="217" t="s">
        <v>185</v>
      </c>
      <c r="AY428" s="18" t="s">
        <v>177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185</v>
      </c>
      <c r="BK428" s="218">
        <f>ROUND(I428*H428,2)</f>
        <v>0</v>
      </c>
      <c r="BL428" s="18" t="s">
        <v>263</v>
      </c>
      <c r="BM428" s="217" t="s">
        <v>898</v>
      </c>
    </row>
    <row r="429" spans="1:65" s="2" customFormat="1" ht="16.5" customHeight="1">
      <c r="A429" s="35"/>
      <c r="B429" s="36"/>
      <c r="C429" s="205" t="s">
        <v>899</v>
      </c>
      <c r="D429" s="205" t="s">
        <v>180</v>
      </c>
      <c r="E429" s="206" t="s">
        <v>900</v>
      </c>
      <c r="F429" s="207" t="s">
        <v>901</v>
      </c>
      <c r="G429" s="208" t="s">
        <v>210</v>
      </c>
      <c r="H429" s="209">
        <v>42.7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46</v>
      </c>
      <c r="O429" s="72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263</v>
      </c>
      <c r="AT429" s="217" t="s">
        <v>180</v>
      </c>
      <c r="AU429" s="217" t="s">
        <v>185</v>
      </c>
      <c r="AY429" s="18" t="s">
        <v>177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185</v>
      </c>
      <c r="BK429" s="218">
        <f>ROUND(I429*H429,2)</f>
        <v>0</v>
      </c>
      <c r="BL429" s="18" t="s">
        <v>263</v>
      </c>
      <c r="BM429" s="217" t="s">
        <v>902</v>
      </c>
    </row>
    <row r="430" spans="1:65" s="2" customFormat="1" ht="21.75" customHeight="1">
      <c r="A430" s="35"/>
      <c r="B430" s="36"/>
      <c r="C430" s="205" t="s">
        <v>903</v>
      </c>
      <c r="D430" s="205" t="s">
        <v>180</v>
      </c>
      <c r="E430" s="206" t="s">
        <v>904</v>
      </c>
      <c r="F430" s="207" t="s">
        <v>905</v>
      </c>
      <c r="G430" s="208" t="s">
        <v>210</v>
      </c>
      <c r="H430" s="209">
        <v>42.7</v>
      </c>
      <c r="I430" s="210"/>
      <c r="J430" s="211">
        <f>ROUND(I430*H430,2)</f>
        <v>0</v>
      </c>
      <c r="K430" s="212"/>
      <c r="L430" s="40"/>
      <c r="M430" s="213" t="s">
        <v>1</v>
      </c>
      <c r="N430" s="214" t="s">
        <v>46</v>
      </c>
      <c r="O430" s="72"/>
      <c r="P430" s="215">
        <f>O430*H430</f>
        <v>0</v>
      </c>
      <c r="Q430" s="215">
        <v>3.0000000000000001E-5</v>
      </c>
      <c r="R430" s="215">
        <f>Q430*H430</f>
        <v>1.281E-3</v>
      </c>
      <c r="S430" s="215">
        <v>0</v>
      </c>
      <c r="T430" s="216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17" t="s">
        <v>263</v>
      </c>
      <c r="AT430" s="217" t="s">
        <v>180</v>
      </c>
      <c r="AU430" s="217" t="s">
        <v>185</v>
      </c>
      <c r="AY430" s="18" t="s">
        <v>177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8" t="s">
        <v>185</v>
      </c>
      <c r="BK430" s="218">
        <f>ROUND(I430*H430,2)</f>
        <v>0</v>
      </c>
      <c r="BL430" s="18" t="s">
        <v>263</v>
      </c>
      <c r="BM430" s="217" t="s">
        <v>906</v>
      </c>
    </row>
    <row r="431" spans="1:65" s="2" customFormat="1" ht="16.5" customHeight="1">
      <c r="A431" s="35"/>
      <c r="B431" s="36"/>
      <c r="C431" s="205" t="s">
        <v>907</v>
      </c>
      <c r="D431" s="205" t="s">
        <v>180</v>
      </c>
      <c r="E431" s="206" t="s">
        <v>908</v>
      </c>
      <c r="F431" s="207" t="s">
        <v>909</v>
      </c>
      <c r="G431" s="208" t="s">
        <v>210</v>
      </c>
      <c r="H431" s="209">
        <v>35.700000000000003</v>
      </c>
      <c r="I431" s="210"/>
      <c r="J431" s="211">
        <f>ROUND(I431*H431,2)</f>
        <v>0</v>
      </c>
      <c r="K431" s="212"/>
      <c r="L431" s="40"/>
      <c r="M431" s="213" t="s">
        <v>1</v>
      </c>
      <c r="N431" s="214" t="s">
        <v>46</v>
      </c>
      <c r="O431" s="72"/>
      <c r="P431" s="215">
        <f>O431*H431</f>
        <v>0</v>
      </c>
      <c r="Q431" s="215">
        <v>2.9999999999999997E-4</v>
      </c>
      <c r="R431" s="215">
        <f>Q431*H431</f>
        <v>1.0710000000000001E-2</v>
      </c>
      <c r="S431" s="215">
        <v>0</v>
      </c>
      <c r="T431" s="21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7" t="s">
        <v>263</v>
      </c>
      <c r="AT431" s="217" t="s">
        <v>180</v>
      </c>
      <c r="AU431" s="217" t="s">
        <v>185</v>
      </c>
      <c r="AY431" s="18" t="s">
        <v>177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185</v>
      </c>
      <c r="BK431" s="218">
        <f>ROUND(I431*H431,2)</f>
        <v>0</v>
      </c>
      <c r="BL431" s="18" t="s">
        <v>263</v>
      </c>
      <c r="BM431" s="217" t="s">
        <v>910</v>
      </c>
    </row>
    <row r="432" spans="1:65" s="14" customFormat="1" ht="10.199999999999999">
      <c r="B432" s="230"/>
      <c r="C432" s="231"/>
      <c r="D432" s="221" t="s">
        <v>187</v>
      </c>
      <c r="E432" s="232" t="s">
        <v>1</v>
      </c>
      <c r="F432" s="233" t="s">
        <v>259</v>
      </c>
      <c r="G432" s="231"/>
      <c r="H432" s="234">
        <v>35.700000000000003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187</v>
      </c>
      <c r="AU432" s="240" t="s">
        <v>185</v>
      </c>
      <c r="AV432" s="14" t="s">
        <v>185</v>
      </c>
      <c r="AW432" s="14" t="s">
        <v>36</v>
      </c>
      <c r="AX432" s="14" t="s">
        <v>88</v>
      </c>
      <c r="AY432" s="240" t="s">
        <v>177</v>
      </c>
    </row>
    <row r="433" spans="1:65" s="2" customFormat="1" ht="33" customHeight="1">
      <c r="A433" s="35"/>
      <c r="B433" s="36"/>
      <c r="C433" s="263" t="s">
        <v>911</v>
      </c>
      <c r="D433" s="263" t="s">
        <v>339</v>
      </c>
      <c r="E433" s="264" t="s">
        <v>912</v>
      </c>
      <c r="F433" s="265" t="s">
        <v>913</v>
      </c>
      <c r="G433" s="266" t="s">
        <v>210</v>
      </c>
      <c r="H433" s="267">
        <v>39.270000000000003</v>
      </c>
      <c r="I433" s="268"/>
      <c r="J433" s="269">
        <f>ROUND(I433*H433,2)</f>
        <v>0</v>
      </c>
      <c r="K433" s="270"/>
      <c r="L433" s="271"/>
      <c r="M433" s="272" t="s">
        <v>1</v>
      </c>
      <c r="N433" s="273" t="s">
        <v>46</v>
      </c>
      <c r="O433" s="72"/>
      <c r="P433" s="215">
        <f>O433*H433</f>
        <v>0</v>
      </c>
      <c r="Q433" s="215">
        <v>2.8700000000000002E-3</v>
      </c>
      <c r="R433" s="215">
        <f>Q433*H433</f>
        <v>0.11270490000000001</v>
      </c>
      <c r="S433" s="215">
        <v>0</v>
      </c>
      <c r="T433" s="21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360</v>
      </c>
      <c r="AT433" s="217" t="s">
        <v>339</v>
      </c>
      <c r="AU433" s="217" t="s">
        <v>185</v>
      </c>
      <c r="AY433" s="18" t="s">
        <v>177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185</v>
      </c>
      <c r="BK433" s="218">
        <f>ROUND(I433*H433,2)</f>
        <v>0</v>
      </c>
      <c r="BL433" s="18" t="s">
        <v>263</v>
      </c>
      <c r="BM433" s="217" t="s">
        <v>914</v>
      </c>
    </row>
    <row r="434" spans="1:65" s="14" customFormat="1" ht="10.199999999999999">
      <c r="B434" s="230"/>
      <c r="C434" s="231"/>
      <c r="D434" s="221" t="s">
        <v>187</v>
      </c>
      <c r="E434" s="231"/>
      <c r="F434" s="233" t="s">
        <v>915</v>
      </c>
      <c r="G434" s="231"/>
      <c r="H434" s="234">
        <v>39.270000000000003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187</v>
      </c>
      <c r="AU434" s="240" t="s">
        <v>185</v>
      </c>
      <c r="AV434" s="14" t="s">
        <v>185</v>
      </c>
      <c r="AW434" s="14" t="s">
        <v>4</v>
      </c>
      <c r="AX434" s="14" t="s">
        <v>88</v>
      </c>
      <c r="AY434" s="240" t="s">
        <v>177</v>
      </c>
    </row>
    <row r="435" spans="1:65" s="2" customFormat="1" ht="16.5" customHeight="1">
      <c r="A435" s="35"/>
      <c r="B435" s="36"/>
      <c r="C435" s="205" t="s">
        <v>916</v>
      </c>
      <c r="D435" s="205" t="s">
        <v>180</v>
      </c>
      <c r="E435" s="206" t="s">
        <v>917</v>
      </c>
      <c r="F435" s="207" t="s">
        <v>918</v>
      </c>
      <c r="G435" s="208" t="s">
        <v>203</v>
      </c>
      <c r="H435" s="209">
        <v>48.5</v>
      </c>
      <c r="I435" s="210"/>
      <c r="J435" s="211">
        <f>ROUND(I435*H435,2)</f>
        <v>0</v>
      </c>
      <c r="K435" s="212"/>
      <c r="L435" s="40"/>
      <c r="M435" s="213" t="s">
        <v>1</v>
      </c>
      <c r="N435" s="214" t="s">
        <v>46</v>
      </c>
      <c r="O435" s="72"/>
      <c r="P435" s="215">
        <f>O435*H435</f>
        <v>0</v>
      </c>
      <c r="Q435" s="215">
        <v>2.0000000000000002E-5</v>
      </c>
      <c r="R435" s="215">
        <f>Q435*H435</f>
        <v>9.7000000000000005E-4</v>
      </c>
      <c r="S435" s="215">
        <v>0</v>
      </c>
      <c r="T435" s="21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7" t="s">
        <v>263</v>
      </c>
      <c r="AT435" s="217" t="s">
        <v>180</v>
      </c>
      <c r="AU435" s="217" t="s">
        <v>185</v>
      </c>
      <c r="AY435" s="18" t="s">
        <v>177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185</v>
      </c>
      <c r="BK435" s="218">
        <f>ROUND(I435*H435,2)</f>
        <v>0</v>
      </c>
      <c r="BL435" s="18" t="s">
        <v>263</v>
      </c>
      <c r="BM435" s="217" t="s">
        <v>919</v>
      </c>
    </row>
    <row r="436" spans="1:65" s="14" customFormat="1" ht="10.199999999999999">
      <c r="B436" s="230"/>
      <c r="C436" s="231"/>
      <c r="D436" s="221" t="s">
        <v>187</v>
      </c>
      <c r="E436" s="232" t="s">
        <v>1</v>
      </c>
      <c r="F436" s="233" t="s">
        <v>920</v>
      </c>
      <c r="G436" s="231"/>
      <c r="H436" s="234">
        <v>48.5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187</v>
      </c>
      <c r="AU436" s="240" t="s">
        <v>185</v>
      </c>
      <c r="AV436" s="14" t="s">
        <v>185</v>
      </c>
      <c r="AW436" s="14" t="s">
        <v>36</v>
      </c>
      <c r="AX436" s="14" t="s">
        <v>88</v>
      </c>
      <c r="AY436" s="240" t="s">
        <v>177</v>
      </c>
    </row>
    <row r="437" spans="1:65" s="2" customFormat="1" ht="16.5" customHeight="1">
      <c r="A437" s="35"/>
      <c r="B437" s="36"/>
      <c r="C437" s="263" t="s">
        <v>921</v>
      </c>
      <c r="D437" s="263" t="s">
        <v>339</v>
      </c>
      <c r="E437" s="264" t="s">
        <v>922</v>
      </c>
      <c r="F437" s="265" t="s">
        <v>923</v>
      </c>
      <c r="G437" s="266" t="s">
        <v>192</v>
      </c>
      <c r="H437" s="267">
        <v>55.962000000000003</v>
      </c>
      <c r="I437" s="268"/>
      <c r="J437" s="269">
        <f>ROUND(I437*H437,2)</f>
        <v>0</v>
      </c>
      <c r="K437" s="270"/>
      <c r="L437" s="271"/>
      <c r="M437" s="272" t="s">
        <v>1</v>
      </c>
      <c r="N437" s="273" t="s">
        <v>46</v>
      </c>
      <c r="O437" s="72"/>
      <c r="P437" s="215">
        <f>O437*H437</f>
        <v>0</v>
      </c>
      <c r="Q437" s="215">
        <v>1.4999999999999999E-4</v>
      </c>
      <c r="R437" s="215">
        <f>Q437*H437</f>
        <v>8.3943000000000004E-3</v>
      </c>
      <c r="S437" s="215">
        <v>0</v>
      </c>
      <c r="T437" s="216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17" t="s">
        <v>360</v>
      </c>
      <c r="AT437" s="217" t="s">
        <v>339</v>
      </c>
      <c r="AU437" s="217" t="s">
        <v>185</v>
      </c>
      <c r="AY437" s="18" t="s">
        <v>177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185</v>
      </c>
      <c r="BK437" s="218">
        <f>ROUND(I437*H437,2)</f>
        <v>0</v>
      </c>
      <c r="BL437" s="18" t="s">
        <v>263</v>
      </c>
      <c r="BM437" s="217" t="s">
        <v>924</v>
      </c>
    </row>
    <row r="438" spans="1:65" s="14" customFormat="1" ht="20.399999999999999">
      <c r="B438" s="230"/>
      <c r="C438" s="231"/>
      <c r="D438" s="221" t="s">
        <v>187</v>
      </c>
      <c r="E438" s="231"/>
      <c r="F438" s="233" t="s">
        <v>925</v>
      </c>
      <c r="G438" s="231"/>
      <c r="H438" s="234">
        <v>55.962000000000003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187</v>
      </c>
      <c r="AU438" s="240" t="s">
        <v>185</v>
      </c>
      <c r="AV438" s="14" t="s">
        <v>185</v>
      </c>
      <c r="AW438" s="14" t="s">
        <v>4</v>
      </c>
      <c r="AX438" s="14" t="s">
        <v>88</v>
      </c>
      <c r="AY438" s="240" t="s">
        <v>177</v>
      </c>
    </row>
    <row r="439" spans="1:65" s="2" customFormat="1" ht="16.5" customHeight="1">
      <c r="A439" s="35"/>
      <c r="B439" s="36"/>
      <c r="C439" s="205" t="s">
        <v>926</v>
      </c>
      <c r="D439" s="205" t="s">
        <v>180</v>
      </c>
      <c r="E439" s="206" t="s">
        <v>927</v>
      </c>
      <c r="F439" s="207" t="s">
        <v>928</v>
      </c>
      <c r="G439" s="208" t="s">
        <v>203</v>
      </c>
      <c r="H439" s="209">
        <v>4</v>
      </c>
      <c r="I439" s="210"/>
      <c r="J439" s="211">
        <f>ROUND(I439*H439,2)</f>
        <v>0</v>
      </c>
      <c r="K439" s="212"/>
      <c r="L439" s="40"/>
      <c r="M439" s="213" t="s">
        <v>1</v>
      </c>
      <c r="N439" s="214" t="s">
        <v>46</v>
      </c>
      <c r="O439" s="72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17" t="s">
        <v>263</v>
      </c>
      <c r="AT439" s="217" t="s">
        <v>180</v>
      </c>
      <c r="AU439" s="217" t="s">
        <v>185</v>
      </c>
      <c r="AY439" s="18" t="s">
        <v>177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8" t="s">
        <v>185</v>
      </c>
      <c r="BK439" s="218">
        <f>ROUND(I439*H439,2)</f>
        <v>0</v>
      </c>
      <c r="BL439" s="18" t="s">
        <v>263</v>
      </c>
      <c r="BM439" s="217" t="s">
        <v>929</v>
      </c>
    </row>
    <row r="440" spans="1:65" s="2" customFormat="1" ht="16.5" customHeight="1">
      <c r="A440" s="35"/>
      <c r="B440" s="36"/>
      <c r="C440" s="263" t="s">
        <v>930</v>
      </c>
      <c r="D440" s="263" t="s">
        <v>339</v>
      </c>
      <c r="E440" s="264" t="s">
        <v>931</v>
      </c>
      <c r="F440" s="265" t="s">
        <v>932</v>
      </c>
      <c r="G440" s="266" t="s">
        <v>203</v>
      </c>
      <c r="H440" s="267">
        <v>4</v>
      </c>
      <c r="I440" s="268"/>
      <c r="J440" s="269">
        <f>ROUND(I440*H440,2)</f>
        <v>0</v>
      </c>
      <c r="K440" s="270"/>
      <c r="L440" s="271"/>
      <c r="M440" s="272" t="s">
        <v>1</v>
      </c>
      <c r="N440" s="273" t="s">
        <v>46</v>
      </c>
      <c r="O440" s="72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17" t="s">
        <v>360</v>
      </c>
      <c r="AT440" s="217" t="s">
        <v>339</v>
      </c>
      <c r="AU440" s="217" t="s">
        <v>185</v>
      </c>
      <c r="AY440" s="18" t="s">
        <v>177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8" t="s">
        <v>185</v>
      </c>
      <c r="BK440" s="218">
        <f>ROUND(I440*H440,2)</f>
        <v>0</v>
      </c>
      <c r="BL440" s="18" t="s">
        <v>263</v>
      </c>
      <c r="BM440" s="217" t="s">
        <v>933</v>
      </c>
    </row>
    <row r="441" spans="1:65" s="2" customFormat="1" ht="21.75" customHeight="1">
      <c r="A441" s="35"/>
      <c r="B441" s="36"/>
      <c r="C441" s="205" t="s">
        <v>934</v>
      </c>
      <c r="D441" s="205" t="s">
        <v>180</v>
      </c>
      <c r="E441" s="206" t="s">
        <v>935</v>
      </c>
      <c r="F441" s="207" t="s">
        <v>936</v>
      </c>
      <c r="G441" s="208" t="s">
        <v>426</v>
      </c>
      <c r="H441" s="274"/>
      <c r="I441" s="210"/>
      <c r="J441" s="211">
        <f>ROUND(I441*H441,2)</f>
        <v>0</v>
      </c>
      <c r="K441" s="212"/>
      <c r="L441" s="40"/>
      <c r="M441" s="213" t="s">
        <v>1</v>
      </c>
      <c r="N441" s="214" t="s">
        <v>46</v>
      </c>
      <c r="O441" s="72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17" t="s">
        <v>263</v>
      </c>
      <c r="AT441" s="217" t="s">
        <v>180</v>
      </c>
      <c r="AU441" s="217" t="s">
        <v>185</v>
      </c>
      <c r="AY441" s="18" t="s">
        <v>177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185</v>
      </c>
      <c r="BK441" s="218">
        <f>ROUND(I441*H441,2)</f>
        <v>0</v>
      </c>
      <c r="BL441" s="18" t="s">
        <v>263</v>
      </c>
      <c r="BM441" s="217" t="s">
        <v>937</v>
      </c>
    </row>
    <row r="442" spans="1:65" s="12" customFormat="1" ht="22.8" customHeight="1">
      <c r="B442" s="189"/>
      <c r="C442" s="190"/>
      <c r="D442" s="191" t="s">
        <v>79</v>
      </c>
      <c r="E442" s="203" t="s">
        <v>938</v>
      </c>
      <c r="F442" s="203" t="s">
        <v>939</v>
      </c>
      <c r="G442" s="190"/>
      <c r="H442" s="190"/>
      <c r="I442" s="193"/>
      <c r="J442" s="204">
        <f>BK442</f>
        <v>0</v>
      </c>
      <c r="K442" s="190"/>
      <c r="L442" s="195"/>
      <c r="M442" s="196"/>
      <c r="N442" s="197"/>
      <c r="O442" s="197"/>
      <c r="P442" s="198">
        <f>SUM(P443:P452)</f>
        <v>0</v>
      </c>
      <c r="Q442" s="197"/>
      <c r="R442" s="198">
        <f>SUM(R443:R452)</f>
        <v>0.29879499999999992</v>
      </c>
      <c r="S442" s="197"/>
      <c r="T442" s="199">
        <f>SUM(T443:T452)</f>
        <v>0</v>
      </c>
      <c r="AR442" s="200" t="s">
        <v>185</v>
      </c>
      <c r="AT442" s="201" t="s">
        <v>79</v>
      </c>
      <c r="AU442" s="201" t="s">
        <v>88</v>
      </c>
      <c r="AY442" s="200" t="s">
        <v>177</v>
      </c>
      <c r="BK442" s="202">
        <f>SUM(BK443:BK452)</f>
        <v>0</v>
      </c>
    </row>
    <row r="443" spans="1:65" s="2" customFormat="1" ht="21.75" customHeight="1">
      <c r="A443" s="35"/>
      <c r="B443" s="36"/>
      <c r="C443" s="205" t="s">
        <v>940</v>
      </c>
      <c r="D443" s="205" t="s">
        <v>180</v>
      </c>
      <c r="E443" s="206" t="s">
        <v>941</v>
      </c>
      <c r="F443" s="207" t="s">
        <v>942</v>
      </c>
      <c r="G443" s="208" t="s">
        <v>210</v>
      </c>
      <c r="H443" s="209">
        <v>18.149999999999999</v>
      </c>
      <c r="I443" s="210"/>
      <c r="J443" s="211">
        <f>ROUND(I443*H443,2)</f>
        <v>0</v>
      </c>
      <c r="K443" s="212"/>
      <c r="L443" s="40"/>
      <c r="M443" s="213" t="s">
        <v>1</v>
      </c>
      <c r="N443" s="214" t="s">
        <v>46</v>
      </c>
      <c r="O443" s="72"/>
      <c r="P443" s="215">
        <f>O443*H443</f>
        <v>0</v>
      </c>
      <c r="Q443" s="215">
        <v>3.0000000000000001E-3</v>
      </c>
      <c r="R443" s="215">
        <f>Q443*H443</f>
        <v>5.4449999999999998E-2</v>
      </c>
      <c r="S443" s="215">
        <v>0</v>
      </c>
      <c r="T443" s="216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17" t="s">
        <v>263</v>
      </c>
      <c r="AT443" s="217" t="s">
        <v>180</v>
      </c>
      <c r="AU443" s="217" t="s">
        <v>185</v>
      </c>
      <c r="AY443" s="18" t="s">
        <v>177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8" t="s">
        <v>185</v>
      </c>
      <c r="BK443" s="218">
        <f>ROUND(I443*H443,2)</f>
        <v>0</v>
      </c>
      <c r="BL443" s="18" t="s">
        <v>263</v>
      </c>
      <c r="BM443" s="217" t="s">
        <v>943</v>
      </c>
    </row>
    <row r="444" spans="1:65" s="14" customFormat="1" ht="10.199999999999999">
      <c r="B444" s="230"/>
      <c r="C444" s="231"/>
      <c r="D444" s="221" t="s">
        <v>187</v>
      </c>
      <c r="E444" s="232" t="s">
        <v>1</v>
      </c>
      <c r="F444" s="233" t="s">
        <v>944</v>
      </c>
      <c r="G444" s="231"/>
      <c r="H444" s="234">
        <v>20.2</v>
      </c>
      <c r="I444" s="235"/>
      <c r="J444" s="231"/>
      <c r="K444" s="231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187</v>
      </c>
      <c r="AU444" s="240" t="s">
        <v>185</v>
      </c>
      <c r="AV444" s="14" t="s">
        <v>185</v>
      </c>
      <c r="AW444" s="14" t="s">
        <v>36</v>
      </c>
      <c r="AX444" s="14" t="s">
        <v>80</v>
      </c>
      <c r="AY444" s="240" t="s">
        <v>177</v>
      </c>
    </row>
    <row r="445" spans="1:65" s="14" customFormat="1" ht="10.199999999999999">
      <c r="B445" s="230"/>
      <c r="C445" s="231"/>
      <c r="D445" s="221" t="s">
        <v>187</v>
      </c>
      <c r="E445" s="232" t="s">
        <v>1</v>
      </c>
      <c r="F445" s="233" t="s">
        <v>945</v>
      </c>
      <c r="G445" s="231"/>
      <c r="H445" s="234">
        <v>-2.0499999999999998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187</v>
      </c>
      <c r="AU445" s="240" t="s">
        <v>185</v>
      </c>
      <c r="AV445" s="14" t="s">
        <v>185</v>
      </c>
      <c r="AW445" s="14" t="s">
        <v>36</v>
      </c>
      <c r="AX445" s="14" t="s">
        <v>80</v>
      </c>
      <c r="AY445" s="240" t="s">
        <v>177</v>
      </c>
    </row>
    <row r="446" spans="1:65" s="15" customFormat="1" ht="10.199999999999999">
      <c r="B446" s="241"/>
      <c r="C446" s="242"/>
      <c r="D446" s="221" t="s">
        <v>187</v>
      </c>
      <c r="E446" s="243" t="s">
        <v>1</v>
      </c>
      <c r="F446" s="244" t="s">
        <v>217</v>
      </c>
      <c r="G446" s="242"/>
      <c r="H446" s="245">
        <v>18.149999999999999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AT446" s="251" t="s">
        <v>187</v>
      </c>
      <c r="AU446" s="251" t="s">
        <v>185</v>
      </c>
      <c r="AV446" s="15" t="s">
        <v>184</v>
      </c>
      <c r="AW446" s="15" t="s">
        <v>36</v>
      </c>
      <c r="AX446" s="15" t="s">
        <v>88</v>
      </c>
      <c r="AY446" s="251" t="s">
        <v>177</v>
      </c>
    </row>
    <row r="447" spans="1:65" s="2" customFormat="1" ht="33" customHeight="1">
      <c r="A447" s="35"/>
      <c r="B447" s="36"/>
      <c r="C447" s="263" t="s">
        <v>946</v>
      </c>
      <c r="D447" s="263" t="s">
        <v>339</v>
      </c>
      <c r="E447" s="264" t="s">
        <v>947</v>
      </c>
      <c r="F447" s="265" t="s">
        <v>1074</v>
      </c>
      <c r="G447" s="266" t="s">
        <v>210</v>
      </c>
      <c r="H447" s="267">
        <v>20</v>
      </c>
      <c r="I447" s="268"/>
      <c r="J447" s="269">
        <f>ROUND(I447*H447,2)</f>
        <v>0</v>
      </c>
      <c r="K447" s="270"/>
      <c r="L447" s="271"/>
      <c r="M447" s="272" t="s">
        <v>1</v>
      </c>
      <c r="N447" s="273" t="s">
        <v>46</v>
      </c>
      <c r="O447" s="72"/>
      <c r="P447" s="215">
        <f>O447*H447</f>
        <v>0</v>
      </c>
      <c r="Q447" s="215">
        <v>1.18E-2</v>
      </c>
      <c r="R447" s="215">
        <f>Q447*H447</f>
        <v>0.23599999999999999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360</v>
      </c>
      <c r="AT447" s="217" t="s">
        <v>339</v>
      </c>
      <c r="AU447" s="217" t="s">
        <v>185</v>
      </c>
      <c r="AY447" s="18" t="s">
        <v>177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185</v>
      </c>
      <c r="BK447" s="218">
        <f>ROUND(I447*H447,2)</f>
        <v>0</v>
      </c>
      <c r="BL447" s="18" t="s">
        <v>263</v>
      </c>
      <c r="BM447" s="217" t="s">
        <v>949</v>
      </c>
    </row>
    <row r="448" spans="1:65" s="14" customFormat="1" ht="10.199999999999999">
      <c r="B448" s="230"/>
      <c r="C448" s="231"/>
      <c r="D448" s="221" t="s">
        <v>187</v>
      </c>
      <c r="E448" s="231"/>
      <c r="F448" s="233" t="s">
        <v>1075</v>
      </c>
      <c r="G448" s="231"/>
      <c r="H448" s="234">
        <v>20</v>
      </c>
      <c r="I448" s="235"/>
      <c r="J448" s="231"/>
      <c r="K448" s="231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187</v>
      </c>
      <c r="AU448" s="240" t="s">
        <v>185</v>
      </c>
      <c r="AV448" s="14" t="s">
        <v>185</v>
      </c>
      <c r="AW448" s="14" t="s">
        <v>4</v>
      </c>
      <c r="AX448" s="14" t="s">
        <v>88</v>
      </c>
      <c r="AY448" s="240" t="s">
        <v>177</v>
      </c>
    </row>
    <row r="449" spans="1:65" s="2" customFormat="1" ht="16.5" customHeight="1">
      <c r="A449" s="35"/>
      <c r="B449" s="36"/>
      <c r="C449" s="205" t="s">
        <v>951</v>
      </c>
      <c r="D449" s="205" t="s">
        <v>180</v>
      </c>
      <c r="E449" s="206" t="s">
        <v>952</v>
      </c>
      <c r="F449" s="207" t="s">
        <v>953</v>
      </c>
      <c r="G449" s="208" t="s">
        <v>203</v>
      </c>
      <c r="H449" s="209">
        <v>8</v>
      </c>
      <c r="I449" s="210"/>
      <c r="J449" s="211">
        <f>ROUND(I449*H449,2)</f>
        <v>0</v>
      </c>
      <c r="K449" s="212"/>
      <c r="L449" s="40"/>
      <c r="M449" s="213" t="s">
        <v>1</v>
      </c>
      <c r="N449" s="214" t="s">
        <v>46</v>
      </c>
      <c r="O449" s="72"/>
      <c r="P449" s="215">
        <f>O449*H449</f>
        <v>0</v>
      </c>
      <c r="Q449" s="215">
        <v>3.1E-4</v>
      </c>
      <c r="R449" s="215">
        <f>Q449*H449</f>
        <v>2.48E-3</v>
      </c>
      <c r="S449" s="215">
        <v>0</v>
      </c>
      <c r="T449" s="21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7" t="s">
        <v>263</v>
      </c>
      <c r="AT449" s="217" t="s">
        <v>180</v>
      </c>
      <c r="AU449" s="217" t="s">
        <v>185</v>
      </c>
      <c r="AY449" s="18" t="s">
        <v>177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185</v>
      </c>
      <c r="BK449" s="218">
        <f>ROUND(I449*H449,2)</f>
        <v>0</v>
      </c>
      <c r="BL449" s="18" t="s">
        <v>263</v>
      </c>
      <c r="BM449" s="217" t="s">
        <v>954</v>
      </c>
    </row>
    <row r="450" spans="1:65" s="2" customFormat="1" ht="16.5" customHeight="1">
      <c r="A450" s="35"/>
      <c r="B450" s="36"/>
      <c r="C450" s="205" t="s">
        <v>955</v>
      </c>
      <c r="D450" s="205" t="s">
        <v>180</v>
      </c>
      <c r="E450" s="206" t="s">
        <v>956</v>
      </c>
      <c r="F450" s="207" t="s">
        <v>957</v>
      </c>
      <c r="G450" s="208" t="s">
        <v>210</v>
      </c>
      <c r="H450" s="209">
        <v>18.149999999999999</v>
      </c>
      <c r="I450" s="210"/>
      <c r="J450" s="211">
        <f>ROUND(I450*H450,2)</f>
        <v>0</v>
      </c>
      <c r="K450" s="212"/>
      <c r="L450" s="40"/>
      <c r="M450" s="213" t="s">
        <v>1</v>
      </c>
      <c r="N450" s="214" t="s">
        <v>46</v>
      </c>
      <c r="O450" s="72"/>
      <c r="P450" s="215">
        <f>O450*H450</f>
        <v>0</v>
      </c>
      <c r="Q450" s="215">
        <v>2.9999999999999997E-4</v>
      </c>
      <c r="R450" s="215">
        <f>Q450*H450</f>
        <v>5.4449999999999993E-3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263</v>
      </c>
      <c r="AT450" s="217" t="s">
        <v>180</v>
      </c>
      <c r="AU450" s="217" t="s">
        <v>185</v>
      </c>
      <c r="AY450" s="18" t="s">
        <v>177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185</v>
      </c>
      <c r="BK450" s="218">
        <f>ROUND(I450*H450,2)</f>
        <v>0</v>
      </c>
      <c r="BL450" s="18" t="s">
        <v>263</v>
      </c>
      <c r="BM450" s="217" t="s">
        <v>958</v>
      </c>
    </row>
    <row r="451" spans="1:65" s="2" customFormat="1" ht="16.5" customHeight="1">
      <c r="A451" s="35"/>
      <c r="B451" s="36"/>
      <c r="C451" s="205" t="s">
        <v>959</v>
      </c>
      <c r="D451" s="205" t="s">
        <v>180</v>
      </c>
      <c r="E451" s="206" t="s">
        <v>960</v>
      </c>
      <c r="F451" s="207" t="s">
        <v>961</v>
      </c>
      <c r="G451" s="208" t="s">
        <v>203</v>
      </c>
      <c r="H451" s="209">
        <v>14</v>
      </c>
      <c r="I451" s="210"/>
      <c r="J451" s="211">
        <f>ROUND(I451*H451,2)</f>
        <v>0</v>
      </c>
      <c r="K451" s="212"/>
      <c r="L451" s="40"/>
      <c r="M451" s="213" t="s">
        <v>1</v>
      </c>
      <c r="N451" s="214" t="s">
        <v>46</v>
      </c>
      <c r="O451" s="72"/>
      <c r="P451" s="215">
        <f>O451*H451</f>
        <v>0</v>
      </c>
      <c r="Q451" s="215">
        <v>3.0000000000000001E-5</v>
      </c>
      <c r="R451" s="215">
        <f>Q451*H451</f>
        <v>4.2000000000000002E-4</v>
      </c>
      <c r="S451" s="215">
        <v>0</v>
      </c>
      <c r="T451" s="216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17" t="s">
        <v>263</v>
      </c>
      <c r="AT451" s="217" t="s">
        <v>180</v>
      </c>
      <c r="AU451" s="217" t="s">
        <v>185</v>
      </c>
      <c r="AY451" s="18" t="s">
        <v>177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8" t="s">
        <v>185</v>
      </c>
      <c r="BK451" s="218">
        <f>ROUND(I451*H451,2)</f>
        <v>0</v>
      </c>
      <c r="BL451" s="18" t="s">
        <v>263</v>
      </c>
      <c r="BM451" s="217" t="s">
        <v>962</v>
      </c>
    </row>
    <row r="452" spans="1:65" s="2" customFormat="1" ht="21.75" customHeight="1">
      <c r="A452" s="35"/>
      <c r="B452" s="36"/>
      <c r="C452" s="205" t="s">
        <v>963</v>
      </c>
      <c r="D452" s="205" t="s">
        <v>180</v>
      </c>
      <c r="E452" s="206" t="s">
        <v>964</v>
      </c>
      <c r="F452" s="207" t="s">
        <v>965</v>
      </c>
      <c r="G452" s="208" t="s">
        <v>426</v>
      </c>
      <c r="H452" s="274"/>
      <c r="I452" s="210"/>
      <c r="J452" s="211">
        <f>ROUND(I452*H452,2)</f>
        <v>0</v>
      </c>
      <c r="K452" s="212"/>
      <c r="L452" s="40"/>
      <c r="M452" s="213" t="s">
        <v>1</v>
      </c>
      <c r="N452" s="214" t="s">
        <v>46</v>
      </c>
      <c r="O452" s="72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7" t="s">
        <v>263</v>
      </c>
      <c r="AT452" s="217" t="s">
        <v>180</v>
      </c>
      <c r="AU452" s="217" t="s">
        <v>185</v>
      </c>
      <c r="AY452" s="18" t="s">
        <v>177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185</v>
      </c>
      <c r="BK452" s="218">
        <f>ROUND(I452*H452,2)</f>
        <v>0</v>
      </c>
      <c r="BL452" s="18" t="s">
        <v>263</v>
      </c>
      <c r="BM452" s="217" t="s">
        <v>966</v>
      </c>
    </row>
    <row r="453" spans="1:65" s="12" customFormat="1" ht="22.8" customHeight="1">
      <c r="B453" s="189"/>
      <c r="C453" s="190"/>
      <c r="D453" s="191" t="s">
        <v>79</v>
      </c>
      <c r="E453" s="203" t="s">
        <v>967</v>
      </c>
      <c r="F453" s="203" t="s">
        <v>968</v>
      </c>
      <c r="G453" s="190"/>
      <c r="H453" s="190"/>
      <c r="I453" s="193"/>
      <c r="J453" s="204">
        <f>BK453</f>
        <v>0</v>
      </c>
      <c r="K453" s="190"/>
      <c r="L453" s="195"/>
      <c r="M453" s="196"/>
      <c r="N453" s="197"/>
      <c r="O453" s="197"/>
      <c r="P453" s="198">
        <f>SUM(P454:P455)</f>
        <v>0</v>
      </c>
      <c r="Q453" s="197"/>
      <c r="R453" s="198">
        <f>SUM(R454:R455)</f>
        <v>2.8999999999999998E-3</v>
      </c>
      <c r="S453" s="197"/>
      <c r="T453" s="199">
        <f>SUM(T454:T455)</f>
        <v>0</v>
      </c>
      <c r="AR453" s="200" t="s">
        <v>185</v>
      </c>
      <c r="AT453" s="201" t="s">
        <v>79</v>
      </c>
      <c r="AU453" s="201" t="s">
        <v>88</v>
      </c>
      <c r="AY453" s="200" t="s">
        <v>177</v>
      </c>
      <c r="BK453" s="202">
        <f>SUM(BK454:BK455)</f>
        <v>0</v>
      </c>
    </row>
    <row r="454" spans="1:65" s="2" customFormat="1" ht="21.75" customHeight="1">
      <c r="A454" s="35"/>
      <c r="B454" s="36"/>
      <c r="C454" s="205" t="s">
        <v>969</v>
      </c>
      <c r="D454" s="205" t="s">
        <v>180</v>
      </c>
      <c r="E454" s="206" t="s">
        <v>970</v>
      </c>
      <c r="F454" s="207" t="s">
        <v>971</v>
      </c>
      <c r="G454" s="208" t="s">
        <v>210</v>
      </c>
      <c r="H454" s="209">
        <v>5.4</v>
      </c>
      <c r="I454" s="210"/>
      <c r="J454" s="211">
        <f>ROUND(I454*H454,2)</f>
        <v>0</v>
      </c>
      <c r="K454" s="212"/>
      <c r="L454" s="40"/>
      <c r="M454" s="213" t="s">
        <v>1</v>
      </c>
      <c r="N454" s="214" t="s">
        <v>46</v>
      </c>
      <c r="O454" s="72"/>
      <c r="P454" s="215">
        <f>O454*H454</f>
        <v>0</v>
      </c>
      <c r="Q454" s="215">
        <v>2.0000000000000001E-4</v>
      </c>
      <c r="R454" s="215">
        <f>Q454*H454</f>
        <v>1.0800000000000002E-3</v>
      </c>
      <c r="S454" s="215">
        <v>0</v>
      </c>
      <c r="T454" s="216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17" t="s">
        <v>263</v>
      </c>
      <c r="AT454" s="217" t="s">
        <v>180</v>
      </c>
      <c r="AU454" s="217" t="s">
        <v>185</v>
      </c>
      <c r="AY454" s="18" t="s">
        <v>177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8" t="s">
        <v>185</v>
      </c>
      <c r="BK454" s="218">
        <f>ROUND(I454*H454,2)</f>
        <v>0</v>
      </c>
      <c r="BL454" s="18" t="s">
        <v>263</v>
      </c>
      <c r="BM454" s="217" t="s">
        <v>972</v>
      </c>
    </row>
    <row r="455" spans="1:65" s="2" customFormat="1" ht="21.75" customHeight="1">
      <c r="A455" s="35"/>
      <c r="B455" s="36"/>
      <c r="C455" s="205" t="s">
        <v>973</v>
      </c>
      <c r="D455" s="205" t="s">
        <v>180</v>
      </c>
      <c r="E455" s="206" t="s">
        <v>974</v>
      </c>
      <c r="F455" s="207" t="s">
        <v>975</v>
      </c>
      <c r="G455" s="208" t="s">
        <v>976</v>
      </c>
      <c r="H455" s="209">
        <v>14</v>
      </c>
      <c r="I455" s="210"/>
      <c r="J455" s="211">
        <f>ROUND(I455*H455,2)</f>
        <v>0</v>
      </c>
      <c r="K455" s="212"/>
      <c r="L455" s="40"/>
      <c r="M455" s="213" t="s">
        <v>1</v>
      </c>
      <c r="N455" s="214" t="s">
        <v>46</v>
      </c>
      <c r="O455" s="72"/>
      <c r="P455" s="215">
        <f>O455*H455</f>
        <v>0</v>
      </c>
      <c r="Q455" s="215">
        <v>1.2999999999999999E-4</v>
      </c>
      <c r="R455" s="215">
        <f>Q455*H455</f>
        <v>1.8199999999999998E-3</v>
      </c>
      <c r="S455" s="215">
        <v>0</v>
      </c>
      <c r="T455" s="216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17" t="s">
        <v>263</v>
      </c>
      <c r="AT455" s="217" t="s">
        <v>180</v>
      </c>
      <c r="AU455" s="217" t="s">
        <v>185</v>
      </c>
      <c r="AY455" s="18" t="s">
        <v>177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8" t="s">
        <v>185</v>
      </c>
      <c r="BK455" s="218">
        <f>ROUND(I455*H455,2)</f>
        <v>0</v>
      </c>
      <c r="BL455" s="18" t="s">
        <v>263</v>
      </c>
      <c r="BM455" s="217" t="s">
        <v>977</v>
      </c>
    </row>
    <row r="456" spans="1:65" s="12" customFormat="1" ht="22.8" customHeight="1">
      <c r="B456" s="189"/>
      <c r="C456" s="190"/>
      <c r="D456" s="191" t="s">
        <v>79</v>
      </c>
      <c r="E456" s="203" t="s">
        <v>978</v>
      </c>
      <c r="F456" s="203" t="s">
        <v>979</v>
      </c>
      <c r="G456" s="190"/>
      <c r="H456" s="190"/>
      <c r="I456" s="193"/>
      <c r="J456" s="204">
        <f>BK456</f>
        <v>0</v>
      </c>
      <c r="K456" s="190"/>
      <c r="L456" s="195"/>
      <c r="M456" s="196"/>
      <c r="N456" s="197"/>
      <c r="O456" s="197"/>
      <c r="P456" s="198">
        <f>SUM(P457:P469)</f>
        <v>0</v>
      </c>
      <c r="Q456" s="197"/>
      <c r="R456" s="198">
        <f>SUM(R457:R469)</f>
        <v>0.19455871999999999</v>
      </c>
      <c r="S456" s="197"/>
      <c r="T456" s="199">
        <f>SUM(T457:T469)</f>
        <v>4.1491639999999996E-2</v>
      </c>
      <c r="AR456" s="200" t="s">
        <v>185</v>
      </c>
      <c r="AT456" s="201" t="s">
        <v>79</v>
      </c>
      <c r="AU456" s="201" t="s">
        <v>88</v>
      </c>
      <c r="AY456" s="200" t="s">
        <v>177</v>
      </c>
      <c r="BK456" s="202">
        <f>SUM(BK457:BK469)</f>
        <v>0</v>
      </c>
    </row>
    <row r="457" spans="1:65" s="2" customFormat="1" ht="16.5" customHeight="1">
      <c r="A457" s="35"/>
      <c r="B457" s="36"/>
      <c r="C457" s="205" t="s">
        <v>980</v>
      </c>
      <c r="D457" s="205" t="s">
        <v>180</v>
      </c>
      <c r="E457" s="206" t="s">
        <v>981</v>
      </c>
      <c r="F457" s="207" t="s">
        <v>982</v>
      </c>
      <c r="G457" s="208" t="s">
        <v>210</v>
      </c>
      <c r="H457" s="209">
        <v>133.84399999999999</v>
      </c>
      <c r="I457" s="210"/>
      <c r="J457" s="211">
        <f>ROUND(I457*H457,2)</f>
        <v>0</v>
      </c>
      <c r="K457" s="212"/>
      <c r="L457" s="40"/>
      <c r="M457" s="213" t="s">
        <v>1</v>
      </c>
      <c r="N457" s="214" t="s">
        <v>46</v>
      </c>
      <c r="O457" s="72"/>
      <c r="P457" s="215">
        <f>O457*H457</f>
        <v>0</v>
      </c>
      <c r="Q457" s="215">
        <v>1E-3</v>
      </c>
      <c r="R457" s="215">
        <f>Q457*H457</f>
        <v>0.13384399999999999</v>
      </c>
      <c r="S457" s="215">
        <v>3.1E-4</v>
      </c>
      <c r="T457" s="216">
        <f>S457*H457</f>
        <v>4.1491639999999996E-2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7" t="s">
        <v>263</v>
      </c>
      <c r="AT457" s="217" t="s">
        <v>180</v>
      </c>
      <c r="AU457" s="217" t="s">
        <v>185</v>
      </c>
      <c r="AY457" s="18" t="s">
        <v>177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185</v>
      </c>
      <c r="BK457" s="218">
        <f>ROUND(I457*H457,2)</f>
        <v>0</v>
      </c>
      <c r="BL457" s="18" t="s">
        <v>263</v>
      </c>
      <c r="BM457" s="217" t="s">
        <v>983</v>
      </c>
    </row>
    <row r="458" spans="1:65" s="14" customFormat="1" ht="10.199999999999999">
      <c r="B458" s="230"/>
      <c r="C458" s="231"/>
      <c r="D458" s="221" t="s">
        <v>187</v>
      </c>
      <c r="E458" s="232" t="s">
        <v>1</v>
      </c>
      <c r="F458" s="233" t="s">
        <v>984</v>
      </c>
      <c r="G458" s="231"/>
      <c r="H458" s="234">
        <v>133.84399999999999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187</v>
      </c>
      <c r="AU458" s="240" t="s">
        <v>185</v>
      </c>
      <c r="AV458" s="14" t="s">
        <v>185</v>
      </c>
      <c r="AW458" s="14" t="s">
        <v>36</v>
      </c>
      <c r="AX458" s="14" t="s">
        <v>88</v>
      </c>
      <c r="AY458" s="240" t="s">
        <v>177</v>
      </c>
    </row>
    <row r="459" spans="1:65" s="2" customFormat="1" ht="21.75" customHeight="1">
      <c r="A459" s="35"/>
      <c r="B459" s="36"/>
      <c r="C459" s="205" t="s">
        <v>985</v>
      </c>
      <c r="D459" s="205" t="s">
        <v>180</v>
      </c>
      <c r="E459" s="206" t="s">
        <v>986</v>
      </c>
      <c r="F459" s="207" t="s">
        <v>987</v>
      </c>
      <c r="G459" s="208" t="s">
        <v>210</v>
      </c>
      <c r="H459" s="209">
        <v>133.84399999999999</v>
      </c>
      <c r="I459" s="210"/>
      <c r="J459" s="211">
        <f>ROUND(I459*H459,2)</f>
        <v>0</v>
      </c>
      <c r="K459" s="212"/>
      <c r="L459" s="40"/>
      <c r="M459" s="213" t="s">
        <v>1</v>
      </c>
      <c r="N459" s="214" t="s">
        <v>46</v>
      </c>
      <c r="O459" s="72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7" t="s">
        <v>263</v>
      </c>
      <c r="AT459" s="217" t="s">
        <v>180</v>
      </c>
      <c r="AU459" s="217" t="s">
        <v>185</v>
      </c>
      <c r="AY459" s="18" t="s">
        <v>177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185</v>
      </c>
      <c r="BK459" s="218">
        <f>ROUND(I459*H459,2)</f>
        <v>0</v>
      </c>
      <c r="BL459" s="18" t="s">
        <v>263</v>
      </c>
      <c r="BM459" s="217" t="s">
        <v>988</v>
      </c>
    </row>
    <row r="460" spans="1:65" s="2" customFormat="1" ht="21.75" customHeight="1">
      <c r="A460" s="35"/>
      <c r="B460" s="36"/>
      <c r="C460" s="205" t="s">
        <v>989</v>
      </c>
      <c r="D460" s="205" t="s">
        <v>180</v>
      </c>
      <c r="E460" s="206" t="s">
        <v>990</v>
      </c>
      <c r="F460" s="207" t="s">
        <v>991</v>
      </c>
      <c r="G460" s="208" t="s">
        <v>210</v>
      </c>
      <c r="H460" s="209">
        <v>48.143999999999998</v>
      </c>
      <c r="I460" s="210"/>
      <c r="J460" s="211">
        <f>ROUND(I460*H460,2)</f>
        <v>0</v>
      </c>
      <c r="K460" s="212"/>
      <c r="L460" s="40"/>
      <c r="M460" s="213" t="s">
        <v>1</v>
      </c>
      <c r="N460" s="214" t="s">
        <v>46</v>
      </c>
      <c r="O460" s="72"/>
      <c r="P460" s="215">
        <f>O460*H460</f>
        <v>0</v>
      </c>
      <c r="Q460" s="215">
        <v>1.9000000000000001E-4</v>
      </c>
      <c r="R460" s="215">
        <f>Q460*H460</f>
        <v>9.1473600000000002E-3</v>
      </c>
      <c r="S460" s="215">
        <v>0</v>
      </c>
      <c r="T460" s="216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17" t="s">
        <v>263</v>
      </c>
      <c r="AT460" s="217" t="s">
        <v>180</v>
      </c>
      <c r="AU460" s="217" t="s">
        <v>185</v>
      </c>
      <c r="AY460" s="18" t="s">
        <v>177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8" t="s">
        <v>185</v>
      </c>
      <c r="BK460" s="218">
        <f>ROUND(I460*H460,2)</f>
        <v>0</v>
      </c>
      <c r="BL460" s="18" t="s">
        <v>263</v>
      </c>
      <c r="BM460" s="217" t="s">
        <v>992</v>
      </c>
    </row>
    <row r="461" spans="1:65" s="14" customFormat="1" ht="10.199999999999999">
      <c r="B461" s="230"/>
      <c r="C461" s="231"/>
      <c r="D461" s="221" t="s">
        <v>187</v>
      </c>
      <c r="E461" s="232" t="s">
        <v>1</v>
      </c>
      <c r="F461" s="233" t="s">
        <v>297</v>
      </c>
      <c r="G461" s="231"/>
      <c r="H461" s="234">
        <v>48.143999999999998</v>
      </c>
      <c r="I461" s="235"/>
      <c r="J461" s="231"/>
      <c r="K461" s="231"/>
      <c r="L461" s="236"/>
      <c r="M461" s="237"/>
      <c r="N461" s="238"/>
      <c r="O461" s="238"/>
      <c r="P461" s="238"/>
      <c r="Q461" s="238"/>
      <c r="R461" s="238"/>
      <c r="S461" s="238"/>
      <c r="T461" s="239"/>
      <c r="AT461" s="240" t="s">
        <v>187</v>
      </c>
      <c r="AU461" s="240" t="s">
        <v>185</v>
      </c>
      <c r="AV461" s="14" t="s">
        <v>185</v>
      </c>
      <c r="AW461" s="14" t="s">
        <v>36</v>
      </c>
      <c r="AX461" s="14" t="s">
        <v>88</v>
      </c>
      <c r="AY461" s="240" t="s">
        <v>177</v>
      </c>
    </row>
    <row r="462" spans="1:65" s="2" customFormat="1" ht="33" customHeight="1">
      <c r="A462" s="35"/>
      <c r="B462" s="36"/>
      <c r="C462" s="205" t="s">
        <v>993</v>
      </c>
      <c r="D462" s="205" t="s">
        <v>180</v>
      </c>
      <c r="E462" s="206" t="s">
        <v>994</v>
      </c>
      <c r="F462" s="207" t="s">
        <v>995</v>
      </c>
      <c r="G462" s="208" t="s">
        <v>210</v>
      </c>
      <c r="H462" s="209">
        <v>198.33600000000001</v>
      </c>
      <c r="I462" s="210"/>
      <c r="J462" s="211">
        <f>ROUND(I462*H462,2)</f>
        <v>0</v>
      </c>
      <c r="K462" s="212"/>
      <c r="L462" s="40"/>
      <c r="M462" s="213" t="s">
        <v>1</v>
      </c>
      <c r="N462" s="214" t="s">
        <v>46</v>
      </c>
      <c r="O462" s="72"/>
      <c r="P462" s="215">
        <f>O462*H462</f>
        <v>0</v>
      </c>
      <c r="Q462" s="215">
        <v>2.5999999999999998E-4</v>
      </c>
      <c r="R462" s="215">
        <f>Q462*H462</f>
        <v>5.156736E-2</v>
      </c>
      <c r="S462" s="215">
        <v>0</v>
      </c>
      <c r="T462" s="216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17" t="s">
        <v>263</v>
      </c>
      <c r="AT462" s="217" t="s">
        <v>180</v>
      </c>
      <c r="AU462" s="217" t="s">
        <v>185</v>
      </c>
      <c r="AY462" s="18" t="s">
        <v>177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8" t="s">
        <v>185</v>
      </c>
      <c r="BK462" s="218">
        <f>ROUND(I462*H462,2)</f>
        <v>0</v>
      </c>
      <c r="BL462" s="18" t="s">
        <v>263</v>
      </c>
      <c r="BM462" s="217" t="s">
        <v>996</v>
      </c>
    </row>
    <row r="463" spans="1:65" s="13" customFormat="1" ht="10.199999999999999">
      <c r="B463" s="219"/>
      <c r="C463" s="220"/>
      <c r="D463" s="221" t="s">
        <v>187</v>
      </c>
      <c r="E463" s="222" t="s">
        <v>1</v>
      </c>
      <c r="F463" s="223" t="s">
        <v>997</v>
      </c>
      <c r="G463" s="220"/>
      <c r="H463" s="222" t="s">
        <v>1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187</v>
      </c>
      <c r="AU463" s="229" t="s">
        <v>185</v>
      </c>
      <c r="AV463" s="13" t="s">
        <v>88</v>
      </c>
      <c r="AW463" s="13" t="s">
        <v>36</v>
      </c>
      <c r="AX463" s="13" t="s">
        <v>80</v>
      </c>
      <c r="AY463" s="229" t="s">
        <v>177</v>
      </c>
    </row>
    <row r="464" spans="1:65" s="14" customFormat="1" ht="10.199999999999999">
      <c r="B464" s="230"/>
      <c r="C464" s="231"/>
      <c r="D464" s="221" t="s">
        <v>187</v>
      </c>
      <c r="E464" s="232" t="s">
        <v>1</v>
      </c>
      <c r="F464" s="233" t="s">
        <v>998</v>
      </c>
      <c r="G464" s="231"/>
      <c r="H464" s="234">
        <v>40.799999999999997</v>
      </c>
      <c r="I464" s="235"/>
      <c r="J464" s="231"/>
      <c r="K464" s="231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187</v>
      </c>
      <c r="AU464" s="240" t="s">
        <v>185</v>
      </c>
      <c r="AV464" s="14" t="s">
        <v>185</v>
      </c>
      <c r="AW464" s="14" t="s">
        <v>36</v>
      </c>
      <c r="AX464" s="14" t="s">
        <v>80</v>
      </c>
      <c r="AY464" s="240" t="s">
        <v>177</v>
      </c>
    </row>
    <row r="465" spans="1:65" s="13" customFormat="1" ht="10.199999999999999">
      <c r="B465" s="219"/>
      <c r="C465" s="220"/>
      <c r="D465" s="221" t="s">
        <v>187</v>
      </c>
      <c r="E465" s="222" t="s">
        <v>1</v>
      </c>
      <c r="F465" s="223" t="s">
        <v>999</v>
      </c>
      <c r="G465" s="220"/>
      <c r="H465" s="222" t="s">
        <v>1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187</v>
      </c>
      <c r="AU465" s="229" t="s">
        <v>185</v>
      </c>
      <c r="AV465" s="13" t="s">
        <v>88</v>
      </c>
      <c r="AW465" s="13" t="s">
        <v>36</v>
      </c>
      <c r="AX465" s="13" t="s">
        <v>80</v>
      </c>
      <c r="AY465" s="229" t="s">
        <v>177</v>
      </c>
    </row>
    <row r="466" spans="1:65" s="14" customFormat="1" ht="10.199999999999999">
      <c r="B466" s="230"/>
      <c r="C466" s="231"/>
      <c r="D466" s="221" t="s">
        <v>187</v>
      </c>
      <c r="E466" s="232" t="s">
        <v>1</v>
      </c>
      <c r="F466" s="233" t="s">
        <v>1000</v>
      </c>
      <c r="G466" s="231"/>
      <c r="H466" s="234">
        <v>81.536000000000001</v>
      </c>
      <c r="I466" s="235"/>
      <c r="J466" s="231"/>
      <c r="K466" s="231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187</v>
      </c>
      <c r="AU466" s="240" t="s">
        <v>185</v>
      </c>
      <c r="AV466" s="14" t="s">
        <v>185</v>
      </c>
      <c r="AW466" s="14" t="s">
        <v>36</v>
      </c>
      <c r="AX466" s="14" t="s">
        <v>80</v>
      </c>
      <c r="AY466" s="240" t="s">
        <v>177</v>
      </c>
    </row>
    <row r="467" spans="1:65" s="13" customFormat="1" ht="10.199999999999999">
      <c r="B467" s="219"/>
      <c r="C467" s="220"/>
      <c r="D467" s="221" t="s">
        <v>187</v>
      </c>
      <c r="E467" s="222" t="s">
        <v>1</v>
      </c>
      <c r="F467" s="223" t="s">
        <v>1001</v>
      </c>
      <c r="G467" s="220"/>
      <c r="H467" s="222" t="s">
        <v>1</v>
      </c>
      <c r="I467" s="224"/>
      <c r="J467" s="220"/>
      <c r="K467" s="220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187</v>
      </c>
      <c r="AU467" s="229" t="s">
        <v>185</v>
      </c>
      <c r="AV467" s="13" t="s">
        <v>88</v>
      </c>
      <c r="AW467" s="13" t="s">
        <v>36</v>
      </c>
      <c r="AX467" s="13" t="s">
        <v>80</v>
      </c>
      <c r="AY467" s="229" t="s">
        <v>177</v>
      </c>
    </row>
    <row r="468" spans="1:65" s="14" customFormat="1" ht="10.199999999999999">
      <c r="B468" s="230"/>
      <c r="C468" s="231"/>
      <c r="D468" s="221" t="s">
        <v>187</v>
      </c>
      <c r="E468" s="232" t="s">
        <v>1</v>
      </c>
      <c r="F468" s="233" t="s">
        <v>1002</v>
      </c>
      <c r="G468" s="231"/>
      <c r="H468" s="234">
        <v>76</v>
      </c>
      <c r="I468" s="235"/>
      <c r="J468" s="231"/>
      <c r="K468" s="231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187</v>
      </c>
      <c r="AU468" s="240" t="s">
        <v>185</v>
      </c>
      <c r="AV468" s="14" t="s">
        <v>185</v>
      </c>
      <c r="AW468" s="14" t="s">
        <v>36</v>
      </c>
      <c r="AX468" s="14" t="s">
        <v>80</v>
      </c>
      <c r="AY468" s="240" t="s">
        <v>177</v>
      </c>
    </row>
    <row r="469" spans="1:65" s="15" customFormat="1" ht="10.199999999999999">
      <c r="B469" s="241"/>
      <c r="C469" s="242"/>
      <c r="D469" s="221" t="s">
        <v>187</v>
      </c>
      <c r="E469" s="243" t="s">
        <v>1</v>
      </c>
      <c r="F469" s="244" t="s">
        <v>217</v>
      </c>
      <c r="G469" s="242"/>
      <c r="H469" s="245">
        <v>198.33600000000001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AT469" s="251" t="s">
        <v>187</v>
      </c>
      <c r="AU469" s="251" t="s">
        <v>185</v>
      </c>
      <c r="AV469" s="15" t="s">
        <v>184</v>
      </c>
      <c r="AW469" s="15" t="s">
        <v>36</v>
      </c>
      <c r="AX469" s="15" t="s">
        <v>88</v>
      </c>
      <c r="AY469" s="251" t="s">
        <v>177</v>
      </c>
    </row>
    <row r="470" spans="1:65" s="12" customFormat="1" ht="25.95" customHeight="1">
      <c r="B470" s="189"/>
      <c r="C470" s="190"/>
      <c r="D470" s="191" t="s">
        <v>79</v>
      </c>
      <c r="E470" s="192" t="s">
        <v>1003</v>
      </c>
      <c r="F470" s="192" t="s">
        <v>1004</v>
      </c>
      <c r="G470" s="190"/>
      <c r="H470" s="190"/>
      <c r="I470" s="193"/>
      <c r="J470" s="194">
        <f>BK470</f>
        <v>0</v>
      </c>
      <c r="K470" s="190"/>
      <c r="L470" s="195"/>
      <c r="M470" s="196"/>
      <c r="N470" s="197"/>
      <c r="O470" s="197"/>
      <c r="P470" s="198">
        <f>P471+P473+P475</f>
        <v>0</v>
      </c>
      <c r="Q470" s="197"/>
      <c r="R470" s="198">
        <f>R471+R473+R475</f>
        <v>0</v>
      </c>
      <c r="S470" s="197"/>
      <c r="T470" s="199">
        <f>T471+T473+T475</f>
        <v>0</v>
      </c>
      <c r="AR470" s="200" t="s">
        <v>200</v>
      </c>
      <c r="AT470" s="201" t="s">
        <v>79</v>
      </c>
      <c r="AU470" s="201" t="s">
        <v>80</v>
      </c>
      <c r="AY470" s="200" t="s">
        <v>177</v>
      </c>
      <c r="BK470" s="202">
        <f>BK471+BK473+BK475</f>
        <v>0</v>
      </c>
    </row>
    <row r="471" spans="1:65" s="12" customFormat="1" ht="22.8" customHeight="1">
      <c r="B471" s="189"/>
      <c r="C471" s="190"/>
      <c r="D471" s="191" t="s">
        <v>79</v>
      </c>
      <c r="E471" s="203" t="s">
        <v>1005</v>
      </c>
      <c r="F471" s="203" t="s">
        <v>1006</v>
      </c>
      <c r="G471" s="190"/>
      <c r="H471" s="190"/>
      <c r="I471" s="193"/>
      <c r="J471" s="204">
        <f>BK471</f>
        <v>0</v>
      </c>
      <c r="K471" s="190"/>
      <c r="L471" s="195"/>
      <c r="M471" s="196"/>
      <c r="N471" s="197"/>
      <c r="O471" s="197"/>
      <c r="P471" s="198">
        <f>P472</f>
        <v>0</v>
      </c>
      <c r="Q471" s="197"/>
      <c r="R471" s="198">
        <f>R472</f>
        <v>0</v>
      </c>
      <c r="S471" s="197"/>
      <c r="T471" s="199">
        <f>T472</f>
        <v>0</v>
      </c>
      <c r="AR471" s="200" t="s">
        <v>200</v>
      </c>
      <c r="AT471" s="201" t="s">
        <v>79</v>
      </c>
      <c r="AU471" s="201" t="s">
        <v>88</v>
      </c>
      <c r="AY471" s="200" t="s">
        <v>177</v>
      </c>
      <c r="BK471" s="202">
        <f>BK472</f>
        <v>0</v>
      </c>
    </row>
    <row r="472" spans="1:65" s="2" customFormat="1" ht="16.5" customHeight="1">
      <c r="A472" s="35"/>
      <c r="B472" s="36"/>
      <c r="C472" s="205" t="s">
        <v>1007</v>
      </c>
      <c r="D472" s="205" t="s">
        <v>180</v>
      </c>
      <c r="E472" s="206" t="s">
        <v>1008</v>
      </c>
      <c r="F472" s="207" t="s">
        <v>1006</v>
      </c>
      <c r="G472" s="208" t="s">
        <v>426</v>
      </c>
      <c r="H472" s="274"/>
      <c r="I472" s="210"/>
      <c r="J472" s="211">
        <f>ROUND(I472*H472,2)</f>
        <v>0</v>
      </c>
      <c r="K472" s="212"/>
      <c r="L472" s="40"/>
      <c r="M472" s="213" t="s">
        <v>1</v>
      </c>
      <c r="N472" s="214" t="s">
        <v>46</v>
      </c>
      <c r="O472" s="72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7" t="s">
        <v>1009</v>
      </c>
      <c r="AT472" s="217" t="s">
        <v>180</v>
      </c>
      <c r="AU472" s="217" t="s">
        <v>185</v>
      </c>
      <c r="AY472" s="18" t="s">
        <v>177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8" t="s">
        <v>185</v>
      </c>
      <c r="BK472" s="218">
        <f>ROUND(I472*H472,2)</f>
        <v>0</v>
      </c>
      <c r="BL472" s="18" t="s">
        <v>1009</v>
      </c>
      <c r="BM472" s="217" t="s">
        <v>1010</v>
      </c>
    </row>
    <row r="473" spans="1:65" s="12" customFormat="1" ht="22.8" customHeight="1">
      <c r="B473" s="189"/>
      <c r="C473" s="190"/>
      <c r="D473" s="191" t="s">
        <v>79</v>
      </c>
      <c r="E473" s="203" t="s">
        <v>1011</v>
      </c>
      <c r="F473" s="203" t="s">
        <v>1012</v>
      </c>
      <c r="G473" s="190"/>
      <c r="H473" s="190"/>
      <c r="I473" s="193"/>
      <c r="J473" s="204">
        <f>BK473</f>
        <v>0</v>
      </c>
      <c r="K473" s="190"/>
      <c r="L473" s="195"/>
      <c r="M473" s="196"/>
      <c r="N473" s="197"/>
      <c r="O473" s="197"/>
      <c r="P473" s="198">
        <f>P474</f>
        <v>0</v>
      </c>
      <c r="Q473" s="197"/>
      <c r="R473" s="198">
        <f>R474</f>
        <v>0</v>
      </c>
      <c r="S473" s="197"/>
      <c r="T473" s="199">
        <f>T474</f>
        <v>0</v>
      </c>
      <c r="AR473" s="200" t="s">
        <v>200</v>
      </c>
      <c r="AT473" s="201" t="s">
        <v>79</v>
      </c>
      <c r="AU473" s="201" t="s">
        <v>88</v>
      </c>
      <c r="AY473" s="200" t="s">
        <v>177</v>
      </c>
      <c r="BK473" s="202">
        <f>BK474</f>
        <v>0</v>
      </c>
    </row>
    <row r="474" spans="1:65" s="2" customFormat="1" ht="16.5" customHeight="1">
      <c r="A474" s="35"/>
      <c r="B474" s="36"/>
      <c r="C474" s="205" t="s">
        <v>1013</v>
      </c>
      <c r="D474" s="205" t="s">
        <v>180</v>
      </c>
      <c r="E474" s="206" t="s">
        <v>1014</v>
      </c>
      <c r="F474" s="207" t="s">
        <v>1015</v>
      </c>
      <c r="G474" s="208" t="s">
        <v>426</v>
      </c>
      <c r="H474" s="274"/>
      <c r="I474" s="210"/>
      <c r="J474" s="211">
        <f>ROUND(I474*H474,2)</f>
        <v>0</v>
      </c>
      <c r="K474" s="212"/>
      <c r="L474" s="40"/>
      <c r="M474" s="213" t="s">
        <v>1</v>
      </c>
      <c r="N474" s="214" t="s">
        <v>46</v>
      </c>
      <c r="O474" s="72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17" t="s">
        <v>1009</v>
      </c>
      <c r="AT474" s="217" t="s">
        <v>180</v>
      </c>
      <c r="AU474" s="217" t="s">
        <v>185</v>
      </c>
      <c r="AY474" s="18" t="s">
        <v>177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8" t="s">
        <v>185</v>
      </c>
      <c r="BK474" s="218">
        <f>ROUND(I474*H474,2)</f>
        <v>0</v>
      </c>
      <c r="BL474" s="18" t="s">
        <v>1009</v>
      </c>
      <c r="BM474" s="217" t="s">
        <v>1016</v>
      </c>
    </row>
    <row r="475" spans="1:65" s="12" customFormat="1" ht="22.8" customHeight="1">
      <c r="B475" s="189"/>
      <c r="C475" s="190"/>
      <c r="D475" s="191" t="s">
        <v>79</v>
      </c>
      <c r="E475" s="203" t="s">
        <v>1017</v>
      </c>
      <c r="F475" s="203" t="s">
        <v>1018</v>
      </c>
      <c r="G475" s="190"/>
      <c r="H475" s="190"/>
      <c r="I475" s="193"/>
      <c r="J475" s="204">
        <f>BK475</f>
        <v>0</v>
      </c>
      <c r="K475" s="190"/>
      <c r="L475" s="195"/>
      <c r="M475" s="196"/>
      <c r="N475" s="197"/>
      <c r="O475" s="197"/>
      <c r="P475" s="198">
        <f>P476</f>
        <v>0</v>
      </c>
      <c r="Q475" s="197"/>
      <c r="R475" s="198">
        <f>R476</f>
        <v>0</v>
      </c>
      <c r="S475" s="197"/>
      <c r="T475" s="199">
        <f>T476</f>
        <v>0</v>
      </c>
      <c r="AR475" s="200" t="s">
        <v>200</v>
      </c>
      <c r="AT475" s="201" t="s">
        <v>79</v>
      </c>
      <c r="AU475" s="201" t="s">
        <v>88</v>
      </c>
      <c r="AY475" s="200" t="s">
        <v>177</v>
      </c>
      <c r="BK475" s="202">
        <f>BK476</f>
        <v>0</v>
      </c>
    </row>
    <row r="476" spans="1:65" s="2" customFormat="1" ht="16.5" customHeight="1">
      <c r="A476" s="35"/>
      <c r="B476" s="36"/>
      <c r="C476" s="205" t="s">
        <v>1019</v>
      </c>
      <c r="D476" s="205" t="s">
        <v>180</v>
      </c>
      <c r="E476" s="206" t="s">
        <v>1020</v>
      </c>
      <c r="F476" s="207" t="s">
        <v>1021</v>
      </c>
      <c r="G476" s="208" t="s">
        <v>426</v>
      </c>
      <c r="H476" s="274"/>
      <c r="I476" s="210"/>
      <c r="J476" s="211">
        <f>ROUND(I476*H476,2)</f>
        <v>0</v>
      </c>
      <c r="K476" s="212"/>
      <c r="L476" s="40"/>
      <c r="M476" s="275" t="s">
        <v>1</v>
      </c>
      <c r="N476" s="276" t="s">
        <v>46</v>
      </c>
      <c r="O476" s="277"/>
      <c r="P476" s="278">
        <f>O476*H476</f>
        <v>0</v>
      </c>
      <c r="Q476" s="278">
        <v>0</v>
      </c>
      <c r="R476" s="278">
        <f>Q476*H476</f>
        <v>0</v>
      </c>
      <c r="S476" s="278">
        <v>0</v>
      </c>
      <c r="T476" s="279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7" t="s">
        <v>1009</v>
      </c>
      <c r="AT476" s="217" t="s">
        <v>180</v>
      </c>
      <c r="AU476" s="217" t="s">
        <v>185</v>
      </c>
      <c r="AY476" s="18" t="s">
        <v>177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8" t="s">
        <v>185</v>
      </c>
      <c r="BK476" s="218">
        <f>ROUND(I476*H476,2)</f>
        <v>0</v>
      </c>
      <c r="BL476" s="18" t="s">
        <v>1009</v>
      </c>
      <c r="BM476" s="217" t="s">
        <v>1022</v>
      </c>
    </row>
    <row r="477" spans="1:65" s="2" customFormat="1" ht="6.9" customHeight="1">
      <c r="A477" s="35"/>
      <c r="B477" s="55"/>
      <c r="C477" s="56"/>
      <c r="D477" s="56"/>
      <c r="E477" s="56"/>
      <c r="F477" s="56"/>
      <c r="G477" s="56"/>
      <c r="H477" s="56"/>
      <c r="I477" s="153"/>
      <c r="J477" s="56"/>
      <c r="K477" s="56"/>
      <c r="L477" s="40"/>
      <c r="M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</row>
  </sheetData>
  <sheetProtection algorithmName="SHA-512" hashValue="z/utUfL9Ltt8/AUcqXEwu+1FSqI/obWWb/HIHGyR2O1u25EvYcN3b3xAdLAuB3izXdByu3VzQcTDYdURivNcEA==" saltValue="k/6prkRa3MCEvEm6imK4tYRYg0t/uu6X3co6SwzjobrNvJ6omXr5/MtDJiTvV9u0m1yrdOqDMK2I1or2xH0yxg==" spinCount="100000" sheet="1" objects="1" scenarios="1" formatColumns="0" formatRows="0" autoFilter="0"/>
  <autoFilter ref="C143:K476" xr:uid="{00000000-0009-0000-0000-000009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475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116</v>
      </c>
    </row>
    <row r="3" spans="1:46" s="1" customFormat="1" ht="6.9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" hidden="1" customHeight="1">
      <c r="B4" s="21"/>
      <c r="D4" s="113" t="s">
        <v>126</v>
      </c>
      <c r="I4" s="109"/>
      <c r="L4" s="21"/>
      <c r="M4" s="114" t="s">
        <v>10</v>
      </c>
      <c r="AT4" s="18" t="s">
        <v>4</v>
      </c>
    </row>
    <row r="5" spans="1:46" s="1" customFormat="1" ht="6.9" hidden="1" customHeight="1">
      <c r="B5" s="21"/>
      <c r="I5" s="109"/>
      <c r="L5" s="21"/>
    </row>
    <row r="6" spans="1:46" s="1" customFormat="1" ht="12" hidden="1" customHeight="1">
      <c r="B6" s="21"/>
      <c r="D6" s="115" t="s">
        <v>16</v>
      </c>
      <c r="I6" s="109"/>
      <c r="L6" s="21"/>
    </row>
    <row r="7" spans="1:46" s="1" customFormat="1" ht="16.5" hidden="1" customHeight="1">
      <c r="B7" s="21"/>
      <c r="E7" s="321" t="str">
        <f>'Rekapitulace stavby'!K6</f>
        <v>Reko pokojů II.ETAPA 21 pokojů - PD- - -</v>
      </c>
      <c r="F7" s="322"/>
      <c r="G7" s="322"/>
      <c r="H7" s="322"/>
      <c r="I7" s="109"/>
      <c r="L7" s="21"/>
    </row>
    <row r="8" spans="1:46" s="2" customFormat="1" ht="12" hidden="1" customHeight="1">
      <c r="A8" s="35"/>
      <c r="B8" s="40"/>
      <c r="C8" s="35"/>
      <c r="D8" s="115" t="s">
        <v>127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23" t="s">
        <v>1305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15. 4. 2020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5" t="s">
        <v>30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5" t="s">
        <v>32</v>
      </c>
      <c r="E20" s="35"/>
      <c r="F20" s="35"/>
      <c r="G20" s="35"/>
      <c r="H20" s="35"/>
      <c r="I20" s="118" t="s">
        <v>25</v>
      </c>
      <c r="J20" s="117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7" t="s">
        <v>34</v>
      </c>
      <c r="F21" s="35"/>
      <c r="G21" s="35"/>
      <c r="H21" s="35"/>
      <c r="I21" s="118" t="s">
        <v>28</v>
      </c>
      <c r="J21" s="117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5" t="s">
        <v>37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5" t="s">
        <v>39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116"/>
      <c r="J30" s="127">
        <f>ROUND(J144,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9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30" t="s">
        <v>44</v>
      </c>
      <c r="E33" s="115" t="s">
        <v>45</v>
      </c>
      <c r="F33" s="131">
        <f>ROUND((SUM(BE144:BE474)),  2)</f>
        <v>0</v>
      </c>
      <c r="G33" s="35"/>
      <c r="H33" s="35"/>
      <c r="I33" s="132">
        <v>0.21</v>
      </c>
      <c r="J33" s="131">
        <f>ROUND(((SUM(BE144:BE474))*I33),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15" t="s">
        <v>46</v>
      </c>
      <c r="F34" s="131">
        <f>ROUND((SUM(BF144:BF474)),  2)</f>
        <v>0</v>
      </c>
      <c r="G34" s="35"/>
      <c r="H34" s="35"/>
      <c r="I34" s="132">
        <v>0.15</v>
      </c>
      <c r="J34" s="131">
        <f>ROUND(((SUM(BF144:BF474))*I34),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47</v>
      </c>
      <c r="F35" s="131">
        <f>ROUND((SUM(BG144:BG474)),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48</v>
      </c>
      <c r="F36" s="131">
        <f>ROUND((SUM(BH144:BH474)),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49</v>
      </c>
      <c r="F37" s="131">
        <f>ROUND((SUM(BI144:BI474)),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33"/>
      <c r="D39" s="134" t="s">
        <v>50</v>
      </c>
      <c r="E39" s="135"/>
      <c r="F39" s="135"/>
      <c r="G39" s="136" t="s">
        <v>51</v>
      </c>
      <c r="H39" s="137" t="s">
        <v>52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>
      <c r="B41" s="21"/>
      <c r="I41" s="109"/>
      <c r="L41" s="21"/>
    </row>
    <row r="42" spans="1:31" s="1" customFormat="1" ht="14.4" hidden="1" customHeight="1">
      <c r="B42" s="21"/>
      <c r="I42" s="109"/>
      <c r="L42" s="21"/>
    </row>
    <row r="43" spans="1:31" s="1" customFormat="1" ht="14.4" hidden="1" customHeight="1">
      <c r="B43" s="21"/>
      <c r="I43" s="109"/>
      <c r="L43" s="21"/>
    </row>
    <row r="44" spans="1:31" s="1" customFormat="1" ht="14.4" hidden="1" customHeight="1">
      <c r="B44" s="21"/>
      <c r="I44" s="109"/>
      <c r="L44" s="21"/>
    </row>
    <row r="45" spans="1:31" s="1" customFormat="1" ht="14.4" hidden="1" customHeight="1">
      <c r="B45" s="21"/>
      <c r="I45" s="109"/>
      <c r="L45" s="21"/>
    </row>
    <row r="46" spans="1:31" s="1" customFormat="1" ht="14.4" hidden="1" customHeight="1">
      <c r="B46" s="21"/>
      <c r="I46" s="109"/>
      <c r="L46" s="21"/>
    </row>
    <row r="47" spans="1:31" s="1" customFormat="1" ht="14.4" hidden="1" customHeight="1">
      <c r="B47" s="21"/>
      <c r="I47" s="109"/>
      <c r="L47" s="21"/>
    </row>
    <row r="48" spans="1:31" s="1" customFormat="1" ht="14.4" hidden="1" customHeight="1">
      <c r="B48" s="21"/>
      <c r="I48" s="109"/>
      <c r="L48" s="21"/>
    </row>
    <row r="49" spans="1:31" s="1" customFormat="1" ht="14.4" hidden="1" customHeight="1">
      <c r="B49" s="21"/>
      <c r="I49" s="109"/>
      <c r="L49" s="21"/>
    </row>
    <row r="50" spans="1:31" s="2" customFormat="1" ht="14.4" hidden="1" customHeight="1">
      <c r="B50" s="52"/>
      <c r="D50" s="141" t="s">
        <v>53</v>
      </c>
      <c r="E50" s="142"/>
      <c r="F50" s="142"/>
      <c r="G50" s="141" t="s">
        <v>54</v>
      </c>
      <c r="H50" s="142"/>
      <c r="I50" s="143"/>
      <c r="J50" s="142"/>
      <c r="K50" s="142"/>
      <c r="L50" s="52"/>
    </row>
    <row r="51" spans="1:31" ht="10.199999999999999" hidden="1">
      <c r="B51" s="21"/>
      <c r="L51" s="21"/>
    </row>
    <row r="52" spans="1:31" ht="10.199999999999999" hidden="1">
      <c r="B52" s="21"/>
      <c r="L52" s="21"/>
    </row>
    <row r="53" spans="1:31" ht="10.199999999999999" hidden="1">
      <c r="B53" s="21"/>
      <c r="L53" s="21"/>
    </row>
    <row r="54" spans="1:31" ht="10.199999999999999" hidden="1">
      <c r="B54" s="21"/>
      <c r="L54" s="21"/>
    </row>
    <row r="55" spans="1:31" ht="10.199999999999999" hidden="1">
      <c r="B55" s="21"/>
      <c r="L55" s="21"/>
    </row>
    <row r="56" spans="1:31" ht="10.199999999999999" hidden="1">
      <c r="B56" s="21"/>
      <c r="L56" s="21"/>
    </row>
    <row r="57" spans="1:31" ht="10.199999999999999" hidden="1">
      <c r="B57" s="21"/>
      <c r="L57" s="21"/>
    </row>
    <row r="58" spans="1:31" ht="10.199999999999999" hidden="1">
      <c r="B58" s="21"/>
      <c r="L58" s="21"/>
    </row>
    <row r="59" spans="1:31" ht="10.199999999999999" hidden="1">
      <c r="B59" s="21"/>
      <c r="L59" s="21"/>
    </row>
    <row r="60" spans="1:31" ht="10.199999999999999" hidden="1">
      <c r="B60" s="21"/>
      <c r="L60" s="21"/>
    </row>
    <row r="61" spans="1:31" s="2" customFormat="1" ht="13.2" hidden="1">
      <c r="A61" s="35"/>
      <c r="B61" s="40"/>
      <c r="C61" s="35"/>
      <c r="D61" s="144" t="s">
        <v>55</v>
      </c>
      <c r="E61" s="145"/>
      <c r="F61" s="146" t="s">
        <v>56</v>
      </c>
      <c r="G61" s="144" t="s">
        <v>55</v>
      </c>
      <c r="H61" s="145"/>
      <c r="I61" s="147"/>
      <c r="J61" s="148" t="s">
        <v>56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hidden="1">
      <c r="B62" s="21"/>
      <c r="L62" s="21"/>
    </row>
    <row r="63" spans="1:31" ht="10.199999999999999" hidden="1">
      <c r="B63" s="21"/>
      <c r="L63" s="21"/>
    </row>
    <row r="64" spans="1:31" ht="10.199999999999999" hidden="1">
      <c r="B64" s="21"/>
      <c r="L64" s="21"/>
    </row>
    <row r="65" spans="1:31" s="2" customFormat="1" ht="13.2" hidden="1">
      <c r="A65" s="35"/>
      <c r="B65" s="40"/>
      <c r="C65" s="35"/>
      <c r="D65" s="141" t="s">
        <v>57</v>
      </c>
      <c r="E65" s="149"/>
      <c r="F65" s="149"/>
      <c r="G65" s="141" t="s">
        <v>58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hidden="1">
      <c r="B66" s="21"/>
      <c r="L66" s="21"/>
    </row>
    <row r="67" spans="1:31" ht="10.199999999999999" hidden="1">
      <c r="B67" s="21"/>
      <c r="L67" s="21"/>
    </row>
    <row r="68" spans="1:31" ht="10.199999999999999" hidden="1">
      <c r="B68" s="21"/>
      <c r="L68" s="21"/>
    </row>
    <row r="69" spans="1:31" ht="10.199999999999999" hidden="1">
      <c r="B69" s="21"/>
      <c r="L69" s="21"/>
    </row>
    <row r="70" spans="1:31" ht="10.199999999999999" hidden="1">
      <c r="B70" s="21"/>
      <c r="L70" s="21"/>
    </row>
    <row r="71" spans="1:31" ht="10.199999999999999" hidden="1">
      <c r="B71" s="21"/>
      <c r="L71" s="21"/>
    </row>
    <row r="72" spans="1:31" ht="10.199999999999999" hidden="1">
      <c r="B72" s="21"/>
      <c r="L72" s="21"/>
    </row>
    <row r="73" spans="1:31" ht="10.199999999999999" hidden="1">
      <c r="B73" s="21"/>
      <c r="L73" s="21"/>
    </row>
    <row r="74" spans="1:31" ht="10.199999999999999" hidden="1">
      <c r="B74" s="21"/>
      <c r="L74" s="21"/>
    </row>
    <row r="75" spans="1:31" ht="10.199999999999999" hidden="1">
      <c r="B75" s="21"/>
      <c r="L75" s="21"/>
    </row>
    <row r="76" spans="1:31" s="2" customFormat="1" ht="13.2" hidden="1">
      <c r="A76" s="35"/>
      <c r="B76" s="40"/>
      <c r="C76" s="35"/>
      <c r="D76" s="144" t="s">
        <v>55</v>
      </c>
      <c r="E76" s="145"/>
      <c r="F76" s="146" t="s">
        <v>56</v>
      </c>
      <c r="G76" s="144" t="s">
        <v>55</v>
      </c>
      <c r="H76" s="145"/>
      <c r="I76" s="147"/>
      <c r="J76" s="148" t="s">
        <v>56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28" t="str">
        <f>E7</f>
        <v>Reko pokojů II.ETAPA 21 pokojů - PD- - -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127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10 - Stavební úpravy pokoje 346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Sedlčany</v>
      </c>
      <c r="G89" s="37"/>
      <c r="H89" s="37"/>
      <c r="I89" s="118" t="s">
        <v>22</v>
      </c>
      <c r="J89" s="67" t="str">
        <f>IF(J12="","",J12)</f>
        <v>15. 4. 2020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24</v>
      </c>
      <c r="D91" s="37"/>
      <c r="E91" s="37"/>
      <c r="F91" s="28" t="str">
        <f>E15</f>
        <v>Domov Sedlčany - poskytovatel soc. služeb</v>
      </c>
      <c r="G91" s="37"/>
      <c r="H91" s="37"/>
      <c r="I91" s="118" t="s">
        <v>32</v>
      </c>
      <c r="J91" s="33" t="str">
        <f>E21</f>
        <v>Ing. Michal Strnad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8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57" t="s">
        <v>130</v>
      </c>
      <c r="D94" s="158"/>
      <c r="E94" s="158"/>
      <c r="F94" s="158"/>
      <c r="G94" s="158"/>
      <c r="H94" s="158"/>
      <c r="I94" s="159"/>
      <c r="J94" s="160" t="s">
        <v>131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hidden="1" customHeight="1">
      <c r="A96" s="35"/>
      <c r="B96" s="36"/>
      <c r="C96" s="161" t="s">
        <v>132</v>
      </c>
      <c r="D96" s="37"/>
      <c r="E96" s="37"/>
      <c r="F96" s="37"/>
      <c r="G96" s="37"/>
      <c r="H96" s="37"/>
      <c r="I96" s="116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133</v>
      </c>
    </row>
    <row r="97" spans="2:12" s="9" customFormat="1" ht="24.9" hidden="1" customHeight="1">
      <c r="B97" s="162"/>
      <c r="C97" s="163"/>
      <c r="D97" s="164" t="s">
        <v>134</v>
      </c>
      <c r="E97" s="165"/>
      <c r="F97" s="165"/>
      <c r="G97" s="165"/>
      <c r="H97" s="165"/>
      <c r="I97" s="166"/>
      <c r="J97" s="167">
        <f>J145</f>
        <v>0</v>
      </c>
      <c r="K97" s="163"/>
      <c r="L97" s="168"/>
    </row>
    <row r="98" spans="2:12" s="10" customFormat="1" ht="19.95" hidden="1" customHeight="1">
      <c r="B98" s="169"/>
      <c r="C98" s="170"/>
      <c r="D98" s="171" t="s">
        <v>135</v>
      </c>
      <c r="E98" s="172"/>
      <c r="F98" s="172"/>
      <c r="G98" s="172"/>
      <c r="H98" s="172"/>
      <c r="I98" s="173"/>
      <c r="J98" s="174">
        <f>J146</f>
        <v>0</v>
      </c>
      <c r="K98" s="170"/>
      <c r="L98" s="175"/>
    </row>
    <row r="99" spans="2:12" s="10" customFormat="1" ht="19.95" hidden="1" customHeight="1">
      <c r="B99" s="169"/>
      <c r="C99" s="170"/>
      <c r="D99" s="171" t="s">
        <v>136</v>
      </c>
      <c r="E99" s="172"/>
      <c r="F99" s="172"/>
      <c r="G99" s="172"/>
      <c r="H99" s="172"/>
      <c r="I99" s="173"/>
      <c r="J99" s="174">
        <f>J177</f>
        <v>0</v>
      </c>
      <c r="K99" s="170"/>
      <c r="L99" s="175"/>
    </row>
    <row r="100" spans="2:12" s="10" customFormat="1" ht="19.95" hidden="1" customHeight="1">
      <c r="B100" s="169"/>
      <c r="C100" s="170"/>
      <c r="D100" s="171" t="s">
        <v>137</v>
      </c>
      <c r="E100" s="172"/>
      <c r="F100" s="172"/>
      <c r="G100" s="172"/>
      <c r="H100" s="172"/>
      <c r="I100" s="173"/>
      <c r="J100" s="174">
        <f>J252</f>
        <v>0</v>
      </c>
      <c r="K100" s="170"/>
      <c r="L100" s="175"/>
    </row>
    <row r="101" spans="2:12" s="10" customFormat="1" ht="19.95" hidden="1" customHeight="1">
      <c r="B101" s="169"/>
      <c r="C101" s="170"/>
      <c r="D101" s="171" t="s">
        <v>138</v>
      </c>
      <c r="E101" s="172"/>
      <c r="F101" s="172"/>
      <c r="G101" s="172"/>
      <c r="H101" s="172"/>
      <c r="I101" s="173"/>
      <c r="J101" s="174">
        <f>J268</f>
        <v>0</v>
      </c>
      <c r="K101" s="170"/>
      <c r="L101" s="175"/>
    </row>
    <row r="102" spans="2:12" s="10" customFormat="1" ht="19.95" hidden="1" customHeight="1">
      <c r="B102" s="169"/>
      <c r="C102" s="170"/>
      <c r="D102" s="171" t="s">
        <v>139</v>
      </c>
      <c r="E102" s="172"/>
      <c r="F102" s="172"/>
      <c r="G102" s="172"/>
      <c r="H102" s="172"/>
      <c r="I102" s="173"/>
      <c r="J102" s="174">
        <f>J274</f>
        <v>0</v>
      </c>
      <c r="K102" s="170"/>
      <c r="L102" s="175"/>
    </row>
    <row r="103" spans="2:12" s="9" customFormat="1" ht="24.9" hidden="1" customHeight="1">
      <c r="B103" s="162"/>
      <c r="C103" s="163"/>
      <c r="D103" s="164" t="s">
        <v>140</v>
      </c>
      <c r="E103" s="165"/>
      <c r="F103" s="165"/>
      <c r="G103" s="165"/>
      <c r="H103" s="165"/>
      <c r="I103" s="166"/>
      <c r="J103" s="167">
        <f>J276</f>
        <v>0</v>
      </c>
      <c r="K103" s="163"/>
      <c r="L103" s="168"/>
    </row>
    <row r="104" spans="2:12" s="10" customFormat="1" ht="19.95" hidden="1" customHeight="1">
      <c r="B104" s="169"/>
      <c r="C104" s="170"/>
      <c r="D104" s="171" t="s">
        <v>141</v>
      </c>
      <c r="E104" s="172"/>
      <c r="F104" s="172"/>
      <c r="G104" s="172"/>
      <c r="H104" s="172"/>
      <c r="I104" s="173"/>
      <c r="J104" s="174">
        <f>J277</f>
        <v>0</v>
      </c>
      <c r="K104" s="170"/>
      <c r="L104" s="175"/>
    </row>
    <row r="105" spans="2:12" s="10" customFormat="1" ht="19.95" hidden="1" customHeight="1">
      <c r="B105" s="169"/>
      <c r="C105" s="170"/>
      <c r="D105" s="171" t="s">
        <v>142</v>
      </c>
      <c r="E105" s="172"/>
      <c r="F105" s="172"/>
      <c r="G105" s="172"/>
      <c r="H105" s="172"/>
      <c r="I105" s="173"/>
      <c r="J105" s="174">
        <f>J285</f>
        <v>0</v>
      </c>
      <c r="K105" s="170"/>
      <c r="L105" s="175"/>
    </row>
    <row r="106" spans="2:12" s="10" customFormat="1" ht="19.95" hidden="1" customHeight="1">
      <c r="B106" s="169"/>
      <c r="C106" s="170"/>
      <c r="D106" s="171" t="s">
        <v>143</v>
      </c>
      <c r="E106" s="172"/>
      <c r="F106" s="172"/>
      <c r="G106" s="172"/>
      <c r="H106" s="172"/>
      <c r="I106" s="173"/>
      <c r="J106" s="174">
        <f>J296</f>
        <v>0</v>
      </c>
      <c r="K106" s="170"/>
      <c r="L106" s="175"/>
    </row>
    <row r="107" spans="2:12" s="10" customFormat="1" ht="19.95" hidden="1" customHeight="1">
      <c r="B107" s="169"/>
      <c r="C107" s="170"/>
      <c r="D107" s="171" t="s">
        <v>144</v>
      </c>
      <c r="E107" s="172"/>
      <c r="F107" s="172"/>
      <c r="G107" s="172"/>
      <c r="H107" s="172"/>
      <c r="I107" s="173"/>
      <c r="J107" s="174">
        <f>J304</f>
        <v>0</v>
      </c>
      <c r="K107" s="170"/>
      <c r="L107" s="175"/>
    </row>
    <row r="108" spans="2:12" s="10" customFormat="1" ht="19.95" hidden="1" customHeight="1">
      <c r="B108" s="169"/>
      <c r="C108" s="170"/>
      <c r="D108" s="171" t="s">
        <v>145</v>
      </c>
      <c r="E108" s="172"/>
      <c r="F108" s="172"/>
      <c r="G108" s="172"/>
      <c r="H108" s="172"/>
      <c r="I108" s="173"/>
      <c r="J108" s="174">
        <f>J314</f>
        <v>0</v>
      </c>
      <c r="K108" s="170"/>
      <c r="L108" s="175"/>
    </row>
    <row r="109" spans="2:12" s="10" customFormat="1" ht="19.95" hidden="1" customHeight="1">
      <c r="B109" s="169"/>
      <c r="C109" s="170"/>
      <c r="D109" s="171" t="s">
        <v>146</v>
      </c>
      <c r="E109" s="172"/>
      <c r="F109" s="172"/>
      <c r="G109" s="172"/>
      <c r="H109" s="172"/>
      <c r="I109" s="173"/>
      <c r="J109" s="174">
        <f>J332</f>
        <v>0</v>
      </c>
      <c r="K109" s="170"/>
      <c r="L109" s="175"/>
    </row>
    <row r="110" spans="2:12" s="10" customFormat="1" ht="19.95" hidden="1" customHeight="1">
      <c r="B110" s="169"/>
      <c r="C110" s="170"/>
      <c r="D110" s="171" t="s">
        <v>147</v>
      </c>
      <c r="E110" s="172"/>
      <c r="F110" s="172"/>
      <c r="G110" s="172"/>
      <c r="H110" s="172"/>
      <c r="I110" s="173"/>
      <c r="J110" s="174">
        <f>J334</f>
        <v>0</v>
      </c>
      <c r="K110" s="170"/>
      <c r="L110" s="175"/>
    </row>
    <row r="111" spans="2:12" s="10" customFormat="1" ht="19.95" hidden="1" customHeight="1">
      <c r="B111" s="169"/>
      <c r="C111" s="170"/>
      <c r="D111" s="171" t="s">
        <v>148</v>
      </c>
      <c r="E111" s="172"/>
      <c r="F111" s="172"/>
      <c r="G111" s="172"/>
      <c r="H111" s="172"/>
      <c r="I111" s="173"/>
      <c r="J111" s="174">
        <f>J343</f>
        <v>0</v>
      </c>
      <c r="K111" s="170"/>
      <c r="L111" s="175"/>
    </row>
    <row r="112" spans="2:12" s="10" customFormat="1" ht="19.95" hidden="1" customHeight="1">
      <c r="B112" s="169"/>
      <c r="C112" s="170"/>
      <c r="D112" s="171" t="s">
        <v>149</v>
      </c>
      <c r="E112" s="172"/>
      <c r="F112" s="172"/>
      <c r="G112" s="172"/>
      <c r="H112" s="172"/>
      <c r="I112" s="173"/>
      <c r="J112" s="174">
        <f>J375</f>
        <v>0</v>
      </c>
      <c r="K112" s="170"/>
      <c r="L112" s="175"/>
    </row>
    <row r="113" spans="1:31" s="10" customFormat="1" ht="19.95" hidden="1" customHeight="1">
      <c r="B113" s="169"/>
      <c r="C113" s="170"/>
      <c r="D113" s="171" t="s">
        <v>150</v>
      </c>
      <c r="E113" s="172"/>
      <c r="F113" s="172"/>
      <c r="G113" s="172"/>
      <c r="H113" s="172"/>
      <c r="I113" s="173"/>
      <c r="J113" s="174">
        <f>J383</f>
        <v>0</v>
      </c>
      <c r="K113" s="170"/>
      <c r="L113" s="175"/>
    </row>
    <row r="114" spans="1:31" s="10" customFormat="1" ht="19.95" hidden="1" customHeight="1">
      <c r="B114" s="169"/>
      <c r="C114" s="170"/>
      <c r="D114" s="171" t="s">
        <v>151</v>
      </c>
      <c r="E114" s="172"/>
      <c r="F114" s="172"/>
      <c r="G114" s="172"/>
      <c r="H114" s="172"/>
      <c r="I114" s="173"/>
      <c r="J114" s="174">
        <f>J386</f>
        <v>0</v>
      </c>
      <c r="K114" s="170"/>
      <c r="L114" s="175"/>
    </row>
    <row r="115" spans="1:31" s="10" customFormat="1" ht="19.95" hidden="1" customHeight="1">
      <c r="B115" s="169"/>
      <c r="C115" s="170"/>
      <c r="D115" s="171" t="s">
        <v>152</v>
      </c>
      <c r="E115" s="172"/>
      <c r="F115" s="172"/>
      <c r="G115" s="172"/>
      <c r="H115" s="172"/>
      <c r="I115" s="173"/>
      <c r="J115" s="174">
        <f>J394</f>
        <v>0</v>
      </c>
      <c r="K115" s="170"/>
      <c r="L115" s="175"/>
    </row>
    <row r="116" spans="1:31" s="10" customFormat="1" ht="19.95" hidden="1" customHeight="1">
      <c r="B116" s="169"/>
      <c r="C116" s="170"/>
      <c r="D116" s="171" t="s">
        <v>153</v>
      </c>
      <c r="E116" s="172"/>
      <c r="F116" s="172"/>
      <c r="G116" s="172"/>
      <c r="H116" s="172"/>
      <c r="I116" s="173"/>
      <c r="J116" s="174">
        <f>J412</f>
        <v>0</v>
      </c>
      <c r="K116" s="170"/>
      <c r="L116" s="175"/>
    </row>
    <row r="117" spans="1:31" s="10" customFormat="1" ht="19.95" hidden="1" customHeight="1">
      <c r="B117" s="169"/>
      <c r="C117" s="170"/>
      <c r="D117" s="171" t="s">
        <v>154</v>
      </c>
      <c r="E117" s="172"/>
      <c r="F117" s="172"/>
      <c r="G117" s="172"/>
      <c r="H117" s="172"/>
      <c r="I117" s="173"/>
      <c r="J117" s="174">
        <f>J425</f>
        <v>0</v>
      </c>
      <c r="K117" s="170"/>
      <c r="L117" s="175"/>
    </row>
    <row r="118" spans="1:31" s="10" customFormat="1" ht="19.95" hidden="1" customHeight="1">
      <c r="B118" s="169"/>
      <c r="C118" s="170"/>
      <c r="D118" s="171" t="s">
        <v>155</v>
      </c>
      <c r="E118" s="172"/>
      <c r="F118" s="172"/>
      <c r="G118" s="172"/>
      <c r="H118" s="172"/>
      <c r="I118" s="173"/>
      <c r="J118" s="174">
        <f>J440</f>
        <v>0</v>
      </c>
      <c r="K118" s="170"/>
      <c r="L118" s="175"/>
    </row>
    <row r="119" spans="1:31" s="10" customFormat="1" ht="19.95" hidden="1" customHeight="1">
      <c r="B119" s="169"/>
      <c r="C119" s="170"/>
      <c r="D119" s="171" t="s">
        <v>156</v>
      </c>
      <c r="E119" s="172"/>
      <c r="F119" s="172"/>
      <c r="G119" s="172"/>
      <c r="H119" s="172"/>
      <c r="I119" s="173"/>
      <c r="J119" s="174">
        <f>J451</f>
        <v>0</v>
      </c>
      <c r="K119" s="170"/>
      <c r="L119" s="175"/>
    </row>
    <row r="120" spans="1:31" s="10" customFormat="1" ht="19.95" hidden="1" customHeight="1">
      <c r="B120" s="169"/>
      <c r="C120" s="170"/>
      <c r="D120" s="171" t="s">
        <v>157</v>
      </c>
      <c r="E120" s="172"/>
      <c r="F120" s="172"/>
      <c r="G120" s="172"/>
      <c r="H120" s="172"/>
      <c r="I120" s="173"/>
      <c r="J120" s="174">
        <f>J454</f>
        <v>0</v>
      </c>
      <c r="K120" s="170"/>
      <c r="L120" s="175"/>
    </row>
    <row r="121" spans="1:31" s="9" customFormat="1" ht="24.9" hidden="1" customHeight="1">
      <c r="B121" s="162"/>
      <c r="C121" s="163"/>
      <c r="D121" s="164" t="s">
        <v>158</v>
      </c>
      <c r="E121" s="165"/>
      <c r="F121" s="165"/>
      <c r="G121" s="165"/>
      <c r="H121" s="165"/>
      <c r="I121" s="166"/>
      <c r="J121" s="167">
        <f>J468</f>
        <v>0</v>
      </c>
      <c r="K121" s="163"/>
      <c r="L121" s="168"/>
    </row>
    <row r="122" spans="1:31" s="10" customFormat="1" ht="19.95" hidden="1" customHeight="1">
      <c r="B122" s="169"/>
      <c r="C122" s="170"/>
      <c r="D122" s="171" t="s">
        <v>159</v>
      </c>
      <c r="E122" s="172"/>
      <c r="F122" s="172"/>
      <c r="G122" s="172"/>
      <c r="H122" s="172"/>
      <c r="I122" s="173"/>
      <c r="J122" s="174">
        <f>J469</f>
        <v>0</v>
      </c>
      <c r="K122" s="170"/>
      <c r="L122" s="175"/>
    </row>
    <row r="123" spans="1:31" s="10" customFormat="1" ht="19.95" hidden="1" customHeight="1">
      <c r="B123" s="169"/>
      <c r="C123" s="170"/>
      <c r="D123" s="171" t="s">
        <v>160</v>
      </c>
      <c r="E123" s="172"/>
      <c r="F123" s="172"/>
      <c r="G123" s="172"/>
      <c r="H123" s="172"/>
      <c r="I123" s="173"/>
      <c r="J123" s="174">
        <f>J471</f>
        <v>0</v>
      </c>
      <c r="K123" s="170"/>
      <c r="L123" s="175"/>
    </row>
    <row r="124" spans="1:31" s="10" customFormat="1" ht="19.95" hidden="1" customHeight="1">
      <c r="B124" s="169"/>
      <c r="C124" s="170"/>
      <c r="D124" s="171" t="s">
        <v>161</v>
      </c>
      <c r="E124" s="172"/>
      <c r="F124" s="172"/>
      <c r="G124" s="172"/>
      <c r="H124" s="172"/>
      <c r="I124" s="173"/>
      <c r="J124" s="174">
        <f>J473</f>
        <v>0</v>
      </c>
      <c r="K124" s="170"/>
      <c r="L124" s="175"/>
    </row>
    <row r="125" spans="1:31" s="2" customFormat="1" ht="21.75" hidden="1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hidden="1" customHeight="1">
      <c r="A126" s="35"/>
      <c r="B126" s="55"/>
      <c r="C126" s="56"/>
      <c r="D126" s="56"/>
      <c r="E126" s="56"/>
      <c r="F126" s="56"/>
      <c r="G126" s="56"/>
      <c r="H126" s="56"/>
      <c r="I126" s="153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ht="10.199999999999999" hidden="1"/>
    <row r="128" spans="1:31" ht="10.199999999999999" hidden="1"/>
    <row r="129" spans="1:63" ht="10.199999999999999" hidden="1"/>
    <row r="130" spans="1:63" s="2" customFormat="1" ht="6.9" customHeight="1">
      <c r="A130" s="35"/>
      <c r="B130" s="57"/>
      <c r="C130" s="58"/>
      <c r="D130" s="58"/>
      <c r="E130" s="58"/>
      <c r="F130" s="58"/>
      <c r="G130" s="58"/>
      <c r="H130" s="58"/>
      <c r="I130" s="156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" customHeight="1">
      <c r="A131" s="35"/>
      <c r="B131" s="36"/>
      <c r="C131" s="24" t="s">
        <v>162</v>
      </c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116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28" t="str">
        <f>E7</f>
        <v>Reko pokojů II.ETAPA 21 pokojů - PD- - -</v>
      </c>
      <c r="F134" s="329"/>
      <c r="G134" s="329"/>
      <c r="H134" s="329"/>
      <c r="I134" s="116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127</v>
      </c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84" t="str">
        <f>E9</f>
        <v>10 - Stavební úpravy pokoje 346</v>
      </c>
      <c r="F136" s="330"/>
      <c r="G136" s="330"/>
      <c r="H136" s="330"/>
      <c r="I136" s="116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" customHeight="1">
      <c r="A137" s="35"/>
      <c r="B137" s="36"/>
      <c r="C137" s="37"/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F12</f>
        <v>Sedlčany</v>
      </c>
      <c r="G138" s="37"/>
      <c r="H138" s="37"/>
      <c r="I138" s="118" t="s">
        <v>22</v>
      </c>
      <c r="J138" s="67" t="str">
        <f>IF(J12="","",J12)</f>
        <v>15. 4. 2020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" customHeight="1">
      <c r="A139" s="35"/>
      <c r="B139" s="36"/>
      <c r="C139" s="37"/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24</v>
      </c>
      <c r="D140" s="37"/>
      <c r="E140" s="37"/>
      <c r="F140" s="28" t="str">
        <f>E15</f>
        <v>Domov Sedlčany - poskytovatel soc. služeb</v>
      </c>
      <c r="G140" s="37"/>
      <c r="H140" s="37"/>
      <c r="I140" s="118" t="s">
        <v>32</v>
      </c>
      <c r="J140" s="33" t="str">
        <f>E21</f>
        <v>Ing. Michal Strnad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15" customHeight="1">
      <c r="A141" s="35"/>
      <c r="B141" s="36"/>
      <c r="C141" s="30" t="s">
        <v>30</v>
      </c>
      <c r="D141" s="37"/>
      <c r="E141" s="37"/>
      <c r="F141" s="28" t="str">
        <f>IF(E18="","",E18)</f>
        <v>Vyplň údaj</v>
      </c>
      <c r="G141" s="37"/>
      <c r="H141" s="37"/>
      <c r="I141" s="118" t="s">
        <v>37</v>
      </c>
      <c r="J141" s="33" t="str">
        <f>E24</f>
        <v xml:space="preserve"> 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76"/>
      <c r="B143" s="177"/>
      <c r="C143" s="178" t="s">
        <v>163</v>
      </c>
      <c r="D143" s="179" t="s">
        <v>65</v>
      </c>
      <c r="E143" s="179" t="s">
        <v>61</v>
      </c>
      <c r="F143" s="179" t="s">
        <v>62</v>
      </c>
      <c r="G143" s="179" t="s">
        <v>164</v>
      </c>
      <c r="H143" s="179" t="s">
        <v>165</v>
      </c>
      <c r="I143" s="180" t="s">
        <v>166</v>
      </c>
      <c r="J143" s="181" t="s">
        <v>131</v>
      </c>
      <c r="K143" s="182" t="s">
        <v>167</v>
      </c>
      <c r="L143" s="183"/>
      <c r="M143" s="76" t="s">
        <v>1</v>
      </c>
      <c r="N143" s="77" t="s">
        <v>44</v>
      </c>
      <c r="O143" s="77" t="s">
        <v>168</v>
      </c>
      <c r="P143" s="77" t="s">
        <v>169</v>
      </c>
      <c r="Q143" s="77" t="s">
        <v>170</v>
      </c>
      <c r="R143" s="77" t="s">
        <v>171</v>
      </c>
      <c r="S143" s="77" t="s">
        <v>172</v>
      </c>
      <c r="T143" s="78" t="s">
        <v>173</v>
      </c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</row>
    <row r="144" spans="1:63" s="2" customFormat="1" ht="22.8" customHeight="1">
      <c r="A144" s="35"/>
      <c r="B144" s="36"/>
      <c r="C144" s="83" t="s">
        <v>174</v>
      </c>
      <c r="D144" s="37"/>
      <c r="E144" s="37"/>
      <c r="F144" s="37"/>
      <c r="G144" s="37"/>
      <c r="H144" s="37"/>
      <c r="I144" s="116"/>
      <c r="J144" s="184">
        <f>BK144</f>
        <v>0</v>
      </c>
      <c r="K144" s="37"/>
      <c r="L144" s="40"/>
      <c r="M144" s="79"/>
      <c r="N144" s="185"/>
      <c r="O144" s="80"/>
      <c r="P144" s="186">
        <f>P145+P276+P468</f>
        <v>0</v>
      </c>
      <c r="Q144" s="80"/>
      <c r="R144" s="186">
        <f>R145+R276+R468</f>
        <v>9.8025723000000013</v>
      </c>
      <c r="S144" s="80"/>
      <c r="T144" s="187">
        <f>T145+T276+T468</f>
        <v>5.7805768900000007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79</v>
      </c>
      <c r="AU144" s="18" t="s">
        <v>133</v>
      </c>
      <c r="BK144" s="188">
        <f>BK145+BK276+BK468</f>
        <v>0</v>
      </c>
    </row>
    <row r="145" spans="1:65" s="12" customFormat="1" ht="25.95" customHeight="1">
      <c r="B145" s="189"/>
      <c r="C145" s="190"/>
      <c r="D145" s="191" t="s">
        <v>79</v>
      </c>
      <c r="E145" s="192" t="s">
        <v>175</v>
      </c>
      <c r="F145" s="192" t="s">
        <v>176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P146+P177+P252+P268+P274</f>
        <v>0</v>
      </c>
      <c r="Q145" s="197"/>
      <c r="R145" s="198">
        <f>R146+R177+R252+R268+R274</f>
        <v>8.4806768000000012</v>
      </c>
      <c r="S145" s="197"/>
      <c r="T145" s="199">
        <f>T146+T177+T252+T268+T274</f>
        <v>4.8682950000000007</v>
      </c>
      <c r="AR145" s="200" t="s">
        <v>88</v>
      </c>
      <c r="AT145" s="201" t="s">
        <v>79</v>
      </c>
      <c r="AU145" s="201" t="s">
        <v>80</v>
      </c>
      <c r="AY145" s="200" t="s">
        <v>177</v>
      </c>
      <c r="BK145" s="202">
        <f>BK146+BK177+BK252+BK268+BK274</f>
        <v>0</v>
      </c>
    </row>
    <row r="146" spans="1:65" s="12" customFormat="1" ht="22.8" customHeight="1">
      <c r="B146" s="189"/>
      <c r="C146" s="190"/>
      <c r="D146" s="191" t="s">
        <v>79</v>
      </c>
      <c r="E146" s="203" t="s">
        <v>178</v>
      </c>
      <c r="F146" s="203" t="s">
        <v>179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SUM(P147:P176)</f>
        <v>0</v>
      </c>
      <c r="Q146" s="197"/>
      <c r="R146" s="198">
        <f>SUM(R147:R176)</f>
        <v>3.88970408</v>
      </c>
      <c r="S146" s="197"/>
      <c r="T146" s="199">
        <f>SUM(T147:T176)</f>
        <v>0</v>
      </c>
      <c r="AR146" s="200" t="s">
        <v>88</v>
      </c>
      <c r="AT146" s="201" t="s">
        <v>79</v>
      </c>
      <c r="AU146" s="201" t="s">
        <v>88</v>
      </c>
      <c r="AY146" s="200" t="s">
        <v>177</v>
      </c>
      <c r="BK146" s="202">
        <f>SUM(BK147:BK176)</f>
        <v>0</v>
      </c>
    </row>
    <row r="147" spans="1:65" s="2" customFormat="1" ht="21.75" customHeight="1">
      <c r="A147" s="35"/>
      <c r="B147" s="36"/>
      <c r="C147" s="205" t="s">
        <v>88</v>
      </c>
      <c r="D147" s="205" t="s">
        <v>180</v>
      </c>
      <c r="E147" s="206" t="s">
        <v>181</v>
      </c>
      <c r="F147" s="207" t="s">
        <v>182</v>
      </c>
      <c r="G147" s="208" t="s">
        <v>183</v>
      </c>
      <c r="H147" s="209">
        <v>0.371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46</v>
      </c>
      <c r="O147" s="72"/>
      <c r="P147" s="215">
        <f>O147*H147</f>
        <v>0</v>
      </c>
      <c r="Q147" s="215">
        <v>1.7863599999999999</v>
      </c>
      <c r="R147" s="215">
        <f>Q147*H147</f>
        <v>0.66273956000000001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184</v>
      </c>
      <c r="AT147" s="217" t="s">
        <v>180</v>
      </c>
      <c r="AU147" s="217" t="s">
        <v>185</v>
      </c>
      <c r="AY147" s="18" t="s">
        <v>177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185</v>
      </c>
      <c r="BK147" s="218">
        <f>ROUND(I147*H147,2)</f>
        <v>0</v>
      </c>
      <c r="BL147" s="18" t="s">
        <v>184</v>
      </c>
      <c r="BM147" s="217" t="s">
        <v>186</v>
      </c>
    </row>
    <row r="148" spans="1:65" s="13" customFormat="1" ht="10.199999999999999">
      <c r="B148" s="219"/>
      <c r="C148" s="220"/>
      <c r="D148" s="221" t="s">
        <v>187</v>
      </c>
      <c r="E148" s="222" t="s">
        <v>1</v>
      </c>
      <c r="F148" s="223" t="s">
        <v>188</v>
      </c>
      <c r="G148" s="220"/>
      <c r="H148" s="222" t="s">
        <v>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187</v>
      </c>
      <c r="AU148" s="229" t="s">
        <v>185</v>
      </c>
      <c r="AV148" s="13" t="s">
        <v>88</v>
      </c>
      <c r="AW148" s="13" t="s">
        <v>36</v>
      </c>
      <c r="AX148" s="13" t="s">
        <v>80</v>
      </c>
      <c r="AY148" s="229" t="s">
        <v>177</v>
      </c>
    </row>
    <row r="149" spans="1:65" s="14" customFormat="1" ht="10.199999999999999">
      <c r="B149" s="230"/>
      <c r="C149" s="231"/>
      <c r="D149" s="221" t="s">
        <v>187</v>
      </c>
      <c r="E149" s="232" t="s">
        <v>1</v>
      </c>
      <c r="F149" s="233" t="s">
        <v>189</v>
      </c>
      <c r="G149" s="231"/>
      <c r="H149" s="234">
        <v>0.371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187</v>
      </c>
      <c r="AU149" s="240" t="s">
        <v>185</v>
      </c>
      <c r="AV149" s="14" t="s">
        <v>185</v>
      </c>
      <c r="AW149" s="14" t="s">
        <v>36</v>
      </c>
      <c r="AX149" s="14" t="s">
        <v>88</v>
      </c>
      <c r="AY149" s="240" t="s">
        <v>177</v>
      </c>
    </row>
    <row r="150" spans="1:65" s="2" customFormat="1" ht="21.75" customHeight="1">
      <c r="A150" s="35"/>
      <c r="B150" s="36"/>
      <c r="C150" s="205" t="s">
        <v>185</v>
      </c>
      <c r="D150" s="205" t="s">
        <v>180</v>
      </c>
      <c r="E150" s="206" t="s">
        <v>190</v>
      </c>
      <c r="F150" s="207" t="s">
        <v>191</v>
      </c>
      <c r="G150" s="208" t="s">
        <v>192</v>
      </c>
      <c r="H150" s="209">
        <v>2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46</v>
      </c>
      <c r="O150" s="72"/>
      <c r="P150" s="215">
        <f>O150*H150</f>
        <v>0</v>
      </c>
      <c r="Q150" s="215">
        <v>2.019E-2</v>
      </c>
      <c r="R150" s="215">
        <f>Q150*H150</f>
        <v>4.0379999999999999E-2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184</v>
      </c>
      <c r="AT150" s="217" t="s">
        <v>180</v>
      </c>
      <c r="AU150" s="217" t="s">
        <v>185</v>
      </c>
      <c r="AY150" s="18" t="s">
        <v>177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185</v>
      </c>
      <c r="BK150" s="218">
        <f>ROUND(I150*H150,2)</f>
        <v>0</v>
      </c>
      <c r="BL150" s="18" t="s">
        <v>184</v>
      </c>
      <c r="BM150" s="217" t="s">
        <v>193</v>
      </c>
    </row>
    <row r="151" spans="1:65" s="2" customFormat="1" ht="21.75" customHeight="1">
      <c r="A151" s="35"/>
      <c r="B151" s="36"/>
      <c r="C151" s="205" t="s">
        <v>178</v>
      </c>
      <c r="D151" s="205" t="s">
        <v>180</v>
      </c>
      <c r="E151" s="206" t="s">
        <v>194</v>
      </c>
      <c r="F151" s="207" t="s">
        <v>195</v>
      </c>
      <c r="G151" s="208" t="s">
        <v>192</v>
      </c>
      <c r="H151" s="209">
        <v>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46</v>
      </c>
      <c r="O151" s="72"/>
      <c r="P151" s="215">
        <f>O151*H151</f>
        <v>0</v>
      </c>
      <c r="Q151" s="215">
        <v>4.2860000000000002E-2</v>
      </c>
      <c r="R151" s="215">
        <f>Q151*H151</f>
        <v>4.2860000000000002E-2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184</v>
      </c>
      <c r="AT151" s="217" t="s">
        <v>180</v>
      </c>
      <c r="AU151" s="217" t="s">
        <v>185</v>
      </c>
      <c r="AY151" s="18" t="s">
        <v>177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185</v>
      </c>
      <c r="BK151" s="218">
        <f>ROUND(I151*H151,2)</f>
        <v>0</v>
      </c>
      <c r="BL151" s="18" t="s">
        <v>184</v>
      </c>
      <c r="BM151" s="217" t="s">
        <v>196</v>
      </c>
    </row>
    <row r="152" spans="1:65" s="2" customFormat="1" ht="21.75" customHeight="1">
      <c r="A152" s="35"/>
      <c r="B152" s="36"/>
      <c r="C152" s="205" t="s">
        <v>184</v>
      </c>
      <c r="D152" s="205" t="s">
        <v>180</v>
      </c>
      <c r="E152" s="206" t="s">
        <v>197</v>
      </c>
      <c r="F152" s="207" t="s">
        <v>198</v>
      </c>
      <c r="G152" s="208" t="s">
        <v>192</v>
      </c>
      <c r="H152" s="209">
        <v>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46</v>
      </c>
      <c r="O152" s="72"/>
      <c r="P152" s="215">
        <f>O152*H152</f>
        <v>0</v>
      </c>
      <c r="Q152" s="215">
        <v>2.444E-2</v>
      </c>
      <c r="R152" s="215">
        <f>Q152*H152</f>
        <v>2.444E-2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184</v>
      </c>
      <c r="AT152" s="217" t="s">
        <v>180</v>
      </c>
      <c r="AU152" s="217" t="s">
        <v>185</v>
      </c>
      <c r="AY152" s="18" t="s">
        <v>177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185</v>
      </c>
      <c r="BK152" s="218">
        <f>ROUND(I152*H152,2)</f>
        <v>0</v>
      </c>
      <c r="BL152" s="18" t="s">
        <v>184</v>
      </c>
      <c r="BM152" s="217" t="s">
        <v>199</v>
      </c>
    </row>
    <row r="153" spans="1:65" s="2" customFormat="1" ht="16.5" customHeight="1">
      <c r="A153" s="35"/>
      <c r="B153" s="36"/>
      <c r="C153" s="205" t="s">
        <v>200</v>
      </c>
      <c r="D153" s="205" t="s">
        <v>180</v>
      </c>
      <c r="E153" s="206" t="s">
        <v>201</v>
      </c>
      <c r="F153" s="207" t="s">
        <v>202</v>
      </c>
      <c r="G153" s="208" t="s">
        <v>203</v>
      </c>
      <c r="H153" s="209">
        <v>5.35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46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184</v>
      </c>
      <c r="AT153" s="217" t="s">
        <v>180</v>
      </c>
      <c r="AU153" s="217" t="s">
        <v>185</v>
      </c>
      <c r="AY153" s="18" t="s">
        <v>177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185</v>
      </c>
      <c r="BK153" s="218">
        <f>ROUND(I153*H153,2)</f>
        <v>0</v>
      </c>
      <c r="BL153" s="18" t="s">
        <v>184</v>
      </c>
      <c r="BM153" s="217" t="s">
        <v>204</v>
      </c>
    </row>
    <row r="154" spans="1:65" s="13" customFormat="1" ht="10.199999999999999">
      <c r="B154" s="219"/>
      <c r="C154" s="220"/>
      <c r="D154" s="221" t="s">
        <v>187</v>
      </c>
      <c r="E154" s="222" t="s">
        <v>1</v>
      </c>
      <c r="F154" s="223" t="s">
        <v>205</v>
      </c>
      <c r="G154" s="220"/>
      <c r="H154" s="222" t="s">
        <v>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187</v>
      </c>
      <c r="AU154" s="229" t="s">
        <v>185</v>
      </c>
      <c r="AV154" s="13" t="s">
        <v>88</v>
      </c>
      <c r="AW154" s="13" t="s">
        <v>36</v>
      </c>
      <c r="AX154" s="13" t="s">
        <v>80</v>
      </c>
      <c r="AY154" s="229" t="s">
        <v>177</v>
      </c>
    </row>
    <row r="155" spans="1:65" s="14" customFormat="1" ht="10.199999999999999">
      <c r="B155" s="230"/>
      <c r="C155" s="231"/>
      <c r="D155" s="221" t="s">
        <v>187</v>
      </c>
      <c r="E155" s="232" t="s">
        <v>1</v>
      </c>
      <c r="F155" s="233" t="s">
        <v>206</v>
      </c>
      <c r="G155" s="231"/>
      <c r="H155" s="234">
        <v>5.35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187</v>
      </c>
      <c r="AU155" s="240" t="s">
        <v>185</v>
      </c>
      <c r="AV155" s="14" t="s">
        <v>185</v>
      </c>
      <c r="AW155" s="14" t="s">
        <v>36</v>
      </c>
      <c r="AX155" s="14" t="s">
        <v>88</v>
      </c>
      <c r="AY155" s="240" t="s">
        <v>177</v>
      </c>
    </row>
    <row r="156" spans="1:65" s="2" customFormat="1" ht="21.75" customHeight="1">
      <c r="A156" s="35"/>
      <c r="B156" s="36"/>
      <c r="C156" s="205" t="s">
        <v>207</v>
      </c>
      <c r="D156" s="205" t="s">
        <v>180</v>
      </c>
      <c r="E156" s="206" t="s">
        <v>208</v>
      </c>
      <c r="F156" s="207" t="s">
        <v>209</v>
      </c>
      <c r="G156" s="208" t="s">
        <v>210</v>
      </c>
      <c r="H156" s="209">
        <v>8.8010000000000002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46</v>
      </c>
      <c r="O156" s="72"/>
      <c r="P156" s="215">
        <f>O156*H156</f>
        <v>0</v>
      </c>
      <c r="Q156" s="215">
        <v>6.9819999999999993E-2</v>
      </c>
      <c r="R156" s="215">
        <f>Q156*H156</f>
        <v>0.61448581999999996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184</v>
      </c>
      <c r="AT156" s="217" t="s">
        <v>180</v>
      </c>
      <c r="AU156" s="217" t="s">
        <v>185</v>
      </c>
      <c r="AY156" s="18" t="s">
        <v>177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185</v>
      </c>
      <c r="BK156" s="218">
        <f>ROUND(I156*H156,2)</f>
        <v>0</v>
      </c>
      <c r="BL156" s="18" t="s">
        <v>184</v>
      </c>
      <c r="BM156" s="217" t="s">
        <v>211</v>
      </c>
    </row>
    <row r="157" spans="1:65" s="13" customFormat="1" ht="10.199999999999999">
      <c r="B157" s="219"/>
      <c r="C157" s="220"/>
      <c r="D157" s="221" t="s">
        <v>187</v>
      </c>
      <c r="E157" s="222" t="s">
        <v>1</v>
      </c>
      <c r="F157" s="223" t="s">
        <v>212</v>
      </c>
      <c r="G157" s="220"/>
      <c r="H157" s="222" t="s">
        <v>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187</v>
      </c>
      <c r="AU157" s="229" t="s">
        <v>185</v>
      </c>
      <c r="AV157" s="13" t="s">
        <v>88</v>
      </c>
      <c r="AW157" s="13" t="s">
        <v>36</v>
      </c>
      <c r="AX157" s="13" t="s">
        <v>80</v>
      </c>
      <c r="AY157" s="229" t="s">
        <v>177</v>
      </c>
    </row>
    <row r="158" spans="1:65" s="14" customFormat="1" ht="10.199999999999999">
      <c r="B158" s="230"/>
      <c r="C158" s="231"/>
      <c r="D158" s="221" t="s">
        <v>187</v>
      </c>
      <c r="E158" s="232" t="s">
        <v>1</v>
      </c>
      <c r="F158" s="233" t="s">
        <v>213</v>
      </c>
      <c r="G158" s="231"/>
      <c r="H158" s="234">
        <v>4.3609999999999998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187</v>
      </c>
      <c r="AU158" s="240" t="s">
        <v>185</v>
      </c>
      <c r="AV158" s="14" t="s">
        <v>185</v>
      </c>
      <c r="AW158" s="14" t="s">
        <v>36</v>
      </c>
      <c r="AX158" s="14" t="s">
        <v>80</v>
      </c>
      <c r="AY158" s="240" t="s">
        <v>177</v>
      </c>
    </row>
    <row r="159" spans="1:65" s="14" customFormat="1" ht="10.199999999999999">
      <c r="B159" s="230"/>
      <c r="C159" s="231"/>
      <c r="D159" s="221" t="s">
        <v>187</v>
      </c>
      <c r="E159" s="232" t="s">
        <v>1</v>
      </c>
      <c r="F159" s="233" t="s">
        <v>214</v>
      </c>
      <c r="G159" s="231"/>
      <c r="H159" s="234">
        <v>1.1220000000000001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187</v>
      </c>
      <c r="AU159" s="240" t="s">
        <v>185</v>
      </c>
      <c r="AV159" s="14" t="s">
        <v>185</v>
      </c>
      <c r="AW159" s="14" t="s">
        <v>36</v>
      </c>
      <c r="AX159" s="14" t="s">
        <v>80</v>
      </c>
      <c r="AY159" s="240" t="s">
        <v>177</v>
      </c>
    </row>
    <row r="160" spans="1:65" s="13" customFormat="1" ht="10.199999999999999">
      <c r="B160" s="219"/>
      <c r="C160" s="220"/>
      <c r="D160" s="221" t="s">
        <v>187</v>
      </c>
      <c r="E160" s="222" t="s">
        <v>1</v>
      </c>
      <c r="F160" s="223" t="s">
        <v>215</v>
      </c>
      <c r="G160" s="220"/>
      <c r="H160" s="222" t="s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187</v>
      </c>
      <c r="AU160" s="229" t="s">
        <v>185</v>
      </c>
      <c r="AV160" s="13" t="s">
        <v>88</v>
      </c>
      <c r="AW160" s="13" t="s">
        <v>36</v>
      </c>
      <c r="AX160" s="13" t="s">
        <v>80</v>
      </c>
      <c r="AY160" s="229" t="s">
        <v>177</v>
      </c>
    </row>
    <row r="161" spans="1:65" s="14" customFormat="1" ht="10.199999999999999">
      <c r="B161" s="230"/>
      <c r="C161" s="231"/>
      <c r="D161" s="221" t="s">
        <v>187</v>
      </c>
      <c r="E161" s="232" t="s">
        <v>1</v>
      </c>
      <c r="F161" s="233" t="s">
        <v>216</v>
      </c>
      <c r="G161" s="231"/>
      <c r="H161" s="234">
        <v>3.3180000000000001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187</v>
      </c>
      <c r="AU161" s="240" t="s">
        <v>185</v>
      </c>
      <c r="AV161" s="14" t="s">
        <v>185</v>
      </c>
      <c r="AW161" s="14" t="s">
        <v>36</v>
      </c>
      <c r="AX161" s="14" t="s">
        <v>80</v>
      </c>
      <c r="AY161" s="240" t="s">
        <v>177</v>
      </c>
    </row>
    <row r="162" spans="1:65" s="15" customFormat="1" ht="10.199999999999999">
      <c r="B162" s="241"/>
      <c r="C162" s="242"/>
      <c r="D162" s="221" t="s">
        <v>187</v>
      </c>
      <c r="E162" s="243" t="s">
        <v>1</v>
      </c>
      <c r="F162" s="244" t="s">
        <v>217</v>
      </c>
      <c r="G162" s="242"/>
      <c r="H162" s="245">
        <v>8.8010000000000002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187</v>
      </c>
      <c r="AU162" s="251" t="s">
        <v>185</v>
      </c>
      <c r="AV162" s="15" t="s">
        <v>184</v>
      </c>
      <c r="AW162" s="15" t="s">
        <v>36</v>
      </c>
      <c r="AX162" s="15" t="s">
        <v>88</v>
      </c>
      <c r="AY162" s="251" t="s">
        <v>177</v>
      </c>
    </row>
    <row r="163" spans="1:65" s="2" customFormat="1" ht="21.75" customHeight="1">
      <c r="A163" s="35"/>
      <c r="B163" s="36"/>
      <c r="C163" s="205" t="s">
        <v>218</v>
      </c>
      <c r="D163" s="205" t="s">
        <v>180</v>
      </c>
      <c r="E163" s="206" t="s">
        <v>219</v>
      </c>
      <c r="F163" s="207" t="s">
        <v>220</v>
      </c>
      <c r="G163" s="208" t="s">
        <v>210</v>
      </c>
      <c r="H163" s="209">
        <v>10.252000000000001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46</v>
      </c>
      <c r="O163" s="72"/>
      <c r="P163" s="215">
        <f>O163*H163</f>
        <v>0</v>
      </c>
      <c r="Q163" s="215">
        <v>8.7069999999999995E-2</v>
      </c>
      <c r="R163" s="215">
        <f>Q163*H163</f>
        <v>0.89264164000000001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184</v>
      </c>
      <c r="AT163" s="217" t="s">
        <v>180</v>
      </c>
      <c r="AU163" s="217" t="s">
        <v>185</v>
      </c>
      <c r="AY163" s="18" t="s">
        <v>177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185</v>
      </c>
      <c r="BK163" s="218">
        <f>ROUND(I163*H163,2)</f>
        <v>0</v>
      </c>
      <c r="BL163" s="18" t="s">
        <v>184</v>
      </c>
      <c r="BM163" s="217" t="s">
        <v>221</v>
      </c>
    </row>
    <row r="164" spans="1:65" s="13" customFormat="1" ht="10.199999999999999">
      <c r="B164" s="219"/>
      <c r="C164" s="220"/>
      <c r="D164" s="221" t="s">
        <v>187</v>
      </c>
      <c r="E164" s="222" t="s">
        <v>1</v>
      </c>
      <c r="F164" s="223" t="s">
        <v>222</v>
      </c>
      <c r="G164" s="220"/>
      <c r="H164" s="222" t="s">
        <v>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187</v>
      </c>
      <c r="AU164" s="229" t="s">
        <v>185</v>
      </c>
      <c r="AV164" s="13" t="s">
        <v>88</v>
      </c>
      <c r="AW164" s="13" t="s">
        <v>36</v>
      </c>
      <c r="AX164" s="13" t="s">
        <v>80</v>
      </c>
      <c r="AY164" s="229" t="s">
        <v>177</v>
      </c>
    </row>
    <row r="165" spans="1:65" s="14" customFormat="1" ht="10.199999999999999">
      <c r="B165" s="230"/>
      <c r="C165" s="231"/>
      <c r="D165" s="221" t="s">
        <v>187</v>
      </c>
      <c r="E165" s="232" t="s">
        <v>1</v>
      </c>
      <c r="F165" s="233" t="s">
        <v>223</v>
      </c>
      <c r="G165" s="231"/>
      <c r="H165" s="234">
        <v>17.289000000000001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187</v>
      </c>
      <c r="AU165" s="240" t="s">
        <v>185</v>
      </c>
      <c r="AV165" s="14" t="s">
        <v>185</v>
      </c>
      <c r="AW165" s="14" t="s">
        <v>36</v>
      </c>
      <c r="AX165" s="14" t="s">
        <v>80</v>
      </c>
      <c r="AY165" s="240" t="s">
        <v>177</v>
      </c>
    </row>
    <row r="166" spans="1:65" s="13" customFormat="1" ht="10.199999999999999">
      <c r="B166" s="219"/>
      <c r="C166" s="220"/>
      <c r="D166" s="221" t="s">
        <v>187</v>
      </c>
      <c r="E166" s="222" t="s">
        <v>1</v>
      </c>
      <c r="F166" s="223" t="s">
        <v>224</v>
      </c>
      <c r="G166" s="220"/>
      <c r="H166" s="222" t="s">
        <v>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187</v>
      </c>
      <c r="AU166" s="229" t="s">
        <v>185</v>
      </c>
      <c r="AV166" s="13" t="s">
        <v>88</v>
      </c>
      <c r="AW166" s="13" t="s">
        <v>36</v>
      </c>
      <c r="AX166" s="13" t="s">
        <v>80</v>
      </c>
      <c r="AY166" s="229" t="s">
        <v>177</v>
      </c>
    </row>
    <row r="167" spans="1:65" s="14" customFormat="1" ht="10.199999999999999">
      <c r="B167" s="230"/>
      <c r="C167" s="231"/>
      <c r="D167" s="221" t="s">
        <v>187</v>
      </c>
      <c r="E167" s="232" t="s">
        <v>1</v>
      </c>
      <c r="F167" s="233" t="s">
        <v>225</v>
      </c>
      <c r="G167" s="231"/>
      <c r="H167" s="234">
        <v>-7.0369999999999999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187</v>
      </c>
      <c r="AU167" s="240" t="s">
        <v>185</v>
      </c>
      <c r="AV167" s="14" t="s">
        <v>185</v>
      </c>
      <c r="AW167" s="14" t="s">
        <v>36</v>
      </c>
      <c r="AX167" s="14" t="s">
        <v>80</v>
      </c>
      <c r="AY167" s="240" t="s">
        <v>177</v>
      </c>
    </row>
    <row r="168" spans="1:65" s="15" customFormat="1" ht="10.199999999999999">
      <c r="B168" s="241"/>
      <c r="C168" s="242"/>
      <c r="D168" s="221" t="s">
        <v>187</v>
      </c>
      <c r="E168" s="243" t="s">
        <v>1</v>
      </c>
      <c r="F168" s="244" t="s">
        <v>217</v>
      </c>
      <c r="G168" s="242"/>
      <c r="H168" s="245">
        <v>10.252000000000001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187</v>
      </c>
      <c r="AU168" s="251" t="s">
        <v>185</v>
      </c>
      <c r="AV168" s="15" t="s">
        <v>184</v>
      </c>
      <c r="AW168" s="15" t="s">
        <v>36</v>
      </c>
      <c r="AX168" s="15" t="s">
        <v>88</v>
      </c>
      <c r="AY168" s="251" t="s">
        <v>177</v>
      </c>
    </row>
    <row r="169" spans="1:65" s="2" customFormat="1" ht="21.75" customHeight="1">
      <c r="A169" s="35"/>
      <c r="B169" s="36"/>
      <c r="C169" s="205" t="s">
        <v>226</v>
      </c>
      <c r="D169" s="205" t="s">
        <v>180</v>
      </c>
      <c r="E169" s="206" t="s">
        <v>227</v>
      </c>
      <c r="F169" s="207" t="s">
        <v>228</v>
      </c>
      <c r="G169" s="208" t="s">
        <v>210</v>
      </c>
      <c r="H169" s="209">
        <v>15.423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46</v>
      </c>
      <c r="O169" s="72"/>
      <c r="P169" s="215">
        <f>O169*H169</f>
        <v>0</v>
      </c>
      <c r="Q169" s="215">
        <v>0.10421999999999999</v>
      </c>
      <c r="R169" s="215">
        <f>Q169*H169</f>
        <v>1.6073850599999999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184</v>
      </c>
      <c r="AT169" s="217" t="s">
        <v>180</v>
      </c>
      <c r="AU169" s="217" t="s">
        <v>185</v>
      </c>
      <c r="AY169" s="18" t="s">
        <v>177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185</v>
      </c>
      <c r="BK169" s="218">
        <f>ROUND(I169*H169,2)</f>
        <v>0</v>
      </c>
      <c r="BL169" s="18" t="s">
        <v>184</v>
      </c>
      <c r="BM169" s="217" t="s">
        <v>229</v>
      </c>
    </row>
    <row r="170" spans="1:65" s="13" customFormat="1" ht="10.199999999999999">
      <c r="B170" s="219"/>
      <c r="C170" s="220"/>
      <c r="D170" s="221" t="s">
        <v>187</v>
      </c>
      <c r="E170" s="222" t="s">
        <v>1</v>
      </c>
      <c r="F170" s="223" t="s">
        <v>230</v>
      </c>
      <c r="G170" s="220"/>
      <c r="H170" s="222" t="s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187</v>
      </c>
      <c r="AU170" s="229" t="s">
        <v>185</v>
      </c>
      <c r="AV170" s="13" t="s">
        <v>88</v>
      </c>
      <c r="AW170" s="13" t="s">
        <v>36</v>
      </c>
      <c r="AX170" s="13" t="s">
        <v>80</v>
      </c>
      <c r="AY170" s="229" t="s">
        <v>177</v>
      </c>
    </row>
    <row r="171" spans="1:65" s="14" customFormat="1" ht="10.199999999999999">
      <c r="B171" s="230"/>
      <c r="C171" s="231"/>
      <c r="D171" s="221" t="s">
        <v>187</v>
      </c>
      <c r="E171" s="232" t="s">
        <v>1</v>
      </c>
      <c r="F171" s="233" t="s">
        <v>231</v>
      </c>
      <c r="G171" s="231"/>
      <c r="H171" s="234">
        <v>17.882999999999999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187</v>
      </c>
      <c r="AU171" s="240" t="s">
        <v>185</v>
      </c>
      <c r="AV171" s="14" t="s">
        <v>185</v>
      </c>
      <c r="AW171" s="14" t="s">
        <v>36</v>
      </c>
      <c r="AX171" s="14" t="s">
        <v>80</v>
      </c>
      <c r="AY171" s="240" t="s">
        <v>177</v>
      </c>
    </row>
    <row r="172" spans="1:65" s="14" customFormat="1" ht="10.199999999999999">
      <c r="B172" s="230"/>
      <c r="C172" s="231"/>
      <c r="D172" s="221" t="s">
        <v>187</v>
      </c>
      <c r="E172" s="232" t="s">
        <v>1</v>
      </c>
      <c r="F172" s="233" t="s">
        <v>232</v>
      </c>
      <c r="G172" s="231"/>
      <c r="H172" s="234">
        <v>-2.46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187</v>
      </c>
      <c r="AU172" s="240" t="s">
        <v>185</v>
      </c>
      <c r="AV172" s="14" t="s">
        <v>185</v>
      </c>
      <c r="AW172" s="14" t="s">
        <v>36</v>
      </c>
      <c r="AX172" s="14" t="s">
        <v>80</v>
      </c>
      <c r="AY172" s="240" t="s">
        <v>177</v>
      </c>
    </row>
    <row r="173" spans="1:65" s="15" customFormat="1" ht="10.199999999999999">
      <c r="B173" s="241"/>
      <c r="C173" s="242"/>
      <c r="D173" s="221" t="s">
        <v>187</v>
      </c>
      <c r="E173" s="243" t="s">
        <v>1</v>
      </c>
      <c r="F173" s="244" t="s">
        <v>217</v>
      </c>
      <c r="G173" s="242"/>
      <c r="H173" s="245">
        <v>15.423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187</v>
      </c>
      <c r="AU173" s="251" t="s">
        <v>185</v>
      </c>
      <c r="AV173" s="15" t="s">
        <v>184</v>
      </c>
      <c r="AW173" s="15" t="s">
        <v>36</v>
      </c>
      <c r="AX173" s="15" t="s">
        <v>88</v>
      </c>
      <c r="AY173" s="251" t="s">
        <v>177</v>
      </c>
    </row>
    <row r="174" spans="1:65" s="2" customFormat="1" ht="21.75" customHeight="1">
      <c r="A174" s="35"/>
      <c r="B174" s="36"/>
      <c r="C174" s="205" t="s">
        <v>233</v>
      </c>
      <c r="D174" s="205" t="s">
        <v>180</v>
      </c>
      <c r="E174" s="206" t="s">
        <v>234</v>
      </c>
      <c r="F174" s="207" t="s">
        <v>235</v>
      </c>
      <c r="G174" s="208" t="s">
        <v>203</v>
      </c>
      <c r="H174" s="209">
        <v>2.8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46</v>
      </c>
      <c r="O174" s="72"/>
      <c r="P174" s="215">
        <f>O174*H174</f>
        <v>0</v>
      </c>
      <c r="Q174" s="215">
        <v>8.0000000000000007E-5</v>
      </c>
      <c r="R174" s="215">
        <f>Q174*H174</f>
        <v>2.24E-4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184</v>
      </c>
      <c r="AT174" s="217" t="s">
        <v>180</v>
      </c>
      <c r="AU174" s="217" t="s">
        <v>185</v>
      </c>
      <c r="AY174" s="18" t="s">
        <v>177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185</v>
      </c>
      <c r="BK174" s="218">
        <f>ROUND(I174*H174,2)</f>
        <v>0</v>
      </c>
      <c r="BL174" s="18" t="s">
        <v>184</v>
      </c>
      <c r="BM174" s="217" t="s">
        <v>236</v>
      </c>
    </row>
    <row r="175" spans="1:65" s="2" customFormat="1" ht="21.75" customHeight="1">
      <c r="A175" s="35"/>
      <c r="B175" s="36"/>
      <c r="C175" s="205" t="s">
        <v>114</v>
      </c>
      <c r="D175" s="205" t="s">
        <v>180</v>
      </c>
      <c r="E175" s="206" t="s">
        <v>237</v>
      </c>
      <c r="F175" s="207" t="s">
        <v>238</v>
      </c>
      <c r="G175" s="208" t="s">
        <v>203</v>
      </c>
      <c r="H175" s="209">
        <v>13.9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46</v>
      </c>
      <c r="O175" s="72"/>
      <c r="P175" s="215">
        <f>O175*H175</f>
        <v>0</v>
      </c>
      <c r="Q175" s="215">
        <v>1.2E-4</v>
      </c>
      <c r="R175" s="215">
        <f>Q175*H175</f>
        <v>1.668E-3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184</v>
      </c>
      <c r="AT175" s="217" t="s">
        <v>180</v>
      </c>
      <c r="AU175" s="217" t="s">
        <v>185</v>
      </c>
      <c r="AY175" s="18" t="s">
        <v>177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185</v>
      </c>
      <c r="BK175" s="218">
        <f>ROUND(I175*H175,2)</f>
        <v>0</v>
      </c>
      <c r="BL175" s="18" t="s">
        <v>184</v>
      </c>
      <c r="BM175" s="217" t="s">
        <v>239</v>
      </c>
    </row>
    <row r="176" spans="1:65" s="2" customFormat="1" ht="21.75" customHeight="1">
      <c r="A176" s="35"/>
      <c r="B176" s="36"/>
      <c r="C176" s="205" t="s">
        <v>117</v>
      </c>
      <c r="D176" s="205" t="s">
        <v>180</v>
      </c>
      <c r="E176" s="206" t="s">
        <v>240</v>
      </c>
      <c r="F176" s="207" t="s">
        <v>241</v>
      </c>
      <c r="G176" s="208" t="s">
        <v>203</v>
      </c>
      <c r="H176" s="209">
        <v>14.4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46</v>
      </c>
      <c r="O176" s="72"/>
      <c r="P176" s="215">
        <f>O176*H176</f>
        <v>0</v>
      </c>
      <c r="Q176" s="215">
        <v>2.0000000000000001E-4</v>
      </c>
      <c r="R176" s="215">
        <f>Q176*H176</f>
        <v>2.8800000000000002E-3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184</v>
      </c>
      <c r="AT176" s="217" t="s">
        <v>180</v>
      </c>
      <c r="AU176" s="217" t="s">
        <v>185</v>
      </c>
      <c r="AY176" s="18" t="s">
        <v>177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185</v>
      </c>
      <c r="BK176" s="218">
        <f>ROUND(I176*H176,2)</f>
        <v>0</v>
      </c>
      <c r="BL176" s="18" t="s">
        <v>184</v>
      </c>
      <c r="BM176" s="217" t="s">
        <v>242</v>
      </c>
    </row>
    <row r="177" spans="1:65" s="12" customFormat="1" ht="22.8" customHeight="1">
      <c r="B177" s="189"/>
      <c r="C177" s="190"/>
      <c r="D177" s="191" t="s">
        <v>79</v>
      </c>
      <c r="E177" s="203" t="s">
        <v>207</v>
      </c>
      <c r="F177" s="203" t="s">
        <v>243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SUM(P178:P251)</f>
        <v>0</v>
      </c>
      <c r="Q177" s="197"/>
      <c r="R177" s="198">
        <f>SUM(R178:R251)</f>
        <v>4.58917822</v>
      </c>
      <c r="S177" s="197"/>
      <c r="T177" s="199">
        <f>SUM(T178:T251)</f>
        <v>0</v>
      </c>
      <c r="AR177" s="200" t="s">
        <v>88</v>
      </c>
      <c r="AT177" s="201" t="s">
        <v>79</v>
      </c>
      <c r="AU177" s="201" t="s">
        <v>88</v>
      </c>
      <c r="AY177" s="200" t="s">
        <v>177</v>
      </c>
      <c r="BK177" s="202">
        <f>SUM(BK178:BK251)</f>
        <v>0</v>
      </c>
    </row>
    <row r="178" spans="1:65" s="2" customFormat="1" ht="21.75" customHeight="1">
      <c r="A178" s="35"/>
      <c r="B178" s="36"/>
      <c r="C178" s="205" t="s">
        <v>120</v>
      </c>
      <c r="D178" s="205" t="s">
        <v>180</v>
      </c>
      <c r="E178" s="206" t="s">
        <v>244</v>
      </c>
      <c r="F178" s="207" t="s">
        <v>245</v>
      </c>
      <c r="G178" s="208" t="s">
        <v>210</v>
      </c>
      <c r="H178" s="209">
        <v>35.700000000000003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46</v>
      </c>
      <c r="O178" s="72"/>
      <c r="P178" s="215">
        <f>O178*H178</f>
        <v>0</v>
      </c>
      <c r="Q178" s="215">
        <v>2.5999999999999998E-4</v>
      </c>
      <c r="R178" s="215">
        <f>Q178*H178</f>
        <v>9.2820000000000003E-3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184</v>
      </c>
      <c r="AT178" s="217" t="s">
        <v>180</v>
      </c>
      <c r="AU178" s="217" t="s">
        <v>185</v>
      </c>
      <c r="AY178" s="18" t="s">
        <v>177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185</v>
      </c>
      <c r="BK178" s="218">
        <f>ROUND(I178*H178,2)</f>
        <v>0</v>
      </c>
      <c r="BL178" s="18" t="s">
        <v>184</v>
      </c>
      <c r="BM178" s="217" t="s">
        <v>246</v>
      </c>
    </row>
    <row r="179" spans="1:65" s="14" customFormat="1" ht="10.199999999999999">
      <c r="B179" s="230"/>
      <c r="C179" s="231"/>
      <c r="D179" s="221" t="s">
        <v>187</v>
      </c>
      <c r="E179" s="232" t="s">
        <v>1</v>
      </c>
      <c r="F179" s="233" t="s">
        <v>247</v>
      </c>
      <c r="G179" s="231"/>
      <c r="H179" s="234">
        <v>35.700000000000003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187</v>
      </c>
      <c r="AU179" s="240" t="s">
        <v>185</v>
      </c>
      <c r="AV179" s="14" t="s">
        <v>185</v>
      </c>
      <c r="AW179" s="14" t="s">
        <v>36</v>
      </c>
      <c r="AX179" s="14" t="s">
        <v>88</v>
      </c>
      <c r="AY179" s="240" t="s">
        <v>177</v>
      </c>
    </row>
    <row r="180" spans="1:65" s="2" customFormat="1" ht="16.5" customHeight="1">
      <c r="A180" s="35"/>
      <c r="B180" s="36"/>
      <c r="C180" s="205" t="s">
        <v>123</v>
      </c>
      <c r="D180" s="205" t="s">
        <v>180</v>
      </c>
      <c r="E180" s="206" t="s">
        <v>248</v>
      </c>
      <c r="F180" s="207" t="s">
        <v>249</v>
      </c>
      <c r="G180" s="208" t="s">
        <v>210</v>
      </c>
      <c r="H180" s="209">
        <v>4.71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46</v>
      </c>
      <c r="O180" s="72"/>
      <c r="P180" s="215">
        <f>O180*H180</f>
        <v>0</v>
      </c>
      <c r="Q180" s="215">
        <v>0.04</v>
      </c>
      <c r="R180" s="215">
        <f>Q180*H180</f>
        <v>0.18840000000000001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184</v>
      </c>
      <c r="AT180" s="217" t="s">
        <v>180</v>
      </c>
      <c r="AU180" s="217" t="s">
        <v>185</v>
      </c>
      <c r="AY180" s="18" t="s">
        <v>177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185</v>
      </c>
      <c r="BK180" s="218">
        <f>ROUND(I180*H180,2)</f>
        <v>0</v>
      </c>
      <c r="BL180" s="18" t="s">
        <v>184</v>
      </c>
      <c r="BM180" s="217" t="s">
        <v>250</v>
      </c>
    </row>
    <row r="181" spans="1:65" s="13" customFormat="1" ht="10.199999999999999">
      <c r="B181" s="219"/>
      <c r="C181" s="220"/>
      <c r="D181" s="221" t="s">
        <v>187</v>
      </c>
      <c r="E181" s="222" t="s">
        <v>1</v>
      </c>
      <c r="F181" s="223" t="s">
        <v>251</v>
      </c>
      <c r="G181" s="220"/>
      <c r="H181" s="222" t="s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187</v>
      </c>
      <c r="AU181" s="229" t="s">
        <v>185</v>
      </c>
      <c r="AV181" s="13" t="s">
        <v>88</v>
      </c>
      <c r="AW181" s="13" t="s">
        <v>36</v>
      </c>
      <c r="AX181" s="13" t="s">
        <v>80</v>
      </c>
      <c r="AY181" s="229" t="s">
        <v>177</v>
      </c>
    </row>
    <row r="182" spans="1:65" s="14" customFormat="1" ht="10.199999999999999">
      <c r="B182" s="230"/>
      <c r="C182" s="231"/>
      <c r="D182" s="221" t="s">
        <v>187</v>
      </c>
      <c r="E182" s="232" t="s">
        <v>1</v>
      </c>
      <c r="F182" s="233" t="s">
        <v>252</v>
      </c>
      <c r="G182" s="231"/>
      <c r="H182" s="234">
        <v>2.71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187</v>
      </c>
      <c r="AU182" s="240" t="s">
        <v>185</v>
      </c>
      <c r="AV182" s="14" t="s">
        <v>185</v>
      </c>
      <c r="AW182" s="14" t="s">
        <v>36</v>
      </c>
      <c r="AX182" s="14" t="s">
        <v>80</v>
      </c>
      <c r="AY182" s="240" t="s">
        <v>177</v>
      </c>
    </row>
    <row r="183" spans="1:65" s="13" customFormat="1" ht="10.199999999999999">
      <c r="B183" s="219"/>
      <c r="C183" s="220"/>
      <c r="D183" s="221" t="s">
        <v>187</v>
      </c>
      <c r="E183" s="222" t="s">
        <v>1</v>
      </c>
      <c r="F183" s="223" t="s">
        <v>253</v>
      </c>
      <c r="G183" s="220"/>
      <c r="H183" s="222" t="s">
        <v>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187</v>
      </c>
      <c r="AU183" s="229" t="s">
        <v>185</v>
      </c>
      <c r="AV183" s="13" t="s">
        <v>88</v>
      </c>
      <c r="AW183" s="13" t="s">
        <v>36</v>
      </c>
      <c r="AX183" s="13" t="s">
        <v>80</v>
      </c>
      <c r="AY183" s="229" t="s">
        <v>177</v>
      </c>
    </row>
    <row r="184" spans="1:65" s="14" customFormat="1" ht="10.199999999999999">
      <c r="B184" s="230"/>
      <c r="C184" s="231"/>
      <c r="D184" s="221" t="s">
        <v>187</v>
      </c>
      <c r="E184" s="232" t="s">
        <v>1</v>
      </c>
      <c r="F184" s="233" t="s">
        <v>254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187</v>
      </c>
      <c r="AU184" s="240" t="s">
        <v>185</v>
      </c>
      <c r="AV184" s="14" t="s">
        <v>185</v>
      </c>
      <c r="AW184" s="14" t="s">
        <v>36</v>
      </c>
      <c r="AX184" s="14" t="s">
        <v>80</v>
      </c>
      <c r="AY184" s="240" t="s">
        <v>177</v>
      </c>
    </row>
    <row r="185" spans="1:65" s="15" customFormat="1" ht="10.199999999999999">
      <c r="B185" s="241"/>
      <c r="C185" s="242"/>
      <c r="D185" s="221" t="s">
        <v>187</v>
      </c>
      <c r="E185" s="243" t="s">
        <v>1</v>
      </c>
      <c r="F185" s="244" t="s">
        <v>217</v>
      </c>
      <c r="G185" s="242"/>
      <c r="H185" s="245">
        <v>4.71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187</v>
      </c>
      <c r="AU185" s="251" t="s">
        <v>185</v>
      </c>
      <c r="AV185" s="15" t="s">
        <v>184</v>
      </c>
      <c r="AW185" s="15" t="s">
        <v>36</v>
      </c>
      <c r="AX185" s="15" t="s">
        <v>88</v>
      </c>
      <c r="AY185" s="251" t="s">
        <v>177</v>
      </c>
    </row>
    <row r="186" spans="1:65" s="2" customFormat="1" ht="21.75" customHeight="1">
      <c r="A186" s="35"/>
      <c r="B186" s="36"/>
      <c r="C186" s="205" t="s">
        <v>255</v>
      </c>
      <c r="D186" s="205" t="s">
        <v>180</v>
      </c>
      <c r="E186" s="206" t="s">
        <v>256</v>
      </c>
      <c r="F186" s="207" t="s">
        <v>257</v>
      </c>
      <c r="G186" s="208" t="s">
        <v>210</v>
      </c>
      <c r="H186" s="209">
        <v>35.700000000000003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46</v>
      </c>
      <c r="O186" s="72"/>
      <c r="P186" s="215">
        <f>O186*H186</f>
        <v>0</v>
      </c>
      <c r="Q186" s="215">
        <v>4.8900000000000002E-3</v>
      </c>
      <c r="R186" s="215">
        <f>Q186*H186</f>
        <v>0.17457300000000003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184</v>
      </c>
      <c r="AT186" s="217" t="s">
        <v>180</v>
      </c>
      <c r="AU186" s="217" t="s">
        <v>185</v>
      </c>
      <c r="AY186" s="18" t="s">
        <v>177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185</v>
      </c>
      <c r="BK186" s="218">
        <f>ROUND(I186*H186,2)</f>
        <v>0</v>
      </c>
      <c r="BL186" s="18" t="s">
        <v>184</v>
      </c>
      <c r="BM186" s="217" t="s">
        <v>258</v>
      </c>
    </row>
    <row r="187" spans="1:65" s="14" customFormat="1" ht="10.199999999999999">
      <c r="B187" s="230"/>
      <c r="C187" s="231"/>
      <c r="D187" s="221" t="s">
        <v>187</v>
      </c>
      <c r="E187" s="232" t="s">
        <v>1</v>
      </c>
      <c r="F187" s="233" t="s">
        <v>259</v>
      </c>
      <c r="G187" s="231"/>
      <c r="H187" s="234">
        <v>35.700000000000003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187</v>
      </c>
      <c r="AU187" s="240" t="s">
        <v>185</v>
      </c>
      <c r="AV187" s="14" t="s">
        <v>185</v>
      </c>
      <c r="AW187" s="14" t="s">
        <v>36</v>
      </c>
      <c r="AX187" s="14" t="s">
        <v>88</v>
      </c>
      <c r="AY187" s="240" t="s">
        <v>177</v>
      </c>
    </row>
    <row r="188" spans="1:65" s="2" customFormat="1" ht="21.75" customHeight="1">
      <c r="A188" s="35"/>
      <c r="B188" s="36"/>
      <c r="C188" s="205" t="s">
        <v>8</v>
      </c>
      <c r="D188" s="205" t="s">
        <v>180</v>
      </c>
      <c r="E188" s="206" t="s">
        <v>260</v>
      </c>
      <c r="F188" s="207" t="s">
        <v>261</v>
      </c>
      <c r="G188" s="208" t="s">
        <v>210</v>
      </c>
      <c r="H188" s="209">
        <v>35.700000000000003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46</v>
      </c>
      <c r="O188" s="72"/>
      <c r="P188" s="215">
        <f>O188*H188</f>
        <v>0</v>
      </c>
      <c r="Q188" s="215">
        <v>3.0000000000000001E-3</v>
      </c>
      <c r="R188" s="215">
        <f>Q188*H188</f>
        <v>0.10710000000000001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184</v>
      </c>
      <c r="AT188" s="217" t="s">
        <v>180</v>
      </c>
      <c r="AU188" s="217" t="s">
        <v>185</v>
      </c>
      <c r="AY188" s="18" t="s">
        <v>177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185</v>
      </c>
      <c r="BK188" s="218">
        <f>ROUND(I188*H188,2)</f>
        <v>0</v>
      </c>
      <c r="BL188" s="18" t="s">
        <v>184</v>
      </c>
      <c r="BM188" s="217" t="s">
        <v>262</v>
      </c>
    </row>
    <row r="189" spans="1:65" s="2" customFormat="1" ht="21.75" customHeight="1">
      <c r="A189" s="35"/>
      <c r="B189" s="36"/>
      <c r="C189" s="205" t="s">
        <v>263</v>
      </c>
      <c r="D189" s="205" t="s">
        <v>180</v>
      </c>
      <c r="E189" s="206" t="s">
        <v>264</v>
      </c>
      <c r="F189" s="207" t="s">
        <v>265</v>
      </c>
      <c r="G189" s="208" t="s">
        <v>210</v>
      </c>
      <c r="H189" s="209">
        <v>48.143999999999998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46</v>
      </c>
      <c r="O189" s="72"/>
      <c r="P189" s="215">
        <f>O189*H189</f>
        <v>0</v>
      </c>
      <c r="Q189" s="215">
        <v>2.5999999999999998E-4</v>
      </c>
      <c r="R189" s="215">
        <f>Q189*H189</f>
        <v>1.2517439999999998E-2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184</v>
      </c>
      <c r="AT189" s="217" t="s">
        <v>180</v>
      </c>
      <c r="AU189" s="217" t="s">
        <v>185</v>
      </c>
      <c r="AY189" s="18" t="s">
        <v>177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185</v>
      </c>
      <c r="BK189" s="218">
        <f>ROUND(I189*H189,2)</f>
        <v>0</v>
      </c>
      <c r="BL189" s="18" t="s">
        <v>184</v>
      </c>
      <c r="BM189" s="217" t="s">
        <v>266</v>
      </c>
    </row>
    <row r="190" spans="1:65" s="13" customFormat="1" ht="10.199999999999999">
      <c r="B190" s="219"/>
      <c r="C190" s="220"/>
      <c r="D190" s="221" t="s">
        <v>187</v>
      </c>
      <c r="E190" s="222" t="s">
        <v>1</v>
      </c>
      <c r="F190" s="223" t="s">
        <v>267</v>
      </c>
      <c r="G190" s="220"/>
      <c r="H190" s="222" t="s">
        <v>1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187</v>
      </c>
      <c r="AU190" s="229" t="s">
        <v>185</v>
      </c>
      <c r="AV190" s="13" t="s">
        <v>88</v>
      </c>
      <c r="AW190" s="13" t="s">
        <v>36</v>
      </c>
      <c r="AX190" s="13" t="s">
        <v>80</v>
      </c>
      <c r="AY190" s="229" t="s">
        <v>177</v>
      </c>
    </row>
    <row r="191" spans="1:65" s="14" customFormat="1" ht="10.199999999999999">
      <c r="B191" s="230"/>
      <c r="C191" s="231"/>
      <c r="D191" s="221" t="s">
        <v>187</v>
      </c>
      <c r="E191" s="232" t="s">
        <v>1</v>
      </c>
      <c r="F191" s="233" t="s">
        <v>268</v>
      </c>
      <c r="G191" s="231"/>
      <c r="H191" s="234">
        <v>18.640999999999998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187</v>
      </c>
      <c r="AU191" s="240" t="s">
        <v>185</v>
      </c>
      <c r="AV191" s="14" t="s">
        <v>185</v>
      </c>
      <c r="AW191" s="14" t="s">
        <v>36</v>
      </c>
      <c r="AX191" s="14" t="s">
        <v>80</v>
      </c>
      <c r="AY191" s="240" t="s">
        <v>177</v>
      </c>
    </row>
    <row r="192" spans="1:65" s="14" customFormat="1" ht="10.199999999999999">
      <c r="B192" s="230"/>
      <c r="C192" s="231"/>
      <c r="D192" s="221" t="s">
        <v>187</v>
      </c>
      <c r="E192" s="232" t="s">
        <v>1</v>
      </c>
      <c r="F192" s="233" t="s">
        <v>269</v>
      </c>
      <c r="G192" s="231"/>
      <c r="H192" s="234">
        <v>-3.7120000000000002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187</v>
      </c>
      <c r="AU192" s="240" t="s">
        <v>185</v>
      </c>
      <c r="AV192" s="14" t="s">
        <v>185</v>
      </c>
      <c r="AW192" s="14" t="s">
        <v>36</v>
      </c>
      <c r="AX192" s="14" t="s">
        <v>80</v>
      </c>
      <c r="AY192" s="240" t="s">
        <v>177</v>
      </c>
    </row>
    <row r="193" spans="1:65" s="13" customFormat="1" ht="10.199999999999999">
      <c r="B193" s="219"/>
      <c r="C193" s="220"/>
      <c r="D193" s="221" t="s">
        <v>187</v>
      </c>
      <c r="E193" s="222" t="s">
        <v>1</v>
      </c>
      <c r="F193" s="223" t="s">
        <v>270</v>
      </c>
      <c r="G193" s="220"/>
      <c r="H193" s="222" t="s">
        <v>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187</v>
      </c>
      <c r="AU193" s="229" t="s">
        <v>185</v>
      </c>
      <c r="AV193" s="13" t="s">
        <v>88</v>
      </c>
      <c r="AW193" s="13" t="s">
        <v>36</v>
      </c>
      <c r="AX193" s="13" t="s">
        <v>80</v>
      </c>
      <c r="AY193" s="229" t="s">
        <v>177</v>
      </c>
    </row>
    <row r="194" spans="1:65" s="14" customFormat="1" ht="10.199999999999999">
      <c r="B194" s="230"/>
      <c r="C194" s="231"/>
      <c r="D194" s="221" t="s">
        <v>187</v>
      </c>
      <c r="E194" s="232" t="s">
        <v>1</v>
      </c>
      <c r="F194" s="233" t="s">
        <v>271</v>
      </c>
      <c r="G194" s="231"/>
      <c r="H194" s="234">
        <v>3.0859999999999999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187</v>
      </c>
      <c r="AU194" s="240" t="s">
        <v>185</v>
      </c>
      <c r="AV194" s="14" t="s">
        <v>185</v>
      </c>
      <c r="AW194" s="14" t="s">
        <v>36</v>
      </c>
      <c r="AX194" s="14" t="s">
        <v>80</v>
      </c>
      <c r="AY194" s="240" t="s">
        <v>177</v>
      </c>
    </row>
    <row r="195" spans="1:65" s="13" customFormat="1" ht="10.199999999999999">
      <c r="B195" s="219"/>
      <c r="C195" s="220"/>
      <c r="D195" s="221" t="s">
        <v>187</v>
      </c>
      <c r="E195" s="222" t="s">
        <v>1</v>
      </c>
      <c r="F195" s="223" t="s">
        <v>272</v>
      </c>
      <c r="G195" s="220"/>
      <c r="H195" s="222" t="s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187</v>
      </c>
      <c r="AU195" s="229" t="s">
        <v>185</v>
      </c>
      <c r="AV195" s="13" t="s">
        <v>88</v>
      </c>
      <c r="AW195" s="13" t="s">
        <v>36</v>
      </c>
      <c r="AX195" s="13" t="s">
        <v>80</v>
      </c>
      <c r="AY195" s="229" t="s">
        <v>177</v>
      </c>
    </row>
    <row r="196" spans="1:65" s="14" customFormat="1" ht="20.399999999999999">
      <c r="B196" s="230"/>
      <c r="C196" s="231"/>
      <c r="D196" s="221" t="s">
        <v>187</v>
      </c>
      <c r="E196" s="232" t="s">
        <v>1</v>
      </c>
      <c r="F196" s="233" t="s">
        <v>273</v>
      </c>
      <c r="G196" s="231"/>
      <c r="H196" s="234">
        <v>35.649000000000001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187</v>
      </c>
      <c r="AU196" s="240" t="s">
        <v>185</v>
      </c>
      <c r="AV196" s="14" t="s">
        <v>185</v>
      </c>
      <c r="AW196" s="14" t="s">
        <v>36</v>
      </c>
      <c r="AX196" s="14" t="s">
        <v>80</v>
      </c>
      <c r="AY196" s="240" t="s">
        <v>177</v>
      </c>
    </row>
    <row r="197" spans="1:65" s="14" customFormat="1" ht="10.199999999999999">
      <c r="B197" s="230"/>
      <c r="C197" s="231"/>
      <c r="D197" s="221" t="s">
        <v>187</v>
      </c>
      <c r="E197" s="232" t="s">
        <v>1</v>
      </c>
      <c r="F197" s="233" t="s">
        <v>274</v>
      </c>
      <c r="G197" s="231"/>
      <c r="H197" s="234">
        <v>-5.52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187</v>
      </c>
      <c r="AU197" s="240" t="s">
        <v>185</v>
      </c>
      <c r="AV197" s="14" t="s">
        <v>185</v>
      </c>
      <c r="AW197" s="14" t="s">
        <v>36</v>
      </c>
      <c r="AX197" s="14" t="s">
        <v>80</v>
      </c>
      <c r="AY197" s="240" t="s">
        <v>177</v>
      </c>
    </row>
    <row r="198" spans="1:65" s="15" customFormat="1" ht="10.199999999999999">
      <c r="B198" s="241"/>
      <c r="C198" s="242"/>
      <c r="D198" s="221" t="s">
        <v>187</v>
      </c>
      <c r="E198" s="243" t="s">
        <v>1</v>
      </c>
      <c r="F198" s="244" t="s">
        <v>217</v>
      </c>
      <c r="G198" s="242"/>
      <c r="H198" s="245">
        <v>48.143999999999998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187</v>
      </c>
      <c r="AU198" s="251" t="s">
        <v>185</v>
      </c>
      <c r="AV198" s="15" t="s">
        <v>184</v>
      </c>
      <c r="AW198" s="15" t="s">
        <v>36</v>
      </c>
      <c r="AX198" s="15" t="s">
        <v>88</v>
      </c>
      <c r="AY198" s="251" t="s">
        <v>177</v>
      </c>
    </row>
    <row r="199" spans="1:65" s="2" customFormat="1" ht="16.5" customHeight="1">
      <c r="A199" s="35"/>
      <c r="B199" s="36"/>
      <c r="C199" s="205" t="s">
        <v>275</v>
      </c>
      <c r="D199" s="205" t="s">
        <v>180</v>
      </c>
      <c r="E199" s="206" t="s">
        <v>276</v>
      </c>
      <c r="F199" s="207" t="s">
        <v>277</v>
      </c>
      <c r="G199" s="208" t="s">
        <v>210</v>
      </c>
      <c r="H199" s="209">
        <v>7.1550000000000002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46</v>
      </c>
      <c r="O199" s="72"/>
      <c r="P199" s="215">
        <f>O199*H199</f>
        <v>0</v>
      </c>
      <c r="Q199" s="215">
        <v>0.04</v>
      </c>
      <c r="R199" s="215">
        <f>Q199*H199</f>
        <v>0.28620000000000001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184</v>
      </c>
      <c r="AT199" s="217" t="s">
        <v>180</v>
      </c>
      <c r="AU199" s="217" t="s">
        <v>185</v>
      </c>
      <c r="AY199" s="18" t="s">
        <v>177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185</v>
      </c>
      <c r="BK199" s="218">
        <f>ROUND(I199*H199,2)</f>
        <v>0</v>
      </c>
      <c r="BL199" s="18" t="s">
        <v>184</v>
      </c>
      <c r="BM199" s="217" t="s">
        <v>278</v>
      </c>
    </row>
    <row r="200" spans="1:65" s="14" customFormat="1" ht="10.199999999999999">
      <c r="B200" s="230"/>
      <c r="C200" s="231"/>
      <c r="D200" s="221" t="s">
        <v>187</v>
      </c>
      <c r="E200" s="232" t="s">
        <v>1</v>
      </c>
      <c r="F200" s="233" t="s">
        <v>279</v>
      </c>
      <c r="G200" s="231"/>
      <c r="H200" s="234">
        <v>5.04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187</v>
      </c>
      <c r="AU200" s="240" t="s">
        <v>185</v>
      </c>
      <c r="AV200" s="14" t="s">
        <v>185</v>
      </c>
      <c r="AW200" s="14" t="s">
        <v>36</v>
      </c>
      <c r="AX200" s="14" t="s">
        <v>80</v>
      </c>
      <c r="AY200" s="240" t="s">
        <v>177</v>
      </c>
    </row>
    <row r="201" spans="1:65" s="14" customFormat="1" ht="10.199999999999999">
      <c r="B201" s="230"/>
      <c r="C201" s="231"/>
      <c r="D201" s="221" t="s">
        <v>187</v>
      </c>
      <c r="E201" s="232" t="s">
        <v>1</v>
      </c>
      <c r="F201" s="233" t="s">
        <v>280</v>
      </c>
      <c r="G201" s="231"/>
      <c r="H201" s="234">
        <v>2.1150000000000002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187</v>
      </c>
      <c r="AU201" s="240" t="s">
        <v>185</v>
      </c>
      <c r="AV201" s="14" t="s">
        <v>185</v>
      </c>
      <c r="AW201" s="14" t="s">
        <v>36</v>
      </c>
      <c r="AX201" s="14" t="s">
        <v>80</v>
      </c>
      <c r="AY201" s="240" t="s">
        <v>177</v>
      </c>
    </row>
    <row r="202" spans="1:65" s="15" customFormat="1" ht="10.199999999999999">
      <c r="B202" s="241"/>
      <c r="C202" s="242"/>
      <c r="D202" s="221" t="s">
        <v>187</v>
      </c>
      <c r="E202" s="243" t="s">
        <v>1</v>
      </c>
      <c r="F202" s="244" t="s">
        <v>217</v>
      </c>
      <c r="G202" s="242"/>
      <c r="H202" s="245">
        <v>7.1550000000000002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187</v>
      </c>
      <c r="AU202" s="251" t="s">
        <v>185</v>
      </c>
      <c r="AV202" s="15" t="s">
        <v>184</v>
      </c>
      <c r="AW202" s="15" t="s">
        <v>36</v>
      </c>
      <c r="AX202" s="15" t="s">
        <v>88</v>
      </c>
      <c r="AY202" s="251" t="s">
        <v>177</v>
      </c>
    </row>
    <row r="203" spans="1:65" s="2" customFormat="1" ht="21.75" customHeight="1">
      <c r="A203" s="35"/>
      <c r="B203" s="36"/>
      <c r="C203" s="205" t="s">
        <v>281</v>
      </c>
      <c r="D203" s="205" t="s">
        <v>180</v>
      </c>
      <c r="E203" s="206" t="s">
        <v>282</v>
      </c>
      <c r="F203" s="207" t="s">
        <v>283</v>
      </c>
      <c r="G203" s="208" t="s">
        <v>210</v>
      </c>
      <c r="H203" s="209">
        <v>51.381999999999998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46</v>
      </c>
      <c r="O203" s="72"/>
      <c r="P203" s="215">
        <f>O203*H203</f>
        <v>0</v>
      </c>
      <c r="Q203" s="215">
        <v>4.8900000000000002E-3</v>
      </c>
      <c r="R203" s="215">
        <f>Q203*H203</f>
        <v>0.25125797999999999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184</v>
      </c>
      <c r="AT203" s="217" t="s">
        <v>180</v>
      </c>
      <c r="AU203" s="217" t="s">
        <v>185</v>
      </c>
      <c r="AY203" s="18" t="s">
        <v>177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185</v>
      </c>
      <c r="BK203" s="218">
        <f>ROUND(I203*H203,2)</f>
        <v>0</v>
      </c>
      <c r="BL203" s="18" t="s">
        <v>184</v>
      </c>
      <c r="BM203" s="217" t="s">
        <v>284</v>
      </c>
    </row>
    <row r="204" spans="1:65" s="13" customFormat="1" ht="10.199999999999999">
      <c r="B204" s="219"/>
      <c r="C204" s="220"/>
      <c r="D204" s="221" t="s">
        <v>187</v>
      </c>
      <c r="E204" s="222" t="s">
        <v>1</v>
      </c>
      <c r="F204" s="223" t="s">
        <v>212</v>
      </c>
      <c r="G204" s="220"/>
      <c r="H204" s="222" t="s">
        <v>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187</v>
      </c>
      <c r="AU204" s="229" t="s">
        <v>185</v>
      </c>
      <c r="AV204" s="13" t="s">
        <v>88</v>
      </c>
      <c r="AW204" s="13" t="s">
        <v>36</v>
      </c>
      <c r="AX204" s="13" t="s">
        <v>80</v>
      </c>
      <c r="AY204" s="229" t="s">
        <v>177</v>
      </c>
    </row>
    <row r="205" spans="1:65" s="14" customFormat="1" ht="10.199999999999999">
      <c r="B205" s="230"/>
      <c r="C205" s="231"/>
      <c r="D205" s="221" t="s">
        <v>187</v>
      </c>
      <c r="E205" s="232" t="s">
        <v>1</v>
      </c>
      <c r="F205" s="233" t="s">
        <v>213</v>
      </c>
      <c r="G205" s="231"/>
      <c r="H205" s="234">
        <v>4.3609999999999998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187</v>
      </c>
      <c r="AU205" s="240" t="s">
        <v>185</v>
      </c>
      <c r="AV205" s="14" t="s">
        <v>185</v>
      </c>
      <c r="AW205" s="14" t="s">
        <v>36</v>
      </c>
      <c r="AX205" s="14" t="s">
        <v>80</v>
      </c>
      <c r="AY205" s="240" t="s">
        <v>177</v>
      </c>
    </row>
    <row r="206" spans="1:65" s="14" customFormat="1" ht="10.199999999999999">
      <c r="B206" s="230"/>
      <c r="C206" s="231"/>
      <c r="D206" s="221" t="s">
        <v>187</v>
      </c>
      <c r="E206" s="232" t="s">
        <v>1</v>
      </c>
      <c r="F206" s="233" t="s">
        <v>285</v>
      </c>
      <c r="G206" s="231"/>
      <c r="H206" s="234">
        <v>1.3009999999999999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187</v>
      </c>
      <c r="AU206" s="240" t="s">
        <v>185</v>
      </c>
      <c r="AV206" s="14" t="s">
        <v>185</v>
      </c>
      <c r="AW206" s="14" t="s">
        <v>36</v>
      </c>
      <c r="AX206" s="14" t="s">
        <v>80</v>
      </c>
      <c r="AY206" s="240" t="s">
        <v>177</v>
      </c>
    </row>
    <row r="207" spans="1:65" s="13" customFormat="1" ht="10.199999999999999">
      <c r="B207" s="219"/>
      <c r="C207" s="220"/>
      <c r="D207" s="221" t="s">
        <v>187</v>
      </c>
      <c r="E207" s="222" t="s">
        <v>1</v>
      </c>
      <c r="F207" s="223" t="s">
        <v>215</v>
      </c>
      <c r="G207" s="220"/>
      <c r="H207" s="222" t="s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187</v>
      </c>
      <c r="AU207" s="229" t="s">
        <v>185</v>
      </c>
      <c r="AV207" s="13" t="s">
        <v>88</v>
      </c>
      <c r="AW207" s="13" t="s">
        <v>36</v>
      </c>
      <c r="AX207" s="13" t="s">
        <v>80</v>
      </c>
      <c r="AY207" s="229" t="s">
        <v>177</v>
      </c>
    </row>
    <row r="208" spans="1:65" s="14" customFormat="1" ht="10.199999999999999">
      <c r="B208" s="230"/>
      <c r="C208" s="231"/>
      <c r="D208" s="221" t="s">
        <v>187</v>
      </c>
      <c r="E208" s="232" t="s">
        <v>1</v>
      </c>
      <c r="F208" s="233" t="s">
        <v>286</v>
      </c>
      <c r="G208" s="231"/>
      <c r="H208" s="234">
        <v>3.448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187</v>
      </c>
      <c r="AU208" s="240" t="s">
        <v>185</v>
      </c>
      <c r="AV208" s="14" t="s">
        <v>185</v>
      </c>
      <c r="AW208" s="14" t="s">
        <v>36</v>
      </c>
      <c r="AX208" s="14" t="s">
        <v>80</v>
      </c>
      <c r="AY208" s="240" t="s">
        <v>177</v>
      </c>
    </row>
    <row r="209" spans="1:65" s="16" customFormat="1" ht="10.199999999999999">
      <c r="B209" s="252"/>
      <c r="C209" s="253"/>
      <c r="D209" s="221" t="s">
        <v>187</v>
      </c>
      <c r="E209" s="254" t="s">
        <v>1</v>
      </c>
      <c r="F209" s="255" t="s">
        <v>287</v>
      </c>
      <c r="G209" s="253"/>
      <c r="H209" s="256">
        <v>9.11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187</v>
      </c>
      <c r="AU209" s="262" t="s">
        <v>185</v>
      </c>
      <c r="AV209" s="16" t="s">
        <v>178</v>
      </c>
      <c r="AW209" s="16" t="s">
        <v>36</v>
      </c>
      <c r="AX209" s="16" t="s">
        <v>80</v>
      </c>
      <c r="AY209" s="262" t="s">
        <v>177</v>
      </c>
    </row>
    <row r="210" spans="1:65" s="13" customFormat="1" ht="10.199999999999999">
      <c r="B210" s="219"/>
      <c r="C210" s="220"/>
      <c r="D210" s="221" t="s">
        <v>187</v>
      </c>
      <c r="E210" s="222" t="s">
        <v>1</v>
      </c>
      <c r="F210" s="223" t="s">
        <v>222</v>
      </c>
      <c r="G210" s="220"/>
      <c r="H210" s="222" t="s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187</v>
      </c>
      <c r="AU210" s="229" t="s">
        <v>185</v>
      </c>
      <c r="AV210" s="13" t="s">
        <v>88</v>
      </c>
      <c r="AW210" s="13" t="s">
        <v>36</v>
      </c>
      <c r="AX210" s="13" t="s">
        <v>80</v>
      </c>
      <c r="AY210" s="229" t="s">
        <v>177</v>
      </c>
    </row>
    <row r="211" spans="1:65" s="14" customFormat="1" ht="10.199999999999999">
      <c r="B211" s="230"/>
      <c r="C211" s="231"/>
      <c r="D211" s="221" t="s">
        <v>187</v>
      </c>
      <c r="E211" s="232" t="s">
        <v>1</v>
      </c>
      <c r="F211" s="233" t="s">
        <v>288</v>
      </c>
      <c r="G211" s="231"/>
      <c r="H211" s="234">
        <v>34.578000000000003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187</v>
      </c>
      <c r="AU211" s="240" t="s">
        <v>185</v>
      </c>
      <c r="AV211" s="14" t="s">
        <v>185</v>
      </c>
      <c r="AW211" s="14" t="s">
        <v>36</v>
      </c>
      <c r="AX211" s="14" t="s">
        <v>80</v>
      </c>
      <c r="AY211" s="240" t="s">
        <v>177</v>
      </c>
    </row>
    <row r="212" spans="1:65" s="13" customFormat="1" ht="10.199999999999999">
      <c r="B212" s="219"/>
      <c r="C212" s="220"/>
      <c r="D212" s="221" t="s">
        <v>187</v>
      </c>
      <c r="E212" s="222" t="s">
        <v>1</v>
      </c>
      <c r="F212" s="223" t="s">
        <v>224</v>
      </c>
      <c r="G212" s="220"/>
      <c r="H212" s="222" t="s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187</v>
      </c>
      <c r="AU212" s="229" t="s">
        <v>185</v>
      </c>
      <c r="AV212" s="13" t="s">
        <v>88</v>
      </c>
      <c r="AW212" s="13" t="s">
        <v>36</v>
      </c>
      <c r="AX212" s="13" t="s">
        <v>80</v>
      </c>
      <c r="AY212" s="229" t="s">
        <v>177</v>
      </c>
    </row>
    <row r="213" spans="1:65" s="14" customFormat="1" ht="10.199999999999999">
      <c r="B213" s="230"/>
      <c r="C213" s="231"/>
      <c r="D213" s="221" t="s">
        <v>187</v>
      </c>
      <c r="E213" s="232" t="s">
        <v>1</v>
      </c>
      <c r="F213" s="233" t="s">
        <v>289</v>
      </c>
      <c r="G213" s="231"/>
      <c r="H213" s="234">
        <v>-14.074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187</v>
      </c>
      <c r="AU213" s="240" t="s">
        <v>185</v>
      </c>
      <c r="AV213" s="14" t="s">
        <v>185</v>
      </c>
      <c r="AW213" s="14" t="s">
        <v>36</v>
      </c>
      <c r="AX213" s="14" t="s">
        <v>80</v>
      </c>
      <c r="AY213" s="240" t="s">
        <v>177</v>
      </c>
    </row>
    <row r="214" spans="1:65" s="16" customFormat="1" ht="10.199999999999999">
      <c r="B214" s="252"/>
      <c r="C214" s="253"/>
      <c r="D214" s="221" t="s">
        <v>187</v>
      </c>
      <c r="E214" s="254" t="s">
        <v>1</v>
      </c>
      <c r="F214" s="255" t="s">
        <v>287</v>
      </c>
      <c r="G214" s="253"/>
      <c r="H214" s="256">
        <v>20.504000000000001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187</v>
      </c>
      <c r="AU214" s="262" t="s">
        <v>185</v>
      </c>
      <c r="AV214" s="16" t="s">
        <v>178</v>
      </c>
      <c r="AW214" s="16" t="s">
        <v>36</v>
      </c>
      <c r="AX214" s="16" t="s">
        <v>80</v>
      </c>
      <c r="AY214" s="262" t="s">
        <v>177</v>
      </c>
    </row>
    <row r="215" spans="1:65" s="13" customFormat="1" ht="10.199999999999999">
      <c r="B215" s="219"/>
      <c r="C215" s="220"/>
      <c r="D215" s="221" t="s">
        <v>187</v>
      </c>
      <c r="E215" s="222" t="s">
        <v>1</v>
      </c>
      <c r="F215" s="223" t="s">
        <v>230</v>
      </c>
      <c r="G215" s="220"/>
      <c r="H215" s="222" t="s">
        <v>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187</v>
      </c>
      <c r="AU215" s="229" t="s">
        <v>185</v>
      </c>
      <c r="AV215" s="13" t="s">
        <v>88</v>
      </c>
      <c r="AW215" s="13" t="s">
        <v>36</v>
      </c>
      <c r="AX215" s="13" t="s">
        <v>80</v>
      </c>
      <c r="AY215" s="229" t="s">
        <v>177</v>
      </c>
    </row>
    <row r="216" spans="1:65" s="14" customFormat="1" ht="10.199999999999999">
      <c r="B216" s="230"/>
      <c r="C216" s="231"/>
      <c r="D216" s="221" t="s">
        <v>187</v>
      </c>
      <c r="E216" s="232" t="s">
        <v>1</v>
      </c>
      <c r="F216" s="233" t="s">
        <v>290</v>
      </c>
      <c r="G216" s="231"/>
      <c r="H216" s="234">
        <v>31.608000000000001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187</v>
      </c>
      <c r="AU216" s="240" t="s">
        <v>185</v>
      </c>
      <c r="AV216" s="14" t="s">
        <v>185</v>
      </c>
      <c r="AW216" s="14" t="s">
        <v>36</v>
      </c>
      <c r="AX216" s="14" t="s">
        <v>80</v>
      </c>
      <c r="AY216" s="240" t="s">
        <v>177</v>
      </c>
    </row>
    <row r="217" spans="1:65" s="14" customFormat="1" ht="10.199999999999999">
      <c r="B217" s="230"/>
      <c r="C217" s="231"/>
      <c r="D217" s="221" t="s">
        <v>187</v>
      </c>
      <c r="E217" s="232" t="s">
        <v>1</v>
      </c>
      <c r="F217" s="233" t="s">
        <v>291</v>
      </c>
      <c r="G217" s="231"/>
      <c r="H217" s="234">
        <v>-9.84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187</v>
      </c>
      <c r="AU217" s="240" t="s">
        <v>185</v>
      </c>
      <c r="AV217" s="14" t="s">
        <v>185</v>
      </c>
      <c r="AW217" s="14" t="s">
        <v>36</v>
      </c>
      <c r="AX217" s="14" t="s">
        <v>80</v>
      </c>
      <c r="AY217" s="240" t="s">
        <v>177</v>
      </c>
    </row>
    <row r="218" spans="1:65" s="16" customFormat="1" ht="10.199999999999999">
      <c r="B218" s="252"/>
      <c r="C218" s="253"/>
      <c r="D218" s="221" t="s">
        <v>187</v>
      </c>
      <c r="E218" s="254" t="s">
        <v>1</v>
      </c>
      <c r="F218" s="255" t="s">
        <v>287</v>
      </c>
      <c r="G218" s="253"/>
      <c r="H218" s="256">
        <v>21.768000000000001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187</v>
      </c>
      <c r="AU218" s="262" t="s">
        <v>185</v>
      </c>
      <c r="AV218" s="16" t="s">
        <v>178</v>
      </c>
      <c r="AW218" s="16" t="s">
        <v>36</v>
      </c>
      <c r="AX218" s="16" t="s">
        <v>80</v>
      </c>
      <c r="AY218" s="262" t="s">
        <v>177</v>
      </c>
    </row>
    <row r="219" spans="1:65" s="15" customFormat="1" ht="10.199999999999999">
      <c r="B219" s="241"/>
      <c r="C219" s="242"/>
      <c r="D219" s="221" t="s">
        <v>187</v>
      </c>
      <c r="E219" s="243" t="s">
        <v>1</v>
      </c>
      <c r="F219" s="244" t="s">
        <v>217</v>
      </c>
      <c r="G219" s="242"/>
      <c r="H219" s="245">
        <v>51.381999999999998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187</v>
      </c>
      <c r="AU219" s="251" t="s">
        <v>185</v>
      </c>
      <c r="AV219" s="15" t="s">
        <v>184</v>
      </c>
      <c r="AW219" s="15" t="s">
        <v>36</v>
      </c>
      <c r="AX219" s="15" t="s">
        <v>88</v>
      </c>
      <c r="AY219" s="251" t="s">
        <v>177</v>
      </c>
    </row>
    <row r="220" spans="1:65" s="2" customFormat="1" ht="21.75" customHeight="1">
      <c r="A220" s="35"/>
      <c r="B220" s="36"/>
      <c r="C220" s="205" t="s">
        <v>292</v>
      </c>
      <c r="D220" s="205" t="s">
        <v>180</v>
      </c>
      <c r="E220" s="206" t="s">
        <v>293</v>
      </c>
      <c r="F220" s="207" t="s">
        <v>294</v>
      </c>
      <c r="G220" s="208" t="s">
        <v>210</v>
      </c>
      <c r="H220" s="209">
        <v>81.536000000000001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46</v>
      </c>
      <c r="O220" s="72"/>
      <c r="P220" s="215">
        <f>O220*H220</f>
        <v>0</v>
      </c>
      <c r="Q220" s="215">
        <v>3.0000000000000001E-3</v>
      </c>
      <c r="R220" s="215">
        <f>Q220*H220</f>
        <v>0.24460800000000002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184</v>
      </c>
      <c r="AT220" s="217" t="s">
        <v>180</v>
      </c>
      <c r="AU220" s="217" t="s">
        <v>185</v>
      </c>
      <c r="AY220" s="18" t="s">
        <v>177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185</v>
      </c>
      <c r="BK220" s="218">
        <f>ROUND(I220*H220,2)</f>
        <v>0</v>
      </c>
      <c r="BL220" s="18" t="s">
        <v>184</v>
      </c>
      <c r="BM220" s="217" t="s">
        <v>295</v>
      </c>
    </row>
    <row r="221" spans="1:65" s="13" customFormat="1" ht="10.199999999999999">
      <c r="B221" s="219"/>
      <c r="C221" s="220"/>
      <c r="D221" s="221" t="s">
        <v>187</v>
      </c>
      <c r="E221" s="222" t="s">
        <v>1</v>
      </c>
      <c r="F221" s="223" t="s">
        <v>296</v>
      </c>
      <c r="G221" s="220"/>
      <c r="H221" s="222" t="s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187</v>
      </c>
      <c r="AU221" s="229" t="s">
        <v>185</v>
      </c>
      <c r="AV221" s="13" t="s">
        <v>88</v>
      </c>
      <c r="AW221" s="13" t="s">
        <v>36</v>
      </c>
      <c r="AX221" s="13" t="s">
        <v>80</v>
      </c>
      <c r="AY221" s="229" t="s">
        <v>177</v>
      </c>
    </row>
    <row r="222" spans="1:65" s="14" customFormat="1" ht="10.199999999999999">
      <c r="B222" s="230"/>
      <c r="C222" s="231"/>
      <c r="D222" s="221" t="s">
        <v>187</v>
      </c>
      <c r="E222" s="232" t="s">
        <v>1</v>
      </c>
      <c r="F222" s="233" t="s">
        <v>297</v>
      </c>
      <c r="G222" s="231"/>
      <c r="H222" s="234">
        <v>48.143999999999998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187</v>
      </c>
      <c r="AU222" s="240" t="s">
        <v>185</v>
      </c>
      <c r="AV222" s="14" t="s">
        <v>185</v>
      </c>
      <c r="AW222" s="14" t="s">
        <v>36</v>
      </c>
      <c r="AX222" s="14" t="s">
        <v>80</v>
      </c>
      <c r="AY222" s="240" t="s">
        <v>177</v>
      </c>
    </row>
    <row r="223" spans="1:65" s="13" customFormat="1" ht="10.199999999999999">
      <c r="B223" s="219"/>
      <c r="C223" s="220"/>
      <c r="D223" s="221" t="s">
        <v>187</v>
      </c>
      <c r="E223" s="222" t="s">
        <v>1</v>
      </c>
      <c r="F223" s="223" t="s">
        <v>298</v>
      </c>
      <c r="G223" s="220"/>
      <c r="H223" s="222" t="s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187</v>
      </c>
      <c r="AU223" s="229" t="s">
        <v>185</v>
      </c>
      <c r="AV223" s="13" t="s">
        <v>88</v>
      </c>
      <c r="AW223" s="13" t="s">
        <v>36</v>
      </c>
      <c r="AX223" s="13" t="s">
        <v>80</v>
      </c>
      <c r="AY223" s="229" t="s">
        <v>177</v>
      </c>
    </row>
    <row r="224" spans="1:65" s="13" customFormat="1" ht="10.199999999999999">
      <c r="B224" s="219"/>
      <c r="C224" s="220"/>
      <c r="D224" s="221" t="s">
        <v>187</v>
      </c>
      <c r="E224" s="222" t="s">
        <v>1</v>
      </c>
      <c r="F224" s="223" t="s">
        <v>212</v>
      </c>
      <c r="G224" s="220"/>
      <c r="H224" s="222" t="s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187</v>
      </c>
      <c r="AU224" s="229" t="s">
        <v>185</v>
      </c>
      <c r="AV224" s="13" t="s">
        <v>88</v>
      </c>
      <c r="AW224" s="13" t="s">
        <v>36</v>
      </c>
      <c r="AX224" s="13" t="s">
        <v>80</v>
      </c>
      <c r="AY224" s="229" t="s">
        <v>177</v>
      </c>
    </row>
    <row r="225" spans="1:65" s="14" customFormat="1" ht="10.199999999999999">
      <c r="B225" s="230"/>
      <c r="C225" s="231"/>
      <c r="D225" s="221" t="s">
        <v>187</v>
      </c>
      <c r="E225" s="232" t="s">
        <v>1</v>
      </c>
      <c r="F225" s="233" t="s">
        <v>299</v>
      </c>
      <c r="G225" s="231"/>
      <c r="H225" s="234">
        <v>1.026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187</v>
      </c>
      <c r="AU225" s="240" t="s">
        <v>185</v>
      </c>
      <c r="AV225" s="14" t="s">
        <v>185</v>
      </c>
      <c r="AW225" s="14" t="s">
        <v>36</v>
      </c>
      <c r="AX225" s="14" t="s">
        <v>80</v>
      </c>
      <c r="AY225" s="240" t="s">
        <v>177</v>
      </c>
    </row>
    <row r="226" spans="1:65" s="14" customFormat="1" ht="10.199999999999999">
      <c r="B226" s="230"/>
      <c r="C226" s="231"/>
      <c r="D226" s="221" t="s">
        <v>187</v>
      </c>
      <c r="E226" s="232" t="s">
        <v>1</v>
      </c>
      <c r="F226" s="233" t="s">
        <v>285</v>
      </c>
      <c r="G226" s="231"/>
      <c r="H226" s="234">
        <v>1.3009999999999999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187</v>
      </c>
      <c r="AU226" s="240" t="s">
        <v>185</v>
      </c>
      <c r="AV226" s="14" t="s">
        <v>185</v>
      </c>
      <c r="AW226" s="14" t="s">
        <v>36</v>
      </c>
      <c r="AX226" s="14" t="s">
        <v>80</v>
      </c>
      <c r="AY226" s="240" t="s">
        <v>177</v>
      </c>
    </row>
    <row r="227" spans="1:65" s="13" customFormat="1" ht="10.199999999999999">
      <c r="B227" s="219"/>
      <c r="C227" s="220"/>
      <c r="D227" s="221" t="s">
        <v>187</v>
      </c>
      <c r="E227" s="222" t="s">
        <v>1</v>
      </c>
      <c r="F227" s="223" t="s">
        <v>215</v>
      </c>
      <c r="G227" s="220"/>
      <c r="H227" s="222" t="s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187</v>
      </c>
      <c r="AU227" s="229" t="s">
        <v>185</v>
      </c>
      <c r="AV227" s="13" t="s">
        <v>88</v>
      </c>
      <c r="AW227" s="13" t="s">
        <v>36</v>
      </c>
      <c r="AX227" s="13" t="s">
        <v>80</v>
      </c>
      <c r="AY227" s="229" t="s">
        <v>177</v>
      </c>
    </row>
    <row r="228" spans="1:65" s="14" customFormat="1" ht="10.199999999999999">
      <c r="B228" s="230"/>
      <c r="C228" s="231"/>
      <c r="D228" s="221" t="s">
        <v>187</v>
      </c>
      <c r="E228" s="232" t="s">
        <v>1</v>
      </c>
      <c r="F228" s="233" t="s">
        <v>300</v>
      </c>
      <c r="G228" s="231"/>
      <c r="H228" s="234">
        <v>1.266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187</v>
      </c>
      <c r="AU228" s="240" t="s">
        <v>185</v>
      </c>
      <c r="AV228" s="14" t="s">
        <v>185</v>
      </c>
      <c r="AW228" s="14" t="s">
        <v>36</v>
      </c>
      <c r="AX228" s="14" t="s">
        <v>80</v>
      </c>
      <c r="AY228" s="240" t="s">
        <v>177</v>
      </c>
    </row>
    <row r="229" spans="1:65" s="16" customFormat="1" ht="10.199999999999999">
      <c r="B229" s="252"/>
      <c r="C229" s="253"/>
      <c r="D229" s="221" t="s">
        <v>187</v>
      </c>
      <c r="E229" s="254" t="s">
        <v>1</v>
      </c>
      <c r="F229" s="255" t="s">
        <v>287</v>
      </c>
      <c r="G229" s="253"/>
      <c r="H229" s="256">
        <v>51.737000000000002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187</v>
      </c>
      <c r="AU229" s="262" t="s">
        <v>185</v>
      </c>
      <c r="AV229" s="16" t="s">
        <v>178</v>
      </c>
      <c r="AW229" s="16" t="s">
        <v>36</v>
      </c>
      <c r="AX229" s="16" t="s">
        <v>80</v>
      </c>
      <c r="AY229" s="262" t="s">
        <v>177</v>
      </c>
    </row>
    <row r="230" spans="1:65" s="13" customFormat="1" ht="10.199999999999999">
      <c r="B230" s="219"/>
      <c r="C230" s="220"/>
      <c r="D230" s="221" t="s">
        <v>187</v>
      </c>
      <c r="E230" s="222" t="s">
        <v>1</v>
      </c>
      <c r="F230" s="223" t="s">
        <v>222</v>
      </c>
      <c r="G230" s="220"/>
      <c r="H230" s="222" t="s">
        <v>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187</v>
      </c>
      <c r="AU230" s="229" t="s">
        <v>185</v>
      </c>
      <c r="AV230" s="13" t="s">
        <v>88</v>
      </c>
      <c r="AW230" s="13" t="s">
        <v>36</v>
      </c>
      <c r="AX230" s="13" t="s">
        <v>80</v>
      </c>
      <c r="AY230" s="229" t="s">
        <v>177</v>
      </c>
    </row>
    <row r="231" spans="1:65" s="14" customFormat="1" ht="10.199999999999999">
      <c r="B231" s="230"/>
      <c r="C231" s="231"/>
      <c r="D231" s="221" t="s">
        <v>187</v>
      </c>
      <c r="E231" s="232" t="s">
        <v>1</v>
      </c>
      <c r="F231" s="233" t="s">
        <v>301</v>
      </c>
      <c r="G231" s="231"/>
      <c r="H231" s="234">
        <v>23.21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187</v>
      </c>
      <c r="AU231" s="240" t="s">
        <v>185</v>
      </c>
      <c r="AV231" s="14" t="s">
        <v>185</v>
      </c>
      <c r="AW231" s="14" t="s">
        <v>36</v>
      </c>
      <c r="AX231" s="14" t="s">
        <v>80</v>
      </c>
      <c r="AY231" s="240" t="s">
        <v>177</v>
      </c>
    </row>
    <row r="232" spans="1:65" s="13" customFormat="1" ht="10.199999999999999">
      <c r="B232" s="219"/>
      <c r="C232" s="220"/>
      <c r="D232" s="221" t="s">
        <v>187</v>
      </c>
      <c r="E232" s="222" t="s">
        <v>1</v>
      </c>
      <c r="F232" s="223" t="s">
        <v>224</v>
      </c>
      <c r="G232" s="220"/>
      <c r="H232" s="222" t="s">
        <v>1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187</v>
      </c>
      <c r="AU232" s="229" t="s">
        <v>185</v>
      </c>
      <c r="AV232" s="13" t="s">
        <v>88</v>
      </c>
      <c r="AW232" s="13" t="s">
        <v>36</v>
      </c>
      <c r="AX232" s="13" t="s">
        <v>80</v>
      </c>
      <c r="AY232" s="229" t="s">
        <v>177</v>
      </c>
    </row>
    <row r="233" spans="1:65" s="14" customFormat="1" ht="10.199999999999999">
      <c r="B233" s="230"/>
      <c r="C233" s="231"/>
      <c r="D233" s="221" t="s">
        <v>187</v>
      </c>
      <c r="E233" s="232" t="s">
        <v>1</v>
      </c>
      <c r="F233" s="233" t="s">
        <v>302</v>
      </c>
      <c r="G233" s="231"/>
      <c r="H233" s="234">
        <v>-9.4969999999999999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187</v>
      </c>
      <c r="AU233" s="240" t="s">
        <v>185</v>
      </c>
      <c r="AV233" s="14" t="s">
        <v>185</v>
      </c>
      <c r="AW233" s="14" t="s">
        <v>36</v>
      </c>
      <c r="AX233" s="14" t="s">
        <v>80</v>
      </c>
      <c r="AY233" s="240" t="s">
        <v>177</v>
      </c>
    </row>
    <row r="234" spans="1:65" s="16" customFormat="1" ht="10.199999999999999">
      <c r="B234" s="252"/>
      <c r="C234" s="253"/>
      <c r="D234" s="221" t="s">
        <v>187</v>
      </c>
      <c r="E234" s="254" t="s">
        <v>1</v>
      </c>
      <c r="F234" s="255" t="s">
        <v>287</v>
      </c>
      <c r="G234" s="253"/>
      <c r="H234" s="256">
        <v>13.712999999999999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187</v>
      </c>
      <c r="AU234" s="262" t="s">
        <v>185</v>
      </c>
      <c r="AV234" s="16" t="s">
        <v>178</v>
      </c>
      <c r="AW234" s="16" t="s">
        <v>36</v>
      </c>
      <c r="AX234" s="16" t="s">
        <v>80</v>
      </c>
      <c r="AY234" s="262" t="s">
        <v>177</v>
      </c>
    </row>
    <row r="235" spans="1:65" s="13" customFormat="1" ht="10.199999999999999">
      <c r="B235" s="219"/>
      <c r="C235" s="220"/>
      <c r="D235" s="221" t="s">
        <v>187</v>
      </c>
      <c r="E235" s="222" t="s">
        <v>1</v>
      </c>
      <c r="F235" s="223" t="s">
        <v>230</v>
      </c>
      <c r="G235" s="220"/>
      <c r="H235" s="222" t="s">
        <v>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187</v>
      </c>
      <c r="AU235" s="229" t="s">
        <v>185</v>
      </c>
      <c r="AV235" s="13" t="s">
        <v>88</v>
      </c>
      <c r="AW235" s="13" t="s">
        <v>36</v>
      </c>
      <c r="AX235" s="13" t="s">
        <v>80</v>
      </c>
      <c r="AY235" s="229" t="s">
        <v>177</v>
      </c>
    </row>
    <row r="236" spans="1:65" s="14" customFormat="1" ht="10.199999999999999">
      <c r="B236" s="230"/>
      <c r="C236" s="231"/>
      <c r="D236" s="221" t="s">
        <v>187</v>
      </c>
      <c r="E236" s="232" t="s">
        <v>1</v>
      </c>
      <c r="F236" s="233" t="s">
        <v>303</v>
      </c>
      <c r="G236" s="231"/>
      <c r="H236" s="234">
        <v>25.925999999999998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187</v>
      </c>
      <c r="AU236" s="240" t="s">
        <v>185</v>
      </c>
      <c r="AV236" s="14" t="s">
        <v>185</v>
      </c>
      <c r="AW236" s="14" t="s">
        <v>36</v>
      </c>
      <c r="AX236" s="14" t="s">
        <v>80</v>
      </c>
      <c r="AY236" s="240" t="s">
        <v>177</v>
      </c>
    </row>
    <row r="237" spans="1:65" s="14" customFormat="1" ht="10.199999999999999">
      <c r="B237" s="230"/>
      <c r="C237" s="231"/>
      <c r="D237" s="221" t="s">
        <v>187</v>
      </c>
      <c r="E237" s="232" t="s">
        <v>1</v>
      </c>
      <c r="F237" s="233" t="s">
        <v>291</v>
      </c>
      <c r="G237" s="231"/>
      <c r="H237" s="234">
        <v>-9.84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187</v>
      </c>
      <c r="AU237" s="240" t="s">
        <v>185</v>
      </c>
      <c r="AV237" s="14" t="s">
        <v>185</v>
      </c>
      <c r="AW237" s="14" t="s">
        <v>36</v>
      </c>
      <c r="AX237" s="14" t="s">
        <v>80</v>
      </c>
      <c r="AY237" s="240" t="s">
        <v>177</v>
      </c>
    </row>
    <row r="238" spans="1:65" s="16" customFormat="1" ht="10.199999999999999">
      <c r="B238" s="252"/>
      <c r="C238" s="253"/>
      <c r="D238" s="221" t="s">
        <v>187</v>
      </c>
      <c r="E238" s="254" t="s">
        <v>1</v>
      </c>
      <c r="F238" s="255" t="s">
        <v>287</v>
      </c>
      <c r="G238" s="253"/>
      <c r="H238" s="256">
        <v>16.085999999999999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187</v>
      </c>
      <c r="AU238" s="262" t="s">
        <v>185</v>
      </c>
      <c r="AV238" s="16" t="s">
        <v>178</v>
      </c>
      <c r="AW238" s="16" t="s">
        <v>36</v>
      </c>
      <c r="AX238" s="16" t="s">
        <v>80</v>
      </c>
      <c r="AY238" s="262" t="s">
        <v>177</v>
      </c>
    </row>
    <row r="239" spans="1:65" s="15" customFormat="1" ht="10.199999999999999">
      <c r="B239" s="241"/>
      <c r="C239" s="242"/>
      <c r="D239" s="221" t="s">
        <v>187</v>
      </c>
      <c r="E239" s="243" t="s">
        <v>1</v>
      </c>
      <c r="F239" s="244" t="s">
        <v>217</v>
      </c>
      <c r="G239" s="242"/>
      <c r="H239" s="245">
        <v>81.536000000000001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187</v>
      </c>
      <c r="AU239" s="251" t="s">
        <v>185</v>
      </c>
      <c r="AV239" s="15" t="s">
        <v>184</v>
      </c>
      <c r="AW239" s="15" t="s">
        <v>36</v>
      </c>
      <c r="AX239" s="15" t="s">
        <v>88</v>
      </c>
      <c r="AY239" s="251" t="s">
        <v>177</v>
      </c>
    </row>
    <row r="240" spans="1:65" s="2" customFormat="1" ht="21.75" customHeight="1">
      <c r="A240" s="35"/>
      <c r="B240" s="36"/>
      <c r="C240" s="205" t="s">
        <v>304</v>
      </c>
      <c r="D240" s="205" t="s">
        <v>180</v>
      </c>
      <c r="E240" s="206" t="s">
        <v>305</v>
      </c>
      <c r="F240" s="207" t="s">
        <v>306</v>
      </c>
      <c r="G240" s="208" t="s">
        <v>192</v>
      </c>
      <c r="H240" s="209">
        <v>2</v>
      </c>
      <c r="I240" s="210"/>
      <c r="J240" s="211">
        <f>ROUND(I240*H240,2)</f>
        <v>0</v>
      </c>
      <c r="K240" s="212"/>
      <c r="L240" s="40"/>
      <c r="M240" s="213" t="s">
        <v>1</v>
      </c>
      <c r="N240" s="214" t="s">
        <v>46</v>
      </c>
      <c r="O240" s="72"/>
      <c r="P240" s="215">
        <f>O240*H240</f>
        <v>0</v>
      </c>
      <c r="Q240" s="215">
        <v>0.14699999999999999</v>
      </c>
      <c r="R240" s="215">
        <f>Q240*H240</f>
        <v>0.29399999999999998</v>
      </c>
      <c r="S240" s="215">
        <v>0</v>
      </c>
      <c r="T240" s="21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184</v>
      </c>
      <c r="AT240" s="217" t="s">
        <v>180</v>
      </c>
      <c r="AU240" s="217" t="s">
        <v>185</v>
      </c>
      <c r="AY240" s="18" t="s">
        <v>177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185</v>
      </c>
      <c r="BK240" s="218">
        <f>ROUND(I240*H240,2)</f>
        <v>0</v>
      </c>
      <c r="BL240" s="18" t="s">
        <v>184</v>
      </c>
      <c r="BM240" s="217" t="s">
        <v>307</v>
      </c>
    </row>
    <row r="241" spans="1:65" s="13" customFormat="1" ht="10.199999999999999">
      <c r="B241" s="219"/>
      <c r="C241" s="220"/>
      <c r="D241" s="221" t="s">
        <v>187</v>
      </c>
      <c r="E241" s="222" t="s">
        <v>1</v>
      </c>
      <c r="F241" s="223" t="s">
        <v>308</v>
      </c>
      <c r="G241" s="220"/>
      <c r="H241" s="222" t="s">
        <v>1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187</v>
      </c>
      <c r="AU241" s="229" t="s">
        <v>185</v>
      </c>
      <c r="AV241" s="13" t="s">
        <v>88</v>
      </c>
      <c r="AW241" s="13" t="s">
        <v>36</v>
      </c>
      <c r="AX241" s="13" t="s">
        <v>80</v>
      </c>
      <c r="AY241" s="229" t="s">
        <v>177</v>
      </c>
    </row>
    <row r="242" spans="1:65" s="14" customFormat="1" ht="10.199999999999999">
      <c r="B242" s="230"/>
      <c r="C242" s="231"/>
      <c r="D242" s="221" t="s">
        <v>187</v>
      </c>
      <c r="E242" s="232" t="s">
        <v>1</v>
      </c>
      <c r="F242" s="233" t="s">
        <v>309</v>
      </c>
      <c r="G242" s="231"/>
      <c r="H242" s="234">
        <v>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187</v>
      </c>
      <c r="AU242" s="240" t="s">
        <v>185</v>
      </c>
      <c r="AV242" s="14" t="s">
        <v>185</v>
      </c>
      <c r="AW242" s="14" t="s">
        <v>36</v>
      </c>
      <c r="AX242" s="14" t="s">
        <v>88</v>
      </c>
      <c r="AY242" s="240" t="s">
        <v>177</v>
      </c>
    </row>
    <row r="243" spans="1:65" s="2" customFormat="1" ht="21.75" customHeight="1">
      <c r="A243" s="35"/>
      <c r="B243" s="36"/>
      <c r="C243" s="205" t="s">
        <v>7</v>
      </c>
      <c r="D243" s="205" t="s">
        <v>180</v>
      </c>
      <c r="E243" s="206" t="s">
        <v>310</v>
      </c>
      <c r="F243" s="207" t="s">
        <v>311</v>
      </c>
      <c r="G243" s="208" t="s">
        <v>210</v>
      </c>
      <c r="H243" s="209">
        <v>48.143999999999998</v>
      </c>
      <c r="I243" s="210"/>
      <c r="J243" s="211">
        <f>ROUND(I243*H243,2)</f>
        <v>0</v>
      </c>
      <c r="K243" s="212"/>
      <c r="L243" s="40"/>
      <c r="M243" s="213" t="s">
        <v>1</v>
      </c>
      <c r="N243" s="214" t="s">
        <v>46</v>
      </c>
      <c r="O243" s="72"/>
      <c r="P243" s="215">
        <f>O243*H243</f>
        <v>0</v>
      </c>
      <c r="Q243" s="215">
        <v>5.1999999999999998E-3</v>
      </c>
      <c r="R243" s="215">
        <f>Q243*H243</f>
        <v>0.25034879999999998</v>
      </c>
      <c r="S243" s="215">
        <v>0</v>
      </c>
      <c r="T243" s="21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184</v>
      </c>
      <c r="AT243" s="217" t="s">
        <v>180</v>
      </c>
      <c r="AU243" s="217" t="s">
        <v>185</v>
      </c>
      <c r="AY243" s="18" t="s">
        <v>177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185</v>
      </c>
      <c r="BK243" s="218">
        <f>ROUND(I243*H243,2)</f>
        <v>0</v>
      </c>
      <c r="BL243" s="18" t="s">
        <v>184</v>
      </c>
      <c r="BM243" s="217" t="s">
        <v>312</v>
      </c>
    </row>
    <row r="244" spans="1:65" s="2" customFormat="1" ht="21.75" customHeight="1">
      <c r="A244" s="35"/>
      <c r="B244" s="36"/>
      <c r="C244" s="205" t="s">
        <v>313</v>
      </c>
      <c r="D244" s="205" t="s">
        <v>180</v>
      </c>
      <c r="E244" s="206" t="s">
        <v>314</v>
      </c>
      <c r="F244" s="207" t="s">
        <v>315</v>
      </c>
      <c r="G244" s="208" t="s">
        <v>203</v>
      </c>
      <c r="H244" s="209">
        <v>53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46</v>
      </c>
      <c r="O244" s="72"/>
      <c r="P244" s="215">
        <f>O244*H244</f>
        <v>0</v>
      </c>
      <c r="Q244" s="215">
        <v>1.5E-3</v>
      </c>
      <c r="R244" s="215">
        <f>Q244*H244</f>
        <v>7.9500000000000001E-2</v>
      </c>
      <c r="S244" s="215">
        <v>0</v>
      </c>
      <c r="T244" s="21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184</v>
      </c>
      <c r="AT244" s="217" t="s">
        <v>180</v>
      </c>
      <c r="AU244" s="217" t="s">
        <v>185</v>
      </c>
      <c r="AY244" s="18" t="s">
        <v>177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185</v>
      </c>
      <c r="BK244" s="218">
        <f>ROUND(I244*H244,2)</f>
        <v>0</v>
      </c>
      <c r="BL244" s="18" t="s">
        <v>184</v>
      </c>
      <c r="BM244" s="217" t="s">
        <v>316</v>
      </c>
    </row>
    <row r="245" spans="1:65" s="2" customFormat="1" ht="21.75" customHeight="1">
      <c r="A245" s="35"/>
      <c r="B245" s="36"/>
      <c r="C245" s="205" t="s">
        <v>317</v>
      </c>
      <c r="D245" s="205" t="s">
        <v>180</v>
      </c>
      <c r="E245" s="206" t="s">
        <v>318</v>
      </c>
      <c r="F245" s="207" t="s">
        <v>319</v>
      </c>
      <c r="G245" s="208" t="s">
        <v>210</v>
      </c>
      <c r="H245" s="209">
        <v>20.3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46</v>
      </c>
      <c r="O245" s="72"/>
      <c r="P245" s="215">
        <f>O245*H245</f>
        <v>0</v>
      </c>
      <c r="Q245" s="215">
        <v>0.105</v>
      </c>
      <c r="R245" s="215">
        <f>Q245*H245</f>
        <v>2.1315</v>
      </c>
      <c r="S245" s="215">
        <v>0</v>
      </c>
      <c r="T245" s="21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184</v>
      </c>
      <c r="AT245" s="217" t="s">
        <v>180</v>
      </c>
      <c r="AU245" s="217" t="s">
        <v>185</v>
      </c>
      <c r="AY245" s="18" t="s">
        <v>177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185</v>
      </c>
      <c r="BK245" s="218">
        <f>ROUND(I245*H245,2)</f>
        <v>0</v>
      </c>
      <c r="BL245" s="18" t="s">
        <v>184</v>
      </c>
      <c r="BM245" s="217" t="s">
        <v>320</v>
      </c>
    </row>
    <row r="246" spans="1:65" s="14" customFormat="1" ht="10.199999999999999">
      <c r="B246" s="230"/>
      <c r="C246" s="231"/>
      <c r="D246" s="221" t="s">
        <v>187</v>
      </c>
      <c r="E246" s="232" t="s">
        <v>1</v>
      </c>
      <c r="F246" s="233" t="s">
        <v>321</v>
      </c>
      <c r="G246" s="231"/>
      <c r="H246" s="234">
        <v>20.3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187</v>
      </c>
      <c r="AU246" s="240" t="s">
        <v>185</v>
      </c>
      <c r="AV246" s="14" t="s">
        <v>185</v>
      </c>
      <c r="AW246" s="14" t="s">
        <v>36</v>
      </c>
      <c r="AX246" s="14" t="s">
        <v>88</v>
      </c>
      <c r="AY246" s="240" t="s">
        <v>177</v>
      </c>
    </row>
    <row r="247" spans="1:65" s="2" customFormat="1" ht="16.5" customHeight="1">
      <c r="A247" s="35"/>
      <c r="B247" s="36"/>
      <c r="C247" s="205" t="s">
        <v>322</v>
      </c>
      <c r="D247" s="205" t="s">
        <v>180</v>
      </c>
      <c r="E247" s="206" t="s">
        <v>323</v>
      </c>
      <c r="F247" s="207" t="s">
        <v>324</v>
      </c>
      <c r="G247" s="208" t="s">
        <v>210</v>
      </c>
      <c r="H247" s="209">
        <v>20.3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46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184</v>
      </c>
      <c r="AT247" s="217" t="s">
        <v>180</v>
      </c>
      <c r="AU247" s="217" t="s">
        <v>185</v>
      </c>
      <c r="AY247" s="18" t="s">
        <v>177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185</v>
      </c>
      <c r="BK247" s="218">
        <f>ROUND(I247*H247,2)</f>
        <v>0</v>
      </c>
      <c r="BL247" s="18" t="s">
        <v>184</v>
      </c>
      <c r="BM247" s="217" t="s">
        <v>325</v>
      </c>
    </row>
    <row r="248" spans="1:65" s="2" customFormat="1" ht="16.5" customHeight="1">
      <c r="A248" s="35"/>
      <c r="B248" s="36"/>
      <c r="C248" s="205" t="s">
        <v>326</v>
      </c>
      <c r="D248" s="205" t="s">
        <v>180</v>
      </c>
      <c r="E248" s="206" t="s">
        <v>327</v>
      </c>
      <c r="F248" s="207" t="s">
        <v>328</v>
      </c>
      <c r="G248" s="208" t="s">
        <v>210</v>
      </c>
      <c r="H248" s="209">
        <v>20.3</v>
      </c>
      <c r="I248" s="210"/>
      <c r="J248" s="211">
        <f>ROUND(I248*H248,2)</f>
        <v>0</v>
      </c>
      <c r="K248" s="212"/>
      <c r="L248" s="40"/>
      <c r="M248" s="213" t="s">
        <v>1</v>
      </c>
      <c r="N248" s="214" t="s">
        <v>46</v>
      </c>
      <c r="O248" s="72"/>
      <c r="P248" s="215">
        <f>O248*H248</f>
        <v>0</v>
      </c>
      <c r="Q248" s="215">
        <v>5.6999999999999998E-4</v>
      </c>
      <c r="R248" s="215">
        <f>Q248*H248</f>
        <v>1.1571E-2</v>
      </c>
      <c r="S248" s="215">
        <v>0</v>
      </c>
      <c r="T248" s="21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184</v>
      </c>
      <c r="AT248" s="217" t="s">
        <v>180</v>
      </c>
      <c r="AU248" s="217" t="s">
        <v>185</v>
      </c>
      <c r="AY248" s="18" t="s">
        <v>177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185</v>
      </c>
      <c r="BK248" s="218">
        <f>ROUND(I248*H248,2)</f>
        <v>0</v>
      </c>
      <c r="BL248" s="18" t="s">
        <v>184</v>
      </c>
      <c r="BM248" s="217" t="s">
        <v>329</v>
      </c>
    </row>
    <row r="249" spans="1:65" s="2" customFormat="1" ht="33" customHeight="1">
      <c r="A249" s="35"/>
      <c r="B249" s="36"/>
      <c r="C249" s="205" t="s">
        <v>330</v>
      </c>
      <c r="D249" s="205" t="s">
        <v>180</v>
      </c>
      <c r="E249" s="206" t="s">
        <v>331</v>
      </c>
      <c r="F249" s="207" t="s">
        <v>332</v>
      </c>
      <c r="G249" s="208" t="s">
        <v>192</v>
      </c>
      <c r="H249" s="209">
        <v>1</v>
      </c>
      <c r="I249" s="210"/>
      <c r="J249" s="211">
        <f>ROUND(I249*H249,2)</f>
        <v>0</v>
      </c>
      <c r="K249" s="212"/>
      <c r="L249" s="40"/>
      <c r="M249" s="213" t="s">
        <v>1</v>
      </c>
      <c r="N249" s="214" t="s">
        <v>46</v>
      </c>
      <c r="O249" s="72"/>
      <c r="P249" s="215">
        <f>O249*H249</f>
        <v>0</v>
      </c>
      <c r="Q249" s="215">
        <v>0.44169999999999998</v>
      </c>
      <c r="R249" s="215">
        <f>Q249*H249</f>
        <v>0.44169999999999998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184</v>
      </c>
      <c r="AT249" s="217" t="s">
        <v>180</v>
      </c>
      <c r="AU249" s="217" t="s">
        <v>185</v>
      </c>
      <c r="AY249" s="18" t="s">
        <v>177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185</v>
      </c>
      <c r="BK249" s="218">
        <f>ROUND(I249*H249,2)</f>
        <v>0</v>
      </c>
      <c r="BL249" s="18" t="s">
        <v>184</v>
      </c>
      <c r="BM249" s="217" t="s">
        <v>333</v>
      </c>
    </row>
    <row r="250" spans="1:65" s="2" customFormat="1" ht="21.75" customHeight="1">
      <c r="A250" s="35"/>
      <c r="B250" s="36"/>
      <c r="C250" s="205" t="s">
        <v>334</v>
      </c>
      <c r="D250" s="205" t="s">
        <v>180</v>
      </c>
      <c r="E250" s="206" t="s">
        <v>335</v>
      </c>
      <c r="F250" s="207" t="s">
        <v>336</v>
      </c>
      <c r="G250" s="208" t="s">
        <v>192</v>
      </c>
      <c r="H250" s="209">
        <v>1</v>
      </c>
      <c r="I250" s="210"/>
      <c r="J250" s="211">
        <f>ROUND(I250*H250,2)</f>
        <v>0</v>
      </c>
      <c r="K250" s="212"/>
      <c r="L250" s="40"/>
      <c r="M250" s="213" t="s">
        <v>1</v>
      </c>
      <c r="N250" s="214" t="s">
        <v>46</v>
      </c>
      <c r="O250" s="72"/>
      <c r="P250" s="215">
        <f>O250*H250</f>
        <v>0</v>
      </c>
      <c r="Q250" s="215">
        <v>5.3620000000000001E-2</v>
      </c>
      <c r="R250" s="215">
        <f>Q250*H250</f>
        <v>5.3620000000000001E-2</v>
      </c>
      <c r="S250" s="215">
        <v>0</v>
      </c>
      <c r="T250" s="21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184</v>
      </c>
      <c r="AT250" s="217" t="s">
        <v>180</v>
      </c>
      <c r="AU250" s="217" t="s">
        <v>185</v>
      </c>
      <c r="AY250" s="18" t="s">
        <v>177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185</v>
      </c>
      <c r="BK250" s="218">
        <f>ROUND(I250*H250,2)</f>
        <v>0</v>
      </c>
      <c r="BL250" s="18" t="s">
        <v>184</v>
      </c>
      <c r="BM250" s="217" t="s">
        <v>337</v>
      </c>
    </row>
    <row r="251" spans="1:65" s="2" customFormat="1" ht="16.5" customHeight="1">
      <c r="A251" s="35"/>
      <c r="B251" s="36"/>
      <c r="C251" s="263" t="s">
        <v>338</v>
      </c>
      <c r="D251" s="263" t="s">
        <v>339</v>
      </c>
      <c r="E251" s="264" t="s">
        <v>340</v>
      </c>
      <c r="F251" s="265" t="s">
        <v>341</v>
      </c>
      <c r="G251" s="266" t="s">
        <v>192</v>
      </c>
      <c r="H251" s="267">
        <v>1</v>
      </c>
      <c r="I251" s="268"/>
      <c r="J251" s="269">
        <f>ROUND(I251*H251,2)</f>
        <v>0</v>
      </c>
      <c r="K251" s="270"/>
      <c r="L251" s="271"/>
      <c r="M251" s="272" t="s">
        <v>1</v>
      </c>
      <c r="N251" s="273" t="s">
        <v>46</v>
      </c>
      <c r="O251" s="72"/>
      <c r="P251" s="215">
        <f>O251*H251</f>
        <v>0</v>
      </c>
      <c r="Q251" s="215">
        <v>5.2999999999999999E-2</v>
      </c>
      <c r="R251" s="215">
        <f>Q251*H251</f>
        <v>5.2999999999999999E-2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226</v>
      </c>
      <c r="AT251" s="217" t="s">
        <v>339</v>
      </c>
      <c r="AU251" s="217" t="s">
        <v>185</v>
      </c>
      <c r="AY251" s="18" t="s">
        <v>177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185</v>
      </c>
      <c r="BK251" s="218">
        <f>ROUND(I251*H251,2)</f>
        <v>0</v>
      </c>
      <c r="BL251" s="18" t="s">
        <v>184</v>
      </c>
      <c r="BM251" s="217" t="s">
        <v>342</v>
      </c>
    </row>
    <row r="252" spans="1:65" s="12" customFormat="1" ht="22.8" customHeight="1">
      <c r="B252" s="189"/>
      <c r="C252" s="190"/>
      <c r="D252" s="191" t="s">
        <v>79</v>
      </c>
      <c r="E252" s="203" t="s">
        <v>233</v>
      </c>
      <c r="F252" s="203" t="s">
        <v>343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SUM(P253:P267)</f>
        <v>0</v>
      </c>
      <c r="Q252" s="197"/>
      <c r="R252" s="198">
        <f>SUM(R253:R267)</f>
        <v>1.7945000000000001E-3</v>
      </c>
      <c r="S252" s="197"/>
      <c r="T252" s="199">
        <f>SUM(T253:T267)</f>
        <v>4.8682950000000007</v>
      </c>
      <c r="AR252" s="200" t="s">
        <v>88</v>
      </c>
      <c r="AT252" s="201" t="s">
        <v>79</v>
      </c>
      <c r="AU252" s="201" t="s">
        <v>88</v>
      </c>
      <c r="AY252" s="200" t="s">
        <v>177</v>
      </c>
      <c r="BK252" s="202">
        <f>SUM(BK253:BK267)</f>
        <v>0</v>
      </c>
    </row>
    <row r="253" spans="1:65" s="2" customFormat="1" ht="21.75" customHeight="1">
      <c r="A253" s="35"/>
      <c r="B253" s="36"/>
      <c r="C253" s="205" t="s">
        <v>344</v>
      </c>
      <c r="D253" s="205" t="s">
        <v>180</v>
      </c>
      <c r="E253" s="206" t="s">
        <v>345</v>
      </c>
      <c r="F253" s="207" t="s">
        <v>346</v>
      </c>
      <c r="G253" s="208" t="s">
        <v>210</v>
      </c>
      <c r="H253" s="209">
        <v>40.799999999999997</v>
      </c>
      <c r="I253" s="210"/>
      <c r="J253" s="211">
        <f>ROUND(I253*H253,2)</f>
        <v>0</v>
      </c>
      <c r="K253" s="212"/>
      <c r="L253" s="40"/>
      <c r="M253" s="213" t="s">
        <v>1</v>
      </c>
      <c r="N253" s="214" t="s">
        <v>46</v>
      </c>
      <c r="O253" s="72"/>
      <c r="P253" s="215">
        <f>O253*H253</f>
        <v>0</v>
      </c>
      <c r="Q253" s="215">
        <v>4.0000000000000003E-5</v>
      </c>
      <c r="R253" s="215">
        <f>Q253*H253</f>
        <v>1.632E-3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184</v>
      </c>
      <c r="AT253" s="217" t="s">
        <v>180</v>
      </c>
      <c r="AU253" s="217" t="s">
        <v>185</v>
      </c>
      <c r="AY253" s="18" t="s">
        <v>177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185</v>
      </c>
      <c r="BK253" s="218">
        <f>ROUND(I253*H253,2)</f>
        <v>0</v>
      </c>
      <c r="BL253" s="18" t="s">
        <v>184</v>
      </c>
      <c r="BM253" s="217" t="s">
        <v>347</v>
      </c>
    </row>
    <row r="254" spans="1:65" s="14" customFormat="1" ht="10.199999999999999">
      <c r="B254" s="230"/>
      <c r="C254" s="231"/>
      <c r="D254" s="221" t="s">
        <v>187</v>
      </c>
      <c r="E254" s="232" t="s">
        <v>1</v>
      </c>
      <c r="F254" s="233" t="s">
        <v>348</v>
      </c>
      <c r="G254" s="231"/>
      <c r="H254" s="234">
        <v>40.799999999999997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187</v>
      </c>
      <c r="AU254" s="240" t="s">
        <v>185</v>
      </c>
      <c r="AV254" s="14" t="s">
        <v>185</v>
      </c>
      <c r="AW254" s="14" t="s">
        <v>36</v>
      </c>
      <c r="AX254" s="14" t="s">
        <v>88</v>
      </c>
      <c r="AY254" s="240" t="s">
        <v>177</v>
      </c>
    </row>
    <row r="255" spans="1:65" s="2" customFormat="1" ht="21.75" customHeight="1">
      <c r="A255" s="35"/>
      <c r="B255" s="36"/>
      <c r="C255" s="205" t="s">
        <v>349</v>
      </c>
      <c r="D255" s="205" t="s">
        <v>180</v>
      </c>
      <c r="E255" s="206" t="s">
        <v>350</v>
      </c>
      <c r="F255" s="207" t="s">
        <v>351</v>
      </c>
      <c r="G255" s="208" t="s">
        <v>210</v>
      </c>
      <c r="H255" s="209">
        <v>14.345000000000001</v>
      </c>
      <c r="I255" s="210"/>
      <c r="J255" s="211">
        <f>ROUND(I255*H255,2)</f>
        <v>0</v>
      </c>
      <c r="K255" s="212"/>
      <c r="L255" s="40"/>
      <c r="M255" s="213" t="s">
        <v>1</v>
      </c>
      <c r="N255" s="214" t="s">
        <v>46</v>
      </c>
      <c r="O255" s="72"/>
      <c r="P255" s="215">
        <f>O255*H255</f>
        <v>0</v>
      </c>
      <c r="Q255" s="215">
        <v>0</v>
      </c>
      <c r="R255" s="215">
        <f>Q255*H255</f>
        <v>0</v>
      </c>
      <c r="S255" s="215">
        <v>0.13100000000000001</v>
      </c>
      <c r="T255" s="216">
        <f>S255*H255</f>
        <v>1.8791950000000002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184</v>
      </c>
      <c r="AT255" s="217" t="s">
        <v>180</v>
      </c>
      <c r="AU255" s="217" t="s">
        <v>185</v>
      </c>
      <c r="AY255" s="18" t="s">
        <v>177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185</v>
      </c>
      <c r="BK255" s="218">
        <f>ROUND(I255*H255,2)</f>
        <v>0</v>
      </c>
      <c r="BL255" s="18" t="s">
        <v>184</v>
      </c>
      <c r="BM255" s="217" t="s">
        <v>352</v>
      </c>
    </row>
    <row r="256" spans="1:65" s="13" customFormat="1" ht="10.199999999999999">
      <c r="B256" s="219"/>
      <c r="C256" s="220"/>
      <c r="D256" s="221" t="s">
        <v>187</v>
      </c>
      <c r="E256" s="222" t="s">
        <v>1</v>
      </c>
      <c r="F256" s="223" t="s">
        <v>353</v>
      </c>
      <c r="G256" s="220"/>
      <c r="H256" s="222" t="s">
        <v>1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187</v>
      </c>
      <c r="AU256" s="229" t="s">
        <v>185</v>
      </c>
      <c r="AV256" s="13" t="s">
        <v>88</v>
      </c>
      <c r="AW256" s="13" t="s">
        <v>36</v>
      </c>
      <c r="AX256" s="13" t="s">
        <v>80</v>
      </c>
      <c r="AY256" s="229" t="s">
        <v>177</v>
      </c>
    </row>
    <row r="257" spans="1:65" s="14" customFormat="1" ht="10.199999999999999">
      <c r="B257" s="230"/>
      <c r="C257" s="231"/>
      <c r="D257" s="221" t="s">
        <v>187</v>
      </c>
      <c r="E257" s="232" t="s">
        <v>1</v>
      </c>
      <c r="F257" s="233" t="s">
        <v>1037</v>
      </c>
      <c r="G257" s="231"/>
      <c r="H257" s="234">
        <v>14.345000000000001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187</v>
      </c>
      <c r="AU257" s="240" t="s">
        <v>185</v>
      </c>
      <c r="AV257" s="14" t="s">
        <v>185</v>
      </c>
      <c r="AW257" s="14" t="s">
        <v>36</v>
      </c>
      <c r="AX257" s="14" t="s">
        <v>80</v>
      </c>
      <c r="AY257" s="240" t="s">
        <v>177</v>
      </c>
    </row>
    <row r="258" spans="1:65" s="15" customFormat="1" ht="10.199999999999999">
      <c r="B258" s="241"/>
      <c r="C258" s="242"/>
      <c r="D258" s="221" t="s">
        <v>187</v>
      </c>
      <c r="E258" s="243" t="s">
        <v>1</v>
      </c>
      <c r="F258" s="244" t="s">
        <v>217</v>
      </c>
      <c r="G258" s="242"/>
      <c r="H258" s="245">
        <v>14.345000000000001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187</v>
      </c>
      <c r="AU258" s="251" t="s">
        <v>185</v>
      </c>
      <c r="AV258" s="15" t="s">
        <v>184</v>
      </c>
      <c r="AW258" s="15" t="s">
        <v>36</v>
      </c>
      <c r="AX258" s="15" t="s">
        <v>88</v>
      </c>
      <c r="AY258" s="251" t="s">
        <v>177</v>
      </c>
    </row>
    <row r="259" spans="1:65" s="2" customFormat="1" ht="21.75" customHeight="1">
      <c r="A259" s="35"/>
      <c r="B259" s="36"/>
      <c r="C259" s="205" t="s">
        <v>355</v>
      </c>
      <c r="D259" s="205" t="s">
        <v>180</v>
      </c>
      <c r="E259" s="206" t="s">
        <v>356</v>
      </c>
      <c r="F259" s="207" t="s">
        <v>357</v>
      </c>
      <c r="G259" s="208" t="s">
        <v>210</v>
      </c>
      <c r="H259" s="209">
        <v>8.3490000000000002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46</v>
      </c>
      <c r="O259" s="72"/>
      <c r="P259" s="215">
        <f>O259*H259</f>
        <v>0</v>
      </c>
      <c r="Q259" s="215">
        <v>0</v>
      </c>
      <c r="R259" s="215">
        <f>Q259*H259</f>
        <v>0</v>
      </c>
      <c r="S259" s="215">
        <v>0.1</v>
      </c>
      <c r="T259" s="216">
        <f>S259*H259</f>
        <v>0.83490000000000009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184</v>
      </c>
      <c r="AT259" s="217" t="s">
        <v>180</v>
      </c>
      <c r="AU259" s="217" t="s">
        <v>185</v>
      </c>
      <c r="AY259" s="18" t="s">
        <v>177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185</v>
      </c>
      <c r="BK259" s="218">
        <f>ROUND(I259*H259,2)</f>
        <v>0</v>
      </c>
      <c r="BL259" s="18" t="s">
        <v>184</v>
      </c>
      <c r="BM259" s="217" t="s">
        <v>358</v>
      </c>
    </row>
    <row r="260" spans="1:65" s="14" customFormat="1" ht="10.199999999999999">
      <c r="B260" s="230"/>
      <c r="C260" s="231"/>
      <c r="D260" s="221" t="s">
        <v>187</v>
      </c>
      <c r="E260" s="232" t="s">
        <v>1</v>
      </c>
      <c r="F260" s="233" t="s">
        <v>359</v>
      </c>
      <c r="G260" s="231"/>
      <c r="H260" s="234">
        <v>8.3490000000000002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187</v>
      </c>
      <c r="AU260" s="240" t="s">
        <v>185</v>
      </c>
      <c r="AV260" s="14" t="s">
        <v>185</v>
      </c>
      <c r="AW260" s="14" t="s">
        <v>36</v>
      </c>
      <c r="AX260" s="14" t="s">
        <v>88</v>
      </c>
      <c r="AY260" s="240" t="s">
        <v>177</v>
      </c>
    </row>
    <row r="261" spans="1:65" s="2" customFormat="1" ht="21.75" customHeight="1">
      <c r="A261" s="35"/>
      <c r="B261" s="36"/>
      <c r="C261" s="205" t="s">
        <v>360</v>
      </c>
      <c r="D261" s="205" t="s">
        <v>180</v>
      </c>
      <c r="E261" s="206" t="s">
        <v>361</v>
      </c>
      <c r="F261" s="207" t="s">
        <v>362</v>
      </c>
      <c r="G261" s="208" t="s">
        <v>210</v>
      </c>
      <c r="H261" s="209">
        <v>17.3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46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0.09</v>
      </c>
      <c r="T261" s="216">
        <f>S261*H261</f>
        <v>1.5569999999999999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184</v>
      </c>
      <c r="AT261" s="217" t="s">
        <v>180</v>
      </c>
      <c r="AU261" s="217" t="s">
        <v>185</v>
      </c>
      <c r="AY261" s="18" t="s">
        <v>177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185</v>
      </c>
      <c r="BK261" s="218">
        <f>ROUND(I261*H261,2)</f>
        <v>0</v>
      </c>
      <c r="BL261" s="18" t="s">
        <v>184</v>
      </c>
      <c r="BM261" s="217" t="s">
        <v>363</v>
      </c>
    </row>
    <row r="262" spans="1:65" s="2" customFormat="1" ht="16.5" customHeight="1">
      <c r="A262" s="35"/>
      <c r="B262" s="36"/>
      <c r="C262" s="205" t="s">
        <v>364</v>
      </c>
      <c r="D262" s="205" t="s">
        <v>180</v>
      </c>
      <c r="E262" s="206" t="s">
        <v>365</v>
      </c>
      <c r="F262" s="207" t="s">
        <v>366</v>
      </c>
      <c r="G262" s="208" t="s">
        <v>210</v>
      </c>
      <c r="H262" s="209">
        <v>7.2</v>
      </c>
      <c r="I262" s="210"/>
      <c r="J262" s="211">
        <f>ROUND(I262*H262,2)</f>
        <v>0</v>
      </c>
      <c r="K262" s="212"/>
      <c r="L262" s="40"/>
      <c r="M262" s="213" t="s">
        <v>1</v>
      </c>
      <c r="N262" s="214" t="s">
        <v>46</v>
      </c>
      <c r="O262" s="72"/>
      <c r="P262" s="215">
        <f>O262*H262</f>
        <v>0</v>
      </c>
      <c r="Q262" s="215">
        <v>0</v>
      </c>
      <c r="R262" s="215">
        <f>Q262*H262</f>
        <v>0</v>
      </c>
      <c r="S262" s="215">
        <v>7.5999999999999998E-2</v>
      </c>
      <c r="T262" s="216">
        <f>S262*H262</f>
        <v>0.54720000000000002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184</v>
      </c>
      <c r="AT262" s="217" t="s">
        <v>180</v>
      </c>
      <c r="AU262" s="217" t="s">
        <v>185</v>
      </c>
      <c r="AY262" s="18" t="s">
        <v>177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185</v>
      </c>
      <c r="BK262" s="218">
        <f>ROUND(I262*H262,2)</f>
        <v>0</v>
      </c>
      <c r="BL262" s="18" t="s">
        <v>184</v>
      </c>
      <c r="BM262" s="217" t="s">
        <v>367</v>
      </c>
    </row>
    <row r="263" spans="1:65" s="2" customFormat="1" ht="21.75" customHeight="1">
      <c r="A263" s="35"/>
      <c r="B263" s="36"/>
      <c r="C263" s="205" t="s">
        <v>368</v>
      </c>
      <c r="D263" s="205" t="s">
        <v>180</v>
      </c>
      <c r="E263" s="206" t="s">
        <v>369</v>
      </c>
      <c r="F263" s="207" t="s">
        <v>370</v>
      </c>
      <c r="G263" s="208" t="s">
        <v>371</v>
      </c>
      <c r="H263" s="209">
        <v>1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46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1.2999999999999999E-2</v>
      </c>
      <c r="T263" s="216">
        <f>S263*H263</f>
        <v>1.2999999999999999E-2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184</v>
      </c>
      <c r="AT263" s="217" t="s">
        <v>180</v>
      </c>
      <c r="AU263" s="217" t="s">
        <v>185</v>
      </c>
      <c r="AY263" s="18" t="s">
        <v>177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185</v>
      </c>
      <c r="BK263" s="218">
        <f>ROUND(I263*H263,2)</f>
        <v>0</v>
      </c>
      <c r="BL263" s="18" t="s">
        <v>184</v>
      </c>
      <c r="BM263" s="217" t="s">
        <v>372</v>
      </c>
    </row>
    <row r="264" spans="1:65" s="2" customFormat="1" ht="21.75" customHeight="1">
      <c r="A264" s="35"/>
      <c r="B264" s="36"/>
      <c r="C264" s="205" t="s">
        <v>373</v>
      </c>
      <c r="D264" s="205" t="s">
        <v>180</v>
      </c>
      <c r="E264" s="206" t="s">
        <v>374</v>
      </c>
      <c r="F264" s="207" t="s">
        <v>375</v>
      </c>
      <c r="G264" s="208" t="s">
        <v>371</v>
      </c>
      <c r="H264" s="209">
        <v>1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46</v>
      </c>
      <c r="O264" s="72"/>
      <c r="P264" s="215">
        <f>O264*H264</f>
        <v>0</v>
      </c>
      <c r="Q264" s="215">
        <v>0</v>
      </c>
      <c r="R264" s="215">
        <f>Q264*H264</f>
        <v>0</v>
      </c>
      <c r="S264" s="215">
        <v>3.6999999999999998E-2</v>
      </c>
      <c r="T264" s="216">
        <f>S264*H264</f>
        <v>3.6999999999999998E-2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184</v>
      </c>
      <c r="AT264" s="217" t="s">
        <v>180</v>
      </c>
      <c r="AU264" s="217" t="s">
        <v>185</v>
      </c>
      <c r="AY264" s="18" t="s">
        <v>177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185</v>
      </c>
      <c r="BK264" s="218">
        <f>ROUND(I264*H264,2)</f>
        <v>0</v>
      </c>
      <c r="BL264" s="18" t="s">
        <v>184</v>
      </c>
      <c r="BM264" s="217" t="s">
        <v>376</v>
      </c>
    </row>
    <row r="265" spans="1:65" s="2" customFormat="1" ht="21.75" customHeight="1">
      <c r="A265" s="35"/>
      <c r="B265" s="36"/>
      <c r="C265" s="205" t="s">
        <v>377</v>
      </c>
      <c r="D265" s="205" t="s">
        <v>180</v>
      </c>
      <c r="E265" s="206" t="s">
        <v>378</v>
      </c>
      <c r="F265" s="207" t="s">
        <v>379</v>
      </c>
      <c r="G265" s="208" t="s">
        <v>203</v>
      </c>
      <c r="H265" s="209">
        <v>0.25</v>
      </c>
      <c r="I265" s="210"/>
      <c r="J265" s="211">
        <f>ROUND(I265*H265,2)</f>
        <v>0</v>
      </c>
      <c r="K265" s="212"/>
      <c r="L265" s="40"/>
      <c r="M265" s="213" t="s">
        <v>1</v>
      </c>
      <c r="N265" s="214" t="s">
        <v>46</v>
      </c>
      <c r="O265" s="72"/>
      <c r="P265" s="215">
        <f>O265*H265</f>
        <v>0</v>
      </c>
      <c r="Q265" s="215">
        <v>6.4999999999999997E-4</v>
      </c>
      <c r="R265" s="215">
        <f>Q265*H265</f>
        <v>1.6249999999999999E-4</v>
      </c>
      <c r="S265" s="215">
        <v>0</v>
      </c>
      <c r="T265" s="21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184</v>
      </c>
      <c r="AT265" s="217" t="s">
        <v>180</v>
      </c>
      <c r="AU265" s="217" t="s">
        <v>185</v>
      </c>
      <c r="AY265" s="18" t="s">
        <v>177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185</v>
      </c>
      <c r="BK265" s="218">
        <f>ROUND(I265*H265,2)</f>
        <v>0</v>
      </c>
      <c r="BL265" s="18" t="s">
        <v>184</v>
      </c>
      <c r="BM265" s="217" t="s">
        <v>380</v>
      </c>
    </row>
    <row r="266" spans="1:65" s="13" customFormat="1" ht="10.199999999999999">
      <c r="B266" s="219"/>
      <c r="C266" s="220"/>
      <c r="D266" s="221" t="s">
        <v>187</v>
      </c>
      <c r="E266" s="222" t="s">
        <v>1</v>
      </c>
      <c r="F266" s="223" t="s">
        <v>381</v>
      </c>
      <c r="G266" s="220"/>
      <c r="H266" s="222" t="s">
        <v>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187</v>
      </c>
      <c r="AU266" s="229" t="s">
        <v>185</v>
      </c>
      <c r="AV266" s="13" t="s">
        <v>88</v>
      </c>
      <c r="AW266" s="13" t="s">
        <v>36</v>
      </c>
      <c r="AX266" s="13" t="s">
        <v>80</v>
      </c>
      <c r="AY266" s="229" t="s">
        <v>177</v>
      </c>
    </row>
    <row r="267" spans="1:65" s="14" customFormat="1" ht="10.199999999999999">
      <c r="B267" s="230"/>
      <c r="C267" s="231"/>
      <c r="D267" s="221" t="s">
        <v>187</v>
      </c>
      <c r="E267" s="232" t="s">
        <v>1</v>
      </c>
      <c r="F267" s="233" t="s">
        <v>382</v>
      </c>
      <c r="G267" s="231"/>
      <c r="H267" s="234">
        <v>0.25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187</v>
      </c>
      <c r="AU267" s="240" t="s">
        <v>185</v>
      </c>
      <c r="AV267" s="14" t="s">
        <v>185</v>
      </c>
      <c r="AW267" s="14" t="s">
        <v>36</v>
      </c>
      <c r="AX267" s="14" t="s">
        <v>88</v>
      </c>
      <c r="AY267" s="240" t="s">
        <v>177</v>
      </c>
    </row>
    <row r="268" spans="1:65" s="12" customFormat="1" ht="22.8" customHeight="1">
      <c r="B268" s="189"/>
      <c r="C268" s="190"/>
      <c r="D268" s="191" t="s">
        <v>79</v>
      </c>
      <c r="E268" s="203" t="s">
        <v>383</v>
      </c>
      <c r="F268" s="203" t="s">
        <v>384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SUM(P269:P273)</f>
        <v>0</v>
      </c>
      <c r="Q268" s="197"/>
      <c r="R268" s="198">
        <f>SUM(R269:R273)</f>
        <v>0</v>
      </c>
      <c r="S268" s="197"/>
      <c r="T268" s="199">
        <f>SUM(T269:T273)</f>
        <v>0</v>
      </c>
      <c r="AR268" s="200" t="s">
        <v>88</v>
      </c>
      <c r="AT268" s="201" t="s">
        <v>79</v>
      </c>
      <c r="AU268" s="201" t="s">
        <v>88</v>
      </c>
      <c r="AY268" s="200" t="s">
        <v>177</v>
      </c>
      <c r="BK268" s="202">
        <f>SUM(BK269:BK273)</f>
        <v>0</v>
      </c>
    </row>
    <row r="269" spans="1:65" s="2" customFormat="1" ht="21.75" customHeight="1">
      <c r="A269" s="35"/>
      <c r="B269" s="36"/>
      <c r="C269" s="205" t="s">
        <v>385</v>
      </c>
      <c r="D269" s="205" t="s">
        <v>180</v>
      </c>
      <c r="E269" s="206" t="s">
        <v>386</v>
      </c>
      <c r="F269" s="207" t="s">
        <v>387</v>
      </c>
      <c r="G269" s="208" t="s">
        <v>388</v>
      </c>
      <c r="H269" s="209">
        <v>5.7809999999999997</v>
      </c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46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184</v>
      </c>
      <c r="AT269" s="217" t="s">
        <v>180</v>
      </c>
      <c r="AU269" s="217" t="s">
        <v>185</v>
      </c>
      <c r="AY269" s="18" t="s">
        <v>177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185</v>
      </c>
      <c r="BK269" s="218">
        <f>ROUND(I269*H269,2)</f>
        <v>0</v>
      </c>
      <c r="BL269" s="18" t="s">
        <v>184</v>
      </c>
      <c r="BM269" s="217" t="s">
        <v>389</v>
      </c>
    </row>
    <row r="270" spans="1:65" s="2" customFormat="1" ht="21.75" customHeight="1">
      <c r="A270" s="35"/>
      <c r="B270" s="36"/>
      <c r="C270" s="205" t="s">
        <v>390</v>
      </c>
      <c r="D270" s="205" t="s">
        <v>180</v>
      </c>
      <c r="E270" s="206" t="s">
        <v>391</v>
      </c>
      <c r="F270" s="207" t="s">
        <v>392</v>
      </c>
      <c r="G270" s="208" t="s">
        <v>388</v>
      </c>
      <c r="H270" s="209">
        <v>5.7809999999999997</v>
      </c>
      <c r="I270" s="210"/>
      <c r="J270" s="211">
        <f>ROUND(I270*H270,2)</f>
        <v>0</v>
      </c>
      <c r="K270" s="212"/>
      <c r="L270" s="40"/>
      <c r="M270" s="213" t="s">
        <v>1</v>
      </c>
      <c r="N270" s="214" t="s">
        <v>46</v>
      </c>
      <c r="O270" s="72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184</v>
      </c>
      <c r="AT270" s="217" t="s">
        <v>180</v>
      </c>
      <c r="AU270" s="217" t="s">
        <v>185</v>
      </c>
      <c r="AY270" s="18" t="s">
        <v>177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185</v>
      </c>
      <c r="BK270" s="218">
        <f>ROUND(I270*H270,2)</f>
        <v>0</v>
      </c>
      <c r="BL270" s="18" t="s">
        <v>184</v>
      </c>
      <c r="BM270" s="217" t="s">
        <v>393</v>
      </c>
    </row>
    <row r="271" spans="1:65" s="2" customFormat="1" ht="21.75" customHeight="1">
      <c r="A271" s="35"/>
      <c r="B271" s="36"/>
      <c r="C271" s="205" t="s">
        <v>394</v>
      </c>
      <c r="D271" s="205" t="s">
        <v>180</v>
      </c>
      <c r="E271" s="206" t="s">
        <v>395</v>
      </c>
      <c r="F271" s="207" t="s">
        <v>396</v>
      </c>
      <c r="G271" s="208" t="s">
        <v>388</v>
      </c>
      <c r="H271" s="209">
        <v>166.905</v>
      </c>
      <c r="I271" s="210"/>
      <c r="J271" s="211">
        <f>ROUND(I271*H271,2)</f>
        <v>0</v>
      </c>
      <c r="K271" s="212"/>
      <c r="L271" s="40"/>
      <c r="M271" s="213" t="s">
        <v>1</v>
      </c>
      <c r="N271" s="214" t="s">
        <v>46</v>
      </c>
      <c r="O271" s="72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184</v>
      </c>
      <c r="AT271" s="217" t="s">
        <v>180</v>
      </c>
      <c r="AU271" s="217" t="s">
        <v>185</v>
      </c>
      <c r="AY271" s="18" t="s">
        <v>177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185</v>
      </c>
      <c r="BK271" s="218">
        <f>ROUND(I271*H271,2)</f>
        <v>0</v>
      </c>
      <c r="BL271" s="18" t="s">
        <v>184</v>
      </c>
      <c r="BM271" s="217" t="s">
        <v>397</v>
      </c>
    </row>
    <row r="272" spans="1:65" s="14" customFormat="1" ht="10.199999999999999">
      <c r="B272" s="230"/>
      <c r="C272" s="231"/>
      <c r="D272" s="221" t="s">
        <v>187</v>
      </c>
      <c r="E272" s="232" t="s">
        <v>1</v>
      </c>
      <c r="F272" s="233" t="s">
        <v>398</v>
      </c>
      <c r="G272" s="231"/>
      <c r="H272" s="234">
        <v>166.905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187</v>
      </c>
      <c r="AU272" s="240" t="s">
        <v>185</v>
      </c>
      <c r="AV272" s="14" t="s">
        <v>185</v>
      </c>
      <c r="AW272" s="14" t="s">
        <v>36</v>
      </c>
      <c r="AX272" s="14" t="s">
        <v>88</v>
      </c>
      <c r="AY272" s="240" t="s">
        <v>177</v>
      </c>
    </row>
    <row r="273" spans="1:65" s="2" customFormat="1" ht="21.75" customHeight="1">
      <c r="A273" s="35"/>
      <c r="B273" s="36"/>
      <c r="C273" s="205" t="s">
        <v>399</v>
      </c>
      <c r="D273" s="205" t="s">
        <v>180</v>
      </c>
      <c r="E273" s="206" t="s">
        <v>400</v>
      </c>
      <c r="F273" s="207" t="s">
        <v>401</v>
      </c>
      <c r="G273" s="208" t="s">
        <v>388</v>
      </c>
      <c r="H273" s="209">
        <v>5.7809999999999997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46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184</v>
      </c>
      <c r="AT273" s="217" t="s">
        <v>180</v>
      </c>
      <c r="AU273" s="217" t="s">
        <v>185</v>
      </c>
      <c r="AY273" s="18" t="s">
        <v>177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185</v>
      </c>
      <c r="BK273" s="218">
        <f>ROUND(I273*H273,2)</f>
        <v>0</v>
      </c>
      <c r="BL273" s="18" t="s">
        <v>184</v>
      </c>
      <c r="BM273" s="217" t="s">
        <v>402</v>
      </c>
    </row>
    <row r="274" spans="1:65" s="12" customFormat="1" ht="22.8" customHeight="1">
      <c r="B274" s="189"/>
      <c r="C274" s="190"/>
      <c r="D274" s="191" t="s">
        <v>79</v>
      </c>
      <c r="E274" s="203" t="s">
        <v>403</v>
      </c>
      <c r="F274" s="203" t="s">
        <v>404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P275</f>
        <v>0</v>
      </c>
      <c r="Q274" s="197"/>
      <c r="R274" s="198">
        <f>R275</f>
        <v>0</v>
      </c>
      <c r="S274" s="197"/>
      <c r="T274" s="199">
        <f>T275</f>
        <v>0</v>
      </c>
      <c r="AR274" s="200" t="s">
        <v>88</v>
      </c>
      <c r="AT274" s="201" t="s">
        <v>79</v>
      </c>
      <c r="AU274" s="201" t="s">
        <v>88</v>
      </c>
      <c r="AY274" s="200" t="s">
        <v>177</v>
      </c>
      <c r="BK274" s="202">
        <f>BK275</f>
        <v>0</v>
      </c>
    </row>
    <row r="275" spans="1:65" s="2" customFormat="1" ht="16.5" customHeight="1">
      <c r="A275" s="35"/>
      <c r="B275" s="36"/>
      <c r="C275" s="205" t="s">
        <v>405</v>
      </c>
      <c r="D275" s="205" t="s">
        <v>180</v>
      </c>
      <c r="E275" s="206" t="s">
        <v>406</v>
      </c>
      <c r="F275" s="207" t="s">
        <v>407</v>
      </c>
      <c r="G275" s="208" t="s">
        <v>388</v>
      </c>
      <c r="H275" s="209">
        <v>8.4809999999999999</v>
      </c>
      <c r="I275" s="210"/>
      <c r="J275" s="211">
        <f>ROUND(I275*H275,2)</f>
        <v>0</v>
      </c>
      <c r="K275" s="212"/>
      <c r="L275" s="40"/>
      <c r="M275" s="213" t="s">
        <v>1</v>
      </c>
      <c r="N275" s="214" t="s">
        <v>46</v>
      </c>
      <c r="O275" s="72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184</v>
      </c>
      <c r="AT275" s="217" t="s">
        <v>180</v>
      </c>
      <c r="AU275" s="217" t="s">
        <v>185</v>
      </c>
      <c r="AY275" s="18" t="s">
        <v>177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185</v>
      </c>
      <c r="BK275" s="218">
        <f>ROUND(I275*H275,2)</f>
        <v>0</v>
      </c>
      <c r="BL275" s="18" t="s">
        <v>184</v>
      </c>
      <c r="BM275" s="217" t="s">
        <v>408</v>
      </c>
    </row>
    <row r="276" spans="1:65" s="12" customFormat="1" ht="25.95" customHeight="1">
      <c r="B276" s="189"/>
      <c r="C276" s="190"/>
      <c r="D276" s="191" t="s">
        <v>79</v>
      </c>
      <c r="E276" s="192" t="s">
        <v>409</v>
      </c>
      <c r="F276" s="192" t="s">
        <v>410</v>
      </c>
      <c r="G276" s="190"/>
      <c r="H276" s="190"/>
      <c r="I276" s="193"/>
      <c r="J276" s="194">
        <f>BK276</f>
        <v>0</v>
      </c>
      <c r="K276" s="190"/>
      <c r="L276" s="195"/>
      <c r="M276" s="196"/>
      <c r="N276" s="197"/>
      <c r="O276" s="197"/>
      <c r="P276" s="198">
        <f>P277+P285+P296+P304+P314+P332+P334+P343+P375+P383+P386+P394+P412+P425+P440+P451+P454</f>
        <v>0</v>
      </c>
      <c r="Q276" s="197"/>
      <c r="R276" s="198">
        <f>R277+R285+R296+R304+R314+R332+R334+R343+R375+R383+R386+R394+R412+R425+R440+R451+R454</f>
        <v>1.3218954999999999</v>
      </c>
      <c r="S276" s="197"/>
      <c r="T276" s="199">
        <f>T277+T285+T296+T304+T314+T332+T334+T343+T375+T383+T386+T394+T412+T425+T440+T451+T454</f>
        <v>0.91228189000000004</v>
      </c>
      <c r="AR276" s="200" t="s">
        <v>185</v>
      </c>
      <c r="AT276" s="201" t="s">
        <v>79</v>
      </c>
      <c r="AU276" s="201" t="s">
        <v>80</v>
      </c>
      <c r="AY276" s="200" t="s">
        <v>177</v>
      </c>
      <c r="BK276" s="202">
        <f>BK277+BK285+BK296+BK304+BK314+BK332+BK334+BK343+BK375+BK383+BK386+BK394+BK412+BK425+BK440+BK451+BK454</f>
        <v>0</v>
      </c>
    </row>
    <row r="277" spans="1:65" s="12" customFormat="1" ht="22.8" customHeight="1">
      <c r="B277" s="189"/>
      <c r="C277" s="190"/>
      <c r="D277" s="191" t="s">
        <v>79</v>
      </c>
      <c r="E277" s="203" t="s">
        <v>411</v>
      </c>
      <c r="F277" s="203" t="s">
        <v>412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SUM(P278:P284)</f>
        <v>0</v>
      </c>
      <c r="Q277" s="197"/>
      <c r="R277" s="198">
        <f>SUM(R278:R284)</f>
        <v>9.2482079999999994E-2</v>
      </c>
      <c r="S277" s="197"/>
      <c r="T277" s="199">
        <f>SUM(T278:T284)</f>
        <v>0</v>
      </c>
      <c r="AR277" s="200" t="s">
        <v>185</v>
      </c>
      <c r="AT277" s="201" t="s">
        <v>79</v>
      </c>
      <c r="AU277" s="201" t="s">
        <v>88</v>
      </c>
      <c r="AY277" s="200" t="s">
        <v>177</v>
      </c>
      <c r="BK277" s="202">
        <f>SUM(BK278:BK284)</f>
        <v>0</v>
      </c>
    </row>
    <row r="278" spans="1:65" s="2" customFormat="1" ht="21.75" customHeight="1">
      <c r="A278" s="35"/>
      <c r="B278" s="36"/>
      <c r="C278" s="205" t="s">
        <v>413</v>
      </c>
      <c r="D278" s="205" t="s">
        <v>180</v>
      </c>
      <c r="E278" s="206" t="s">
        <v>414</v>
      </c>
      <c r="F278" s="207" t="s">
        <v>415</v>
      </c>
      <c r="G278" s="208" t="s">
        <v>210</v>
      </c>
      <c r="H278" s="209">
        <v>5.0999999999999996</v>
      </c>
      <c r="I278" s="210"/>
      <c r="J278" s="211">
        <f>ROUND(I278*H278,2)</f>
        <v>0</v>
      </c>
      <c r="K278" s="212"/>
      <c r="L278" s="40"/>
      <c r="M278" s="213" t="s">
        <v>1</v>
      </c>
      <c r="N278" s="214" t="s">
        <v>46</v>
      </c>
      <c r="O278" s="72"/>
      <c r="P278" s="215">
        <f>O278*H278</f>
        <v>0</v>
      </c>
      <c r="Q278" s="215">
        <v>6.0000000000000001E-3</v>
      </c>
      <c r="R278" s="215">
        <f>Q278*H278</f>
        <v>3.0599999999999999E-2</v>
      </c>
      <c r="S278" s="215">
        <v>0</v>
      </c>
      <c r="T278" s="21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263</v>
      </c>
      <c r="AT278" s="217" t="s">
        <v>180</v>
      </c>
      <c r="AU278" s="217" t="s">
        <v>185</v>
      </c>
      <c r="AY278" s="18" t="s">
        <v>177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185</v>
      </c>
      <c r="BK278" s="218">
        <f>ROUND(I278*H278,2)</f>
        <v>0</v>
      </c>
      <c r="BL278" s="18" t="s">
        <v>263</v>
      </c>
      <c r="BM278" s="217" t="s">
        <v>416</v>
      </c>
    </row>
    <row r="279" spans="1:65" s="14" customFormat="1" ht="10.199999999999999">
      <c r="B279" s="230"/>
      <c r="C279" s="231"/>
      <c r="D279" s="221" t="s">
        <v>187</v>
      </c>
      <c r="E279" s="232" t="s">
        <v>1</v>
      </c>
      <c r="F279" s="233" t="s">
        <v>417</v>
      </c>
      <c r="G279" s="231"/>
      <c r="H279" s="234">
        <v>5.0999999999999996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187</v>
      </c>
      <c r="AU279" s="240" t="s">
        <v>185</v>
      </c>
      <c r="AV279" s="14" t="s">
        <v>185</v>
      </c>
      <c r="AW279" s="14" t="s">
        <v>36</v>
      </c>
      <c r="AX279" s="14" t="s">
        <v>80</v>
      </c>
      <c r="AY279" s="240" t="s">
        <v>177</v>
      </c>
    </row>
    <row r="280" spans="1:65" s="15" customFormat="1" ht="10.199999999999999">
      <c r="B280" s="241"/>
      <c r="C280" s="242"/>
      <c r="D280" s="221" t="s">
        <v>187</v>
      </c>
      <c r="E280" s="243" t="s">
        <v>1</v>
      </c>
      <c r="F280" s="244" t="s">
        <v>217</v>
      </c>
      <c r="G280" s="242"/>
      <c r="H280" s="245">
        <v>5.0999999999999996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187</v>
      </c>
      <c r="AU280" s="251" t="s">
        <v>185</v>
      </c>
      <c r="AV280" s="15" t="s">
        <v>184</v>
      </c>
      <c r="AW280" s="15" t="s">
        <v>36</v>
      </c>
      <c r="AX280" s="15" t="s">
        <v>88</v>
      </c>
      <c r="AY280" s="251" t="s">
        <v>177</v>
      </c>
    </row>
    <row r="281" spans="1:65" s="2" customFormat="1" ht="21.75" customHeight="1">
      <c r="A281" s="35"/>
      <c r="B281" s="36"/>
      <c r="C281" s="205" t="s">
        <v>418</v>
      </c>
      <c r="D281" s="205" t="s">
        <v>180</v>
      </c>
      <c r="E281" s="206" t="s">
        <v>419</v>
      </c>
      <c r="F281" s="207" t="s">
        <v>420</v>
      </c>
      <c r="G281" s="208" t="s">
        <v>210</v>
      </c>
      <c r="H281" s="209">
        <v>10.128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46</v>
      </c>
      <c r="O281" s="72"/>
      <c r="P281" s="215">
        <f>O281*H281</f>
        <v>0</v>
      </c>
      <c r="Q281" s="215">
        <v>6.11E-3</v>
      </c>
      <c r="R281" s="215">
        <f>Q281*H281</f>
        <v>6.1882079999999999E-2</v>
      </c>
      <c r="S281" s="215">
        <v>0</v>
      </c>
      <c r="T281" s="21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263</v>
      </c>
      <c r="AT281" s="217" t="s">
        <v>180</v>
      </c>
      <c r="AU281" s="217" t="s">
        <v>185</v>
      </c>
      <c r="AY281" s="18" t="s">
        <v>177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185</v>
      </c>
      <c r="BK281" s="218">
        <f>ROUND(I281*H281,2)</f>
        <v>0</v>
      </c>
      <c r="BL281" s="18" t="s">
        <v>263</v>
      </c>
      <c r="BM281" s="217" t="s">
        <v>421</v>
      </c>
    </row>
    <row r="282" spans="1:65" s="14" customFormat="1" ht="10.199999999999999">
      <c r="B282" s="230"/>
      <c r="C282" s="231"/>
      <c r="D282" s="221" t="s">
        <v>187</v>
      </c>
      <c r="E282" s="232" t="s">
        <v>1</v>
      </c>
      <c r="F282" s="233" t="s">
        <v>422</v>
      </c>
      <c r="G282" s="231"/>
      <c r="H282" s="234">
        <v>10.128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187</v>
      </c>
      <c r="AU282" s="240" t="s">
        <v>185</v>
      </c>
      <c r="AV282" s="14" t="s">
        <v>185</v>
      </c>
      <c r="AW282" s="14" t="s">
        <v>36</v>
      </c>
      <c r="AX282" s="14" t="s">
        <v>80</v>
      </c>
      <c r="AY282" s="240" t="s">
        <v>177</v>
      </c>
    </row>
    <row r="283" spans="1:65" s="15" customFormat="1" ht="10.199999999999999">
      <c r="B283" s="241"/>
      <c r="C283" s="242"/>
      <c r="D283" s="221" t="s">
        <v>187</v>
      </c>
      <c r="E283" s="243" t="s">
        <v>1</v>
      </c>
      <c r="F283" s="244" t="s">
        <v>217</v>
      </c>
      <c r="G283" s="242"/>
      <c r="H283" s="245">
        <v>10.128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187</v>
      </c>
      <c r="AU283" s="251" t="s">
        <v>185</v>
      </c>
      <c r="AV283" s="15" t="s">
        <v>184</v>
      </c>
      <c r="AW283" s="15" t="s">
        <v>36</v>
      </c>
      <c r="AX283" s="15" t="s">
        <v>88</v>
      </c>
      <c r="AY283" s="251" t="s">
        <v>177</v>
      </c>
    </row>
    <row r="284" spans="1:65" s="2" customFormat="1" ht="21.75" customHeight="1">
      <c r="A284" s="35"/>
      <c r="B284" s="36"/>
      <c r="C284" s="205" t="s">
        <v>423</v>
      </c>
      <c r="D284" s="205" t="s">
        <v>180</v>
      </c>
      <c r="E284" s="206" t="s">
        <v>424</v>
      </c>
      <c r="F284" s="207" t="s">
        <v>425</v>
      </c>
      <c r="G284" s="208" t="s">
        <v>426</v>
      </c>
      <c r="H284" s="274"/>
      <c r="I284" s="210"/>
      <c r="J284" s="211">
        <f>ROUND(I284*H284,2)</f>
        <v>0</v>
      </c>
      <c r="K284" s="212"/>
      <c r="L284" s="40"/>
      <c r="M284" s="213" t="s">
        <v>1</v>
      </c>
      <c r="N284" s="214" t="s">
        <v>46</v>
      </c>
      <c r="O284" s="72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263</v>
      </c>
      <c r="AT284" s="217" t="s">
        <v>180</v>
      </c>
      <c r="AU284" s="217" t="s">
        <v>185</v>
      </c>
      <c r="AY284" s="18" t="s">
        <v>177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185</v>
      </c>
      <c r="BK284" s="218">
        <f>ROUND(I284*H284,2)</f>
        <v>0</v>
      </c>
      <c r="BL284" s="18" t="s">
        <v>263</v>
      </c>
      <c r="BM284" s="217" t="s">
        <v>427</v>
      </c>
    </row>
    <row r="285" spans="1:65" s="12" customFormat="1" ht="22.8" customHeight="1">
      <c r="B285" s="189"/>
      <c r="C285" s="190"/>
      <c r="D285" s="191" t="s">
        <v>79</v>
      </c>
      <c r="E285" s="203" t="s">
        <v>428</v>
      </c>
      <c r="F285" s="203" t="s">
        <v>429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SUM(P286:P295)</f>
        <v>0</v>
      </c>
      <c r="Q285" s="197"/>
      <c r="R285" s="198">
        <f>SUM(R286:R295)</f>
        <v>1.3594E-2</v>
      </c>
      <c r="S285" s="197"/>
      <c r="T285" s="199">
        <f>SUM(T286:T295)</f>
        <v>0</v>
      </c>
      <c r="AR285" s="200" t="s">
        <v>185</v>
      </c>
      <c r="AT285" s="201" t="s">
        <v>79</v>
      </c>
      <c r="AU285" s="201" t="s">
        <v>88</v>
      </c>
      <c r="AY285" s="200" t="s">
        <v>177</v>
      </c>
      <c r="BK285" s="202">
        <f>SUM(BK286:BK295)</f>
        <v>0</v>
      </c>
    </row>
    <row r="286" spans="1:65" s="2" customFormat="1" ht="21.75" customHeight="1">
      <c r="A286" s="35"/>
      <c r="B286" s="36"/>
      <c r="C286" s="205" t="s">
        <v>430</v>
      </c>
      <c r="D286" s="205" t="s">
        <v>180</v>
      </c>
      <c r="E286" s="206" t="s">
        <v>431</v>
      </c>
      <c r="F286" s="207" t="s">
        <v>432</v>
      </c>
      <c r="G286" s="208" t="s">
        <v>210</v>
      </c>
      <c r="H286" s="209">
        <v>5.0999999999999996</v>
      </c>
      <c r="I286" s="210"/>
      <c r="J286" s="211">
        <f>ROUND(I286*H286,2)</f>
        <v>0</v>
      </c>
      <c r="K286" s="212"/>
      <c r="L286" s="40"/>
      <c r="M286" s="213" t="s">
        <v>1</v>
      </c>
      <c r="N286" s="214" t="s">
        <v>46</v>
      </c>
      <c r="O286" s="72"/>
      <c r="P286" s="215">
        <f>O286*H286</f>
        <v>0</v>
      </c>
      <c r="Q286" s="215">
        <v>2.9999999999999997E-4</v>
      </c>
      <c r="R286" s="215">
        <f>Q286*H286</f>
        <v>1.5299999999999997E-3</v>
      </c>
      <c r="S286" s="215">
        <v>0</v>
      </c>
      <c r="T286" s="21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263</v>
      </c>
      <c r="AT286" s="217" t="s">
        <v>180</v>
      </c>
      <c r="AU286" s="217" t="s">
        <v>185</v>
      </c>
      <c r="AY286" s="18" t="s">
        <v>177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185</v>
      </c>
      <c r="BK286" s="218">
        <f>ROUND(I286*H286,2)</f>
        <v>0</v>
      </c>
      <c r="BL286" s="18" t="s">
        <v>263</v>
      </c>
      <c r="BM286" s="217" t="s">
        <v>433</v>
      </c>
    </row>
    <row r="287" spans="1:65" s="2" customFormat="1" ht="21.75" customHeight="1">
      <c r="A287" s="35"/>
      <c r="B287" s="36"/>
      <c r="C287" s="263" t="s">
        <v>434</v>
      </c>
      <c r="D287" s="263" t="s">
        <v>339</v>
      </c>
      <c r="E287" s="264" t="s">
        <v>435</v>
      </c>
      <c r="F287" s="265" t="s">
        <v>436</v>
      </c>
      <c r="G287" s="266" t="s">
        <v>210</v>
      </c>
      <c r="H287" s="267">
        <v>6</v>
      </c>
      <c r="I287" s="268"/>
      <c r="J287" s="269">
        <f>ROUND(I287*H287,2)</f>
        <v>0</v>
      </c>
      <c r="K287" s="270"/>
      <c r="L287" s="271"/>
      <c r="M287" s="272" t="s">
        <v>1</v>
      </c>
      <c r="N287" s="273" t="s">
        <v>46</v>
      </c>
      <c r="O287" s="72"/>
      <c r="P287" s="215">
        <f>O287*H287</f>
        <v>0</v>
      </c>
      <c r="Q287" s="215">
        <v>1.6800000000000001E-3</v>
      </c>
      <c r="R287" s="215">
        <f>Q287*H287</f>
        <v>1.008E-2</v>
      </c>
      <c r="S287" s="215">
        <v>0</v>
      </c>
      <c r="T287" s="21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360</v>
      </c>
      <c r="AT287" s="217" t="s">
        <v>339</v>
      </c>
      <c r="AU287" s="217" t="s">
        <v>185</v>
      </c>
      <c r="AY287" s="18" t="s">
        <v>177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185</v>
      </c>
      <c r="BK287" s="218">
        <f>ROUND(I287*H287,2)</f>
        <v>0</v>
      </c>
      <c r="BL287" s="18" t="s">
        <v>263</v>
      </c>
      <c r="BM287" s="217" t="s">
        <v>437</v>
      </c>
    </row>
    <row r="288" spans="1:65" s="14" customFormat="1" ht="20.399999999999999">
      <c r="B288" s="230"/>
      <c r="C288" s="231"/>
      <c r="D288" s="221" t="s">
        <v>187</v>
      </c>
      <c r="E288" s="231"/>
      <c r="F288" s="233" t="s">
        <v>438</v>
      </c>
      <c r="G288" s="231"/>
      <c r="H288" s="234">
        <v>6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187</v>
      </c>
      <c r="AU288" s="240" t="s">
        <v>185</v>
      </c>
      <c r="AV288" s="14" t="s">
        <v>185</v>
      </c>
      <c r="AW288" s="14" t="s">
        <v>4</v>
      </c>
      <c r="AX288" s="14" t="s">
        <v>88</v>
      </c>
      <c r="AY288" s="240" t="s">
        <v>177</v>
      </c>
    </row>
    <row r="289" spans="1:65" s="2" customFormat="1" ht="21.75" customHeight="1">
      <c r="A289" s="35"/>
      <c r="B289" s="36"/>
      <c r="C289" s="205" t="s">
        <v>439</v>
      </c>
      <c r="D289" s="205" t="s">
        <v>180</v>
      </c>
      <c r="E289" s="206" t="s">
        <v>440</v>
      </c>
      <c r="F289" s="207" t="s">
        <v>441</v>
      </c>
      <c r="G289" s="208" t="s">
        <v>203</v>
      </c>
      <c r="H289" s="209">
        <v>38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46</v>
      </c>
      <c r="O289" s="72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263</v>
      </c>
      <c r="AT289" s="217" t="s">
        <v>180</v>
      </c>
      <c r="AU289" s="217" t="s">
        <v>185</v>
      </c>
      <c r="AY289" s="18" t="s">
        <v>177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185</v>
      </c>
      <c r="BK289" s="218">
        <f>ROUND(I289*H289,2)</f>
        <v>0</v>
      </c>
      <c r="BL289" s="18" t="s">
        <v>263</v>
      </c>
      <c r="BM289" s="217" t="s">
        <v>442</v>
      </c>
    </row>
    <row r="290" spans="1:65" s="2" customFormat="1" ht="16.5" customHeight="1">
      <c r="A290" s="35"/>
      <c r="B290" s="36"/>
      <c r="C290" s="263" t="s">
        <v>443</v>
      </c>
      <c r="D290" s="263" t="s">
        <v>339</v>
      </c>
      <c r="E290" s="264" t="s">
        <v>444</v>
      </c>
      <c r="F290" s="265" t="s">
        <v>445</v>
      </c>
      <c r="G290" s="266" t="s">
        <v>203</v>
      </c>
      <c r="H290" s="267">
        <v>38</v>
      </c>
      <c r="I290" s="268"/>
      <c r="J290" s="269">
        <f>ROUND(I290*H290,2)</f>
        <v>0</v>
      </c>
      <c r="K290" s="270"/>
      <c r="L290" s="271"/>
      <c r="M290" s="272" t="s">
        <v>1</v>
      </c>
      <c r="N290" s="273" t="s">
        <v>46</v>
      </c>
      <c r="O290" s="72"/>
      <c r="P290" s="215">
        <f>O290*H290</f>
        <v>0</v>
      </c>
      <c r="Q290" s="215">
        <v>2.0000000000000002E-5</v>
      </c>
      <c r="R290" s="215">
        <f>Q290*H290</f>
        <v>7.6000000000000004E-4</v>
      </c>
      <c r="S290" s="215">
        <v>0</v>
      </c>
      <c r="T290" s="21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360</v>
      </c>
      <c r="AT290" s="217" t="s">
        <v>339</v>
      </c>
      <c r="AU290" s="217" t="s">
        <v>185</v>
      </c>
      <c r="AY290" s="18" t="s">
        <v>177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185</v>
      </c>
      <c r="BK290" s="218">
        <f>ROUND(I290*H290,2)</f>
        <v>0</v>
      </c>
      <c r="BL290" s="18" t="s">
        <v>263</v>
      </c>
      <c r="BM290" s="217" t="s">
        <v>446</v>
      </c>
    </row>
    <row r="291" spans="1:65" s="2" customFormat="1" ht="21.75" customHeight="1">
      <c r="A291" s="35"/>
      <c r="B291" s="36"/>
      <c r="C291" s="205" t="s">
        <v>447</v>
      </c>
      <c r="D291" s="205" t="s">
        <v>180</v>
      </c>
      <c r="E291" s="206" t="s">
        <v>448</v>
      </c>
      <c r="F291" s="207" t="s">
        <v>449</v>
      </c>
      <c r="G291" s="208" t="s">
        <v>203</v>
      </c>
      <c r="H291" s="209">
        <v>4</v>
      </c>
      <c r="I291" s="210"/>
      <c r="J291" s="211">
        <f>ROUND(I291*H291,2)</f>
        <v>0</v>
      </c>
      <c r="K291" s="212"/>
      <c r="L291" s="40"/>
      <c r="M291" s="213" t="s">
        <v>1</v>
      </c>
      <c r="N291" s="214" t="s">
        <v>46</v>
      </c>
      <c r="O291" s="72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263</v>
      </c>
      <c r="AT291" s="217" t="s">
        <v>180</v>
      </c>
      <c r="AU291" s="217" t="s">
        <v>185</v>
      </c>
      <c r="AY291" s="18" t="s">
        <v>177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185</v>
      </c>
      <c r="BK291" s="218">
        <f>ROUND(I291*H291,2)</f>
        <v>0</v>
      </c>
      <c r="BL291" s="18" t="s">
        <v>263</v>
      </c>
      <c r="BM291" s="217" t="s">
        <v>450</v>
      </c>
    </row>
    <row r="292" spans="1:65" s="2" customFormat="1" ht="21.75" customHeight="1">
      <c r="A292" s="35"/>
      <c r="B292" s="36"/>
      <c r="C292" s="205" t="s">
        <v>451</v>
      </c>
      <c r="D292" s="205" t="s">
        <v>180</v>
      </c>
      <c r="E292" s="206" t="s">
        <v>452</v>
      </c>
      <c r="F292" s="207" t="s">
        <v>453</v>
      </c>
      <c r="G292" s="208" t="s">
        <v>210</v>
      </c>
      <c r="H292" s="209">
        <v>5.0999999999999996</v>
      </c>
      <c r="I292" s="210"/>
      <c r="J292" s="211">
        <f>ROUND(I292*H292,2)</f>
        <v>0</v>
      </c>
      <c r="K292" s="212"/>
      <c r="L292" s="40"/>
      <c r="M292" s="213" t="s">
        <v>1</v>
      </c>
      <c r="N292" s="214" t="s">
        <v>46</v>
      </c>
      <c r="O292" s="72"/>
      <c r="P292" s="215">
        <f>O292*H292</f>
        <v>0</v>
      </c>
      <c r="Q292" s="215">
        <v>4.0000000000000003E-5</v>
      </c>
      <c r="R292" s="215">
        <f>Q292*H292</f>
        <v>2.04E-4</v>
      </c>
      <c r="S292" s="215">
        <v>0</v>
      </c>
      <c r="T292" s="21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263</v>
      </c>
      <c r="AT292" s="217" t="s">
        <v>180</v>
      </c>
      <c r="AU292" s="217" t="s">
        <v>185</v>
      </c>
      <c r="AY292" s="18" t="s">
        <v>177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185</v>
      </c>
      <c r="BK292" s="218">
        <f>ROUND(I292*H292,2)</f>
        <v>0</v>
      </c>
      <c r="BL292" s="18" t="s">
        <v>263</v>
      </c>
      <c r="BM292" s="217" t="s">
        <v>454</v>
      </c>
    </row>
    <row r="293" spans="1:65" s="2" customFormat="1" ht="16.5" customHeight="1">
      <c r="A293" s="35"/>
      <c r="B293" s="36"/>
      <c r="C293" s="263" t="s">
        <v>455</v>
      </c>
      <c r="D293" s="263" t="s">
        <v>339</v>
      </c>
      <c r="E293" s="264" t="s">
        <v>456</v>
      </c>
      <c r="F293" s="265" t="s">
        <v>457</v>
      </c>
      <c r="G293" s="266" t="s">
        <v>210</v>
      </c>
      <c r="H293" s="267">
        <v>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46</v>
      </c>
      <c r="O293" s="72"/>
      <c r="P293" s="215">
        <f>O293*H293</f>
        <v>0</v>
      </c>
      <c r="Q293" s="215">
        <v>1.7000000000000001E-4</v>
      </c>
      <c r="R293" s="215">
        <f>Q293*H293</f>
        <v>1.0200000000000001E-3</v>
      </c>
      <c r="S293" s="215">
        <v>0</v>
      </c>
      <c r="T293" s="21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360</v>
      </c>
      <c r="AT293" s="217" t="s">
        <v>339</v>
      </c>
      <c r="AU293" s="217" t="s">
        <v>185</v>
      </c>
      <c r="AY293" s="18" t="s">
        <v>177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185</v>
      </c>
      <c r="BK293" s="218">
        <f>ROUND(I293*H293,2)</f>
        <v>0</v>
      </c>
      <c r="BL293" s="18" t="s">
        <v>263</v>
      </c>
      <c r="BM293" s="217" t="s">
        <v>458</v>
      </c>
    </row>
    <row r="294" spans="1:65" s="14" customFormat="1" ht="10.199999999999999">
      <c r="B294" s="230"/>
      <c r="C294" s="231"/>
      <c r="D294" s="221" t="s">
        <v>187</v>
      </c>
      <c r="E294" s="231"/>
      <c r="F294" s="233" t="s">
        <v>459</v>
      </c>
      <c r="G294" s="231"/>
      <c r="H294" s="234">
        <v>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187</v>
      </c>
      <c r="AU294" s="240" t="s">
        <v>185</v>
      </c>
      <c r="AV294" s="14" t="s">
        <v>185</v>
      </c>
      <c r="AW294" s="14" t="s">
        <v>4</v>
      </c>
      <c r="AX294" s="14" t="s">
        <v>88</v>
      </c>
      <c r="AY294" s="240" t="s">
        <v>177</v>
      </c>
    </row>
    <row r="295" spans="1:65" s="2" customFormat="1" ht="21.75" customHeight="1">
      <c r="A295" s="35"/>
      <c r="B295" s="36"/>
      <c r="C295" s="205" t="s">
        <v>460</v>
      </c>
      <c r="D295" s="205" t="s">
        <v>180</v>
      </c>
      <c r="E295" s="206" t="s">
        <v>461</v>
      </c>
      <c r="F295" s="207" t="s">
        <v>462</v>
      </c>
      <c r="G295" s="208" t="s">
        <v>426</v>
      </c>
      <c r="H295" s="274"/>
      <c r="I295" s="210"/>
      <c r="J295" s="211">
        <f>ROUND(I295*H295,2)</f>
        <v>0</v>
      </c>
      <c r="K295" s="212"/>
      <c r="L295" s="40"/>
      <c r="M295" s="213" t="s">
        <v>1</v>
      </c>
      <c r="N295" s="214" t="s">
        <v>46</v>
      </c>
      <c r="O295" s="72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263</v>
      </c>
      <c r="AT295" s="217" t="s">
        <v>180</v>
      </c>
      <c r="AU295" s="217" t="s">
        <v>185</v>
      </c>
      <c r="AY295" s="18" t="s">
        <v>177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185</v>
      </c>
      <c r="BK295" s="218">
        <f>ROUND(I295*H295,2)</f>
        <v>0</v>
      </c>
      <c r="BL295" s="18" t="s">
        <v>263</v>
      </c>
      <c r="BM295" s="217" t="s">
        <v>463</v>
      </c>
    </row>
    <row r="296" spans="1:65" s="12" customFormat="1" ht="22.8" customHeight="1">
      <c r="B296" s="189"/>
      <c r="C296" s="190"/>
      <c r="D296" s="191" t="s">
        <v>79</v>
      </c>
      <c r="E296" s="203" t="s">
        <v>464</v>
      </c>
      <c r="F296" s="203" t="s">
        <v>465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SUM(P297:P303)</f>
        <v>0</v>
      </c>
      <c r="Q296" s="197"/>
      <c r="R296" s="198">
        <f>SUM(R297:R303)</f>
        <v>1.1384999999999999E-2</v>
      </c>
      <c r="S296" s="197"/>
      <c r="T296" s="199">
        <f>SUM(T297:T303)</f>
        <v>0</v>
      </c>
      <c r="AR296" s="200" t="s">
        <v>185</v>
      </c>
      <c r="AT296" s="201" t="s">
        <v>79</v>
      </c>
      <c r="AU296" s="201" t="s">
        <v>88</v>
      </c>
      <c r="AY296" s="200" t="s">
        <v>177</v>
      </c>
      <c r="BK296" s="202">
        <f>SUM(BK297:BK303)</f>
        <v>0</v>
      </c>
    </row>
    <row r="297" spans="1:65" s="2" customFormat="1" ht="21.75" customHeight="1">
      <c r="A297" s="35"/>
      <c r="B297" s="36"/>
      <c r="C297" s="205" t="s">
        <v>466</v>
      </c>
      <c r="D297" s="205" t="s">
        <v>180</v>
      </c>
      <c r="E297" s="206" t="s">
        <v>467</v>
      </c>
      <c r="F297" s="207" t="s">
        <v>468</v>
      </c>
      <c r="G297" s="208" t="s">
        <v>203</v>
      </c>
      <c r="H297" s="209">
        <v>2.5</v>
      </c>
      <c r="I297" s="210"/>
      <c r="J297" s="211">
        <f t="shared" ref="J297:J303" si="0">ROUND(I297*H297,2)</f>
        <v>0</v>
      </c>
      <c r="K297" s="212"/>
      <c r="L297" s="40"/>
      <c r="M297" s="213" t="s">
        <v>1</v>
      </c>
      <c r="N297" s="214" t="s">
        <v>46</v>
      </c>
      <c r="O297" s="72"/>
      <c r="P297" s="215">
        <f t="shared" ref="P297:P303" si="1">O297*H297</f>
        <v>0</v>
      </c>
      <c r="Q297" s="215">
        <v>1.2600000000000001E-3</v>
      </c>
      <c r="R297" s="215">
        <f t="shared" ref="R297:R303" si="2">Q297*H297</f>
        <v>3.15E-3</v>
      </c>
      <c r="S297" s="215">
        <v>0</v>
      </c>
      <c r="T297" s="216">
        <f t="shared" ref="T297:T303" si="3"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263</v>
      </c>
      <c r="AT297" s="217" t="s">
        <v>180</v>
      </c>
      <c r="AU297" s="217" t="s">
        <v>185</v>
      </c>
      <c r="AY297" s="18" t="s">
        <v>177</v>
      </c>
      <c r="BE297" s="218">
        <f t="shared" ref="BE297:BE303" si="4">IF(N297="základní",J297,0)</f>
        <v>0</v>
      </c>
      <c r="BF297" s="218">
        <f t="shared" ref="BF297:BF303" si="5">IF(N297="snížená",J297,0)</f>
        <v>0</v>
      </c>
      <c r="BG297" s="218">
        <f t="shared" ref="BG297:BG303" si="6">IF(N297="zákl. přenesená",J297,0)</f>
        <v>0</v>
      </c>
      <c r="BH297" s="218">
        <f t="shared" ref="BH297:BH303" si="7">IF(N297="sníž. přenesená",J297,0)</f>
        <v>0</v>
      </c>
      <c r="BI297" s="218">
        <f t="shared" ref="BI297:BI303" si="8">IF(N297="nulová",J297,0)</f>
        <v>0</v>
      </c>
      <c r="BJ297" s="18" t="s">
        <v>185</v>
      </c>
      <c r="BK297" s="218">
        <f t="shared" ref="BK297:BK303" si="9">ROUND(I297*H297,2)</f>
        <v>0</v>
      </c>
      <c r="BL297" s="18" t="s">
        <v>263</v>
      </c>
      <c r="BM297" s="217" t="s">
        <v>469</v>
      </c>
    </row>
    <row r="298" spans="1:65" s="2" customFormat="1" ht="16.5" customHeight="1">
      <c r="A298" s="35"/>
      <c r="B298" s="36"/>
      <c r="C298" s="205" t="s">
        <v>470</v>
      </c>
      <c r="D298" s="205" t="s">
        <v>180</v>
      </c>
      <c r="E298" s="206" t="s">
        <v>471</v>
      </c>
      <c r="F298" s="207" t="s">
        <v>472</v>
      </c>
      <c r="G298" s="208" t="s">
        <v>203</v>
      </c>
      <c r="H298" s="209">
        <v>2</v>
      </c>
      <c r="I298" s="210"/>
      <c r="J298" s="211">
        <f t="shared" si="0"/>
        <v>0</v>
      </c>
      <c r="K298" s="212"/>
      <c r="L298" s="40"/>
      <c r="M298" s="213" t="s">
        <v>1</v>
      </c>
      <c r="N298" s="214" t="s">
        <v>46</v>
      </c>
      <c r="O298" s="72"/>
      <c r="P298" s="215">
        <f t="shared" si="1"/>
        <v>0</v>
      </c>
      <c r="Q298" s="215">
        <v>5.1999999999999995E-4</v>
      </c>
      <c r="R298" s="215">
        <f t="shared" si="2"/>
        <v>1.0399999999999999E-3</v>
      </c>
      <c r="S298" s="215">
        <v>0</v>
      </c>
      <c r="T298" s="216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263</v>
      </c>
      <c r="AT298" s="217" t="s">
        <v>180</v>
      </c>
      <c r="AU298" s="217" t="s">
        <v>185</v>
      </c>
      <c r="AY298" s="18" t="s">
        <v>177</v>
      </c>
      <c r="BE298" s="218">
        <f t="shared" si="4"/>
        <v>0</v>
      </c>
      <c r="BF298" s="218">
        <f t="shared" si="5"/>
        <v>0</v>
      </c>
      <c r="BG298" s="218">
        <f t="shared" si="6"/>
        <v>0</v>
      </c>
      <c r="BH298" s="218">
        <f t="shared" si="7"/>
        <v>0</v>
      </c>
      <c r="BI298" s="218">
        <f t="shared" si="8"/>
        <v>0</v>
      </c>
      <c r="BJ298" s="18" t="s">
        <v>185</v>
      </c>
      <c r="BK298" s="218">
        <f t="shared" si="9"/>
        <v>0</v>
      </c>
      <c r="BL298" s="18" t="s">
        <v>263</v>
      </c>
      <c r="BM298" s="217" t="s">
        <v>473</v>
      </c>
    </row>
    <row r="299" spans="1:65" s="2" customFormat="1" ht="21.75" customHeight="1">
      <c r="A299" s="35"/>
      <c r="B299" s="36"/>
      <c r="C299" s="205" t="s">
        <v>474</v>
      </c>
      <c r="D299" s="205" t="s">
        <v>180</v>
      </c>
      <c r="E299" s="206" t="s">
        <v>475</v>
      </c>
      <c r="F299" s="207" t="s">
        <v>476</v>
      </c>
      <c r="G299" s="208" t="s">
        <v>203</v>
      </c>
      <c r="H299" s="209">
        <v>2.5</v>
      </c>
      <c r="I299" s="210"/>
      <c r="J299" s="211">
        <f t="shared" si="0"/>
        <v>0</v>
      </c>
      <c r="K299" s="212"/>
      <c r="L299" s="40"/>
      <c r="M299" s="213" t="s">
        <v>1</v>
      </c>
      <c r="N299" s="214" t="s">
        <v>46</v>
      </c>
      <c r="O299" s="72"/>
      <c r="P299" s="215">
        <f t="shared" si="1"/>
        <v>0</v>
      </c>
      <c r="Q299" s="215">
        <v>8.7000000000000001E-4</v>
      </c>
      <c r="R299" s="215">
        <f t="shared" si="2"/>
        <v>2.1749999999999999E-3</v>
      </c>
      <c r="S299" s="215">
        <v>0</v>
      </c>
      <c r="T299" s="216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263</v>
      </c>
      <c r="AT299" s="217" t="s">
        <v>180</v>
      </c>
      <c r="AU299" s="217" t="s">
        <v>185</v>
      </c>
      <c r="AY299" s="18" t="s">
        <v>177</v>
      </c>
      <c r="BE299" s="218">
        <f t="shared" si="4"/>
        <v>0</v>
      </c>
      <c r="BF299" s="218">
        <f t="shared" si="5"/>
        <v>0</v>
      </c>
      <c r="BG299" s="218">
        <f t="shared" si="6"/>
        <v>0</v>
      </c>
      <c r="BH299" s="218">
        <f t="shared" si="7"/>
        <v>0</v>
      </c>
      <c r="BI299" s="218">
        <f t="shared" si="8"/>
        <v>0</v>
      </c>
      <c r="BJ299" s="18" t="s">
        <v>185</v>
      </c>
      <c r="BK299" s="218">
        <f t="shared" si="9"/>
        <v>0</v>
      </c>
      <c r="BL299" s="18" t="s">
        <v>263</v>
      </c>
      <c r="BM299" s="217" t="s">
        <v>477</v>
      </c>
    </row>
    <row r="300" spans="1:65" s="2" customFormat="1" ht="21.75" customHeight="1">
      <c r="A300" s="35"/>
      <c r="B300" s="36"/>
      <c r="C300" s="205" t="s">
        <v>478</v>
      </c>
      <c r="D300" s="205" t="s">
        <v>180</v>
      </c>
      <c r="E300" s="206" t="s">
        <v>479</v>
      </c>
      <c r="F300" s="207" t="s">
        <v>480</v>
      </c>
      <c r="G300" s="208" t="s">
        <v>371</v>
      </c>
      <c r="H300" s="209">
        <v>1</v>
      </c>
      <c r="I300" s="210"/>
      <c r="J300" s="211">
        <f t="shared" si="0"/>
        <v>0</v>
      </c>
      <c r="K300" s="212"/>
      <c r="L300" s="40"/>
      <c r="M300" s="213" t="s">
        <v>1</v>
      </c>
      <c r="N300" s="214" t="s">
        <v>46</v>
      </c>
      <c r="O300" s="72"/>
      <c r="P300" s="215">
        <f t="shared" si="1"/>
        <v>0</v>
      </c>
      <c r="Q300" s="215">
        <v>0</v>
      </c>
      <c r="R300" s="215">
        <f t="shared" si="2"/>
        <v>0</v>
      </c>
      <c r="S300" s="215">
        <v>0</v>
      </c>
      <c r="T300" s="216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263</v>
      </c>
      <c r="AT300" s="217" t="s">
        <v>180</v>
      </c>
      <c r="AU300" s="217" t="s">
        <v>185</v>
      </c>
      <c r="AY300" s="18" t="s">
        <v>177</v>
      </c>
      <c r="BE300" s="218">
        <f t="shared" si="4"/>
        <v>0</v>
      </c>
      <c r="BF300" s="218">
        <f t="shared" si="5"/>
        <v>0</v>
      </c>
      <c r="BG300" s="218">
        <f t="shared" si="6"/>
        <v>0</v>
      </c>
      <c r="BH300" s="218">
        <f t="shared" si="7"/>
        <v>0</v>
      </c>
      <c r="BI300" s="218">
        <f t="shared" si="8"/>
        <v>0</v>
      </c>
      <c r="BJ300" s="18" t="s">
        <v>185</v>
      </c>
      <c r="BK300" s="218">
        <f t="shared" si="9"/>
        <v>0</v>
      </c>
      <c r="BL300" s="18" t="s">
        <v>263</v>
      </c>
      <c r="BM300" s="217" t="s">
        <v>481</v>
      </c>
    </row>
    <row r="301" spans="1:65" s="2" customFormat="1" ht="21.75" customHeight="1">
      <c r="A301" s="35"/>
      <c r="B301" s="36"/>
      <c r="C301" s="205" t="s">
        <v>482</v>
      </c>
      <c r="D301" s="205" t="s">
        <v>180</v>
      </c>
      <c r="E301" s="206" t="s">
        <v>483</v>
      </c>
      <c r="F301" s="207" t="s">
        <v>484</v>
      </c>
      <c r="G301" s="208" t="s">
        <v>192</v>
      </c>
      <c r="H301" s="209">
        <v>1</v>
      </c>
      <c r="I301" s="210"/>
      <c r="J301" s="211">
        <f t="shared" si="0"/>
        <v>0</v>
      </c>
      <c r="K301" s="212"/>
      <c r="L301" s="40"/>
      <c r="M301" s="213" t="s">
        <v>1</v>
      </c>
      <c r="N301" s="214" t="s">
        <v>46</v>
      </c>
      <c r="O301" s="72"/>
      <c r="P301" s="215">
        <f t="shared" si="1"/>
        <v>0</v>
      </c>
      <c r="Q301" s="215">
        <v>6.2E-4</v>
      </c>
      <c r="R301" s="215">
        <f t="shared" si="2"/>
        <v>6.2E-4</v>
      </c>
      <c r="S301" s="215">
        <v>0</v>
      </c>
      <c r="T301" s="216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263</v>
      </c>
      <c r="AT301" s="217" t="s">
        <v>180</v>
      </c>
      <c r="AU301" s="217" t="s">
        <v>185</v>
      </c>
      <c r="AY301" s="18" t="s">
        <v>177</v>
      </c>
      <c r="BE301" s="218">
        <f t="shared" si="4"/>
        <v>0</v>
      </c>
      <c r="BF301" s="218">
        <f t="shared" si="5"/>
        <v>0</v>
      </c>
      <c r="BG301" s="218">
        <f t="shared" si="6"/>
        <v>0</v>
      </c>
      <c r="BH301" s="218">
        <f t="shared" si="7"/>
        <v>0</v>
      </c>
      <c r="BI301" s="218">
        <f t="shared" si="8"/>
        <v>0</v>
      </c>
      <c r="BJ301" s="18" t="s">
        <v>185</v>
      </c>
      <c r="BK301" s="218">
        <f t="shared" si="9"/>
        <v>0</v>
      </c>
      <c r="BL301" s="18" t="s">
        <v>263</v>
      </c>
      <c r="BM301" s="217" t="s">
        <v>485</v>
      </c>
    </row>
    <row r="302" spans="1:65" s="2" customFormat="1" ht="21.75" customHeight="1">
      <c r="A302" s="35"/>
      <c r="B302" s="36"/>
      <c r="C302" s="263" t="s">
        <v>486</v>
      </c>
      <c r="D302" s="263" t="s">
        <v>339</v>
      </c>
      <c r="E302" s="264" t="s">
        <v>487</v>
      </c>
      <c r="F302" s="265" t="s">
        <v>488</v>
      </c>
      <c r="G302" s="266" t="s">
        <v>192</v>
      </c>
      <c r="H302" s="267">
        <v>1</v>
      </c>
      <c r="I302" s="268"/>
      <c r="J302" s="269">
        <f t="shared" si="0"/>
        <v>0</v>
      </c>
      <c r="K302" s="270"/>
      <c r="L302" s="271"/>
      <c r="M302" s="272" t="s">
        <v>1</v>
      </c>
      <c r="N302" s="273" t="s">
        <v>46</v>
      </c>
      <c r="O302" s="72"/>
      <c r="P302" s="215">
        <f t="shared" si="1"/>
        <v>0</v>
      </c>
      <c r="Q302" s="215">
        <v>4.4000000000000003E-3</v>
      </c>
      <c r="R302" s="215">
        <f t="shared" si="2"/>
        <v>4.4000000000000003E-3</v>
      </c>
      <c r="S302" s="215">
        <v>0</v>
      </c>
      <c r="T302" s="216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360</v>
      </c>
      <c r="AT302" s="217" t="s">
        <v>339</v>
      </c>
      <c r="AU302" s="217" t="s">
        <v>185</v>
      </c>
      <c r="AY302" s="18" t="s">
        <v>177</v>
      </c>
      <c r="BE302" s="218">
        <f t="shared" si="4"/>
        <v>0</v>
      </c>
      <c r="BF302" s="218">
        <f t="shared" si="5"/>
        <v>0</v>
      </c>
      <c r="BG302" s="218">
        <f t="shared" si="6"/>
        <v>0</v>
      </c>
      <c r="BH302" s="218">
        <f t="shared" si="7"/>
        <v>0</v>
      </c>
      <c r="BI302" s="218">
        <f t="shared" si="8"/>
        <v>0</v>
      </c>
      <c r="BJ302" s="18" t="s">
        <v>185</v>
      </c>
      <c r="BK302" s="218">
        <f t="shared" si="9"/>
        <v>0</v>
      </c>
      <c r="BL302" s="18" t="s">
        <v>263</v>
      </c>
      <c r="BM302" s="217" t="s">
        <v>489</v>
      </c>
    </row>
    <row r="303" spans="1:65" s="2" customFormat="1" ht="21.75" customHeight="1">
      <c r="A303" s="35"/>
      <c r="B303" s="36"/>
      <c r="C303" s="205" t="s">
        <v>490</v>
      </c>
      <c r="D303" s="205" t="s">
        <v>180</v>
      </c>
      <c r="E303" s="206" t="s">
        <v>491</v>
      </c>
      <c r="F303" s="207" t="s">
        <v>492</v>
      </c>
      <c r="G303" s="208" t="s">
        <v>426</v>
      </c>
      <c r="H303" s="274"/>
      <c r="I303" s="210"/>
      <c r="J303" s="211">
        <f t="shared" si="0"/>
        <v>0</v>
      </c>
      <c r="K303" s="212"/>
      <c r="L303" s="40"/>
      <c r="M303" s="213" t="s">
        <v>1</v>
      </c>
      <c r="N303" s="214" t="s">
        <v>46</v>
      </c>
      <c r="O303" s="72"/>
      <c r="P303" s="215">
        <f t="shared" si="1"/>
        <v>0</v>
      </c>
      <c r="Q303" s="215">
        <v>0</v>
      </c>
      <c r="R303" s="215">
        <f t="shared" si="2"/>
        <v>0</v>
      </c>
      <c r="S303" s="215">
        <v>0</v>
      </c>
      <c r="T303" s="216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263</v>
      </c>
      <c r="AT303" s="217" t="s">
        <v>180</v>
      </c>
      <c r="AU303" s="217" t="s">
        <v>185</v>
      </c>
      <c r="AY303" s="18" t="s">
        <v>177</v>
      </c>
      <c r="BE303" s="218">
        <f t="shared" si="4"/>
        <v>0</v>
      </c>
      <c r="BF303" s="218">
        <f t="shared" si="5"/>
        <v>0</v>
      </c>
      <c r="BG303" s="218">
        <f t="shared" si="6"/>
        <v>0</v>
      </c>
      <c r="BH303" s="218">
        <f t="shared" si="7"/>
        <v>0</v>
      </c>
      <c r="BI303" s="218">
        <f t="shared" si="8"/>
        <v>0</v>
      </c>
      <c r="BJ303" s="18" t="s">
        <v>185</v>
      </c>
      <c r="BK303" s="218">
        <f t="shared" si="9"/>
        <v>0</v>
      </c>
      <c r="BL303" s="18" t="s">
        <v>263</v>
      </c>
      <c r="BM303" s="217" t="s">
        <v>493</v>
      </c>
    </row>
    <row r="304" spans="1:65" s="12" customFormat="1" ht="22.8" customHeight="1">
      <c r="B304" s="189"/>
      <c r="C304" s="190"/>
      <c r="D304" s="191" t="s">
        <v>79</v>
      </c>
      <c r="E304" s="203" t="s">
        <v>494</v>
      </c>
      <c r="F304" s="203" t="s">
        <v>495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SUM(P305:P313)</f>
        <v>0</v>
      </c>
      <c r="Q304" s="197"/>
      <c r="R304" s="198">
        <f>SUM(R305:R313)</f>
        <v>9.6000000000000009E-3</v>
      </c>
      <c r="S304" s="197"/>
      <c r="T304" s="199">
        <f>SUM(T305:T313)</f>
        <v>0</v>
      </c>
      <c r="AR304" s="200" t="s">
        <v>185</v>
      </c>
      <c r="AT304" s="201" t="s">
        <v>79</v>
      </c>
      <c r="AU304" s="201" t="s">
        <v>88</v>
      </c>
      <c r="AY304" s="200" t="s">
        <v>177</v>
      </c>
      <c r="BK304" s="202">
        <f>SUM(BK305:BK313)</f>
        <v>0</v>
      </c>
    </row>
    <row r="305" spans="1:65" s="2" customFormat="1" ht="33" customHeight="1">
      <c r="A305" s="35"/>
      <c r="B305" s="36"/>
      <c r="C305" s="205" t="s">
        <v>496</v>
      </c>
      <c r="D305" s="205" t="s">
        <v>180</v>
      </c>
      <c r="E305" s="206" t="s">
        <v>497</v>
      </c>
      <c r="F305" s="207" t="s">
        <v>498</v>
      </c>
      <c r="G305" s="208" t="s">
        <v>203</v>
      </c>
      <c r="H305" s="209">
        <v>12</v>
      </c>
      <c r="I305" s="210"/>
      <c r="J305" s="211">
        <f>ROUND(I305*H305,2)</f>
        <v>0</v>
      </c>
      <c r="K305" s="212"/>
      <c r="L305" s="40"/>
      <c r="M305" s="213" t="s">
        <v>1</v>
      </c>
      <c r="N305" s="214" t="s">
        <v>46</v>
      </c>
      <c r="O305" s="72"/>
      <c r="P305" s="215">
        <f>O305*H305</f>
        <v>0</v>
      </c>
      <c r="Q305" s="215">
        <v>2.7E-4</v>
      </c>
      <c r="R305" s="215">
        <f>Q305*H305</f>
        <v>3.2399999999999998E-3</v>
      </c>
      <c r="S305" s="215">
        <v>0</v>
      </c>
      <c r="T305" s="21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263</v>
      </c>
      <c r="AT305" s="217" t="s">
        <v>180</v>
      </c>
      <c r="AU305" s="217" t="s">
        <v>185</v>
      </c>
      <c r="AY305" s="18" t="s">
        <v>177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185</v>
      </c>
      <c r="BK305" s="218">
        <f>ROUND(I305*H305,2)</f>
        <v>0</v>
      </c>
      <c r="BL305" s="18" t="s">
        <v>263</v>
      </c>
      <c r="BM305" s="217" t="s">
        <v>499</v>
      </c>
    </row>
    <row r="306" spans="1:65" s="14" customFormat="1" ht="10.199999999999999">
      <c r="B306" s="230"/>
      <c r="C306" s="231"/>
      <c r="D306" s="221" t="s">
        <v>187</v>
      </c>
      <c r="E306" s="232" t="s">
        <v>1</v>
      </c>
      <c r="F306" s="233" t="s">
        <v>120</v>
      </c>
      <c r="G306" s="231"/>
      <c r="H306" s="234">
        <v>12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187</v>
      </c>
      <c r="AU306" s="240" t="s">
        <v>185</v>
      </c>
      <c r="AV306" s="14" t="s">
        <v>185</v>
      </c>
      <c r="AW306" s="14" t="s">
        <v>36</v>
      </c>
      <c r="AX306" s="14" t="s">
        <v>88</v>
      </c>
      <c r="AY306" s="240" t="s">
        <v>177</v>
      </c>
    </row>
    <row r="307" spans="1:65" s="2" customFormat="1" ht="16.5" customHeight="1">
      <c r="A307" s="35"/>
      <c r="B307" s="36"/>
      <c r="C307" s="263" t="s">
        <v>500</v>
      </c>
      <c r="D307" s="263" t="s">
        <v>339</v>
      </c>
      <c r="E307" s="264" t="s">
        <v>501</v>
      </c>
      <c r="F307" s="265" t="s">
        <v>502</v>
      </c>
      <c r="G307" s="266" t="s">
        <v>203</v>
      </c>
      <c r="H307" s="267">
        <v>12</v>
      </c>
      <c r="I307" s="268"/>
      <c r="J307" s="269">
        <f>ROUND(I307*H307,2)</f>
        <v>0</v>
      </c>
      <c r="K307" s="270"/>
      <c r="L307" s="271"/>
      <c r="M307" s="272" t="s">
        <v>1</v>
      </c>
      <c r="N307" s="273" t="s">
        <v>46</v>
      </c>
      <c r="O307" s="72"/>
      <c r="P307" s="215">
        <f>O307*H307</f>
        <v>0</v>
      </c>
      <c r="Q307" s="215">
        <v>1.2999999999999999E-4</v>
      </c>
      <c r="R307" s="215">
        <f>Q307*H307</f>
        <v>1.5599999999999998E-3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360</v>
      </c>
      <c r="AT307" s="217" t="s">
        <v>339</v>
      </c>
      <c r="AU307" s="217" t="s">
        <v>185</v>
      </c>
      <c r="AY307" s="18" t="s">
        <v>177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185</v>
      </c>
      <c r="BK307" s="218">
        <f>ROUND(I307*H307,2)</f>
        <v>0</v>
      </c>
      <c r="BL307" s="18" t="s">
        <v>263</v>
      </c>
      <c r="BM307" s="217" t="s">
        <v>503</v>
      </c>
    </row>
    <row r="308" spans="1:65" s="2" customFormat="1" ht="16.5" customHeight="1">
      <c r="A308" s="35"/>
      <c r="B308" s="36"/>
      <c r="C308" s="205" t="s">
        <v>504</v>
      </c>
      <c r="D308" s="205" t="s">
        <v>180</v>
      </c>
      <c r="E308" s="206" t="s">
        <v>505</v>
      </c>
      <c r="F308" s="207" t="s">
        <v>506</v>
      </c>
      <c r="G308" s="208" t="s">
        <v>192</v>
      </c>
      <c r="H308" s="209">
        <v>4</v>
      </c>
      <c r="I308" s="210"/>
      <c r="J308" s="211">
        <f>ROUND(I308*H308,2)</f>
        <v>0</v>
      </c>
      <c r="K308" s="212"/>
      <c r="L308" s="40"/>
      <c r="M308" s="213" t="s">
        <v>1</v>
      </c>
      <c r="N308" s="214" t="s">
        <v>46</v>
      </c>
      <c r="O308" s="72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263</v>
      </c>
      <c r="AT308" s="217" t="s">
        <v>180</v>
      </c>
      <c r="AU308" s="217" t="s">
        <v>185</v>
      </c>
      <c r="AY308" s="18" t="s">
        <v>177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185</v>
      </c>
      <c r="BK308" s="218">
        <f>ROUND(I308*H308,2)</f>
        <v>0</v>
      </c>
      <c r="BL308" s="18" t="s">
        <v>263</v>
      </c>
      <c r="BM308" s="217" t="s">
        <v>507</v>
      </c>
    </row>
    <row r="309" spans="1:65" s="14" customFormat="1" ht="10.199999999999999">
      <c r="B309" s="230"/>
      <c r="C309" s="231"/>
      <c r="D309" s="221" t="s">
        <v>187</v>
      </c>
      <c r="E309" s="232" t="s">
        <v>1</v>
      </c>
      <c r="F309" s="233" t="s">
        <v>184</v>
      </c>
      <c r="G309" s="231"/>
      <c r="H309" s="234">
        <v>4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187</v>
      </c>
      <c r="AU309" s="240" t="s">
        <v>185</v>
      </c>
      <c r="AV309" s="14" t="s">
        <v>185</v>
      </c>
      <c r="AW309" s="14" t="s">
        <v>36</v>
      </c>
      <c r="AX309" s="14" t="s">
        <v>88</v>
      </c>
      <c r="AY309" s="240" t="s">
        <v>177</v>
      </c>
    </row>
    <row r="310" spans="1:65" s="2" customFormat="1" ht="21.75" customHeight="1">
      <c r="A310" s="35"/>
      <c r="B310" s="36"/>
      <c r="C310" s="205" t="s">
        <v>508</v>
      </c>
      <c r="D310" s="205" t="s">
        <v>180</v>
      </c>
      <c r="E310" s="206" t="s">
        <v>509</v>
      </c>
      <c r="F310" s="207" t="s">
        <v>510</v>
      </c>
      <c r="G310" s="208" t="s">
        <v>203</v>
      </c>
      <c r="H310" s="209">
        <v>12</v>
      </c>
      <c r="I310" s="210"/>
      <c r="J310" s="211">
        <f>ROUND(I310*H310,2)</f>
        <v>0</v>
      </c>
      <c r="K310" s="212"/>
      <c r="L310" s="40"/>
      <c r="M310" s="213" t="s">
        <v>1</v>
      </c>
      <c r="N310" s="214" t="s">
        <v>46</v>
      </c>
      <c r="O310" s="72"/>
      <c r="P310" s="215">
        <f>O310*H310</f>
        <v>0</v>
      </c>
      <c r="Q310" s="215">
        <v>4.0000000000000002E-4</v>
      </c>
      <c r="R310" s="215">
        <f>Q310*H310</f>
        <v>4.8000000000000004E-3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263</v>
      </c>
      <c r="AT310" s="217" t="s">
        <v>180</v>
      </c>
      <c r="AU310" s="217" t="s">
        <v>185</v>
      </c>
      <c r="AY310" s="18" t="s">
        <v>177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185</v>
      </c>
      <c r="BK310" s="218">
        <f>ROUND(I310*H310,2)</f>
        <v>0</v>
      </c>
      <c r="BL310" s="18" t="s">
        <v>263</v>
      </c>
      <c r="BM310" s="217" t="s">
        <v>511</v>
      </c>
    </row>
    <row r="311" spans="1:65" s="14" customFormat="1" ht="10.199999999999999">
      <c r="B311" s="230"/>
      <c r="C311" s="231"/>
      <c r="D311" s="221" t="s">
        <v>187</v>
      </c>
      <c r="E311" s="232" t="s">
        <v>1</v>
      </c>
      <c r="F311" s="233" t="s">
        <v>120</v>
      </c>
      <c r="G311" s="231"/>
      <c r="H311" s="234">
        <v>12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187</v>
      </c>
      <c r="AU311" s="240" t="s">
        <v>185</v>
      </c>
      <c r="AV311" s="14" t="s">
        <v>185</v>
      </c>
      <c r="AW311" s="14" t="s">
        <v>36</v>
      </c>
      <c r="AX311" s="14" t="s">
        <v>88</v>
      </c>
      <c r="AY311" s="240" t="s">
        <v>177</v>
      </c>
    </row>
    <row r="312" spans="1:65" s="2" customFormat="1" ht="21.75" customHeight="1">
      <c r="A312" s="35"/>
      <c r="B312" s="36"/>
      <c r="C312" s="205" t="s">
        <v>512</v>
      </c>
      <c r="D312" s="205" t="s">
        <v>180</v>
      </c>
      <c r="E312" s="206" t="s">
        <v>513</v>
      </c>
      <c r="F312" s="207" t="s">
        <v>514</v>
      </c>
      <c r="G312" s="208" t="s">
        <v>371</v>
      </c>
      <c r="H312" s="209">
        <v>1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46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263</v>
      </c>
      <c r="AT312" s="217" t="s">
        <v>180</v>
      </c>
      <c r="AU312" s="217" t="s">
        <v>185</v>
      </c>
      <c r="AY312" s="18" t="s">
        <v>177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185</v>
      </c>
      <c r="BK312" s="218">
        <f>ROUND(I312*H312,2)</f>
        <v>0</v>
      </c>
      <c r="BL312" s="18" t="s">
        <v>263</v>
      </c>
      <c r="BM312" s="217" t="s">
        <v>515</v>
      </c>
    </row>
    <row r="313" spans="1:65" s="2" customFormat="1" ht="21.75" customHeight="1">
      <c r="A313" s="35"/>
      <c r="B313" s="36"/>
      <c r="C313" s="205" t="s">
        <v>516</v>
      </c>
      <c r="D313" s="205" t="s">
        <v>180</v>
      </c>
      <c r="E313" s="206" t="s">
        <v>517</v>
      </c>
      <c r="F313" s="207" t="s">
        <v>518</v>
      </c>
      <c r="G313" s="208" t="s">
        <v>426</v>
      </c>
      <c r="H313" s="274"/>
      <c r="I313" s="210"/>
      <c r="J313" s="211">
        <f>ROUND(I313*H313,2)</f>
        <v>0</v>
      </c>
      <c r="K313" s="212"/>
      <c r="L313" s="40"/>
      <c r="M313" s="213" t="s">
        <v>1</v>
      </c>
      <c r="N313" s="214" t="s">
        <v>46</v>
      </c>
      <c r="O313" s="72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263</v>
      </c>
      <c r="AT313" s="217" t="s">
        <v>180</v>
      </c>
      <c r="AU313" s="217" t="s">
        <v>185</v>
      </c>
      <c r="AY313" s="18" t="s">
        <v>177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185</v>
      </c>
      <c r="BK313" s="218">
        <f>ROUND(I313*H313,2)</f>
        <v>0</v>
      </c>
      <c r="BL313" s="18" t="s">
        <v>263</v>
      </c>
      <c r="BM313" s="217" t="s">
        <v>519</v>
      </c>
    </row>
    <row r="314" spans="1:65" s="12" customFormat="1" ht="22.8" customHeight="1">
      <c r="B314" s="189"/>
      <c r="C314" s="190"/>
      <c r="D314" s="191" t="s">
        <v>79</v>
      </c>
      <c r="E314" s="203" t="s">
        <v>520</v>
      </c>
      <c r="F314" s="203" t="s">
        <v>521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SUM(P315:P331)</f>
        <v>0</v>
      </c>
      <c r="Q314" s="197"/>
      <c r="R314" s="198">
        <f>SUM(R315:R331)</f>
        <v>7.0089999999999986E-2</v>
      </c>
      <c r="S314" s="197"/>
      <c r="T314" s="199">
        <f>SUM(T315:T331)</f>
        <v>7.1690000000000004E-2</v>
      </c>
      <c r="AR314" s="200" t="s">
        <v>185</v>
      </c>
      <c r="AT314" s="201" t="s">
        <v>79</v>
      </c>
      <c r="AU314" s="201" t="s">
        <v>88</v>
      </c>
      <c r="AY314" s="200" t="s">
        <v>177</v>
      </c>
      <c r="BK314" s="202">
        <f>SUM(BK315:BK331)</f>
        <v>0</v>
      </c>
    </row>
    <row r="315" spans="1:65" s="2" customFormat="1" ht="16.5" customHeight="1">
      <c r="A315" s="35"/>
      <c r="B315" s="36"/>
      <c r="C315" s="205" t="s">
        <v>522</v>
      </c>
      <c r="D315" s="205" t="s">
        <v>180</v>
      </c>
      <c r="E315" s="206" t="s">
        <v>523</v>
      </c>
      <c r="F315" s="207" t="s">
        <v>524</v>
      </c>
      <c r="G315" s="208" t="s">
        <v>525</v>
      </c>
      <c r="H315" s="209">
        <v>1</v>
      </c>
      <c r="I315" s="210"/>
      <c r="J315" s="211">
        <f t="shared" ref="J315:J331" si="10">ROUND(I315*H315,2)</f>
        <v>0</v>
      </c>
      <c r="K315" s="212"/>
      <c r="L315" s="40"/>
      <c r="M315" s="213" t="s">
        <v>1</v>
      </c>
      <c r="N315" s="214" t="s">
        <v>46</v>
      </c>
      <c r="O315" s="72"/>
      <c r="P315" s="215">
        <f t="shared" ref="P315:P331" si="11">O315*H315</f>
        <v>0</v>
      </c>
      <c r="Q315" s="215">
        <v>0</v>
      </c>
      <c r="R315" s="215">
        <f t="shared" ref="R315:R331" si="12">Q315*H315</f>
        <v>0</v>
      </c>
      <c r="S315" s="215">
        <v>1.933E-2</v>
      </c>
      <c r="T315" s="216">
        <f t="shared" ref="T315:T331" si="13">S315*H315</f>
        <v>1.933E-2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263</v>
      </c>
      <c r="AT315" s="217" t="s">
        <v>180</v>
      </c>
      <c r="AU315" s="217" t="s">
        <v>185</v>
      </c>
      <c r="AY315" s="18" t="s">
        <v>177</v>
      </c>
      <c r="BE315" s="218">
        <f t="shared" ref="BE315:BE331" si="14">IF(N315="základní",J315,0)</f>
        <v>0</v>
      </c>
      <c r="BF315" s="218">
        <f t="shared" ref="BF315:BF331" si="15">IF(N315="snížená",J315,0)</f>
        <v>0</v>
      </c>
      <c r="BG315" s="218">
        <f t="shared" ref="BG315:BG331" si="16">IF(N315="zákl. přenesená",J315,0)</f>
        <v>0</v>
      </c>
      <c r="BH315" s="218">
        <f t="shared" ref="BH315:BH331" si="17">IF(N315="sníž. přenesená",J315,0)</f>
        <v>0</v>
      </c>
      <c r="BI315" s="218">
        <f t="shared" ref="BI315:BI331" si="18">IF(N315="nulová",J315,0)</f>
        <v>0</v>
      </c>
      <c r="BJ315" s="18" t="s">
        <v>185</v>
      </c>
      <c r="BK315" s="218">
        <f t="shared" ref="BK315:BK331" si="19">ROUND(I315*H315,2)</f>
        <v>0</v>
      </c>
      <c r="BL315" s="18" t="s">
        <v>263</v>
      </c>
      <c r="BM315" s="217" t="s">
        <v>526</v>
      </c>
    </row>
    <row r="316" spans="1:65" s="2" customFormat="1" ht="16.5" customHeight="1">
      <c r="A316" s="35"/>
      <c r="B316" s="36"/>
      <c r="C316" s="205" t="s">
        <v>527</v>
      </c>
      <c r="D316" s="205" t="s">
        <v>180</v>
      </c>
      <c r="E316" s="206" t="s">
        <v>528</v>
      </c>
      <c r="F316" s="207" t="s">
        <v>529</v>
      </c>
      <c r="G316" s="208" t="s">
        <v>192</v>
      </c>
      <c r="H316" s="209">
        <v>1</v>
      </c>
      <c r="I316" s="210"/>
      <c r="J316" s="211">
        <f t="shared" si="10"/>
        <v>0</v>
      </c>
      <c r="K316" s="212"/>
      <c r="L316" s="40"/>
      <c r="M316" s="213" t="s">
        <v>1</v>
      </c>
      <c r="N316" s="214" t="s">
        <v>46</v>
      </c>
      <c r="O316" s="72"/>
      <c r="P316" s="215">
        <f t="shared" si="11"/>
        <v>0</v>
      </c>
      <c r="Q316" s="215">
        <v>2.4199999999999998E-3</v>
      </c>
      <c r="R316" s="215">
        <f t="shared" si="12"/>
        <v>2.4199999999999998E-3</v>
      </c>
      <c r="S316" s="215">
        <v>0</v>
      </c>
      <c r="T316" s="216">
        <f t="shared" si="1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263</v>
      </c>
      <c r="AT316" s="217" t="s">
        <v>180</v>
      </c>
      <c r="AU316" s="217" t="s">
        <v>185</v>
      </c>
      <c r="AY316" s="18" t="s">
        <v>177</v>
      </c>
      <c r="BE316" s="218">
        <f t="shared" si="14"/>
        <v>0</v>
      </c>
      <c r="BF316" s="218">
        <f t="shared" si="15"/>
        <v>0</v>
      </c>
      <c r="BG316" s="218">
        <f t="shared" si="16"/>
        <v>0</v>
      </c>
      <c r="BH316" s="218">
        <f t="shared" si="17"/>
        <v>0</v>
      </c>
      <c r="BI316" s="218">
        <f t="shared" si="18"/>
        <v>0</v>
      </c>
      <c r="BJ316" s="18" t="s">
        <v>185</v>
      </c>
      <c r="BK316" s="218">
        <f t="shared" si="19"/>
        <v>0</v>
      </c>
      <c r="BL316" s="18" t="s">
        <v>263</v>
      </c>
      <c r="BM316" s="217" t="s">
        <v>530</v>
      </c>
    </row>
    <row r="317" spans="1:65" s="2" customFormat="1" ht="21.75" customHeight="1">
      <c r="A317" s="35"/>
      <c r="B317" s="36"/>
      <c r="C317" s="263" t="s">
        <v>531</v>
      </c>
      <c r="D317" s="263" t="s">
        <v>339</v>
      </c>
      <c r="E317" s="264" t="s">
        <v>532</v>
      </c>
      <c r="F317" s="265" t="s">
        <v>533</v>
      </c>
      <c r="G317" s="266" t="s">
        <v>192</v>
      </c>
      <c r="H317" s="267">
        <v>1</v>
      </c>
      <c r="I317" s="268"/>
      <c r="J317" s="269">
        <f t="shared" si="10"/>
        <v>0</v>
      </c>
      <c r="K317" s="270"/>
      <c r="L317" s="271"/>
      <c r="M317" s="272" t="s">
        <v>1</v>
      </c>
      <c r="N317" s="273" t="s">
        <v>46</v>
      </c>
      <c r="O317" s="72"/>
      <c r="P317" s="215">
        <f t="shared" si="11"/>
        <v>0</v>
      </c>
      <c r="Q317" s="215">
        <v>1.4500000000000001E-2</v>
      </c>
      <c r="R317" s="215">
        <f t="shared" si="12"/>
        <v>1.4500000000000001E-2</v>
      </c>
      <c r="S317" s="215">
        <v>0</v>
      </c>
      <c r="T317" s="216">
        <f t="shared" si="1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360</v>
      </c>
      <c r="AT317" s="217" t="s">
        <v>339</v>
      </c>
      <c r="AU317" s="217" t="s">
        <v>185</v>
      </c>
      <c r="AY317" s="18" t="s">
        <v>177</v>
      </c>
      <c r="BE317" s="218">
        <f t="shared" si="14"/>
        <v>0</v>
      </c>
      <c r="BF317" s="218">
        <f t="shared" si="15"/>
        <v>0</v>
      </c>
      <c r="BG317" s="218">
        <f t="shared" si="16"/>
        <v>0</v>
      </c>
      <c r="BH317" s="218">
        <f t="shared" si="17"/>
        <v>0</v>
      </c>
      <c r="BI317" s="218">
        <f t="shared" si="18"/>
        <v>0</v>
      </c>
      <c r="BJ317" s="18" t="s">
        <v>185</v>
      </c>
      <c r="BK317" s="218">
        <f t="shared" si="19"/>
        <v>0</v>
      </c>
      <c r="BL317" s="18" t="s">
        <v>263</v>
      </c>
      <c r="BM317" s="217" t="s">
        <v>534</v>
      </c>
    </row>
    <row r="318" spans="1:65" s="2" customFormat="1" ht="21.75" customHeight="1">
      <c r="A318" s="35"/>
      <c r="B318" s="36"/>
      <c r="C318" s="263" t="s">
        <v>535</v>
      </c>
      <c r="D318" s="263" t="s">
        <v>339</v>
      </c>
      <c r="E318" s="264" t="s">
        <v>536</v>
      </c>
      <c r="F318" s="265" t="s">
        <v>1039</v>
      </c>
      <c r="G318" s="266" t="s">
        <v>192</v>
      </c>
      <c r="H318" s="267">
        <v>1</v>
      </c>
      <c r="I318" s="268"/>
      <c r="J318" s="269">
        <f t="shared" si="10"/>
        <v>0</v>
      </c>
      <c r="K318" s="270"/>
      <c r="L318" s="271"/>
      <c r="M318" s="272" t="s">
        <v>1</v>
      </c>
      <c r="N318" s="273" t="s">
        <v>46</v>
      </c>
      <c r="O318" s="72"/>
      <c r="P318" s="215">
        <f t="shared" si="11"/>
        <v>0</v>
      </c>
      <c r="Q318" s="215">
        <v>1.2999999999999999E-3</v>
      </c>
      <c r="R318" s="215">
        <f t="shared" si="12"/>
        <v>1.2999999999999999E-3</v>
      </c>
      <c r="S318" s="215">
        <v>0</v>
      </c>
      <c r="T318" s="216">
        <f t="shared" si="1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360</v>
      </c>
      <c r="AT318" s="217" t="s">
        <v>339</v>
      </c>
      <c r="AU318" s="217" t="s">
        <v>185</v>
      </c>
      <c r="AY318" s="18" t="s">
        <v>177</v>
      </c>
      <c r="BE318" s="218">
        <f t="shared" si="14"/>
        <v>0</v>
      </c>
      <c r="BF318" s="218">
        <f t="shared" si="15"/>
        <v>0</v>
      </c>
      <c r="BG318" s="218">
        <f t="shared" si="16"/>
        <v>0</v>
      </c>
      <c r="BH318" s="218">
        <f t="shared" si="17"/>
        <v>0</v>
      </c>
      <c r="BI318" s="218">
        <f t="shared" si="18"/>
        <v>0</v>
      </c>
      <c r="BJ318" s="18" t="s">
        <v>185</v>
      </c>
      <c r="BK318" s="218">
        <f t="shared" si="19"/>
        <v>0</v>
      </c>
      <c r="BL318" s="18" t="s">
        <v>263</v>
      </c>
      <c r="BM318" s="217" t="s">
        <v>538</v>
      </c>
    </row>
    <row r="319" spans="1:65" s="2" customFormat="1" ht="16.5" customHeight="1">
      <c r="A319" s="35"/>
      <c r="B319" s="36"/>
      <c r="C319" s="263" t="s">
        <v>539</v>
      </c>
      <c r="D319" s="263" t="s">
        <v>339</v>
      </c>
      <c r="E319" s="264" t="s">
        <v>540</v>
      </c>
      <c r="F319" s="265" t="s">
        <v>541</v>
      </c>
      <c r="G319" s="266" t="s">
        <v>192</v>
      </c>
      <c r="H319" s="267">
        <v>1</v>
      </c>
      <c r="I319" s="268"/>
      <c r="J319" s="269">
        <f t="shared" si="10"/>
        <v>0</v>
      </c>
      <c r="K319" s="270"/>
      <c r="L319" s="271"/>
      <c r="M319" s="272" t="s">
        <v>1</v>
      </c>
      <c r="N319" s="273" t="s">
        <v>46</v>
      </c>
      <c r="O319" s="72"/>
      <c r="P319" s="215">
        <f t="shared" si="11"/>
        <v>0</v>
      </c>
      <c r="Q319" s="215">
        <v>1.2999999999999999E-3</v>
      </c>
      <c r="R319" s="215">
        <f t="shared" si="12"/>
        <v>1.2999999999999999E-3</v>
      </c>
      <c r="S319" s="215">
        <v>0</v>
      </c>
      <c r="T319" s="216">
        <f t="shared" si="1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360</v>
      </c>
      <c r="AT319" s="217" t="s">
        <v>339</v>
      </c>
      <c r="AU319" s="217" t="s">
        <v>185</v>
      </c>
      <c r="AY319" s="18" t="s">
        <v>177</v>
      </c>
      <c r="BE319" s="218">
        <f t="shared" si="14"/>
        <v>0</v>
      </c>
      <c r="BF319" s="218">
        <f t="shared" si="15"/>
        <v>0</v>
      </c>
      <c r="BG319" s="218">
        <f t="shared" si="16"/>
        <v>0</v>
      </c>
      <c r="BH319" s="218">
        <f t="shared" si="17"/>
        <v>0</v>
      </c>
      <c r="BI319" s="218">
        <f t="shared" si="18"/>
        <v>0</v>
      </c>
      <c r="BJ319" s="18" t="s">
        <v>185</v>
      </c>
      <c r="BK319" s="218">
        <f t="shared" si="19"/>
        <v>0</v>
      </c>
      <c r="BL319" s="18" t="s">
        <v>263</v>
      </c>
      <c r="BM319" s="217" t="s">
        <v>542</v>
      </c>
    </row>
    <row r="320" spans="1:65" s="2" customFormat="1" ht="16.5" customHeight="1">
      <c r="A320" s="35"/>
      <c r="B320" s="36"/>
      <c r="C320" s="205" t="s">
        <v>543</v>
      </c>
      <c r="D320" s="205" t="s">
        <v>180</v>
      </c>
      <c r="E320" s="206" t="s">
        <v>544</v>
      </c>
      <c r="F320" s="207" t="s">
        <v>545</v>
      </c>
      <c r="G320" s="208" t="s">
        <v>525</v>
      </c>
      <c r="H320" s="209">
        <v>1</v>
      </c>
      <c r="I320" s="210"/>
      <c r="J320" s="211">
        <f t="shared" si="10"/>
        <v>0</v>
      </c>
      <c r="K320" s="212"/>
      <c r="L320" s="40"/>
      <c r="M320" s="213" t="s">
        <v>1</v>
      </c>
      <c r="N320" s="214" t="s">
        <v>46</v>
      </c>
      <c r="O320" s="72"/>
      <c r="P320" s="215">
        <f t="shared" si="11"/>
        <v>0</v>
      </c>
      <c r="Q320" s="215">
        <v>0</v>
      </c>
      <c r="R320" s="215">
        <f t="shared" si="12"/>
        <v>0</v>
      </c>
      <c r="S320" s="215">
        <v>1.9460000000000002E-2</v>
      </c>
      <c r="T320" s="216">
        <f t="shared" si="13"/>
        <v>1.9460000000000002E-2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263</v>
      </c>
      <c r="AT320" s="217" t="s">
        <v>180</v>
      </c>
      <c r="AU320" s="217" t="s">
        <v>185</v>
      </c>
      <c r="AY320" s="18" t="s">
        <v>177</v>
      </c>
      <c r="BE320" s="218">
        <f t="shared" si="14"/>
        <v>0</v>
      </c>
      <c r="BF320" s="218">
        <f t="shared" si="15"/>
        <v>0</v>
      </c>
      <c r="BG320" s="218">
        <f t="shared" si="16"/>
        <v>0</v>
      </c>
      <c r="BH320" s="218">
        <f t="shared" si="17"/>
        <v>0</v>
      </c>
      <c r="BI320" s="218">
        <f t="shared" si="18"/>
        <v>0</v>
      </c>
      <c r="BJ320" s="18" t="s">
        <v>185</v>
      </c>
      <c r="BK320" s="218">
        <f t="shared" si="19"/>
        <v>0</v>
      </c>
      <c r="BL320" s="18" t="s">
        <v>263</v>
      </c>
      <c r="BM320" s="217" t="s">
        <v>546</v>
      </c>
    </row>
    <row r="321" spans="1:65" s="2" customFormat="1" ht="21.75" customHeight="1">
      <c r="A321" s="35"/>
      <c r="B321" s="36"/>
      <c r="C321" s="205" t="s">
        <v>547</v>
      </c>
      <c r="D321" s="205" t="s">
        <v>180</v>
      </c>
      <c r="E321" s="206" t="s">
        <v>548</v>
      </c>
      <c r="F321" s="207" t="s">
        <v>549</v>
      </c>
      <c r="G321" s="208" t="s">
        <v>525</v>
      </c>
      <c r="H321" s="209">
        <v>1</v>
      </c>
      <c r="I321" s="210"/>
      <c r="J321" s="211">
        <f t="shared" si="10"/>
        <v>0</v>
      </c>
      <c r="K321" s="212"/>
      <c r="L321" s="40"/>
      <c r="M321" s="213" t="s">
        <v>1</v>
      </c>
      <c r="N321" s="214" t="s">
        <v>46</v>
      </c>
      <c r="O321" s="72"/>
      <c r="P321" s="215">
        <f t="shared" si="11"/>
        <v>0</v>
      </c>
      <c r="Q321" s="215">
        <v>1.0749999999999999E-2</v>
      </c>
      <c r="R321" s="215">
        <f t="shared" si="12"/>
        <v>1.0749999999999999E-2</v>
      </c>
      <c r="S321" s="215">
        <v>0</v>
      </c>
      <c r="T321" s="216">
        <f t="shared" si="1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263</v>
      </c>
      <c r="AT321" s="217" t="s">
        <v>180</v>
      </c>
      <c r="AU321" s="217" t="s">
        <v>185</v>
      </c>
      <c r="AY321" s="18" t="s">
        <v>177</v>
      </c>
      <c r="BE321" s="218">
        <f t="shared" si="14"/>
        <v>0</v>
      </c>
      <c r="BF321" s="218">
        <f t="shared" si="15"/>
        <v>0</v>
      </c>
      <c r="BG321" s="218">
        <f t="shared" si="16"/>
        <v>0</v>
      </c>
      <c r="BH321" s="218">
        <f t="shared" si="17"/>
        <v>0</v>
      </c>
      <c r="BI321" s="218">
        <f t="shared" si="18"/>
        <v>0</v>
      </c>
      <c r="BJ321" s="18" t="s">
        <v>185</v>
      </c>
      <c r="BK321" s="218">
        <f t="shared" si="19"/>
        <v>0</v>
      </c>
      <c r="BL321" s="18" t="s">
        <v>263</v>
      </c>
      <c r="BM321" s="217" t="s">
        <v>550</v>
      </c>
    </row>
    <row r="322" spans="1:65" s="2" customFormat="1" ht="21.75" customHeight="1">
      <c r="A322" s="35"/>
      <c r="B322" s="36"/>
      <c r="C322" s="205" t="s">
        <v>551</v>
      </c>
      <c r="D322" s="205" t="s">
        <v>180</v>
      </c>
      <c r="E322" s="206" t="s">
        <v>552</v>
      </c>
      <c r="F322" s="207" t="s">
        <v>553</v>
      </c>
      <c r="G322" s="208" t="s">
        <v>525</v>
      </c>
      <c r="H322" s="209">
        <v>1</v>
      </c>
      <c r="I322" s="210"/>
      <c r="J322" s="211">
        <f t="shared" si="10"/>
        <v>0</v>
      </c>
      <c r="K322" s="212"/>
      <c r="L322" s="40"/>
      <c r="M322" s="213" t="s">
        <v>1</v>
      </c>
      <c r="N322" s="214" t="s">
        <v>46</v>
      </c>
      <c r="O322" s="72"/>
      <c r="P322" s="215">
        <f t="shared" si="11"/>
        <v>0</v>
      </c>
      <c r="Q322" s="215">
        <v>1.8790000000000001E-2</v>
      </c>
      <c r="R322" s="215">
        <f t="shared" si="12"/>
        <v>1.8790000000000001E-2</v>
      </c>
      <c r="S322" s="215">
        <v>0</v>
      </c>
      <c r="T322" s="216">
        <f t="shared" si="1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263</v>
      </c>
      <c r="AT322" s="217" t="s">
        <v>180</v>
      </c>
      <c r="AU322" s="217" t="s">
        <v>185</v>
      </c>
      <c r="AY322" s="18" t="s">
        <v>177</v>
      </c>
      <c r="BE322" s="218">
        <f t="shared" si="14"/>
        <v>0</v>
      </c>
      <c r="BF322" s="218">
        <f t="shared" si="15"/>
        <v>0</v>
      </c>
      <c r="BG322" s="218">
        <f t="shared" si="16"/>
        <v>0</v>
      </c>
      <c r="BH322" s="218">
        <f t="shared" si="17"/>
        <v>0</v>
      </c>
      <c r="BI322" s="218">
        <f t="shared" si="18"/>
        <v>0</v>
      </c>
      <c r="BJ322" s="18" t="s">
        <v>185</v>
      </c>
      <c r="BK322" s="218">
        <f t="shared" si="19"/>
        <v>0</v>
      </c>
      <c r="BL322" s="18" t="s">
        <v>263</v>
      </c>
      <c r="BM322" s="217" t="s">
        <v>554</v>
      </c>
    </row>
    <row r="323" spans="1:65" s="2" customFormat="1" ht="21.75" customHeight="1">
      <c r="A323" s="35"/>
      <c r="B323" s="36"/>
      <c r="C323" s="263" t="s">
        <v>555</v>
      </c>
      <c r="D323" s="263" t="s">
        <v>339</v>
      </c>
      <c r="E323" s="264" t="s">
        <v>556</v>
      </c>
      <c r="F323" s="265" t="s">
        <v>557</v>
      </c>
      <c r="G323" s="266" t="s">
        <v>192</v>
      </c>
      <c r="H323" s="267">
        <v>1</v>
      </c>
      <c r="I323" s="268"/>
      <c r="J323" s="269">
        <f t="shared" si="10"/>
        <v>0</v>
      </c>
      <c r="K323" s="270"/>
      <c r="L323" s="271"/>
      <c r="M323" s="272" t="s">
        <v>1</v>
      </c>
      <c r="N323" s="273" t="s">
        <v>46</v>
      </c>
      <c r="O323" s="72"/>
      <c r="P323" s="215">
        <f t="shared" si="11"/>
        <v>0</v>
      </c>
      <c r="Q323" s="215">
        <v>1.2999999999999999E-2</v>
      </c>
      <c r="R323" s="215">
        <f t="shared" si="12"/>
        <v>1.2999999999999999E-2</v>
      </c>
      <c r="S323" s="215">
        <v>0</v>
      </c>
      <c r="T323" s="216">
        <f t="shared" si="1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360</v>
      </c>
      <c r="AT323" s="217" t="s">
        <v>339</v>
      </c>
      <c r="AU323" s="217" t="s">
        <v>185</v>
      </c>
      <c r="AY323" s="18" t="s">
        <v>177</v>
      </c>
      <c r="BE323" s="218">
        <f t="shared" si="14"/>
        <v>0</v>
      </c>
      <c r="BF323" s="218">
        <f t="shared" si="15"/>
        <v>0</v>
      </c>
      <c r="BG323" s="218">
        <f t="shared" si="16"/>
        <v>0</v>
      </c>
      <c r="BH323" s="218">
        <f t="shared" si="17"/>
        <v>0</v>
      </c>
      <c r="BI323" s="218">
        <f t="shared" si="18"/>
        <v>0</v>
      </c>
      <c r="BJ323" s="18" t="s">
        <v>185</v>
      </c>
      <c r="BK323" s="218">
        <f t="shared" si="19"/>
        <v>0</v>
      </c>
      <c r="BL323" s="18" t="s">
        <v>263</v>
      </c>
      <c r="BM323" s="217" t="s">
        <v>558</v>
      </c>
    </row>
    <row r="324" spans="1:65" s="2" customFormat="1" ht="16.5" customHeight="1">
      <c r="A324" s="35"/>
      <c r="B324" s="36"/>
      <c r="C324" s="205" t="s">
        <v>559</v>
      </c>
      <c r="D324" s="205" t="s">
        <v>180</v>
      </c>
      <c r="E324" s="206" t="s">
        <v>560</v>
      </c>
      <c r="F324" s="207" t="s">
        <v>561</v>
      </c>
      <c r="G324" s="208" t="s">
        <v>525</v>
      </c>
      <c r="H324" s="209">
        <v>1</v>
      </c>
      <c r="I324" s="210"/>
      <c r="J324" s="211">
        <f t="shared" si="10"/>
        <v>0</v>
      </c>
      <c r="K324" s="212"/>
      <c r="L324" s="40"/>
      <c r="M324" s="213" t="s">
        <v>1</v>
      </c>
      <c r="N324" s="214" t="s">
        <v>46</v>
      </c>
      <c r="O324" s="72"/>
      <c r="P324" s="215">
        <f t="shared" si="11"/>
        <v>0</v>
      </c>
      <c r="Q324" s="215">
        <v>0</v>
      </c>
      <c r="R324" s="215">
        <f t="shared" si="12"/>
        <v>0</v>
      </c>
      <c r="S324" s="215">
        <v>3.2899999999999999E-2</v>
      </c>
      <c r="T324" s="216">
        <f t="shared" si="13"/>
        <v>3.2899999999999999E-2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263</v>
      </c>
      <c r="AT324" s="217" t="s">
        <v>180</v>
      </c>
      <c r="AU324" s="217" t="s">
        <v>185</v>
      </c>
      <c r="AY324" s="18" t="s">
        <v>177</v>
      </c>
      <c r="BE324" s="218">
        <f t="shared" si="14"/>
        <v>0</v>
      </c>
      <c r="BF324" s="218">
        <f t="shared" si="15"/>
        <v>0</v>
      </c>
      <c r="BG324" s="218">
        <f t="shared" si="16"/>
        <v>0</v>
      </c>
      <c r="BH324" s="218">
        <f t="shared" si="17"/>
        <v>0</v>
      </c>
      <c r="BI324" s="218">
        <f t="shared" si="18"/>
        <v>0</v>
      </c>
      <c r="BJ324" s="18" t="s">
        <v>185</v>
      </c>
      <c r="BK324" s="218">
        <f t="shared" si="19"/>
        <v>0</v>
      </c>
      <c r="BL324" s="18" t="s">
        <v>263</v>
      </c>
      <c r="BM324" s="217" t="s">
        <v>562</v>
      </c>
    </row>
    <row r="325" spans="1:65" s="2" customFormat="1" ht="21.75" customHeight="1">
      <c r="A325" s="35"/>
      <c r="B325" s="36"/>
      <c r="C325" s="205" t="s">
        <v>563</v>
      </c>
      <c r="D325" s="205" t="s">
        <v>180</v>
      </c>
      <c r="E325" s="206" t="s">
        <v>564</v>
      </c>
      <c r="F325" s="207" t="s">
        <v>565</v>
      </c>
      <c r="G325" s="208" t="s">
        <v>525</v>
      </c>
      <c r="H325" s="209">
        <v>1</v>
      </c>
      <c r="I325" s="210"/>
      <c r="J325" s="211">
        <f t="shared" si="10"/>
        <v>0</v>
      </c>
      <c r="K325" s="212"/>
      <c r="L325" s="40"/>
      <c r="M325" s="213" t="s">
        <v>1</v>
      </c>
      <c r="N325" s="214" t="s">
        <v>46</v>
      </c>
      <c r="O325" s="72"/>
      <c r="P325" s="215">
        <f t="shared" si="11"/>
        <v>0</v>
      </c>
      <c r="Q325" s="215">
        <v>1.1000000000000001E-3</v>
      </c>
      <c r="R325" s="215">
        <f t="shared" si="12"/>
        <v>1.1000000000000001E-3</v>
      </c>
      <c r="S325" s="215">
        <v>0</v>
      </c>
      <c r="T325" s="216">
        <f t="shared" si="1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263</v>
      </c>
      <c r="AT325" s="217" t="s">
        <v>180</v>
      </c>
      <c r="AU325" s="217" t="s">
        <v>185</v>
      </c>
      <c r="AY325" s="18" t="s">
        <v>177</v>
      </c>
      <c r="BE325" s="218">
        <f t="shared" si="14"/>
        <v>0</v>
      </c>
      <c r="BF325" s="218">
        <f t="shared" si="15"/>
        <v>0</v>
      </c>
      <c r="BG325" s="218">
        <f t="shared" si="16"/>
        <v>0</v>
      </c>
      <c r="BH325" s="218">
        <f t="shared" si="17"/>
        <v>0</v>
      </c>
      <c r="BI325" s="218">
        <f t="shared" si="18"/>
        <v>0</v>
      </c>
      <c r="BJ325" s="18" t="s">
        <v>185</v>
      </c>
      <c r="BK325" s="218">
        <f t="shared" si="19"/>
        <v>0</v>
      </c>
      <c r="BL325" s="18" t="s">
        <v>263</v>
      </c>
      <c r="BM325" s="217" t="s">
        <v>566</v>
      </c>
    </row>
    <row r="326" spans="1:65" s="2" customFormat="1" ht="21.75" customHeight="1">
      <c r="A326" s="35"/>
      <c r="B326" s="36"/>
      <c r="C326" s="205" t="s">
        <v>567</v>
      </c>
      <c r="D326" s="205" t="s">
        <v>180</v>
      </c>
      <c r="E326" s="206" t="s">
        <v>568</v>
      </c>
      <c r="F326" s="207" t="s">
        <v>569</v>
      </c>
      <c r="G326" s="208" t="s">
        <v>525</v>
      </c>
      <c r="H326" s="209">
        <v>3</v>
      </c>
      <c r="I326" s="210"/>
      <c r="J326" s="211">
        <f t="shared" si="10"/>
        <v>0</v>
      </c>
      <c r="K326" s="212"/>
      <c r="L326" s="40"/>
      <c r="M326" s="213" t="s">
        <v>1</v>
      </c>
      <c r="N326" s="214" t="s">
        <v>46</v>
      </c>
      <c r="O326" s="72"/>
      <c r="P326" s="215">
        <f t="shared" si="11"/>
        <v>0</v>
      </c>
      <c r="Q326" s="215">
        <v>8.0000000000000004E-4</v>
      </c>
      <c r="R326" s="215">
        <f t="shared" si="12"/>
        <v>2.4000000000000002E-3</v>
      </c>
      <c r="S326" s="215">
        <v>0</v>
      </c>
      <c r="T326" s="216">
        <f t="shared" si="1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263</v>
      </c>
      <c r="AT326" s="217" t="s">
        <v>180</v>
      </c>
      <c r="AU326" s="217" t="s">
        <v>185</v>
      </c>
      <c r="AY326" s="18" t="s">
        <v>177</v>
      </c>
      <c r="BE326" s="218">
        <f t="shared" si="14"/>
        <v>0</v>
      </c>
      <c r="BF326" s="218">
        <f t="shared" si="15"/>
        <v>0</v>
      </c>
      <c r="BG326" s="218">
        <f t="shared" si="16"/>
        <v>0</v>
      </c>
      <c r="BH326" s="218">
        <f t="shared" si="17"/>
        <v>0</v>
      </c>
      <c r="BI326" s="218">
        <f t="shared" si="18"/>
        <v>0</v>
      </c>
      <c r="BJ326" s="18" t="s">
        <v>185</v>
      </c>
      <c r="BK326" s="218">
        <f t="shared" si="19"/>
        <v>0</v>
      </c>
      <c r="BL326" s="18" t="s">
        <v>263</v>
      </c>
      <c r="BM326" s="217" t="s">
        <v>570</v>
      </c>
    </row>
    <row r="327" spans="1:65" s="2" customFormat="1" ht="21.75" customHeight="1">
      <c r="A327" s="35"/>
      <c r="B327" s="36"/>
      <c r="C327" s="205" t="s">
        <v>571</v>
      </c>
      <c r="D327" s="205" t="s">
        <v>180</v>
      </c>
      <c r="E327" s="206" t="s">
        <v>572</v>
      </c>
      <c r="F327" s="207" t="s">
        <v>573</v>
      </c>
      <c r="G327" s="208" t="s">
        <v>525</v>
      </c>
      <c r="H327" s="209">
        <v>1</v>
      </c>
      <c r="I327" s="210"/>
      <c r="J327" s="211">
        <f t="shared" si="10"/>
        <v>0</v>
      </c>
      <c r="K327" s="212"/>
      <c r="L327" s="40"/>
      <c r="M327" s="213" t="s">
        <v>1</v>
      </c>
      <c r="N327" s="214" t="s">
        <v>46</v>
      </c>
      <c r="O327" s="72"/>
      <c r="P327" s="215">
        <f t="shared" si="11"/>
        <v>0</v>
      </c>
      <c r="Q327" s="215">
        <v>8.4999999999999995E-4</v>
      </c>
      <c r="R327" s="215">
        <f t="shared" si="12"/>
        <v>8.4999999999999995E-4</v>
      </c>
      <c r="S327" s="215">
        <v>0</v>
      </c>
      <c r="T327" s="216">
        <f t="shared" si="1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263</v>
      </c>
      <c r="AT327" s="217" t="s">
        <v>180</v>
      </c>
      <c r="AU327" s="217" t="s">
        <v>185</v>
      </c>
      <c r="AY327" s="18" t="s">
        <v>177</v>
      </c>
      <c r="BE327" s="218">
        <f t="shared" si="14"/>
        <v>0</v>
      </c>
      <c r="BF327" s="218">
        <f t="shared" si="15"/>
        <v>0</v>
      </c>
      <c r="BG327" s="218">
        <f t="shared" si="16"/>
        <v>0</v>
      </c>
      <c r="BH327" s="218">
        <f t="shared" si="17"/>
        <v>0</v>
      </c>
      <c r="BI327" s="218">
        <f t="shared" si="18"/>
        <v>0</v>
      </c>
      <c r="BJ327" s="18" t="s">
        <v>185</v>
      </c>
      <c r="BK327" s="218">
        <f t="shared" si="19"/>
        <v>0</v>
      </c>
      <c r="BL327" s="18" t="s">
        <v>263</v>
      </c>
      <c r="BM327" s="217" t="s">
        <v>574</v>
      </c>
    </row>
    <row r="328" spans="1:65" s="2" customFormat="1" ht="16.5" customHeight="1">
      <c r="A328" s="35"/>
      <c r="B328" s="36"/>
      <c r="C328" s="205" t="s">
        <v>575</v>
      </c>
      <c r="D328" s="205" t="s">
        <v>180</v>
      </c>
      <c r="E328" s="206" t="s">
        <v>576</v>
      </c>
      <c r="F328" s="207" t="s">
        <v>577</v>
      </c>
      <c r="G328" s="208" t="s">
        <v>192</v>
      </c>
      <c r="H328" s="209">
        <v>1</v>
      </c>
      <c r="I328" s="210"/>
      <c r="J328" s="211">
        <f t="shared" si="10"/>
        <v>0</v>
      </c>
      <c r="K328" s="212"/>
      <c r="L328" s="40"/>
      <c r="M328" s="213" t="s">
        <v>1</v>
      </c>
      <c r="N328" s="214" t="s">
        <v>46</v>
      </c>
      <c r="O328" s="72"/>
      <c r="P328" s="215">
        <f t="shared" si="11"/>
        <v>0</v>
      </c>
      <c r="Q328" s="215">
        <v>0</v>
      </c>
      <c r="R328" s="215">
        <f t="shared" si="12"/>
        <v>0</v>
      </c>
      <c r="S328" s="215">
        <v>0</v>
      </c>
      <c r="T328" s="216">
        <f t="shared" si="1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263</v>
      </c>
      <c r="AT328" s="217" t="s">
        <v>180</v>
      </c>
      <c r="AU328" s="217" t="s">
        <v>185</v>
      </c>
      <c r="AY328" s="18" t="s">
        <v>177</v>
      </c>
      <c r="BE328" s="218">
        <f t="shared" si="14"/>
        <v>0</v>
      </c>
      <c r="BF328" s="218">
        <f t="shared" si="15"/>
        <v>0</v>
      </c>
      <c r="BG328" s="218">
        <f t="shared" si="16"/>
        <v>0</v>
      </c>
      <c r="BH328" s="218">
        <f t="shared" si="17"/>
        <v>0</v>
      </c>
      <c r="BI328" s="218">
        <f t="shared" si="18"/>
        <v>0</v>
      </c>
      <c r="BJ328" s="18" t="s">
        <v>185</v>
      </c>
      <c r="BK328" s="218">
        <f t="shared" si="19"/>
        <v>0</v>
      </c>
      <c r="BL328" s="18" t="s">
        <v>263</v>
      </c>
      <c r="BM328" s="217" t="s">
        <v>578</v>
      </c>
    </row>
    <row r="329" spans="1:65" s="2" customFormat="1" ht="16.5" customHeight="1">
      <c r="A329" s="35"/>
      <c r="B329" s="36"/>
      <c r="C329" s="205" t="s">
        <v>579</v>
      </c>
      <c r="D329" s="205" t="s">
        <v>180</v>
      </c>
      <c r="E329" s="206" t="s">
        <v>580</v>
      </c>
      <c r="F329" s="207" t="s">
        <v>581</v>
      </c>
      <c r="G329" s="208" t="s">
        <v>525</v>
      </c>
      <c r="H329" s="209">
        <v>1</v>
      </c>
      <c r="I329" s="210"/>
      <c r="J329" s="211">
        <f t="shared" si="10"/>
        <v>0</v>
      </c>
      <c r="K329" s="212"/>
      <c r="L329" s="40"/>
      <c r="M329" s="213" t="s">
        <v>1</v>
      </c>
      <c r="N329" s="214" t="s">
        <v>46</v>
      </c>
      <c r="O329" s="72"/>
      <c r="P329" s="215">
        <f t="shared" si="11"/>
        <v>0</v>
      </c>
      <c r="Q329" s="215">
        <v>1.8400000000000001E-3</v>
      </c>
      <c r="R329" s="215">
        <f t="shared" si="12"/>
        <v>1.8400000000000001E-3</v>
      </c>
      <c r="S329" s="215">
        <v>0</v>
      </c>
      <c r="T329" s="216">
        <f t="shared" si="1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263</v>
      </c>
      <c r="AT329" s="217" t="s">
        <v>180</v>
      </c>
      <c r="AU329" s="217" t="s">
        <v>185</v>
      </c>
      <c r="AY329" s="18" t="s">
        <v>177</v>
      </c>
      <c r="BE329" s="218">
        <f t="shared" si="14"/>
        <v>0</v>
      </c>
      <c r="BF329" s="218">
        <f t="shared" si="15"/>
        <v>0</v>
      </c>
      <c r="BG329" s="218">
        <f t="shared" si="16"/>
        <v>0</v>
      </c>
      <c r="BH329" s="218">
        <f t="shared" si="17"/>
        <v>0</v>
      </c>
      <c r="BI329" s="218">
        <f t="shared" si="18"/>
        <v>0</v>
      </c>
      <c r="BJ329" s="18" t="s">
        <v>185</v>
      </c>
      <c r="BK329" s="218">
        <f t="shared" si="19"/>
        <v>0</v>
      </c>
      <c r="BL329" s="18" t="s">
        <v>263</v>
      </c>
      <c r="BM329" s="217" t="s">
        <v>582</v>
      </c>
    </row>
    <row r="330" spans="1:65" s="2" customFormat="1" ht="21.75" customHeight="1">
      <c r="A330" s="35"/>
      <c r="B330" s="36"/>
      <c r="C330" s="205" t="s">
        <v>583</v>
      </c>
      <c r="D330" s="205" t="s">
        <v>180</v>
      </c>
      <c r="E330" s="206" t="s">
        <v>584</v>
      </c>
      <c r="F330" s="207" t="s">
        <v>585</v>
      </c>
      <c r="G330" s="208" t="s">
        <v>525</v>
      </c>
      <c r="H330" s="209">
        <v>1</v>
      </c>
      <c r="I330" s="210"/>
      <c r="J330" s="211">
        <f t="shared" si="10"/>
        <v>0</v>
      </c>
      <c r="K330" s="212"/>
      <c r="L330" s="40"/>
      <c r="M330" s="213" t="s">
        <v>1</v>
      </c>
      <c r="N330" s="214" t="s">
        <v>46</v>
      </c>
      <c r="O330" s="72"/>
      <c r="P330" s="215">
        <f t="shared" si="11"/>
        <v>0</v>
      </c>
      <c r="Q330" s="215">
        <v>1.8400000000000001E-3</v>
      </c>
      <c r="R330" s="215">
        <f t="shared" si="12"/>
        <v>1.8400000000000001E-3</v>
      </c>
      <c r="S330" s="215">
        <v>0</v>
      </c>
      <c r="T330" s="216">
        <f t="shared" si="1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263</v>
      </c>
      <c r="AT330" s="217" t="s">
        <v>180</v>
      </c>
      <c r="AU330" s="217" t="s">
        <v>185</v>
      </c>
      <c r="AY330" s="18" t="s">
        <v>177</v>
      </c>
      <c r="BE330" s="218">
        <f t="shared" si="14"/>
        <v>0</v>
      </c>
      <c r="BF330" s="218">
        <f t="shared" si="15"/>
        <v>0</v>
      </c>
      <c r="BG330" s="218">
        <f t="shared" si="16"/>
        <v>0</v>
      </c>
      <c r="BH330" s="218">
        <f t="shared" si="17"/>
        <v>0</v>
      </c>
      <c r="BI330" s="218">
        <f t="shared" si="18"/>
        <v>0</v>
      </c>
      <c r="BJ330" s="18" t="s">
        <v>185</v>
      </c>
      <c r="BK330" s="218">
        <f t="shared" si="19"/>
        <v>0</v>
      </c>
      <c r="BL330" s="18" t="s">
        <v>263</v>
      </c>
      <c r="BM330" s="217" t="s">
        <v>586</v>
      </c>
    </row>
    <row r="331" spans="1:65" s="2" customFormat="1" ht="21.75" customHeight="1">
      <c r="A331" s="35"/>
      <c r="B331" s="36"/>
      <c r="C331" s="205" t="s">
        <v>587</v>
      </c>
      <c r="D331" s="205" t="s">
        <v>180</v>
      </c>
      <c r="E331" s="206" t="s">
        <v>588</v>
      </c>
      <c r="F331" s="207" t="s">
        <v>589</v>
      </c>
      <c r="G331" s="208" t="s">
        <v>426</v>
      </c>
      <c r="H331" s="274"/>
      <c r="I331" s="210"/>
      <c r="J331" s="211">
        <f t="shared" si="10"/>
        <v>0</v>
      </c>
      <c r="K331" s="212"/>
      <c r="L331" s="40"/>
      <c r="M331" s="213" t="s">
        <v>1</v>
      </c>
      <c r="N331" s="214" t="s">
        <v>46</v>
      </c>
      <c r="O331" s="72"/>
      <c r="P331" s="215">
        <f t="shared" si="11"/>
        <v>0</v>
      </c>
      <c r="Q331" s="215">
        <v>0</v>
      </c>
      <c r="R331" s="215">
        <f t="shared" si="12"/>
        <v>0</v>
      </c>
      <c r="S331" s="215">
        <v>0</v>
      </c>
      <c r="T331" s="216">
        <f t="shared" si="1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263</v>
      </c>
      <c r="AT331" s="217" t="s">
        <v>180</v>
      </c>
      <c r="AU331" s="217" t="s">
        <v>185</v>
      </c>
      <c r="AY331" s="18" t="s">
        <v>177</v>
      </c>
      <c r="BE331" s="218">
        <f t="shared" si="14"/>
        <v>0</v>
      </c>
      <c r="BF331" s="218">
        <f t="shared" si="15"/>
        <v>0</v>
      </c>
      <c r="BG331" s="218">
        <f t="shared" si="16"/>
        <v>0</v>
      </c>
      <c r="BH331" s="218">
        <f t="shared" si="17"/>
        <v>0</v>
      </c>
      <c r="BI331" s="218">
        <f t="shared" si="18"/>
        <v>0</v>
      </c>
      <c r="BJ331" s="18" t="s">
        <v>185</v>
      </c>
      <c r="BK331" s="218">
        <f t="shared" si="19"/>
        <v>0</v>
      </c>
      <c r="BL331" s="18" t="s">
        <v>263</v>
      </c>
      <c r="BM331" s="217" t="s">
        <v>590</v>
      </c>
    </row>
    <row r="332" spans="1:65" s="12" customFormat="1" ht="22.8" customHeight="1">
      <c r="B332" s="189"/>
      <c r="C332" s="190"/>
      <c r="D332" s="191" t="s">
        <v>79</v>
      </c>
      <c r="E332" s="203" t="s">
        <v>591</v>
      </c>
      <c r="F332" s="203" t="s">
        <v>592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P333</f>
        <v>0</v>
      </c>
      <c r="Q332" s="197"/>
      <c r="R332" s="198">
        <f>R333</f>
        <v>1.0399999999999999E-3</v>
      </c>
      <c r="S332" s="197"/>
      <c r="T332" s="199">
        <f>T333</f>
        <v>0</v>
      </c>
      <c r="AR332" s="200" t="s">
        <v>185</v>
      </c>
      <c r="AT332" s="201" t="s">
        <v>79</v>
      </c>
      <c r="AU332" s="201" t="s">
        <v>88</v>
      </c>
      <c r="AY332" s="200" t="s">
        <v>177</v>
      </c>
      <c r="BK332" s="202">
        <f>BK333</f>
        <v>0</v>
      </c>
    </row>
    <row r="333" spans="1:65" s="2" customFormat="1" ht="21.75" customHeight="1">
      <c r="A333" s="35"/>
      <c r="B333" s="36"/>
      <c r="C333" s="205" t="s">
        <v>593</v>
      </c>
      <c r="D333" s="205" t="s">
        <v>180</v>
      </c>
      <c r="E333" s="206" t="s">
        <v>594</v>
      </c>
      <c r="F333" s="207" t="s">
        <v>595</v>
      </c>
      <c r="G333" s="208" t="s">
        <v>192</v>
      </c>
      <c r="H333" s="209">
        <v>1</v>
      </c>
      <c r="I333" s="210"/>
      <c r="J333" s="211">
        <f>ROUND(I333*H333,2)</f>
        <v>0</v>
      </c>
      <c r="K333" s="212"/>
      <c r="L333" s="40"/>
      <c r="M333" s="213" t="s">
        <v>1</v>
      </c>
      <c r="N333" s="214" t="s">
        <v>46</v>
      </c>
      <c r="O333" s="72"/>
      <c r="P333" s="215">
        <f>O333*H333</f>
        <v>0</v>
      </c>
      <c r="Q333" s="215">
        <v>1.0399999999999999E-3</v>
      </c>
      <c r="R333" s="215">
        <f>Q333*H333</f>
        <v>1.0399999999999999E-3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263</v>
      </c>
      <c r="AT333" s="217" t="s">
        <v>180</v>
      </c>
      <c r="AU333" s="217" t="s">
        <v>185</v>
      </c>
      <c r="AY333" s="18" t="s">
        <v>177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185</v>
      </c>
      <c r="BK333" s="218">
        <f>ROUND(I333*H333,2)</f>
        <v>0</v>
      </c>
      <c r="BL333" s="18" t="s">
        <v>263</v>
      </c>
      <c r="BM333" s="217" t="s">
        <v>596</v>
      </c>
    </row>
    <row r="334" spans="1:65" s="12" customFormat="1" ht="22.8" customHeight="1">
      <c r="B334" s="189"/>
      <c r="C334" s="190"/>
      <c r="D334" s="191" t="s">
        <v>79</v>
      </c>
      <c r="E334" s="203" t="s">
        <v>597</v>
      </c>
      <c r="F334" s="203" t="s">
        <v>598</v>
      </c>
      <c r="G334" s="190"/>
      <c r="H334" s="190"/>
      <c r="I334" s="193"/>
      <c r="J334" s="204">
        <f>BK334</f>
        <v>0</v>
      </c>
      <c r="K334" s="190"/>
      <c r="L334" s="195"/>
      <c r="M334" s="196"/>
      <c r="N334" s="197"/>
      <c r="O334" s="197"/>
      <c r="P334" s="198">
        <f>SUM(P335:P342)</f>
        <v>0</v>
      </c>
      <c r="Q334" s="197"/>
      <c r="R334" s="198">
        <f>SUM(R335:R342)</f>
        <v>7.5060000000000005E-3</v>
      </c>
      <c r="S334" s="197"/>
      <c r="T334" s="199">
        <f>SUM(T335:T342)</f>
        <v>0.12852000000000002</v>
      </c>
      <c r="AR334" s="200" t="s">
        <v>185</v>
      </c>
      <c r="AT334" s="201" t="s">
        <v>79</v>
      </c>
      <c r="AU334" s="201" t="s">
        <v>88</v>
      </c>
      <c r="AY334" s="200" t="s">
        <v>177</v>
      </c>
      <c r="BK334" s="202">
        <f>SUM(BK335:BK342)</f>
        <v>0</v>
      </c>
    </row>
    <row r="335" spans="1:65" s="2" customFormat="1" ht="16.5" customHeight="1">
      <c r="A335" s="35"/>
      <c r="B335" s="36"/>
      <c r="C335" s="205" t="s">
        <v>599</v>
      </c>
      <c r="D335" s="205" t="s">
        <v>180</v>
      </c>
      <c r="E335" s="206" t="s">
        <v>600</v>
      </c>
      <c r="F335" s="207" t="s">
        <v>601</v>
      </c>
      <c r="G335" s="208" t="s">
        <v>210</v>
      </c>
      <c r="H335" s="209">
        <v>5.4</v>
      </c>
      <c r="I335" s="210"/>
      <c r="J335" s="211">
        <f>ROUND(I335*H335,2)</f>
        <v>0</v>
      </c>
      <c r="K335" s="212"/>
      <c r="L335" s="40"/>
      <c r="M335" s="213" t="s">
        <v>1</v>
      </c>
      <c r="N335" s="214" t="s">
        <v>46</v>
      </c>
      <c r="O335" s="72"/>
      <c r="P335" s="215">
        <f>O335*H335</f>
        <v>0</v>
      </c>
      <c r="Q335" s="215">
        <v>0</v>
      </c>
      <c r="R335" s="215">
        <f>Q335*H335</f>
        <v>0</v>
      </c>
      <c r="S335" s="215">
        <v>2.3800000000000002E-2</v>
      </c>
      <c r="T335" s="216">
        <f>S335*H335</f>
        <v>0.12852000000000002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263</v>
      </c>
      <c r="AT335" s="217" t="s">
        <v>180</v>
      </c>
      <c r="AU335" s="217" t="s">
        <v>185</v>
      </c>
      <c r="AY335" s="18" t="s">
        <v>177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185</v>
      </c>
      <c r="BK335" s="218">
        <f>ROUND(I335*H335,2)</f>
        <v>0</v>
      </c>
      <c r="BL335" s="18" t="s">
        <v>263</v>
      </c>
      <c r="BM335" s="217" t="s">
        <v>602</v>
      </c>
    </row>
    <row r="336" spans="1:65" s="14" customFormat="1" ht="10.199999999999999">
      <c r="B336" s="230"/>
      <c r="C336" s="231"/>
      <c r="D336" s="221" t="s">
        <v>187</v>
      </c>
      <c r="E336" s="232" t="s">
        <v>1</v>
      </c>
      <c r="F336" s="233" t="s">
        <v>603</v>
      </c>
      <c r="G336" s="231"/>
      <c r="H336" s="234">
        <v>5.4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187</v>
      </c>
      <c r="AU336" s="240" t="s">
        <v>185</v>
      </c>
      <c r="AV336" s="14" t="s">
        <v>185</v>
      </c>
      <c r="AW336" s="14" t="s">
        <v>36</v>
      </c>
      <c r="AX336" s="14" t="s">
        <v>88</v>
      </c>
      <c r="AY336" s="240" t="s">
        <v>177</v>
      </c>
    </row>
    <row r="337" spans="1:65" s="2" customFormat="1" ht="16.5" customHeight="1">
      <c r="A337" s="35"/>
      <c r="B337" s="36"/>
      <c r="C337" s="205" t="s">
        <v>604</v>
      </c>
      <c r="D337" s="205" t="s">
        <v>180</v>
      </c>
      <c r="E337" s="206" t="s">
        <v>605</v>
      </c>
      <c r="F337" s="207" t="s">
        <v>606</v>
      </c>
      <c r="G337" s="208" t="s">
        <v>210</v>
      </c>
      <c r="H337" s="209">
        <v>5.4</v>
      </c>
      <c r="I337" s="210"/>
      <c r="J337" s="211">
        <f>ROUND(I337*H337,2)</f>
        <v>0</v>
      </c>
      <c r="K337" s="212"/>
      <c r="L337" s="40"/>
      <c r="M337" s="213" t="s">
        <v>1</v>
      </c>
      <c r="N337" s="214" t="s">
        <v>46</v>
      </c>
      <c r="O337" s="72"/>
      <c r="P337" s="215">
        <f>O337*H337</f>
        <v>0</v>
      </c>
      <c r="Q337" s="215">
        <v>1.39E-3</v>
      </c>
      <c r="R337" s="215">
        <f>Q337*H337</f>
        <v>7.5060000000000005E-3</v>
      </c>
      <c r="S337" s="215">
        <v>0</v>
      </c>
      <c r="T337" s="21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263</v>
      </c>
      <c r="AT337" s="217" t="s">
        <v>180</v>
      </c>
      <c r="AU337" s="217" t="s">
        <v>185</v>
      </c>
      <c r="AY337" s="18" t="s">
        <v>177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185</v>
      </c>
      <c r="BK337" s="218">
        <f>ROUND(I337*H337,2)</f>
        <v>0</v>
      </c>
      <c r="BL337" s="18" t="s">
        <v>263</v>
      </c>
      <c r="BM337" s="217" t="s">
        <v>607</v>
      </c>
    </row>
    <row r="338" spans="1:65" s="14" customFormat="1" ht="10.199999999999999">
      <c r="B338" s="230"/>
      <c r="C338" s="231"/>
      <c r="D338" s="221" t="s">
        <v>187</v>
      </c>
      <c r="E338" s="232" t="s">
        <v>1</v>
      </c>
      <c r="F338" s="233" t="s">
        <v>608</v>
      </c>
      <c r="G338" s="231"/>
      <c r="H338" s="234">
        <v>5.4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187</v>
      </c>
      <c r="AU338" s="240" t="s">
        <v>185</v>
      </c>
      <c r="AV338" s="14" t="s">
        <v>185</v>
      </c>
      <c r="AW338" s="14" t="s">
        <v>36</v>
      </c>
      <c r="AX338" s="14" t="s">
        <v>88</v>
      </c>
      <c r="AY338" s="240" t="s">
        <v>177</v>
      </c>
    </row>
    <row r="339" spans="1:65" s="2" customFormat="1" ht="16.5" customHeight="1">
      <c r="A339" s="35"/>
      <c r="B339" s="36"/>
      <c r="C339" s="205" t="s">
        <v>609</v>
      </c>
      <c r="D339" s="205" t="s">
        <v>180</v>
      </c>
      <c r="E339" s="206" t="s">
        <v>610</v>
      </c>
      <c r="F339" s="207" t="s">
        <v>611</v>
      </c>
      <c r="G339" s="208" t="s">
        <v>210</v>
      </c>
      <c r="H339" s="209">
        <v>5.4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46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263</v>
      </c>
      <c r="AT339" s="217" t="s">
        <v>180</v>
      </c>
      <c r="AU339" s="217" t="s">
        <v>185</v>
      </c>
      <c r="AY339" s="18" t="s">
        <v>177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185</v>
      </c>
      <c r="BK339" s="218">
        <f>ROUND(I339*H339,2)</f>
        <v>0</v>
      </c>
      <c r="BL339" s="18" t="s">
        <v>263</v>
      </c>
      <c r="BM339" s="217" t="s">
        <v>612</v>
      </c>
    </row>
    <row r="340" spans="1:65" s="14" customFormat="1" ht="10.199999999999999">
      <c r="B340" s="230"/>
      <c r="C340" s="231"/>
      <c r="D340" s="221" t="s">
        <v>187</v>
      </c>
      <c r="E340" s="232" t="s">
        <v>1</v>
      </c>
      <c r="F340" s="233" t="s">
        <v>608</v>
      </c>
      <c r="G340" s="231"/>
      <c r="H340" s="234">
        <v>5.4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187</v>
      </c>
      <c r="AU340" s="240" t="s">
        <v>185</v>
      </c>
      <c r="AV340" s="14" t="s">
        <v>185</v>
      </c>
      <c r="AW340" s="14" t="s">
        <v>36</v>
      </c>
      <c r="AX340" s="14" t="s">
        <v>88</v>
      </c>
      <c r="AY340" s="240" t="s">
        <v>177</v>
      </c>
    </row>
    <row r="341" spans="1:65" s="2" customFormat="1" ht="21.75" customHeight="1">
      <c r="A341" s="35"/>
      <c r="B341" s="36"/>
      <c r="C341" s="205" t="s">
        <v>613</v>
      </c>
      <c r="D341" s="205" t="s">
        <v>180</v>
      </c>
      <c r="E341" s="206" t="s">
        <v>614</v>
      </c>
      <c r="F341" s="207" t="s">
        <v>615</v>
      </c>
      <c r="G341" s="208" t="s">
        <v>371</v>
      </c>
      <c r="H341" s="209">
        <v>1</v>
      </c>
      <c r="I341" s="210"/>
      <c r="J341" s="211">
        <f>ROUND(I341*H341,2)</f>
        <v>0</v>
      </c>
      <c r="K341" s="212"/>
      <c r="L341" s="40"/>
      <c r="M341" s="213" t="s">
        <v>1</v>
      </c>
      <c r="N341" s="214" t="s">
        <v>46</v>
      </c>
      <c r="O341" s="72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263</v>
      </c>
      <c r="AT341" s="217" t="s">
        <v>180</v>
      </c>
      <c r="AU341" s="217" t="s">
        <v>185</v>
      </c>
      <c r="AY341" s="18" t="s">
        <v>177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185</v>
      </c>
      <c r="BK341" s="218">
        <f>ROUND(I341*H341,2)</f>
        <v>0</v>
      </c>
      <c r="BL341" s="18" t="s">
        <v>263</v>
      </c>
      <c r="BM341" s="217" t="s">
        <v>616</v>
      </c>
    </row>
    <row r="342" spans="1:65" s="2" customFormat="1" ht="21.75" customHeight="1">
      <c r="A342" s="35"/>
      <c r="B342" s="36"/>
      <c r="C342" s="205" t="s">
        <v>617</v>
      </c>
      <c r="D342" s="205" t="s">
        <v>180</v>
      </c>
      <c r="E342" s="206" t="s">
        <v>618</v>
      </c>
      <c r="F342" s="207" t="s">
        <v>619</v>
      </c>
      <c r="G342" s="208" t="s">
        <v>426</v>
      </c>
      <c r="H342" s="274"/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46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263</v>
      </c>
      <c r="AT342" s="217" t="s">
        <v>180</v>
      </c>
      <c r="AU342" s="217" t="s">
        <v>185</v>
      </c>
      <c r="AY342" s="18" t="s">
        <v>177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185</v>
      </c>
      <c r="BK342" s="218">
        <f>ROUND(I342*H342,2)</f>
        <v>0</v>
      </c>
      <c r="BL342" s="18" t="s">
        <v>263</v>
      </c>
      <c r="BM342" s="217" t="s">
        <v>620</v>
      </c>
    </row>
    <row r="343" spans="1:65" s="12" customFormat="1" ht="22.8" customHeight="1">
      <c r="B343" s="189"/>
      <c r="C343" s="190"/>
      <c r="D343" s="191" t="s">
        <v>79</v>
      </c>
      <c r="E343" s="203" t="s">
        <v>621</v>
      </c>
      <c r="F343" s="203" t="s">
        <v>622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SUM(P344:P374)</f>
        <v>0</v>
      </c>
      <c r="Q343" s="197"/>
      <c r="R343" s="198">
        <f>SUM(R344:R374)</f>
        <v>2.4039999999999999E-2</v>
      </c>
      <c r="S343" s="197"/>
      <c r="T343" s="199">
        <f>SUM(T344:T374)</f>
        <v>0</v>
      </c>
      <c r="AR343" s="200" t="s">
        <v>185</v>
      </c>
      <c r="AT343" s="201" t="s">
        <v>79</v>
      </c>
      <c r="AU343" s="201" t="s">
        <v>88</v>
      </c>
      <c r="AY343" s="200" t="s">
        <v>177</v>
      </c>
      <c r="BK343" s="202">
        <f>SUM(BK344:BK374)</f>
        <v>0</v>
      </c>
    </row>
    <row r="344" spans="1:65" s="2" customFormat="1" ht="21.75" customHeight="1">
      <c r="A344" s="35"/>
      <c r="B344" s="36"/>
      <c r="C344" s="205" t="s">
        <v>623</v>
      </c>
      <c r="D344" s="205" t="s">
        <v>180</v>
      </c>
      <c r="E344" s="206" t="s">
        <v>624</v>
      </c>
      <c r="F344" s="207" t="s">
        <v>625</v>
      </c>
      <c r="G344" s="208" t="s">
        <v>203</v>
      </c>
      <c r="H344" s="209">
        <v>24</v>
      </c>
      <c r="I344" s="210"/>
      <c r="J344" s="211">
        <f t="shared" ref="J344:J374" si="20">ROUND(I344*H344,2)</f>
        <v>0</v>
      </c>
      <c r="K344" s="212"/>
      <c r="L344" s="40"/>
      <c r="M344" s="213" t="s">
        <v>1</v>
      </c>
      <c r="N344" s="214" t="s">
        <v>46</v>
      </c>
      <c r="O344" s="72"/>
      <c r="P344" s="215">
        <f t="shared" ref="P344:P374" si="21">O344*H344</f>
        <v>0</v>
      </c>
      <c r="Q344" s="215">
        <v>0</v>
      </c>
      <c r="R344" s="215">
        <f t="shared" ref="R344:R374" si="22">Q344*H344</f>
        <v>0</v>
      </c>
      <c r="S344" s="215">
        <v>0</v>
      </c>
      <c r="T344" s="216">
        <f t="shared" ref="T344:T374" si="23"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263</v>
      </c>
      <c r="AT344" s="217" t="s">
        <v>180</v>
      </c>
      <c r="AU344" s="217" t="s">
        <v>185</v>
      </c>
      <c r="AY344" s="18" t="s">
        <v>177</v>
      </c>
      <c r="BE344" s="218">
        <f t="shared" ref="BE344:BE374" si="24">IF(N344="základní",J344,0)</f>
        <v>0</v>
      </c>
      <c r="BF344" s="218">
        <f t="shared" ref="BF344:BF374" si="25">IF(N344="snížená",J344,0)</f>
        <v>0</v>
      </c>
      <c r="BG344" s="218">
        <f t="shared" ref="BG344:BG374" si="26">IF(N344="zákl. přenesená",J344,0)</f>
        <v>0</v>
      </c>
      <c r="BH344" s="218">
        <f t="shared" ref="BH344:BH374" si="27">IF(N344="sníž. přenesená",J344,0)</f>
        <v>0</v>
      </c>
      <c r="BI344" s="218">
        <f t="shared" ref="BI344:BI374" si="28">IF(N344="nulová",J344,0)</f>
        <v>0</v>
      </c>
      <c r="BJ344" s="18" t="s">
        <v>185</v>
      </c>
      <c r="BK344" s="218">
        <f t="shared" ref="BK344:BK374" si="29">ROUND(I344*H344,2)</f>
        <v>0</v>
      </c>
      <c r="BL344" s="18" t="s">
        <v>263</v>
      </c>
      <c r="BM344" s="217" t="s">
        <v>1306</v>
      </c>
    </row>
    <row r="345" spans="1:65" s="2" customFormat="1" ht="16.5" customHeight="1">
      <c r="A345" s="35"/>
      <c r="B345" s="36"/>
      <c r="C345" s="263" t="s">
        <v>627</v>
      </c>
      <c r="D345" s="263" t="s">
        <v>339</v>
      </c>
      <c r="E345" s="264" t="s">
        <v>628</v>
      </c>
      <c r="F345" s="265" t="s">
        <v>629</v>
      </c>
      <c r="G345" s="266" t="s">
        <v>203</v>
      </c>
      <c r="H345" s="267">
        <v>24</v>
      </c>
      <c r="I345" s="268"/>
      <c r="J345" s="269">
        <f t="shared" si="20"/>
        <v>0</v>
      </c>
      <c r="K345" s="270"/>
      <c r="L345" s="271"/>
      <c r="M345" s="272" t="s">
        <v>1</v>
      </c>
      <c r="N345" s="273" t="s">
        <v>46</v>
      </c>
      <c r="O345" s="72"/>
      <c r="P345" s="215">
        <f t="shared" si="21"/>
        <v>0</v>
      </c>
      <c r="Q345" s="215">
        <v>6.9999999999999994E-5</v>
      </c>
      <c r="R345" s="215">
        <f t="shared" si="22"/>
        <v>1.6799999999999999E-3</v>
      </c>
      <c r="S345" s="215">
        <v>0</v>
      </c>
      <c r="T345" s="216">
        <f t="shared" si="2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360</v>
      </c>
      <c r="AT345" s="217" t="s">
        <v>339</v>
      </c>
      <c r="AU345" s="217" t="s">
        <v>185</v>
      </c>
      <c r="AY345" s="18" t="s">
        <v>177</v>
      </c>
      <c r="BE345" s="218">
        <f t="shared" si="24"/>
        <v>0</v>
      </c>
      <c r="BF345" s="218">
        <f t="shared" si="25"/>
        <v>0</v>
      </c>
      <c r="BG345" s="218">
        <f t="shared" si="26"/>
        <v>0</v>
      </c>
      <c r="BH345" s="218">
        <f t="shared" si="27"/>
        <v>0</v>
      </c>
      <c r="BI345" s="218">
        <f t="shared" si="28"/>
        <v>0</v>
      </c>
      <c r="BJ345" s="18" t="s">
        <v>185</v>
      </c>
      <c r="BK345" s="218">
        <f t="shared" si="29"/>
        <v>0</v>
      </c>
      <c r="BL345" s="18" t="s">
        <v>263</v>
      </c>
      <c r="BM345" s="217" t="s">
        <v>1307</v>
      </c>
    </row>
    <row r="346" spans="1:65" s="2" customFormat="1" ht="16.5" customHeight="1">
      <c r="A346" s="35"/>
      <c r="B346" s="36"/>
      <c r="C346" s="205" t="s">
        <v>631</v>
      </c>
      <c r="D346" s="205" t="s">
        <v>180</v>
      </c>
      <c r="E346" s="206" t="s">
        <v>632</v>
      </c>
      <c r="F346" s="207" t="s">
        <v>633</v>
      </c>
      <c r="G346" s="208" t="s">
        <v>192</v>
      </c>
      <c r="H346" s="209">
        <v>28</v>
      </c>
      <c r="I346" s="210"/>
      <c r="J346" s="211">
        <f t="shared" si="20"/>
        <v>0</v>
      </c>
      <c r="K346" s="212"/>
      <c r="L346" s="40"/>
      <c r="M346" s="213" t="s">
        <v>1</v>
      </c>
      <c r="N346" s="214" t="s">
        <v>46</v>
      </c>
      <c r="O346" s="72"/>
      <c r="P346" s="215">
        <f t="shared" si="21"/>
        <v>0</v>
      </c>
      <c r="Q346" s="215">
        <v>0</v>
      </c>
      <c r="R346" s="215">
        <f t="shared" si="22"/>
        <v>0</v>
      </c>
      <c r="S346" s="215">
        <v>0</v>
      </c>
      <c r="T346" s="216">
        <f t="shared" si="2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263</v>
      </c>
      <c r="AT346" s="217" t="s">
        <v>180</v>
      </c>
      <c r="AU346" s="217" t="s">
        <v>185</v>
      </c>
      <c r="AY346" s="18" t="s">
        <v>177</v>
      </c>
      <c r="BE346" s="218">
        <f t="shared" si="24"/>
        <v>0</v>
      </c>
      <c r="BF346" s="218">
        <f t="shared" si="25"/>
        <v>0</v>
      </c>
      <c r="BG346" s="218">
        <f t="shared" si="26"/>
        <v>0</v>
      </c>
      <c r="BH346" s="218">
        <f t="shared" si="27"/>
        <v>0</v>
      </c>
      <c r="BI346" s="218">
        <f t="shared" si="28"/>
        <v>0</v>
      </c>
      <c r="BJ346" s="18" t="s">
        <v>185</v>
      </c>
      <c r="BK346" s="218">
        <f t="shared" si="29"/>
        <v>0</v>
      </c>
      <c r="BL346" s="18" t="s">
        <v>263</v>
      </c>
      <c r="BM346" s="217" t="s">
        <v>1308</v>
      </c>
    </row>
    <row r="347" spans="1:65" s="2" customFormat="1" ht="16.5" customHeight="1">
      <c r="A347" s="35"/>
      <c r="B347" s="36"/>
      <c r="C347" s="263" t="s">
        <v>635</v>
      </c>
      <c r="D347" s="263" t="s">
        <v>339</v>
      </c>
      <c r="E347" s="264" t="s">
        <v>636</v>
      </c>
      <c r="F347" s="265" t="s">
        <v>637</v>
      </c>
      <c r="G347" s="266" t="s">
        <v>192</v>
      </c>
      <c r="H347" s="267">
        <v>28</v>
      </c>
      <c r="I347" s="268"/>
      <c r="J347" s="269">
        <f t="shared" si="20"/>
        <v>0</v>
      </c>
      <c r="K347" s="270"/>
      <c r="L347" s="271"/>
      <c r="M347" s="272" t="s">
        <v>1</v>
      </c>
      <c r="N347" s="273" t="s">
        <v>46</v>
      </c>
      <c r="O347" s="72"/>
      <c r="P347" s="215">
        <f t="shared" si="21"/>
        <v>0</v>
      </c>
      <c r="Q347" s="215">
        <v>5.0000000000000002E-5</v>
      </c>
      <c r="R347" s="215">
        <f t="shared" si="22"/>
        <v>1.4E-3</v>
      </c>
      <c r="S347" s="215">
        <v>0</v>
      </c>
      <c r="T347" s="216">
        <f t="shared" si="2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360</v>
      </c>
      <c r="AT347" s="217" t="s">
        <v>339</v>
      </c>
      <c r="AU347" s="217" t="s">
        <v>185</v>
      </c>
      <c r="AY347" s="18" t="s">
        <v>177</v>
      </c>
      <c r="BE347" s="218">
        <f t="shared" si="24"/>
        <v>0</v>
      </c>
      <c r="BF347" s="218">
        <f t="shared" si="25"/>
        <v>0</v>
      </c>
      <c r="BG347" s="218">
        <f t="shared" si="26"/>
        <v>0</v>
      </c>
      <c r="BH347" s="218">
        <f t="shared" si="27"/>
        <v>0</v>
      </c>
      <c r="BI347" s="218">
        <f t="shared" si="28"/>
        <v>0</v>
      </c>
      <c r="BJ347" s="18" t="s">
        <v>185</v>
      </c>
      <c r="BK347" s="218">
        <f t="shared" si="29"/>
        <v>0</v>
      </c>
      <c r="BL347" s="18" t="s">
        <v>263</v>
      </c>
      <c r="BM347" s="217" t="s">
        <v>1309</v>
      </c>
    </row>
    <row r="348" spans="1:65" s="2" customFormat="1" ht="21.75" customHeight="1">
      <c r="A348" s="35"/>
      <c r="B348" s="36"/>
      <c r="C348" s="205" t="s">
        <v>639</v>
      </c>
      <c r="D348" s="205" t="s">
        <v>180</v>
      </c>
      <c r="E348" s="206" t="s">
        <v>640</v>
      </c>
      <c r="F348" s="207" t="s">
        <v>641</v>
      </c>
      <c r="G348" s="208" t="s">
        <v>203</v>
      </c>
      <c r="H348" s="209">
        <v>70</v>
      </c>
      <c r="I348" s="210"/>
      <c r="J348" s="211">
        <f t="shared" si="20"/>
        <v>0</v>
      </c>
      <c r="K348" s="212"/>
      <c r="L348" s="40"/>
      <c r="M348" s="213" t="s">
        <v>1</v>
      </c>
      <c r="N348" s="214" t="s">
        <v>46</v>
      </c>
      <c r="O348" s="72"/>
      <c r="P348" s="215">
        <f t="shared" si="21"/>
        <v>0</v>
      </c>
      <c r="Q348" s="215">
        <v>0</v>
      </c>
      <c r="R348" s="215">
        <f t="shared" si="22"/>
        <v>0</v>
      </c>
      <c r="S348" s="215">
        <v>0</v>
      </c>
      <c r="T348" s="216">
        <f t="shared" si="2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263</v>
      </c>
      <c r="AT348" s="217" t="s">
        <v>180</v>
      </c>
      <c r="AU348" s="217" t="s">
        <v>185</v>
      </c>
      <c r="AY348" s="18" t="s">
        <v>177</v>
      </c>
      <c r="BE348" s="218">
        <f t="shared" si="24"/>
        <v>0</v>
      </c>
      <c r="BF348" s="218">
        <f t="shared" si="25"/>
        <v>0</v>
      </c>
      <c r="BG348" s="218">
        <f t="shared" si="26"/>
        <v>0</v>
      </c>
      <c r="BH348" s="218">
        <f t="shared" si="27"/>
        <v>0</v>
      </c>
      <c r="BI348" s="218">
        <f t="shared" si="28"/>
        <v>0</v>
      </c>
      <c r="BJ348" s="18" t="s">
        <v>185</v>
      </c>
      <c r="BK348" s="218">
        <f t="shared" si="29"/>
        <v>0</v>
      </c>
      <c r="BL348" s="18" t="s">
        <v>263</v>
      </c>
      <c r="BM348" s="217" t="s">
        <v>1310</v>
      </c>
    </row>
    <row r="349" spans="1:65" s="2" customFormat="1" ht="16.5" customHeight="1">
      <c r="A349" s="35"/>
      <c r="B349" s="36"/>
      <c r="C349" s="263" t="s">
        <v>643</v>
      </c>
      <c r="D349" s="263" t="s">
        <v>339</v>
      </c>
      <c r="E349" s="264" t="s">
        <v>644</v>
      </c>
      <c r="F349" s="265" t="s">
        <v>645</v>
      </c>
      <c r="G349" s="266" t="s">
        <v>203</v>
      </c>
      <c r="H349" s="267">
        <v>70</v>
      </c>
      <c r="I349" s="268"/>
      <c r="J349" s="269">
        <f t="shared" si="20"/>
        <v>0</v>
      </c>
      <c r="K349" s="270"/>
      <c r="L349" s="271"/>
      <c r="M349" s="272" t="s">
        <v>1</v>
      </c>
      <c r="N349" s="273" t="s">
        <v>46</v>
      </c>
      <c r="O349" s="72"/>
      <c r="P349" s="215">
        <f t="shared" si="21"/>
        <v>0</v>
      </c>
      <c r="Q349" s="215">
        <v>1.2E-4</v>
      </c>
      <c r="R349" s="215">
        <f t="shared" si="22"/>
        <v>8.3999999999999995E-3</v>
      </c>
      <c r="S349" s="215">
        <v>0</v>
      </c>
      <c r="T349" s="216">
        <f t="shared" si="2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360</v>
      </c>
      <c r="AT349" s="217" t="s">
        <v>339</v>
      </c>
      <c r="AU349" s="217" t="s">
        <v>185</v>
      </c>
      <c r="AY349" s="18" t="s">
        <v>177</v>
      </c>
      <c r="BE349" s="218">
        <f t="shared" si="24"/>
        <v>0</v>
      </c>
      <c r="BF349" s="218">
        <f t="shared" si="25"/>
        <v>0</v>
      </c>
      <c r="BG349" s="218">
        <f t="shared" si="26"/>
        <v>0</v>
      </c>
      <c r="BH349" s="218">
        <f t="shared" si="27"/>
        <v>0</v>
      </c>
      <c r="BI349" s="218">
        <f t="shared" si="28"/>
        <v>0</v>
      </c>
      <c r="BJ349" s="18" t="s">
        <v>185</v>
      </c>
      <c r="BK349" s="218">
        <f t="shared" si="29"/>
        <v>0</v>
      </c>
      <c r="BL349" s="18" t="s">
        <v>263</v>
      </c>
      <c r="BM349" s="217" t="s">
        <v>1311</v>
      </c>
    </row>
    <row r="350" spans="1:65" s="2" customFormat="1" ht="21.75" customHeight="1">
      <c r="A350" s="35"/>
      <c r="B350" s="36"/>
      <c r="C350" s="205" t="s">
        <v>647</v>
      </c>
      <c r="D350" s="205" t="s">
        <v>180</v>
      </c>
      <c r="E350" s="206" t="s">
        <v>648</v>
      </c>
      <c r="F350" s="207" t="s">
        <v>649</v>
      </c>
      <c r="G350" s="208" t="s">
        <v>203</v>
      </c>
      <c r="H350" s="209">
        <v>45</v>
      </c>
      <c r="I350" s="210"/>
      <c r="J350" s="211">
        <f t="shared" si="20"/>
        <v>0</v>
      </c>
      <c r="K350" s="212"/>
      <c r="L350" s="40"/>
      <c r="M350" s="213" t="s">
        <v>1</v>
      </c>
      <c r="N350" s="214" t="s">
        <v>46</v>
      </c>
      <c r="O350" s="72"/>
      <c r="P350" s="215">
        <f t="shared" si="21"/>
        <v>0</v>
      </c>
      <c r="Q350" s="215">
        <v>0</v>
      </c>
      <c r="R350" s="215">
        <f t="shared" si="22"/>
        <v>0</v>
      </c>
      <c r="S350" s="215">
        <v>0</v>
      </c>
      <c r="T350" s="216">
        <f t="shared" si="2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263</v>
      </c>
      <c r="AT350" s="217" t="s">
        <v>180</v>
      </c>
      <c r="AU350" s="217" t="s">
        <v>185</v>
      </c>
      <c r="AY350" s="18" t="s">
        <v>177</v>
      </c>
      <c r="BE350" s="218">
        <f t="shared" si="24"/>
        <v>0</v>
      </c>
      <c r="BF350" s="218">
        <f t="shared" si="25"/>
        <v>0</v>
      </c>
      <c r="BG350" s="218">
        <f t="shared" si="26"/>
        <v>0</v>
      </c>
      <c r="BH350" s="218">
        <f t="shared" si="27"/>
        <v>0</v>
      </c>
      <c r="BI350" s="218">
        <f t="shared" si="28"/>
        <v>0</v>
      </c>
      <c r="BJ350" s="18" t="s">
        <v>185</v>
      </c>
      <c r="BK350" s="218">
        <f t="shared" si="29"/>
        <v>0</v>
      </c>
      <c r="BL350" s="18" t="s">
        <v>263</v>
      </c>
      <c r="BM350" s="217" t="s">
        <v>1312</v>
      </c>
    </row>
    <row r="351" spans="1:65" s="2" customFormat="1" ht="16.5" customHeight="1">
      <c r="A351" s="35"/>
      <c r="B351" s="36"/>
      <c r="C351" s="263" t="s">
        <v>651</v>
      </c>
      <c r="D351" s="263" t="s">
        <v>339</v>
      </c>
      <c r="E351" s="264" t="s">
        <v>652</v>
      </c>
      <c r="F351" s="265" t="s">
        <v>653</v>
      </c>
      <c r="G351" s="266" t="s">
        <v>203</v>
      </c>
      <c r="H351" s="267">
        <v>45</v>
      </c>
      <c r="I351" s="268"/>
      <c r="J351" s="269">
        <f t="shared" si="20"/>
        <v>0</v>
      </c>
      <c r="K351" s="270"/>
      <c r="L351" s="271"/>
      <c r="M351" s="272" t="s">
        <v>1</v>
      </c>
      <c r="N351" s="273" t="s">
        <v>46</v>
      </c>
      <c r="O351" s="72"/>
      <c r="P351" s="215">
        <f t="shared" si="21"/>
        <v>0</v>
      </c>
      <c r="Q351" s="215">
        <v>1.7000000000000001E-4</v>
      </c>
      <c r="R351" s="215">
        <f t="shared" si="22"/>
        <v>7.6500000000000005E-3</v>
      </c>
      <c r="S351" s="215">
        <v>0</v>
      </c>
      <c r="T351" s="216">
        <f t="shared" si="2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360</v>
      </c>
      <c r="AT351" s="217" t="s">
        <v>339</v>
      </c>
      <c r="AU351" s="217" t="s">
        <v>185</v>
      </c>
      <c r="AY351" s="18" t="s">
        <v>177</v>
      </c>
      <c r="BE351" s="218">
        <f t="shared" si="24"/>
        <v>0</v>
      </c>
      <c r="BF351" s="218">
        <f t="shared" si="25"/>
        <v>0</v>
      </c>
      <c r="BG351" s="218">
        <f t="shared" si="26"/>
        <v>0</v>
      </c>
      <c r="BH351" s="218">
        <f t="shared" si="27"/>
        <v>0</v>
      </c>
      <c r="BI351" s="218">
        <f t="shared" si="28"/>
        <v>0</v>
      </c>
      <c r="BJ351" s="18" t="s">
        <v>185</v>
      </c>
      <c r="BK351" s="218">
        <f t="shared" si="29"/>
        <v>0</v>
      </c>
      <c r="BL351" s="18" t="s">
        <v>263</v>
      </c>
      <c r="BM351" s="217" t="s">
        <v>1313</v>
      </c>
    </row>
    <row r="352" spans="1:65" s="2" customFormat="1" ht="21.75" customHeight="1">
      <c r="A352" s="35"/>
      <c r="B352" s="36"/>
      <c r="C352" s="205" t="s">
        <v>655</v>
      </c>
      <c r="D352" s="205" t="s">
        <v>180</v>
      </c>
      <c r="E352" s="206" t="s">
        <v>656</v>
      </c>
      <c r="F352" s="207" t="s">
        <v>657</v>
      </c>
      <c r="G352" s="208" t="s">
        <v>203</v>
      </c>
      <c r="H352" s="209">
        <v>1</v>
      </c>
      <c r="I352" s="210"/>
      <c r="J352" s="211">
        <f t="shared" si="20"/>
        <v>0</v>
      </c>
      <c r="K352" s="212"/>
      <c r="L352" s="40"/>
      <c r="M352" s="213" t="s">
        <v>1</v>
      </c>
      <c r="N352" s="214" t="s">
        <v>46</v>
      </c>
      <c r="O352" s="72"/>
      <c r="P352" s="215">
        <f t="shared" si="21"/>
        <v>0</v>
      </c>
      <c r="Q352" s="215">
        <v>0</v>
      </c>
      <c r="R352" s="215">
        <f t="shared" si="22"/>
        <v>0</v>
      </c>
      <c r="S352" s="215">
        <v>0</v>
      </c>
      <c r="T352" s="216">
        <f t="shared" si="2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263</v>
      </c>
      <c r="AT352" s="217" t="s">
        <v>180</v>
      </c>
      <c r="AU352" s="217" t="s">
        <v>185</v>
      </c>
      <c r="AY352" s="18" t="s">
        <v>177</v>
      </c>
      <c r="BE352" s="218">
        <f t="shared" si="24"/>
        <v>0</v>
      </c>
      <c r="BF352" s="218">
        <f t="shared" si="25"/>
        <v>0</v>
      </c>
      <c r="BG352" s="218">
        <f t="shared" si="26"/>
        <v>0</v>
      </c>
      <c r="BH352" s="218">
        <f t="shared" si="27"/>
        <v>0</v>
      </c>
      <c r="BI352" s="218">
        <f t="shared" si="28"/>
        <v>0</v>
      </c>
      <c r="BJ352" s="18" t="s">
        <v>185</v>
      </c>
      <c r="BK352" s="218">
        <f t="shared" si="29"/>
        <v>0</v>
      </c>
      <c r="BL352" s="18" t="s">
        <v>263</v>
      </c>
      <c r="BM352" s="217" t="s">
        <v>1314</v>
      </c>
    </row>
    <row r="353" spans="1:65" s="2" customFormat="1" ht="16.5" customHeight="1">
      <c r="A353" s="35"/>
      <c r="B353" s="36"/>
      <c r="C353" s="263" t="s">
        <v>659</v>
      </c>
      <c r="D353" s="263" t="s">
        <v>339</v>
      </c>
      <c r="E353" s="264" t="s">
        <v>660</v>
      </c>
      <c r="F353" s="265" t="s">
        <v>661</v>
      </c>
      <c r="G353" s="266" t="s">
        <v>203</v>
      </c>
      <c r="H353" s="267">
        <v>1</v>
      </c>
      <c r="I353" s="268"/>
      <c r="J353" s="269">
        <f t="shared" si="20"/>
        <v>0</v>
      </c>
      <c r="K353" s="270"/>
      <c r="L353" s="271"/>
      <c r="M353" s="272" t="s">
        <v>1</v>
      </c>
      <c r="N353" s="273" t="s">
        <v>46</v>
      </c>
      <c r="O353" s="72"/>
      <c r="P353" s="215">
        <f t="shared" si="21"/>
        <v>0</v>
      </c>
      <c r="Q353" s="215">
        <v>3.4000000000000002E-4</v>
      </c>
      <c r="R353" s="215">
        <f t="shared" si="22"/>
        <v>3.4000000000000002E-4</v>
      </c>
      <c r="S353" s="215">
        <v>0</v>
      </c>
      <c r="T353" s="216">
        <f t="shared" si="2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360</v>
      </c>
      <c r="AT353" s="217" t="s">
        <v>339</v>
      </c>
      <c r="AU353" s="217" t="s">
        <v>185</v>
      </c>
      <c r="AY353" s="18" t="s">
        <v>177</v>
      </c>
      <c r="BE353" s="218">
        <f t="shared" si="24"/>
        <v>0</v>
      </c>
      <c r="BF353" s="218">
        <f t="shared" si="25"/>
        <v>0</v>
      </c>
      <c r="BG353" s="218">
        <f t="shared" si="26"/>
        <v>0</v>
      </c>
      <c r="BH353" s="218">
        <f t="shared" si="27"/>
        <v>0</v>
      </c>
      <c r="BI353" s="218">
        <f t="shared" si="28"/>
        <v>0</v>
      </c>
      <c r="BJ353" s="18" t="s">
        <v>185</v>
      </c>
      <c r="BK353" s="218">
        <f t="shared" si="29"/>
        <v>0</v>
      </c>
      <c r="BL353" s="18" t="s">
        <v>263</v>
      </c>
      <c r="BM353" s="217" t="s">
        <v>1315</v>
      </c>
    </row>
    <row r="354" spans="1:65" s="2" customFormat="1" ht="21.75" customHeight="1">
      <c r="A354" s="35"/>
      <c r="B354" s="36"/>
      <c r="C354" s="205" t="s">
        <v>663</v>
      </c>
      <c r="D354" s="205" t="s">
        <v>180</v>
      </c>
      <c r="E354" s="206" t="s">
        <v>664</v>
      </c>
      <c r="F354" s="207" t="s">
        <v>665</v>
      </c>
      <c r="G354" s="208" t="s">
        <v>203</v>
      </c>
      <c r="H354" s="209">
        <v>30</v>
      </c>
      <c r="I354" s="210"/>
      <c r="J354" s="211">
        <f t="shared" si="20"/>
        <v>0</v>
      </c>
      <c r="K354" s="212"/>
      <c r="L354" s="40"/>
      <c r="M354" s="213" t="s">
        <v>1</v>
      </c>
      <c r="N354" s="214" t="s">
        <v>46</v>
      </c>
      <c r="O354" s="72"/>
      <c r="P354" s="215">
        <f t="shared" si="21"/>
        <v>0</v>
      </c>
      <c r="Q354" s="215">
        <v>0</v>
      </c>
      <c r="R354" s="215">
        <f t="shared" si="22"/>
        <v>0</v>
      </c>
      <c r="S354" s="215">
        <v>0</v>
      </c>
      <c r="T354" s="216">
        <f t="shared" si="2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263</v>
      </c>
      <c r="AT354" s="217" t="s">
        <v>180</v>
      </c>
      <c r="AU354" s="217" t="s">
        <v>185</v>
      </c>
      <c r="AY354" s="18" t="s">
        <v>177</v>
      </c>
      <c r="BE354" s="218">
        <f t="shared" si="24"/>
        <v>0</v>
      </c>
      <c r="BF354" s="218">
        <f t="shared" si="25"/>
        <v>0</v>
      </c>
      <c r="BG354" s="218">
        <f t="shared" si="26"/>
        <v>0</v>
      </c>
      <c r="BH354" s="218">
        <f t="shared" si="27"/>
        <v>0</v>
      </c>
      <c r="BI354" s="218">
        <f t="shared" si="28"/>
        <v>0</v>
      </c>
      <c r="BJ354" s="18" t="s">
        <v>185</v>
      </c>
      <c r="BK354" s="218">
        <f t="shared" si="29"/>
        <v>0</v>
      </c>
      <c r="BL354" s="18" t="s">
        <v>263</v>
      </c>
      <c r="BM354" s="217" t="s">
        <v>1316</v>
      </c>
    </row>
    <row r="355" spans="1:65" s="2" customFormat="1" ht="21.75" customHeight="1">
      <c r="A355" s="35"/>
      <c r="B355" s="36"/>
      <c r="C355" s="205" t="s">
        <v>667</v>
      </c>
      <c r="D355" s="205" t="s">
        <v>180</v>
      </c>
      <c r="E355" s="206" t="s">
        <v>668</v>
      </c>
      <c r="F355" s="207" t="s">
        <v>669</v>
      </c>
      <c r="G355" s="208" t="s">
        <v>192</v>
      </c>
      <c r="H355" s="209">
        <v>30</v>
      </c>
      <c r="I355" s="210"/>
      <c r="J355" s="211">
        <f t="shared" si="20"/>
        <v>0</v>
      </c>
      <c r="K355" s="212"/>
      <c r="L355" s="40"/>
      <c r="M355" s="213" t="s">
        <v>1</v>
      </c>
      <c r="N355" s="214" t="s">
        <v>46</v>
      </c>
      <c r="O355" s="72"/>
      <c r="P355" s="215">
        <f t="shared" si="21"/>
        <v>0</v>
      </c>
      <c r="Q355" s="215">
        <v>0</v>
      </c>
      <c r="R355" s="215">
        <f t="shared" si="22"/>
        <v>0</v>
      </c>
      <c r="S355" s="215">
        <v>0</v>
      </c>
      <c r="T355" s="216">
        <f t="shared" si="2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263</v>
      </c>
      <c r="AT355" s="217" t="s">
        <v>180</v>
      </c>
      <c r="AU355" s="217" t="s">
        <v>185</v>
      </c>
      <c r="AY355" s="18" t="s">
        <v>177</v>
      </c>
      <c r="BE355" s="218">
        <f t="shared" si="24"/>
        <v>0</v>
      </c>
      <c r="BF355" s="218">
        <f t="shared" si="25"/>
        <v>0</v>
      </c>
      <c r="BG355" s="218">
        <f t="shared" si="26"/>
        <v>0</v>
      </c>
      <c r="BH355" s="218">
        <f t="shared" si="27"/>
        <v>0</v>
      </c>
      <c r="BI355" s="218">
        <f t="shared" si="28"/>
        <v>0</v>
      </c>
      <c r="BJ355" s="18" t="s">
        <v>185</v>
      </c>
      <c r="BK355" s="218">
        <f t="shared" si="29"/>
        <v>0</v>
      </c>
      <c r="BL355" s="18" t="s">
        <v>263</v>
      </c>
      <c r="BM355" s="217" t="s">
        <v>1317</v>
      </c>
    </row>
    <row r="356" spans="1:65" s="2" customFormat="1" ht="21.75" customHeight="1">
      <c r="A356" s="35"/>
      <c r="B356" s="36"/>
      <c r="C356" s="205" t="s">
        <v>671</v>
      </c>
      <c r="D356" s="205" t="s">
        <v>180</v>
      </c>
      <c r="E356" s="206" t="s">
        <v>672</v>
      </c>
      <c r="F356" s="207" t="s">
        <v>673</v>
      </c>
      <c r="G356" s="208" t="s">
        <v>192</v>
      </c>
      <c r="H356" s="209">
        <v>5</v>
      </c>
      <c r="I356" s="210"/>
      <c r="J356" s="211">
        <f t="shared" si="20"/>
        <v>0</v>
      </c>
      <c r="K356" s="212"/>
      <c r="L356" s="40"/>
      <c r="M356" s="213" t="s">
        <v>1</v>
      </c>
      <c r="N356" s="214" t="s">
        <v>46</v>
      </c>
      <c r="O356" s="72"/>
      <c r="P356" s="215">
        <f t="shared" si="21"/>
        <v>0</v>
      </c>
      <c r="Q356" s="215">
        <v>0</v>
      </c>
      <c r="R356" s="215">
        <f t="shared" si="22"/>
        <v>0</v>
      </c>
      <c r="S356" s="215">
        <v>0</v>
      </c>
      <c r="T356" s="216">
        <f t="shared" si="2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263</v>
      </c>
      <c r="AT356" s="217" t="s">
        <v>180</v>
      </c>
      <c r="AU356" s="217" t="s">
        <v>185</v>
      </c>
      <c r="AY356" s="18" t="s">
        <v>177</v>
      </c>
      <c r="BE356" s="218">
        <f t="shared" si="24"/>
        <v>0</v>
      </c>
      <c r="BF356" s="218">
        <f t="shared" si="25"/>
        <v>0</v>
      </c>
      <c r="BG356" s="218">
        <f t="shared" si="26"/>
        <v>0</v>
      </c>
      <c r="BH356" s="218">
        <f t="shared" si="27"/>
        <v>0</v>
      </c>
      <c r="BI356" s="218">
        <f t="shared" si="28"/>
        <v>0</v>
      </c>
      <c r="BJ356" s="18" t="s">
        <v>185</v>
      </c>
      <c r="BK356" s="218">
        <f t="shared" si="29"/>
        <v>0</v>
      </c>
      <c r="BL356" s="18" t="s">
        <v>263</v>
      </c>
      <c r="BM356" s="217" t="s">
        <v>1318</v>
      </c>
    </row>
    <row r="357" spans="1:65" s="2" customFormat="1" ht="21.75" customHeight="1">
      <c r="A357" s="35"/>
      <c r="B357" s="36"/>
      <c r="C357" s="205" t="s">
        <v>675</v>
      </c>
      <c r="D357" s="205" t="s">
        <v>180</v>
      </c>
      <c r="E357" s="206" t="s">
        <v>676</v>
      </c>
      <c r="F357" s="207" t="s">
        <v>677</v>
      </c>
      <c r="G357" s="208" t="s">
        <v>192</v>
      </c>
      <c r="H357" s="209">
        <v>5</v>
      </c>
      <c r="I357" s="210"/>
      <c r="J357" s="211">
        <f t="shared" si="20"/>
        <v>0</v>
      </c>
      <c r="K357" s="212"/>
      <c r="L357" s="40"/>
      <c r="M357" s="213" t="s">
        <v>1</v>
      </c>
      <c r="N357" s="214" t="s">
        <v>46</v>
      </c>
      <c r="O357" s="72"/>
      <c r="P357" s="215">
        <f t="shared" si="21"/>
        <v>0</v>
      </c>
      <c r="Q357" s="215">
        <v>0</v>
      </c>
      <c r="R357" s="215">
        <f t="shared" si="22"/>
        <v>0</v>
      </c>
      <c r="S357" s="215">
        <v>0</v>
      </c>
      <c r="T357" s="216">
        <f t="shared" si="2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263</v>
      </c>
      <c r="AT357" s="217" t="s">
        <v>180</v>
      </c>
      <c r="AU357" s="217" t="s">
        <v>185</v>
      </c>
      <c r="AY357" s="18" t="s">
        <v>177</v>
      </c>
      <c r="BE357" s="218">
        <f t="shared" si="24"/>
        <v>0</v>
      </c>
      <c r="BF357" s="218">
        <f t="shared" si="25"/>
        <v>0</v>
      </c>
      <c r="BG357" s="218">
        <f t="shared" si="26"/>
        <v>0</v>
      </c>
      <c r="BH357" s="218">
        <f t="shared" si="27"/>
        <v>0</v>
      </c>
      <c r="BI357" s="218">
        <f t="shared" si="28"/>
        <v>0</v>
      </c>
      <c r="BJ357" s="18" t="s">
        <v>185</v>
      </c>
      <c r="BK357" s="218">
        <f t="shared" si="29"/>
        <v>0</v>
      </c>
      <c r="BL357" s="18" t="s">
        <v>263</v>
      </c>
      <c r="BM357" s="217" t="s">
        <v>1319</v>
      </c>
    </row>
    <row r="358" spans="1:65" s="2" customFormat="1" ht="16.5" customHeight="1">
      <c r="A358" s="35"/>
      <c r="B358" s="36"/>
      <c r="C358" s="263" t="s">
        <v>679</v>
      </c>
      <c r="D358" s="263" t="s">
        <v>339</v>
      </c>
      <c r="E358" s="264" t="s">
        <v>680</v>
      </c>
      <c r="F358" s="265" t="s">
        <v>681</v>
      </c>
      <c r="G358" s="266" t="s">
        <v>192</v>
      </c>
      <c r="H358" s="267">
        <v>5</v>
      </c>
      <c r="I358" s="268"/>
      <c r="J358" s="269">
        <f t="shared" si="20"/>
        <v>0</v>
      </c>
      <c r="K358" s="270"/>
      <c r="L358" s="271"/>
      <c r="M358" s="272" t="s">
        <v>1</v>
      </c>
      <c r="N358" s="273" t="s">
        <v>46</v>
      </c>
      <c r="O358" s="72"/>
      <c r="P358" s="215">
        <f t="shared" si="21"/>
        <v>0</v>
      </c>
      <c r="Q358" s="215">
        <v>5.0000000000000002E-5</v>
      </c>
      <c r="R358" s="215">
        <f t="shared" si="22"/>
        <v>2.5000000000000001E-4</v>
      </c>
      <c r="S358" s="215">
        <v>0</v>
      </c>
      <c r="T358" s="216">
        <f t="shared" si="2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360</v>
      </c>
      <c r="AT358" s="217" t="s">
        <v>339</v>
      </c>
      <c r="AU358" s="217" t="s">
        <v>185</v>
      </c>
      <c r="AY358" s="18" t="s">
        <v>177</v>
      </c>
      <c r="BE358" s="218">
        <f t="shared" si="24"/>
        <v>0</v>
      </c>
      <c r="BF358" s="218">
        <f t="shared" si="25"/>
        <v>0</v>
      </c>
      <c r="BG358" s="218">
        <f t="shared" si="26"/>
        <v>0</v>
      </c>
      <c r="BH358" s="218">
        <f t="shared" si="27"/>
        <v>0</v>
      </c>
      <c r="BI358" s="218">
        <f t="shared" si="28"/>
        <v>0</v>
      </c>
      <c r="BJ358" s="18" t="s">
        <v>185</v>
      </c>
      <c r="BK358" s="218">
        <f t="shared" si="29"/>
        <v>0</v>
      </c>
      <c r="BL358" s="18" t="s">
        <v>263</v>
      </c>
      <c r="BM358" s="217" t="s">
        <v>1320</v>
      </c>
    </row>
    <row r="359" spans="1:65" s="2" customFormat="1" ht="16.5" customHeight="1">
      <c r="A359" s="35"/>
      <c r="B359" s="36"/>
      <c r="C359" s="205" t="s">
        <v>683</v>
      </c>
      <c r="D359" s="205" t="s">
        <v>180</v>
      </c>
      <c r="E359" s="206" t="s">
        <v>684</v>
      </c>
      <c r="F359" s="207" t="s">
        <v>685</v>
      </c>
      <c r="G359" s="208" t="s">
        <v>192</v>
      </c>
      <c r="H359" s="209">
        <v>2</v>
      </c>
      <c r="I359" s="210"/>
      <c r="J359" s="211">
        <f t="shared" si="20"/>
        <v>0</v>
      </c>
      <c r="K359" s="212"/>
      <c r="L359" s="40"/>
      <c r="M359" s="213" t="s">
        <v>1</v>
      </c>
      <c r="N359" s="214" t="s">
        <v>46</v>
      </c>
      <c r="O359" s="72"/>
      <c r="P359" s="215">
        <f t="shared" si="21"/>
        <v>0</v>
      </c>
      <c r="Q359" s="215">
        <v>0</v>
      </c>
      <c r="R359" s="215">
        <f t="shared" si="22"/>
        <v>0</v>
      </c>
      <c r="S359" s="215">
        <v>0</v>
      </c>
      <c r="T359" s="216">
        <f t="shared" si="2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263</v>
      </c>
      <c r="AT359" s="217" t="s">
        <v>180</v>
      </c>
      <c r="AU359" s="217" t="s">
        <v>185</v>
      </c>
      <c r="AY359" s="18" t="s">
        <v>177</v>
      </c>
      <c r="BE359" s="218">
        <f t="shared" si="24"/>
        <v>0</v>
      </c>
      <c r="BF359" s="218">
        <f t="shared" si="25"/>
        <v>0</v>
      </c>
      <c r="BG359" s="218">
        <f t="shared" si="26"/>
        <v>0</v>
      </c>
      <c r="BH359" s="218">
        <f t="shared" si="27"/>
        <v>0</v>
      </c>
      <c r="BI359" s="218">
        <f t="shared" si="28"/>
        <v>0</v>
      </c>
      <c r="BJ359" s="18" t="s">
        <v>185</v>
      </c>
      <c r="BK359" s="218">
        <f t="shared" si="29"/>
        <v>0</v>
      </c>
      <c r="BL359" s="18" t="s">
        <v>263</v>
      </c>
      <c r="BM359" s="217" t="s">
        <v>1321</v>
      </c>
    </row>
    <row r="360" spans="1:65" s="2" customFormat="1" ht="16.5" customHeight="1">
      <c r="A360" s="35"/>
      <c r="B360" s="36"/>
      <c r="C360" s="263" t="s">
        <v>687</v>
      </c>
      <c r="D360" s="263" t="s">
        <v>339</v>
      </c>
      <c r="E360" s="264" t="s">
        <v>688</v>
      </c>
      <c r="F360" s="265" t="s">
        <v>689</v>
      </c>
      <c r="G360" s="266" t="s">
        <v>192</v>
      </c>
      <c r="H360" s="267">
        <v>2</v>
      </c>
      <c r="I360" s="268"/>
      <c r="J360" s="269">
        <f t="shared" si="20"/>
        <v>0</v>
      </c>
      <c r="K360" s="270"/>
      <c r="L360" s="271"/>
      <c r="M360" s="272" t="s">
        <v>1</v>
      </c>
      <c r="N360" s="273" t="s">
        <v>46</v>
      </c>
      <c r="O360" s="72"/>
      <c r="P360" s="215">
        <f t="shared" si="21"/>
        <v>0</v>
      </c>
      <c r="Q360" s="215">
        <v>5.0000000000000002E-5</v>
      </c>
      <c r="R360" s="215">
        <f t="shared" si="22"/>
        <v>1E-4</v>
      </c>
      <c r="S360" s="215">
        <v>0</v>
      </c>
      <c r="T360" s="216">
        <f t="shared" si="2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7" t="s">
        <v>360</v>
      </c>
      <c r="AT360" s="217" t="s">
        <v>339</v>
      </c>
      <c r="AU360" s="217" t="s">
        <v>185</v>
      </c>
      <c r="AY360" s="18" t="s">
        <v>177</v>
      </c>
      <c r="BE360" s="218">
        <f t="shared" si="24"/>
        <v>0</v>
      </c>
      <c r="BF360" s="218">
        <f t="shared" si="25"/>
        <v>0</v>
      </c>
      <c r="BG360" s="218">
        <f t="shared" si="26"/>
        <v>0</v>
      </c>
      <c r="BH360" s="218">
        <f t="shared" si="27"/>
        <v>0</v>
      </c>
      <c r="BI360" s="218">
        <f t="shared" si="28"/>
        <v>0</v>
      </c>
      <c r="BJ360" s="18" t="s">
        <v>185</v>
      </c>
      <c r="BK360" s="218">
        <f t="shared" si="29"/>
        <v>0</v>
      </c>
      <c r="BL360" s="18" t="s">
        <v>263</v>
      </c>
      <c r="BM360" s="217" t="s">
        <v>1322</v>
      </c>
    </row>
    <row r="361" spans="1:65" s="2" customFormat="1" ht="21.75" customHeight="1">
      <c r="A361" s="35"/>
      <c r="B361" s="36"/>
      <c r="C361" s="205" t="s">
        <v>691</v>
      </c>
      <c r="D361" s="205" t="s">
        <v>180</v>
      </c>
      <c r="E361" s="206" t="s">
        <v>692</v>
      </c>
      <c r="F361" s="207" t="s">
        <v>693</v>
      </c>
      <c r="G361" s="208" t="s">
        <v>192</v>
      </c>
      <c r="H361" s="209">
        <v>3</v>
      </c>
      <c r="I361" s="210"/>
      <c r="J361" s="211">
        <f t="shared" si="20"/>
        <v>0</v>
      </c>
      <c r="K361" s="212"/>
      <c r="L361" s="40"/>
      <c r="M361" s="213" t="s">
        <v>1</v>
      </c>
      <c r="N361" s="214" t="s">
        <v>46</v>
      </c>
      <c r="O361" s="72"/>
      <c r="P361" s="215">
        <f t="shared" si="21"/>
        <v>0</v>
      </c>
      <c r="Q361" s="215">
        <v>0</v>
      </c>
      <c r="R361" s="215">
        <f t="shared" si="22"/>
        <v>0</v>
      </c>
      <c r="S361" s="215">
        <v>0</v>
      </c>
      <c r="T361" s="216">
        <f t="shared" si="2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263</v>
      </c>
      <c r="AT361" s="217" t="s">
        <v>180</v>
      </c>
      <c r="AU361" s="217" t="s">
        <v>185</v>
      </c>
      <c r="AY361" s="18" t="s">
        <v>177</v>
      </c>
      <c r="BE361" s="218">
        <f t="shared" si="24"/>
        <v>0</v>
      </c>
      <c r="BF361" s="218">
        <f t="shared" si="25"/>
        <v>0</v>
      </c>
      <c r="BG361" s="218">
        <f t="shared" si="26"/>
        <v>0</v>
      </c>
      <c r="BH361" s="218">
        <f t="shared" si="27"/>
        <v>0</v>
      </c>
      <c r="BI361" s="218">
        <f t="shared" si="28"/>
        <v>0</v>
      </c>
      <c r="BJ361" s="18" t="s">
        <v>185</v>
      </c>
      <c r="BK361" s="218">
        <f t="shared" si="29"/>
        <v>0</v>
      </c>
      <c r="BL361" s="18" t="s">
        <v>263</v>
      </c>
      <c r="BM361" s="217" t="s">
        <v>1323</v>
      </c>
    </row>
    <row r="362" spans="1:65" s="2" customFormat="1" ht="16.5" customHeight="1">
      <c r="A362" s="35"/>
      <c r="B362" s="36"/>
      <c r="C362" s="263" t="s">
        <v>695</v>
      </c>
      <c r="D362" s="263" t="s">
        <v>339</v>
      </c>
      <c r="E362" s="264" t="s">
        <v>696</v>
      </c>
      <c r="F362" s="265" t="s">
        <v>697</v>
      </c>
      <c r="G362" s="266" t="s">
        <v>192</v>
      </c>
      <c r="H362" s="267">
        <v>3</v>
      </c>
      <c r="I362" s="268"/>
      <c r="J362" s="269">
        <f t="shared" si="20"/>
        <v>0</v>
      </c>
      <c r="K362" s="270"/>
      <c r="L362" s="271"/>
      <c r="M362" s="272" t="s">
        <v>1</v>
      </c>
      <c r="N362" s="273" t="s">
        <v>46</v>
      </c>
      <c r="O362" s="72"/>
      <c r="P362" s="215">
        <f t="shared" si="21"/>
        <v>0</v>
      </c>
      <c r="Q362" s="215">
        <v>6.0000000000000002E-5</v>
      </c>
      <c r="R362" s="215">
        <f t="shared" si="22"/>
        <v>1.8000000000000001E-4</v>
      </c>
      <c r="S362" s="215">
        <v>0</v>
      </c>
      <c r="T362" s="216">
        <f t="shared" si="2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360</v>
      </c>
      <c r="AT362" s="217" t="s">
        <v>339</v>
      </c>
      <c r="AU362" s="217" t="s">
        <v>185</v>
      </c>
      <c r="AY362" s="18" t="s">
        <v>177</v>
      </c>
      <c r="BE362" s="218">
        <f t="shared" si="24"/>
        <v>0</v>
      </c>
      <c r="BF362" s="218">
        <f t="shared" si="25"/>
        <v>0</v>
      </c>
      <c r="BG362" s="218">
        <f t="shared" si="26"/>
        <v>0</v>
      </c>
      <c r="BH362" s="218">
        <f t="shared" si="27"/>
        <v>0</v>
      </c>
      <c r="BI362" s="218">
        <f t="shared" si="28"/>
        <v>0</v>
      </c>
      <c r="BJ362" s="18" t="s">
        <v>185</v>
      </c>
      <c r="BK362" s="218">
        <f t="shared" si="29"/>
        <v>0</v>
      </c>
      <c r="BL362" s="18" t="s">
        <v>263</v>
      </c>
      <c r="BM362" s="217" t="s">
        <v>1324</v>
      </c>
    </row>
    <row r="363" spans="1:65" s="2" customFormat="1" ht="21.75" customHeight="1">
      <c r="A363" s="35"/>
      <c r="B363" s="36"/>
      <c r="C363" s="205" t="s">
        <v>699</v>
      </c>
      <c r="D363" s="205" t="s">
        <v>180</v>
      </c>
      <c r="E363" s="206" t="s">
        <v>700</v>
      </c>
      <c r="F363" s="207" t="s">
        <v>701</v>
      </c>
      <c r="G363" s="208" t="s">
        <v>192</v>
      </c>
      <c r="H363" s="209">
        <v>11</v>
      </c>
      <c r="I363" s="210"/>
      <c r="J363" s="211">
        <f t="shared" si="20"/>
        <v>0</v>
      </c>
      <c r="K363" s="212"/>
      <c r="L363" s="40"/>
      <c r="M363" s="213" t="s">
        <v>1</v>
      </c>
      <c r="N363" s="214" t="s">
        <v>46</v>
      </c>
      <c r="O363" s="72"/>
      <c r="P363" s="215">
        <f t="shared" si="21"/>
        <v>0</v>
      </c>
      <c r="Q363" s="215">
        <v>0</v>
      </c>
      <c r="R363" s="215">
        <f t="shared" si="22"/>
        <v>0</v>
      </c>
      <c r="S363" s="215">
        <v>0</v>
      </c>
      <c r="T363" s="216">
        <f t="shared" si="2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263</v>
      </c>
      <c r="AT363" s="217" t="s">
        <v>180</v>
      </c>
      <c r="AU363" s="217" t="s">
        <v>185</v>
      </c>
      <c r="AY363" s="18" t="s">
        <v>177</v>
      </c>
      <c r="BE363" s="218">
        <f t="shared" si="24"/>
        <v>0</v>
      </c>
      <c r="BF363" s="218">
        <f t="shared" si="25"/>
        <v>0</v>
      </c>
      <c r="BG363" s="218">
        <f t="shared" si="26"/>
        <v>0</v>
      </c>
      <c r="BH363" s="218">
        <f t="shared" si="27"/>
        <v>0</v>
      </c>
      <c r="BI363" s="218">
        <f t="shared" si="28"/>
        <v>0</v>
      </c>
      <c r="BJ363" s="18" t="s">
        <v>185</v>
      </c>
      <c r="BK363" s="218">
        <f t="shared" si="29"/>
        <v>0</v>
      </c>
      <c r="BL363" s="18" t="s">
        <v>263</v>
      </c>
      <c r="BM363" s="217" t="s">
        <v>1325</v>
      </c>
    </row>
    <row r="364" spans="1:65" s="2" customFormat="1" ht="16.5" customHeight="1">
      <c r="A364" s="35"/>
      <c r="B364" s="36"/>
      <c r="C364" s="263" t="s">
        <v>703</v>
      </c>
      <c r="D364" s="263" t="s">
        <v>339</v>
      </c>
      <c r="E364" s="264" t="s">
        <v>704</v>
      </c>
      <c r="F364" s="265" t="s">
        <v>705</v>
      </c>
      <c r="G364" s="266" t="s">
        <v>192</v>
      </c>
      <c r="H364" s="267">
        <v>11</v>
      </c>
      <c r="I364" s="268"/>
      <c r="J364" s="269">
        <f t="shared" si="20"/>
        <v>0</v>
      </c>
      <c r="K364" s="270"/>
      <c r="L364" s="271"/>
      <c r="M364" s="272" t="s">
        <v>1</v>
      </c>
      <c r="N364" s="273" t="s">
        <v>46</v>
      </c>
      <c r="O364" s="72"/>
      <c r="P364" s="215">
        <f t="shared" si="21"/>
        <v>0</v>
      </c>
      <c r="Q364" s="215">
        <v>6.0000000000000002E-5</v>
      </c>
      <c r="R364" s="215">
        <f t="shared" si="22"/>
        <v>6.6E-4</v>
      </c>
      <c r="S364" s="215">
        <v>0</v>
      </c>
      <c r="T364" s="216">
        <f t="shared" si="2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360</v>
      </c>
      <c r="AT364" s="217" t="s">
        <v>339</v>
      </c>
      <c r="AU364" s="217" t="s">
        <v>185</v>
      </c>
      <c r="AY364" s="18" t="s">
        <v>177</v>
      </c>
      <c r="BE364" s="218">
        <f t="shared" si="24"/>
        <v>0</v>
      </c>
      <c r="BF364" s="218">
        <f t="shared" si="25"/>
        <v>0</v>
      </c>
      <c r="BG364" s="218">
        <f t="shared" si="26"/>
        <v>0</v>
      </c>
      <c r="BH364" s="218">
        <f t="shared" si="27"/>
        <v>0</v>
      </c>
      <c r="BI364" s="218">
        <f t="shared" si="28"/>
        <v>0</v>
      </c>
      <c r="BJ364" s="18" t="s">
        <v>185</v>
      </c>
      <c r="BK364" s="218">
        <f t="shared" si="29"/>
        <v>0</v>
      </c>
      <c r="BL364" s="18" t="s">
        <v>263</v>
      </c>
      <c r="BM364" s="217" t="s">
        <v>1326</v>
      </c>
    </row>
    <row r="365" spans="1:65" s="2" customFormat="1" ht="16.5" customHeight="1">
      <c r="A365" s="35"/>
      <c r="B365" s="36"/>
      <c r="C365" s="205" t="s">
        <v>707</v>
      </c>
      <c r="D365" s="205" t="s">
        <v>180</v>
      </c>
      <c r="E365" s="206" t="s">
        <v>708</v>
      </c>
      <c r="F365" s="207" t="s">
        <v>709</v>
      </c>
      <c r="G365" s="208" t="s">
        <v>203</v>
      </c>
      <c r="H365" s="209">
        <v>4</v>
      </c>
      <c r="I365" s="210"/>
      <c r="J365" s="211">
        <f t="shared" si="20"/>
        <v>0</v>
      </c>
      <c r="K365" s="212"/>
      <c r="L365" s="40"/>
      <c r="M365" s="213" t="s">
        <v>1</v>
      </c>
      <c r="N365" s="214" t="s">
        <v>46</v>
      </c>
      <c r="O365" s="72"/>
      <c r="P365" s="215">
        <f t="shared" si="21"/>
        <v>0</v>
      </c>
      <c r="Q365" s="215">
        <v>0</v>
      </c>
      <c r="R365" s="215">
        <f t="shared" si="22"/>
        <v>0</v>
      </c>
      <c r="S365" s="215">
        <v>0</v>
      </c>
      <c r="T365" s="216">
        <f t="shared" si="2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263</v>
      </c>
      <c r="AT365" s="217" t="s">
        <v>180</v>
      </c>
      <c r="AU365" s="217" t="s">
        <v>185</v>
      </c>
      <c r="AY365" s="18" t="s">
        <v>177</v>
      </c>
      <c r="BE365" s="218">
        <f t="shared" si="24"/>
        <v>0</v>
      </c>
      <c r="BF365" s="218">
        <f t="shared" si="25"/>
        <v>0</v>
      </c>
      <c r="BG365" s="218">
        <f t="shared" si="26"/>
        <v>0</v>
      </c>
      <c r="BH365" s="218">
        <f t="shared" si="27"/>
        <v>0</v>
      </c>
      <c r="BI365" s="218">
        <f t="shared" si="28"/>
        <v>0</v>
      </c>
      <c r="BJ365" s="18" t="s">
        <v>185</v>
      </c>
      <c r="BK365" s="218">
        <f t="shared" si="29"/>
        <v>0</v>
      </c>
      <c r="BL365" s="18" t="s">
        <v>263</v>
      </c>
      <c r="BM365" s="217" t="s">
        <v>710</v>
      </c>
    </row>
    <row r="366" spans="1:65" s="2" customFormat="1" ht="21.75" customHeight="1">
      <c r="A366" s="35"/>
      <c r="B366" s="36"/>
      <c r="C366" s="205" t="s">
        <v>711</v>
      </c>
      <c r="D366" s="205" t="s">
        <v>180</v>
      </c>
      <c r="E366" s="206" t="s">
        <v>712</v>
      </c>
      <c r="F366" s="207" t="s">
        <v>713</v>
      </c>
      <c r="G366" s="208" t="s">
        <v>203</v>
      </c>
      <c r="H366" s="209">
        <v>1</v>
      </c>
      <c r="I366" s="210"/>
      <c r="J366" s="211">
        <f t="shared" si="20"/>
        <v>0</v>
      </c>
      <c r="K366" s="212"/>
      <c r="L366" s="40"/>
      <c r="M366" s="213" t="s">
        <v>1</v>
      </c>
      <c r="N366" s="214" t="s">
        <v>46</v>
      </c>
      <c r="O366" s="72"/>
      <c r="P366" s="215">
        <f t="shared" si="21"/>
        <v>0</v>
      </c>
      <c r="Q366" s="215">
        <v>0</v>
      </c>
      <c r="R366" s="215">
        <f t="shared" si="22"/>
        <v>0</v>
      </c>
      <c r="S366" s="215">
        <v>0</v>
      </c>
      <c r="T366" s="216">
        <f t="shared" si="2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263</v>
      </c>
      <c r="AT366" s="217" t="s">
        <v>180</v>
      </c>
      <c r="AU366" s="217" t="s">
        <v>185</v>
      </c>
      <c r="AY366" s="18" t="s">
        <v>177</v>
      </c>
      <c r="BE366" s="218">
        <f t="shared" si="24"/>
        <v>0</v>
      </c>
      <c r="BF366" s="218">
        <f t="shared" si="25"/>
        <v>0</v>
      </c>
      <c r="BG366" s="218">
        <f t="shared" si="26"/>
        <v>0</v>
      </c>
      <c r="BH366" s="218">
        <f t="shared" si="27"/>
        <v>0</v>
      </c>
      <c r="BI366" s="218">
        <f t="shared" si="28"/>
        <v>0</v>
      </c>
      <c r="BJ366" s="18" t="s">
        <v>185</v>
      </c>
      <c r="BK366" s="218">
        <f t="shared" si="29"/>
        <v>0</v>
      </c>
      <c r="BL366" s="18" t="s">
        <v>263</v>
      </c>
      <c r="BM366" s="217" t="s">
        <v>714</v>
      </c>
    </row>
    <row r="367" spans="1:65" s="2" customFormat="1" ht="16.5" customHeight="1">
      <c r="A367" s="35"/>
      <c r="B367" s="36"/>
      <c r="C367" s="205" t="s">
        <v>715</v>
      </c>
      <c r="D367" s="205" t="s">
        <v>180</v>
      </c>
      <c r="E367" s="206" t="s">
        <v>716</v>
      </c>
      <c r="F367" s="207" t="s">
        <v>717</v>
      </c>
      <c r="G367" s="208" t="s">
        <v>203</v>
      </c>
      <c r="H367" s="209">
        <v>4</v>
      </c>
      <c r="I367" s="210"/>
      <c r="J367" s="211">
        <f t="shared" si="20"/>
        <v>0</v>
      </c>
      <c r="K367" s="212"/>
      <c r="L367" s="40"/>
      <c r="M367" s="213" t="s">
        <v>1</v>
      </c>
      <c r="N367" s="214" t="s">
        <v>46</v>
      </c>
      <c r="O367" s="72"/>
      <c r="P367" s="215">
        <f t="shared" si="21"/>
        <v>0</v>
      </c>
      <c r="Q367" s="215">
        <v>0</v>
      </c>
      <c r="R367" s="215">
        <f t="shared" si="22"/>
        <v>0</v>
      </c>
      <c r="S367" s="215">
        <v>0</v>
      </c>
      <c r="T367" s="216">
        <f t="shared" si="2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263</v>
      </c>
      <c r="AT367" s="217" t="s">
        <v>180</v>
      </c>
      <c r="AU367" s="217" t="s">
        <v>185</v>
      </c>
      <c r="AY367" s="18" t="s">
        <v>177</v>
      </c>
      <c r="BE367" s="218">
        <f t="shared" si="24"/>
        <v>0</v>
      </c>
      <c r="BF367" s="218">
        <f t="shared" si="25"/>
        <v>0</v>
      </c>
      <c r="BG367" s="218">
        <f t="shared" si="26"/>
        <v>0</v>
      </c>
      <c r="BH367" s="218">
        <f t="shared" si="27"/>
        <v>0</v>
      </c>
      <c r="BI367" s="218">
        <f t="shared" si="28"/>
        <v>0</v>
      </c>
      <c r="BJ367" s="18" t="s">
        <v>185</v>
      </c>
      <c r="BK367" s="218">
        <f t="shared" si="29"/>
        <v>0</v>
      </c>
      <c r="BL367" s="18" t="s">
        <v>263</v>
      </c>
      <c r="BM367" s="217" t="s">
        <v>718</v>
      </c>
    </row>
    <row r="368" spans="1:65" s="2" customFormat="1" ht="16.5" customHeight="1">
      <c r="A368" s="35"/>
      <c r="B368" s="36"/>
      <c r="C368" s="205" t="s">
        <v>719</v>
      </c>
      <c r="D368" s="205" t="s">
        <v>180</v>
      </c>
      <c r="E368" s="206" t="s">
        <v>720</v>
      </c>
      <c r="F368" s="207" t="s">
        <v>721</v>
      </c>
      <c r="G368" s="208" t="s">
        <v>371</v>
      </c>
      <c r="H368" s="209">
        <v>1</v>
      </c>
      <c r="I368" s="210"/>
      <c r="J368" s="211">
        <f t="shared" si="20"/>
        <v>0</v>
      </c>
      <c r="K368" s="212"/>
      <c r="L368" s="40"/>
      <c r="M368" s="213" t="s">
        <v>1</v>
      </c>
      <c r="N368" s="214" t="s">
        <v>46</v>
      </c>
      <c r="O368" s="72"/>
      <c r="P368" s="215">
        <f t="shared" si="21"/>
        <v>0</v>
      </c>
      <c r="Q368" s="215">
        <v>0</v>
      </c>
      <c r="R368" s="215">
        <f t="shared" si="22"/>
        <v>0</v>
      </c>
      <c r="S368" s="215">
        <v>0</v>
      </c>
      <c r="T368" s="216">
        <f t="shared" si="2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263</v>
      </c>
      <c r="AT368" s="217" t="s">
        <v>180</v>
      </c>
      <c r="AU368" s="217" t="s">
        <v>185</v>
      </c>
      <c r="AY368" s="18" t="s">
        <v>177</v>
      </c>
      <c r="BE368" s="218">
        <f t="shared" si="24"/>
        <v>0</v>
      </c>
      <c r="BF368" s="218">
        <f t="shared" si="25"/>
        <v>0</v>
      </c>
      <c r="BG368" s="218">
        <f t="shared" si="26"/>
        <v>0</v>
      </c>
      <c r="BH368" s="218">
        <f t="shared" si="27"/>
        <v>0</v>
      </c>
      <c r="BI368" s="218">
        <f t="shared" si="28"/>
        <v>0</v>
      </c>
      <c r="BJ368" s="18" t="s">
        <v>185</v>
      </c>
      <c r="BK368" s="218">
        <f t="shared" si="29"/>
        <v>0</v>
      </c>
      <c r="BL368" s="18" t="s">
        <v>263</v>
      </c>
      <c r="BM368" s="217" t="s">
        <v>722</v>
      </c>
    </row>
    <row r="369" spans="1:65" s="2" customFormat="1" ht="21.75" customHeight="1">
      <c r="A369" s="35"/>
      <c r="B369" s="36"/>
      <c r="C369" s="205" t="s">
        <v>723</v>
      </c>
      <c r="D369" s="205" t="s">
        <v>180</v>
      </c>
      <c r="E369" s="206" t="s">
        <v>724</v>
      </c>
      <c r="F369" s="207" t="s">
        <v>725</v>
      </c>
      <c r="G369" s="208" t="s">
        <v>192</v>
      </c>
      <c r="H369" s="209">
        <v>1</v>
      </c>
      <c r="I369" s="210"/>
      <c r="J369" s="211">
        <f t="shared" si="20"/>
        <v>0</v>
      </c>
      <c r="K369" s="212"/>
      <c r="L369" s="40"/>
      <c r="M369" s="213" t="s">
        <v>1</v>
      </c>
      <c r="N369" s="214" t="s">
        <v>46</v>
      </c>
      <c r="O369" s="72"/>
      <c r="P369" s="215">
        <f t="shared" si="21"/>
        <v>0</v>
      </c>
      <c r="Q369" s="215">
        <v>0</v>
      </c>
      <c r="R369" s="215">
        <f t="shared" si="22"/>
        <v>0</v>
      </c>
      <c r="S369" s="215">
        <v>0</v>
      </c>
      <c r="T369" s="216">
        <f t="shared" si="2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263</v>
      </c>
      <c r="AT369" s="217" t="s">
        <v>180</v>
      </c>
      <c r="AU369" s="217" t="s">
        <v>185</v>
      </c>
      <c r="AY369" s="18" t="s">
        <v>177</v>
      </c>
      <c r="BE369" s="218">
        <f t="shared" si="24"/>
        <v>0</v>
      </c>
      <c r="BF369" s="218">
        <f t="shared" si="25"/>
        <v>0</v>
      </c>
      <c r="BG369" s="218">
        <f t="shared" si="26"/>
        <v>0</v>
      </c>
      <c r="BH369" s="218">
        <f t="shared" si="27"/>
        <v>0</v>
      </c>
      <c r="BI369" s="218">
        <f t="shared" si="28"/>
        <v>0</v>
      </c>
      <c r="BJ369" s="18" t="s">
        <v>185</v>
      </c>
      <c r="BK369" s="218">
        <f t="shared" si="29"/>
        <v>0</v>
      </c>
      <c r="BL369" s="18" t="s">
        <v>263</v>
      </c>
      <c r="BM369" s="217" t="s">
        <v>726</v>
      </c>
    </row>
    <row r="370" spans="1:65" s="2" customFormat="1" ht="21.75" customHeight="1">
      <c r="A370" s="35"/>
      <c r="B370" s="36"/>
      <c r="C370" s="263" t="s">
        <v>727</v>
      </c>
      <c r="D370" s="263" t="s">
        <v>339</v>
      </c>
      <c r="E370" s="264" t="s">
        <v>728</v>
      </c>
      <c r="F370" s="265" t="s">
        <v>729</v>
      </c>
      <c r="G370" s="266" t="s">
        <v>192</v>
      </c>
      <c r="H370" s="267">
        <v>1</v>
      </c>
      <c r="I370" s="268"/>
      <c r="J370" s="269">
        <f t="shared" si="20"/>
        <v>0</v>
      </c>
      <c r="K370" s="270"/>
      <c r="L370" s="271"/>
      <c r="M370" s="272" t="s">
        <v>1</v>
      </c>
      <c r="N370" s="273" t="s">
        <v>46</v>
      </c>
      <c r="O370" s="72"/>
      <c r="P370" s="215">
        <f t="shared" si="21"/>
        <v>0</v>
      </c>
      <c r="Q370" s="215">
        <v>1.3799999999999999E-3</v>
      </c>
      <c r="R370" s="215">
        <f t="shared" si="22"/>
        <v>1.3799999999999999E-3</v>
      </c>
      <c r="S370" s="215">
        <v>0</v>
      </c>
      <c r="T370" s="216">
        <f t="shared" si="2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360</v>
      </c>
      <c r="AT370" s="217" t="s">
        <v>339</v>
      </c>
      <c r="AU370" s="217" t="s">
        <v>185</v>
      </c>
      <c r="AY370" s="18" t="s">
        <v>177</v>
      </c>
      <c r="BE370" s="218">
        <f t="shared" si="24"/>
        <v>0</v>
      </c>
      <c r="BF370" s="218">
        <f t="shared" si="25"/>
        <v>0</v>
      </c>
      <c r="BG370" s="218">
        <f t="shared" si="26"/>
        <v>0</v>
      </c>
      <c r="BH370" s="218">
        <f t="shared" si="27"/>
        <v>0</v>
      </c>
      <c r="BI370" s="218">
        <f t="shared" si="28"/>
        <v>0</v>
      </c>
      <c r="BJ370" s="18" t="s">
        <v>185</v>
      </c>
      <c r="BK370" s="218">
        <f t="shared" si="29"/>
        <v>0</v>
      </c>
      <c r="BL370" s="18" t="s">
        <v>263</v>
      </c>
      <c r="BM370" s="217" t="s">
        <v>730</v>
      </c>
    </row>
    <row r="371" spans="1:65" s="2" customFormat="1" ht="16.5" customHeight="1">
      <c r="A371" s="35"/>
      <c r="B371" s="36"/>
      <c r="C371" s="263" t="s">
        <v>731</v>
      </c>
      <c r="D371" s="263" t="s">
        <v>339</v>
      </c>
      <c r="E371" s="264" t="s">
        <v>732</v>
      </c>
      <c r="F371" s="265" t="s">
        <v>733</v>
      </c>
      <c r="G371" s="266" t="s">
        <v>192</v>
      </c>
      <c r="H371" s="267">
        <v>6</v>
      </c>
      <c r="I371" s="268"/>
      <c r="J371" s="269">
        <f t="shared" si="20"/>
        <v>0</v>
      </c>
      <c r="K371" s="270"/>
      <c r="L371" s="271"/>
      <c r="M371" s="272" t="s">
        <v>1</v>
      </c>
      <c r="N371" s="273" t="s">
        <v>46</v>
      </c>
      <c r="O371" s="72"/>
      <c r="P371" s="215">
        <f t="shared" si="21"/>
        <v>0</v>
      </c>
      <c r="Q371" s="215">
        <v>2.0000000000000001E-4</v>
      </c>
      <c r="R371" s="215">
        <f t="shared" si="22"/>
        <v>1.2000000000000001E-3</v>
      </c>
      <c r="S371" s="215">
        <v>0</v>
      </c>
      <c r="T371" s="216">
        <f t="shared" si="2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360</v>
      </c>
      <c r="AT371" s="217" t="s">
        <v>339</v>
      </c>
      <c r="AU371" s="217" t="s">
        <v>185</v>
      </c>
      <c r="AY371" s="18" t="s">
        <v>177</v>
      </c>
      <c r="BE371" s="218">
        <f t="shared" si="24"/>
        <v>0</v>
      </c>
      <c r="BF371" s="218">
        <f t="shared" si="25"/>
        <v>0</v>
      </c>
      <c r="BG371" s="218">
        <f t="shared" si="26"/>
        <v>0</v>
      </c>
      <c r="BH371" s="218">
        <f t="shared" si="27"/>
        <v>0</v>
      </c>
      <c r="BI371" s="218">
        <f t="shared" si="28"/>
        <v>0</v>
      </c>
      <c r="BJ371" s="18" t="s">
        <v>185</v>
      </c>
      <c r="BK371" s="218">
        <f t="shared" si="29"/>
        <v>0</v>
      </c>
      <c r="BL371" s="18" t="s">
        <v>263</v>
      </c>
      <c r="BM371" s="217" t="s">
        <v>734</v>
      </c>
    </row>
    <row r="372" spans="1:65" s="2" customFormat="1" ht="16.5" customHeight="1">
      <c r="A372" s="35"/>
      <c r="B372" s="36"/>
      <c r="C372" s="263" t="s">
        <v>735</v>
      </c>
      <c r="D372" s="263" t="s">
        <v>339</v>
      </c>
      <c r="E372" s="264" t="s">
        <v>736</v>
      </c>
      <c r="F372" s="265" t="s">
        <v>737</v>
      </c>
      <c r="G372" s="266" t="s">
        <v>192</v>
      </c>
      <c r="H372" s="267">
        <v>4</v>
      </c>
      <c r="I372" s="268"/>
      <c r="J372" s="269">
        <f t="shared" si="20"/>
        <v>0</v>
      </c>
      <c r="K372" s="270"/>
      <c r="L372" s="271"/>
      <c r="M372" s="272" t="s">
        <v>1</v>
      </c>
      <c r="N372" s="273" t="s">
        <v>46</v>
      </c>
      <c r="O372" s="72"/>
      <c r="P372" s="215">
        <f t="shared" si="21"/>
        <v>0</v>
      </c>
      <c r="Q372" s="215">
        <v>2.0000000000000001E-4</v>
      </c>
      <c r="R372" s="215">
        <f t="shared" si="22"/>
        <v>8.0000000000000004E-4</v>
      </c>
      <c r="S372" s="215">
        <v>0</v>
      </c>
      <c r="T372" s="216">
        <f t="shared" si="2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360</v>
      </c>
      <c r="AT372" s="217" t="s">
        <v>339</v>
      </c>
      <c r="AU372" s="217" t="s">
        <v>185</v>
      </c>
      <c r="AY372" s="18" t="s">
        <v>177</v>
      </c>
      <c r="BE372" s="218">
        <f t="shared" si="24"/>
        <v>0</v>
      </c>
      <c r="BF372" s="218">
        <f t="shared" si="25"/>
        <v>0</v>
      </c>
      <c r="BG372" s="218">
        <f t="shared" si="26"/>
        <v>0</v>
      </c>
      <c r="BH372" s="218">
        <f t="shared" si="27"/>
        <v>0</v>
      </c>
      <c r="BI372" s="218">
        <f t="shared" si="28"/>
        <v>0</v>
      </c>
      <c r="BJ372" s="18" t="s">
        <v>185</v>
      </c>
      <c r="BK372" s="218">
        <f t="shared" si="29"/>
        <v>0</v>
      </c>
      <c r="BL372" s="18" t="s">
        <v>263</v>
      </c>
      <c r="BM372" s="217" t="s">
        <v>738</v>
      </c>
    </row>
    <row r="373" spans="1:65" s="2" customFormat="1" ht="21.75" customHeight="1">
      <c r="A373" s="35"/>
      <c r="B373" s="36"/>
      <c r="C373" s="205" t="s">
        <v>739</v>
      </c>
      <c r="D373" s="205" t="s">
        <v>180</v>
      </c>
      <c r="E373" s="206" t="s">
        <v>1061</v>
      </c>
      <c r="F373" s="207" t="s">
        <v>741</v>
      </c>
      <c r="G373" s="208" t="s">
        <v>742</v>
      </c>
      <c r="H373" s="209">
        <v>8</v>
      </c>
      <c r="I373" s="210"/>
      <c r="J373" s="211">
        <f t="shared" si="20"/>
        <v>0</v>
      </c>
      <c r="K373" s="212"/>
      <c r="L373" s="40"/>
      <c r="M373" s="213" t="s">
        <v>1</v>
      </c>
      <c r="N373" s="214" t="s">
        <v>46</v>
      </c>
      <c r="O373" s="72"/>
      <c r="P373" s="215">
        <f t="shared" si="21"/>
        <v>0</v>
      </c>
      <c r="Q373" s="215">
        <v>0</v>
      </c>
      <c r="R373" s="215">
        <f t="shared" si="22"/>
        <v>0</v>
      </c>
      <c r="S373" s="215">
        <v>0</v>
      </c>
      <c r="T373" s="216">
        <f t="shared" si="2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263</v>
      </c>
      <c r="AT373" s="217" t="s">
        <v>180</v>
      </c>
      <c r="AU373" s="217" t="s">
        <v>185</v>
      </c>
      <c r="AY373" s="18" t="s">
        <v>177</v>
      </c>
      <c r="BE373" s="218">
        <f t="shared" si="24"/>
        <v>0</v>
      </c>
      <c r="BF373" s="218">
        <f t="shared" si="25"/>
        <v>0</v>
      </c>
      <c r="BG373" s="218">
        <f t="shared" si="26"/>
        <v>0</v>
      </c>
      <c r="BH373" s="218">
        <f t="shared" si="27"/>
        <v>0</v>
      </c>
      <c r="BI373" s="218">
        <f t="shared" si="28"/>
        <v>0</v>
      </c>
      <c r="BJ373" s="18" t="s">
        <v>185</v>
      </c>
      <c r="BK373" s="218">
        <f t="shared" si="29"/>
        <v>0</v>
      </c>
      <c r="BL373" s="18" t="s">
        <v>263</v>
      </c>
      <c r="BM373" s="217" t="s">
        <v>1327</v>
      </c>
    </row>
    <row r="374" spans="1:65" s="2" customFormat="1" ht="21.75" customHeight="1">
      <c r="A374" s="35"/>
      <c r="B374" s="36"/>
      <c r="C374" s="205" t="s">
        <v>744</v>
      </c>
      <c r="D374" s="205" t="s">
        <v>180</v>
      </c>
      <c r="E374" s="206" t="s">
        <v>745</v>
      </c>
      <c r="F374" s="207" t="s">
        <v>746</v>
      </c>
      <c r="G374" s="208" t="s">
        <v>426</v>
      </c>
      <c r="H374" s="274"/>
      <c r="I374" s="210"/>
      <c r="J374" s="211">
        <f t="shared" si="20"/>
        <v>0</v>
      </c>
      <c r="K374" s="212"/>
      <c r="L374" s="40"/>
      <c r="M374" s="213" t="s">
        <v>1</v>
      </c>
      <c r="N374" s="214" t="s">
        <v>46</v>
      </c>
      <c r="O374" s="72"/>
      <c r="P374" s="215">
        <f t="shared" si="21"/>
        <v>0</v>
      </c>
      <c r="Q374" s="215">
        <v>0</v>
      </c>
      <c r="R374" s="215">
        <f t="shared" si="22"/>
        <v>0</v>
      </c>
      <c r="S374" s="215">
        <v>0</v>
      </c>
      <c r="T374" s="216">
        <f t="shared" si="2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263</v>
      </c>
      <c r="AT374" s="217" t="s">
        <v>180</v>
      </c>
      <c r="AU374" s="217" t="s">
        <v>185</v>
      </c>
      <c r="AY374" s="18" t="s">
        <v>177</v>
      </c>
      <c r="BE374" s="218">
        <f t="shared" si="24"/>
        <v>0</v>
      </c>
      <c r="BF374" s="218">
        <f t="shared" si="25"/>
        <v>0</v>
      </c>
      <c r="BG374" s="218">
        <f t="shared" si="26"/>
        <v>0</v>
      </c>
      <c r="BH374" s="218">
        <f t="shared" si="27"/>
        <v>0</v>
      </c>
      <c r="BI374" s="218">
        <f t="shared" si="28"/>
        <v>0</v>
      </c>
      <c r="BJ374" s="18" t="s">
        <v>185</v>
      </c>
      <c r="BK374" s="218">
        <f t="shared" si="29"/>
        <v>0</v>
      </c>
      <c r="BL374" s="18" t="s">
        <v>263</v>
      </c>
      <c r="BM374" s="217" t="s">
        <v>747</v>
      </c>
    </row>
    <row r="375" spans="1:65" s="12" customFormat="1" ht="22.8" customHeight="1">
      <c r="B375" s="189"/>
      <c r="C375" s="190"/>
      <c r="D375" s="191" t="s">
        <v>79</v>
      </c>
      <c r="E375" s="203" t="s">
        <v>748</v>
      </c>
      <c r="F375" s="203" t="s">
        <v>749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SUM(P376:P382)</f>
        <v>0</v>
      </c>
      <c r="Q375" s="197"/>
      <c r="R375" s="198">
        <f>SUM(R376:R382)</f>
        <v>3.8764999999999997E-3</v>
      </c>
      <c r="S375" s="197"/>
      <c r="T375" s="199">
        <f>SUM(T376:T382)</f>
        <v>0</v>
      </c>
      <c r="AR375" s="200" t="s">
        <v>185</v>
      </c>
      <c r="AT375" s="201" t="s">
        <v>79</v>
      </c>
      <c r="AU375" s="201" t="s">
        <v>88</v>
      </c>
      <c r="AY375" s="200" t="s">
        <v>177</v>
      </c>
      <c r="BK375" s="202">
        <f>SUM(BK376:BK382)</f>
        <v>0</v>
      </c>
    </row>
    <row r="376" spans="1:65" s="2" customFormat="1" ht="21.75" customHeight="1">
      <c r="A376" s="35"/>
      <c r="B376" s="36"/>
      <c r="C376" s="205" t="s">
        <v>750</v>
      </c>
      <c r="D376" s="205" t="s">
        <v>180</v>
      </c>
      <c r="E376" s="206" t="s">
        <v>751</v>
      </c>
      <c r="F376" s="207" t="s">
        <v>752</v>
      </c>
      <c r="G376" s="208" t="s">
        <v>203</v>
      </c>
      <c r="H376" s="209">
        <v>19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46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263</v>
      </c>
      <c r="AT376" s="217" t="s">
        <v>180</v>
      </c>
      <c r="AU376" s="217" t="s">
        <v>185</v>
      </c>
      <c r="AY376" s="18" t="s">
        <v>177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185</v>
      </c>
      <c r="BK376" s="218">
        <f>ROUND(I376*H376,2)</f>
        <v>0</v>
      </c>
      <c r="BL376" s="18" t="s">
        <v>263</v>
      </c>
      <c r="BM376" s="217" t="s">
        <v>1328</v>
      </c>
    </row>
    <row r="377" spans="1:65" s="2" customFormat="1" ht="21.75" customHeight="1">
      <c r="A377" s="35"/>
      <c r="B377" s="36"/>
      <c r="C377" s="263" t="s">
        <v>754</v>
      </c>
      <c r="D377" s="263" t="s">
        <v>339</v>
      </c>
      <c r="E377" s="264" t="s">
        <v>755</v>
      </c>
      <c r="F377" s="265" t="s">
        <v>756</v>
      </c>
      <c r="G377" s="266" t="s">
        <v>203</v>
      </c>
      <c r="H377" s="267">
        <v>19.95</v>
      </c>
      <c r="I377" s="268"/>
      <c r="J377" s="269">
        <f>ROUND(I377*H377,2)</f>
        <v>0</v>
      </c>
      <c r="K377" s="270"/>
      <c r="L377" s="271"/>
      <c r="M377" s="272" t="s">
        <v>1</v>
      </c>
      <c r="N377" s="273" t="s">
        <v>46</v>
      </c>
      <c r="O377" s="72"/>
      <c r="P377" s="215">
        <f>O377*H377</f>
        <v>0</v>
      </c>
      <c r="Q377" s="215">
        <v>6.9999999999999994E-5</v>
      </c>
      <c r="R377" s="215">
        <f>Q377*H377</f>
        <v>1.3964999999999997E-3</v>
      </c>
      <c r="S377" s="215">
        <v>0</v>
      </c>
      <c r="T377" s="21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360</v>
      </c>
      <c r="AT377" s="217" t="s">
        <v>339</v>
      </c>
      <c r="AU377" s="217" t="s">
        <v>185</v>
      </c>
      <c r="AY377" s="18" t="s">
        <v>177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185</v>
      </c>
      <c r="BK377" s="218">
        <f>ROUND(I377*H377,2)</f>
        <v>0</v>
      </c>
      <c r="BL377" s="18" t="s">
        <v>263</v>
      </c>
      <c r="BM377" s="217" t="s">
        <v>1329</v>
      </c>
    </row>
    <row r="378" spans="1:65" s="14" customFormat="1" ht="10.199999999999999">
      <c r="B378" s="230"/>
      <c r="C378" s="231"/>
      <c r="D378" s="221" t="s">
        <v>187</v>
      </c>
      <c r="E378" s="231"/>
      <c r="F378" s="233" t="s">
        <v>1065</v>
      </c>
      <c r="G378" s="231"/>
      <c r="H378" s="234">
        <v>19.95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187</v>
      </c>
      <c r="AU378" s="240" t="s">
        <v>185</v>
      </c>
      <c r="AV378" s="14" t="s">
        <v>185</v>
      </c>
      <c r="AW378" s="14" t="s">
        <v>4</v>
      </c>
      <c r="AX378" s="14" t="s">
        <v>88</v>
      </c>
      <c r="AY378" s="240" t="s">
        <v>177</v>
      </c>
    </row>
    <row r="379" spans="1:65" s="2" customFormat="1" ht="16.5" customHeight="1">
      <c r="A379" s="35"/>
      <c r="B379" s="36"/>
      <c r="C379" s="205" t="s">
        <v>759</v>
      </c>
      <c r="D379" s="205" t="s">
        <v>180</v>
      </c>
      <c r="E379" s="206" t="s">
        <v>760</v>
      </c>
      <c r="F379" s="207" t="s">
        <v>761</v>
      </c>
      <c r="G379" s="208" t="s">
        <v>203</v>
      </c>
      <c r="H379" s="209">
        <v>31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46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263</v>
      </c>
      <c r="AT379" s="217" t="s">
        <v>180</v>
      </c>
      <c r="AU379" s="217" t="s">
        <v>185</v>
      </c>
      <c r="AY379" s="18" t="s">
        <v>177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185</v>
      </c>
      <c r="BK379" s="218">
        <f>ROUND(I379*H379,2)</f>
        <v>0</v>
      </c>
      <c r="BL379" s="18" t="s">
        <v>263</v>
      </c>
      <c r="BM379" s="217" t="s">
        <v>1330</v>
      </c>
    </row>
    <row r="380" spans="1:65" s="2" customFormat="1" ht="16.5" customHeight="1">
      <c r="A380" s="35"/>
      <c r="B380" s="36"/>
      <c r="C380" s="263" t="s">
        <v>763</v>
      </c>
      <c r="D380" s="263" t="s">
        <v>339</v>
      </c>
      <c r="E380" s="264" t="s">
        <v>764</v>
      </c>
      <c r="F380" s="265" t="s">
        <v>765</v>
      </c>
      <c r="G380" s="266" t="s">
        <v>203</v>
      </c>
      <c r="H380" s="267">
        <v>31</v>
      </c>
      <c r="I380" s="268"/>
      <c r="J380" s="269">
        <f>ROUND(I380*H380,2)</f>
        <v>0</v>
      </c>
      <c r="K380" s="270"/>
      <c r="L380" s="271"/>
      <c r="M380" s="272" t="s">
        <v>1</v>
      </c>
      <c r="N380" s="273" t="s">
        <v>46</v>
      </c>
      <c r="O380" s="72"/>
      <c r="P380" s="215">
        <f>O380*H380</f>
        <v>0</v>
      </c>
      <c r="Q380" s="215">
        <v>8.0000000000000007E-5</v>
      </c>
      <c r="R380" s="215">
        <f>Q380*H380</f>
        <v>2.48E-3</v>
      </c>
      <c r="S380" s="215">
        <v>0</v>
      </c>
      <c r="T380" s="21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360</v>
      </c>
      <c r="AT380" s="217" t="s">
        <v>339</v>
      </c>
      <c r="AU380" s="217" t="s">
        <v>185</v>
      </c>
      <c r="AY380" s="18" t="s">
        <v>177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185</v>
      </c>
      <c r="BK380" s="218">
        <f>ROUND(I380*H380,2)</f>
        <v>0</v>
      </c>
      <c r="BL380" s="18" t="s">
        <v>263</v>
      </c>
      <c r="BM380" s="217" t="s">
        <v>1331</v>
      </c>
    </row>
    <row r="381" spans="1:65" s="2" customFormat="1" ht="16.5" customHeight="1">
      <c r="A381" s="35"/>
      <c r="B381" s="36"/>
      <c r="C381" s="205" t="s">
        <v>767</v>
      </c>
      <c r="D381" s="205" t="s">
        <v>180</v>
      </c>
      <c r="E381" s="206" t="s">
        <v>768</v>
      </c>
      <c r="F381" s="207" t="s">
        <v>769</v>
      </c>
      <c r="G381" s="208" t="s">
        <v>192</v>
      </c>
      <c r="H381" s="209">
        <v>4</v>
      </c>
      <c r="I381" s="210"/>
      <c r="J381" s="211">
        <f>ROUND(I381*H381,2)</f>
        <v>0</v>
      </c>
      <c r="K381" s="212"/>
      <c r="L381" s="40"/>
      <c r="M381" s="213" t="s">
        <v>1</v>
      </c>
      <c r="N381" s="214" t="s">
        <v>46</v>
      </c>
      <c r="O381" s="72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263</v>
      </c>
      <c r="AT381" s="217" t="s">
        <v>180</v>
      </c>
      <c r="AU381" s="217" t="s">
        <v>185</v>
      </c>
      <c r="AY381" s="18" t="s">
        <v>177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185</v>
      </c>
      <c r="BK381" s="218">
        <f>ROUND(I381*H381,2)</f>
        <v>0</v>
      </c>
      <c r="BL381" s="18" t="s">
        <v>263</v>
      </c>
      <c r="BM381" s="217" t="s">
        <v>1332</v>
      </c>
    </row>
    <row r="382" spans="1:65" s="2" customFormat="1" ht="21.75" customHeight="1">
      <c r="A382" s="35"/>
      <c r="B382" s="36"/>
      <c r="C382" s="205" t="s">
        <v>771</v>
      </c>
      <c r="D382" s="205" t="s">
        <v>180</v>
      </c>
      <c r="E382" s="206" t="s">
        <v>772</v>
      </c>
      <c r="F382" s="207" t="s">
        <v>773</v>
      </c>
      <c r="G382" s="208" t="s">
        <v>426</v>
      </c>
      <c r="H382" s="274"/>
      <c r="I382" s="210"/>
      <c r="J382" s="211">
        <f>ROUND(I382*H382,2)</f>
        <v>0</v>
      </c>
      <c r="K382" s="212"/>
      <c r="L382" s="40"/>
      <c r="M382" s="213" t="s">
        <v>1</v>
      </c>
      <c r="N382" s="214" t="s">
        <v>46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263</v>
      </c>
      <c r="AT382" s="217" t="s">
        <v>180</v>
      </c>
      <c r="AU382" s="217" t="s">
        <v>185</v>
      </c>
      <c r="AY382" s="18" t="s">
        <v>177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185</v>
      </c>
      <c r="BK382" s="218">
        <f>ROUND(I382*H382,2)</f>
        <v>0</v>
      </c>
      <c r="BL382" s="18" t="s">
        <v>263</v>
      </c>
      <c r="BM382" s="217" t="s">
        <v>1333</v>
      </c>
    </row>
    <row r="383" spans="1:65" s="12" customFormat="1" ht="22.8" customHeight="1">
      <c r="B383" s="189"/>
      <c r="C383" s="190"/>
      <c r="D383" s="191" t="s">
        <v>79</v>
      </c>
      <c r="E383" s="203" t="s">
        <v>775</v>
      </c>
      <c r="F383" s="203" t="s">
        <v>776</v>
      </c>
      <c r="G383" s="190"/>
      <c r="H383" s="190"/>
      <c r="I383" s="193"/>
      <c r="J383" s="204">
        <f>BK383</f>
        <v>0</v>
      </c>
      <c r="K383" s="190"/>
      <c r="L383" s="195"/>
      <c r="M383" s="196"/>
      <c r="N383" s="197"/>
      <c r="O383" s="197"/>
      <c r="P383" s="198">
        <f>SUM(P384:P385)</f>
        <v>0</v>
      </c>
      <c r="Q383" s="197"/>
      <c r="R383" s="198">
        <f>SUM(R384:R385)</f>
        <v>0</v>
      </c>
      <c r="S383" s="197"/>
      <c r="T383" s="199">
        <f>SUM(T384:T385)</f>
        <v>0</v>
      </c>
      <c r="AR383" s="200" t="s">
        <v>185</v>
      </c>
      <c r="AT383" s="201" t="s">
        <v>79</v>
      </c>
      <c r="AU383" s="201" t="s">
        <v>88</v>
      </c>
      <c r="AY383" s="200" t="s">
        <v>177</v>
      </c>
      <c r="BK383" s="202">
        <f>SUM(BK384:BK385)</f>
        <v>0</v>
      </c>
    </row>
    <row r="384" spans="1:65" s="2" customFormat="1" ht="21.75" customHeight="1">
      <c r="A384" s="35"/>
      <c r="B384" s="36"/>
      <c r="C384" s="205" t="s">
        <v>777</v>
      </c>
      <c r="D384" s="205" t="s">
        <v>180</v>
      </c>
      <c r="E384" s="206" t="s">
        <v>778</v>
      </c>
      <c r="F384" s="207" t="s">
        <v>779</v>
      </c>
      <c r="G384" s="208" t="s">
        <v>192</v>
      </c>
      <c r="H384" s="209">
        <v>1</v>
      </c>
      <c r="I384" s="210"/>
      <c r="J384" s="211">
        <f>ROUND(I384*H384,2)</f>
        <v>0</v>
      </c>
      <c r="K384" s="212"/>
      <c r="L384" s="40"/>
      <c r="M384" s="213" t="s">
        <v>1</v>
      </c>
      <c r="N384" s="214" t="s">
        <v>46</v>
      </c>
      <c r="O384" s="72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263</v>
      </c>
      <c r="AT384" s="217" t="s">
        <v>180</v>
      </c>
      <c r="AU384" s="217" t="s">
        <v>185</v>
      </c>
      <c r="AY384" s="18" t="s">
        <v>177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185</v>
      </c>
      <c r="BK384" s="218">
        <f>ROUND(I384*H384,2)</f>
        <v>0</v>
      </c>
      <c r="BL384" s="18" t="s">
        <v>263</v>
      </c>
      <c r="BM384" s="217" t="s">
        <v>780</v>
      </c>
    </row>
    <row r="385" spans="1:65" s="2" customFormat="1" ht="21.75" customHeight="1">
      <c r="A385" s="35"/>
      <c r="B385" s="36"/>
      <c r="C385" s="205" t="s">
        <v>781</v>
      </c>
      <c r="D385" s="205" t="s">
        <v>180</v>
      </c>
      <c r="E385" s="206" t="s">
        <v>782</v>
      </c>
      <c r="F385" s="207" t="s">
        <v>783</v>
      </c>
      <c r="G385" s="208" t="s">
        <v>371</v>
      </c>
      <c r="H385" s="209">
        <v>1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46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263</v>
      </c>
      <c r="AT385" s="217" t="s">
        <v>180</v>
      </c>
      <c r="AU385" s="217" t="s">
        <v>185</v>
      </c>
      <c r="AY385" s="18" t="s">
        <v>177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185</v>
      </c>
      <c r="BK385" s="218">
        <f>ROUND(I385*H385,2)</f>
        <v>0</v>
      </c>
      <c r="BL385" s="18" t="s">
        <v>263</v>
      </c>
      <c r="BM385" s="217" t="s">
        <v>784</v>
      </c>
    </row>
    <row r="386" spans="1:65" s="12" customFormat="1" ht="22.8" customHeight="1">
      <c r="B386" s="189"/>
      <c r="C386" s="190"/>
      <c r="D386" s="191" t="s">
        <v>79</v>
      </c>
      <c r="E386" s="203" t="s">
        <v>785</v>
      </c>
      <c r="F386" s="203" t="s">
        <v>786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SUM(P387:P393)</f>
        <v>0</v>
      </c>
      <c r="Q386" s="197"/>
      <c r="R386" s="198">
        <f>SUM(R387:R393)</f>
        <v>0.15226999999999999</v>
      </c>
      <c r="S386" s="197"/>
      <c r="T386" s="199">
        <f>SUM(T387:T393)</f>
        <v>0</v>
      </c>
      <c r="AR386" s="200" t="s">
        <v>185</v>
      </c>
      <c r="AT386" s="201" t="s">
        <v>79</v>
      </c>
      <c r="AU386" s="201" t="s">
        <v>88</v>
      </c>
      <c r="AY386" s="200" t="s">
        <v>177</v>
      </c>
      <c r="BK386" s="202">
        <f>SUM(BK387:BK393)</f>
        <v>0</v>
      </c>
    </row>
    <row r="387" spans="1:65" s="2" customFormat="1" ht="21.75" customHeight="1">
      <c r="A387" s="35"/>
      <c r="B387" s="36"/>
      <c r="C387" s="205" t="s">
        <v>787</v>
      </c>
      <c r="D387" s="205" t="s">
        <v>180</v>
      </c>
      <c r="E387" s="206" t="s">
        <v>788</v>
      </c>
      <c r="F387" s="207" t="s">
        <v>789</v>
      </c>
      <c r="G387" s="208" t="s">
        <v>210</v>
      </c>
      <c r="H387" s="209">
        <v>5.0999999999999996</v>
      </c>
      <c r="I387" s="210"/>
      <c r="J387" s="211">
        <f>ROUND(I387*H387,2)</f>
        <v>0</v>
      </c>
      <c r="K387" s="212"/>
      <c r="L387" s="40"/>
      <c r="M387" s="213" t="s">
        <v>1</v>
      </c>
      <c r="N387" s="214" t="s">
        <v>46</v>
      </c>
      <c r="O387" s="72"/>
      <c r="P387" s="215">
        <f>O387*H387</f>
        <v>0</v>
      </c>
      <c r="Q387" s="215">
        <v>1.2540000000000001E-2</v>
      </c>
      <c r="R387" s="215">
        <f>Q387*H387</f>
        <v>6.3953999999999997E-2</v>
      </c>
      <c r="S387" s="215">
        <v>0</v>
      </c>
      <c r="T387" s="21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263</v>
      </c>
      <c r="AT387" s="217" t="s">
        <v>180</v>
      </c>
      <c r="AU387" s="217" t="s">
        <v>185</v>
      </c>
      <c r="AY387" s="18" t="s">
        <v>177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8" t="s">
        <v>185</v>
      </c>
      <c r="BK387" s="218">
        <f>ROUND(I387*H387,2)</f>
        <v>0</v>
      </c>
      <c r="BL387" s="18" t="s">
        <v>263</v>
      </c>
      <c r="BM387" s="217" t="s">
        <v>790</v>
      </c>
    </row>
    <row r="388" spans="1:65" s="14" customFormat="1" ht="10.199999999999999">
      <c r="B388" s="230"/>
      <c r="C388" s="231"/>
      <c r="D388" s="221" t="s">
        <v>187</v>
      </c>
      <c r="E388" s="232" t="s">
        <v>1</v>
      </c>
      <c r="F388" s="233" t="s">
        <v>791</v>
      </c>
      <c r="G388" s="231"/>
      <c r="H388" s="234">
        <v>5.0999999999999996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187</v>
      </c>
      <c r="AU388" s="240" t="s">
        <v>185</v>
      </c>
      <c r="AV388" s="14" t="s">
        <v>185</v>
      </c>
      <c r="AW388" s="14" t="s">
        <v>36</v>
      </c>
      <c r="AX388" s="14" t="s">
        <v>88</v>
      </c>
      <c r="AY388" s="240" t="s">
        <v>177</v>
      </c>
    </row>
    <row r="389" spans="1:65" s="2" customFormat="1" ht="16.5" customHeight="1">
      <c r="A389" s="35"/>
      <c r="B389" s="36"/>
      <c r="C389" s="205" t="s">
        <v>792</v>
      </c>
      <c r="D389" s="205" t="s">
        <v>180</v>
      </c>
      <c r="E389" s="206" t="s">
        <v>793</v>
      </c>
      <c r="F389" s="207" t="s">
        <v>794</v>
      </c>
      <c r="G389" s="208" t="s">
        <v>210</v>
      </c>
      <c r="H389" s="209">
        <v>5.0999999999999996</v>
      </c>
      <c r="I389" s="210"/>
      <c r="J389" s="211">
        <f>ROUND(I389*H389,2)</f>
        <v>0</v>
      </c>
      <c r="K389" s="212"/>
      <c r="L389" s="40"/>
      <c r="M389" s="213" t="s">
        <v>1</v>
      </c>
      <c r="N389" s="214" t="s">
        <v>46</v>
      </c>
      <c r="O389" s="72"/>
      <c r="P389" s="215">
        <f>O389*H389</f>
        <v>0</v>
      </c>
      <c r="Q389" s="215">
        <v>1E-4</v>
      </c>
      <c r="R389" s="215">
        <f>Q389*H389</f>
        <v>5.1000000000000004E-4</v>
      </c>
      <c r="S389" s="215">
        <v>0</v>
      </c>
      <c r="T389" s="21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263</v>
      </c>
      <c r="AT389" s="217" t="s">
        <v>180</v>
      </c>
      <c r="AU389" s="217" t="s">
        <v>185</v>
      </c>
      <c r="AY389" s="18" t="s">
        <v>177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185</v>
      </c>
      <c r="BK389" s="218">
        <f>ROUND(I389*H389,2)</f>
        <v>0</v>
      </c>
      <c r="BL389" s="18" t="s">
        <v>263</v>
      </c>
      <c r="BM389" s="217" t="s">
        <v>795</v>
      </c>
    </row>
    <row r="390" spans="1:65" s="2" customFormat="1" ht="21.75" customHeight="1">
      <c r="A390" s="35"/>
      <c r="B390" s="36"/>
      <c r="C390" s="205" t="s">
        <v>796</v>
      </c>
      <c r="D390" s="205" t="s">
        <v>180</v>
      </c>
      <c r="E390" s="206" t="s">
        <v>1151</v>
      </c>
      <c r="F390" s="207" t="s">
        <v>1152</v>
      </c>
      <c r="G390" s="208" t="s">
        <v>203</v>
      </c>
      <c r="H390" s="209">
        <v>5.0999999999999996</v>
      </c>
      <c r="I390" s="210"/>
      <c r="J390" s="211">
        <f>ROUND(I390*H390,2)</f>
        <v>0</v>
      </c>
      <c r="K390" s="212"/>
      <c r="L390" s="40"/>
      <c r="M390" s="213" t="s">
        <v>1</v>
      </c>
      <c r="N390" s="214" t="s">
        <v>46</v>
      </c>
      <c r="O390" s="72"/>
      <c r="P390" s="215">
        <f>O390*H390</f>
        <v>0</v>
      </c>
      <c r="Q390" s="215">
        <v>1.7059999999999999E-2</v>
      </c>
      <c r="R390" s="215">
        <f>Q390*H390</f>
        <v>8.7005999999999986E-2</v>
      </c>
      <c r="S390" s="215">
        <v>0</v>
      </c>
      <c r="T390" s="21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7" t="s">
        <v>263</v>
      </c>
      <c r="AT390" s="217" t="s">
        <v>180</v>
      </c>
      <c r="AU390" s="217" t="s">
        <v>185</v>
      </c>
      <c r="AY390" s="18" t="s">
        <v>177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185</v>
      </c>
      <c r="BK390" s="218">
        <f>ROUND(I390*H390,2)</f>
        <v>0</v>
      </c>
      <c r="BL390" s="18" t="s">
        <v>263</v>
      </c>
      <c r="BM390" s="217" t="s">
        <v>1334</v>
      </c>
    </row>
    <row r="391" spans="1:65" s="2" customFormat="1" ht="16.5" customHeight="1">
      <c r="A391" s="35"/>
      <c r="B391" s="36"/>
      <c r="C391" s="205" t="s">
        <v>802</v>
      </c>
      <c r="D391" s="205" t="s">
        <v>180</v>
      </c>
      <c r="E391" s="206" t="s">
        <v>803</v>
      </c>
      <c r="F391" s="207" t="s">
        <v>804</v>
      </c>
      <c r="G391" s="208" t="s">
        <v>192</v>
      </c>
      <c r="H391" s="209">
        <v>1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46</v>
      </c>
      <c r="O391" s="72"/>
      <c r="P391" s="215">
        <f>O391*H391</f>
        <v>0</v>
      </c>
      <c r="Q391" s="215">
        <v>6.9999999999999994E-5</v>
      </c>
      <c r="R391" s="215">
        <f>Q391*H391</f>
        <v>6.9999999999999994E-5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263</v>
      </c>
      <c r="AT391" s="217" t="s">
        <v>180</v>
      </c>
      <c r="AU391" s="217" t="s">
        <v>185</v>
      </c>
      <c r="AY391" s="18" t="s">
        <v>177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185</v>
      </c>
      <c r="BK391" s="218">
        <f>ROUND(I391*H391,2)</f>
        <v>0</v>
      </c>
      <c r="BL391" s="18" t="s">
        <v>263</v>
      </c>
      <c r="BM391" s="217" t="s">
        <v>805</v>
      </c>
    </row>
    <row r="392" spans="1:65" s="2" customFormat="1" ht="16.5" customHeight="1">
      <c r="A392" s="35"/>
      <c r="B392" s="36"/>
      <c r="C392" s="263" t="s">
        <v>806</v>
      </c>
      <c r="D392" s="263" t="s">
        <v>339</v>
      </c>
      <c r="E392" s="264" t="s">
        <v>807</v>
      </c>
      <c r="F392" s="265" t="s">
        <v>808</v>
      </c>
      <c r="G392" s="266" t="s">
        <v>192</v>
      </c>
      <c r="H392" s="267">
        <v>1</v>
      </c>
      <c r="I392" s="268"/>
      <c r="J392" s="269">
        <f>ROUND(I392*H392,2)</f>
        <v>0</v>
      </c>
      <c r="K392" s="270"/>
      <c r="L392" s="271"/>
      <c r="M392" s="272" t="s">
        <v>1</v>
      </c>
      <c r="N392" s="273" t="s">
        <v>46</v>
      </c>
      <c r="O392" s="72"/>
      <c r="P392" s="215">
        <f>O392*H392</f>
        <v>0</v>
      </c>
      <c r="Q392" s="215">
        <v>7.2999999999999996E-4</v>
      </c>
      <c r="R392" s="215">
        <f>Q392*H392</f>
        <v>7.2999999999999996E-4</v>
      </c>
      <c r="S392" s="215">
        <v>0</v>
      </c>
      <c r="T392" s="216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360</v>
      </c>
      <c r="AT392" s="217" t="s">
        <v>339</v>
      </c>
      <c r="AU392" s="217" t="s">
        <v>185</v>
      </c>
      <c r="AY392" s="18" t="s">
        <v>177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8" t="s">
        <v>185</v>
      </c>
      <c r="BK392" s="218">
        <f>ROUND(I392*H392,2)</f>
        <v>0</v>
      </c>
      <c r="BL392" s="18" t="s">
        <v>263</v>
      </c>
      <c r="BM392" s="217" t="s">
        <v>809</v>
      </c>
    </row>
    <row r="393" spans="1:65" s="2" customFormat="1" ht="21.75" customHeight="1">
      <c r="A393" s="35"/>
      <c r="B393" s="36"/>
      <c r="C393" s="205" t="s">
        <v>810</v>
      </c>
      <c r="D393" s="205" t="s">
        <v>180</v>
      </c>
      <c r="E393" s="206" t="s">
        <v>811</v>
      </c>
      <c r="F393" s="207" t="s">
        <v>812</v>
      </c>
      <c r="G393" s="208" t="s">
        <v>426</v>
      </c>
      <c r="H393" s="274"/>
      <c r="I393" s="210"/>
      <c r="J393" s="211">
        <f>ROUND(I393*H393,2)</f>
        <v>0</v>
      </c>
      <c r="K393" s="212"/>
      <c r="L393" s="40"/>
      <c r="M393" s="213" t="s">
        <v>1</v>
      </c>
      <c r="N393" s="214" t="s">
        <v>46</v>
      </c>
      <c r="O393" s="72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263</v>
      </c>
      <c r="AT393" s="217" t="s">
        <v>180</v>
      </c>
      <c r="AU393" s="217" t="s">
        <v>185</v>
      </c>
      <c r="AY393" s="18" t="s">
        <v>177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185</v>
      </c>
      <c r="BK393" s="218">
        <f>ROUND(I393*H393,2)</f>
        <v>0</v>
      </c>
      <c r="BL393" s="18" t="s">
        <v>263</v>
      </c>
      <c r="BM393" s="217" t="s">
        <v>813</v>
      </c>
    </row>
    <row r="394" spans="1:65" s="12" customFormat="1" ht="22.8" customHeight="1">
      <c r="B394" s="189"/>
      <c r="C394" s="190"/>
      <c r="D394" s="191" t="s">
        <v>79</v>
      </c>
      <c r="E394" s="203" t="s">
        <v>814</v>
      </c>
      <c r="F394" s="203" t="s">
        <v>815</v>
      </c>
      <c r="G394" s="190"/>
      <c r="H394" s="190"/>
      <c r="I394" s="193"/>
      <c r="J394" s="204">
        <f>BK394</f>
        <v>0</v>
      </c>
      <c r="K394" s="190"/>
      <c r="L394" s="195"/>
      <c r="M394" s="196"/>
      <c r="N394" s="197"/>
      <c r="O394" s="197"/>
      <c r="P394" s="198">
        <f>SUM(P395:P411)</f>
        <v>0</v>
      </c>
      <c r="Q394" s="197"/>
      <c r="R394" s="198">
        <f>SUM(R395:R411)</f>
        <v>0.13735</v>
      </c>
      <c r="S394" s="197"/>
      <c r="T394" s="199">
        <f>SUM(T395:T411)</f>
        <v>0.67058024999999999</v>
      </c>
      <c r="AR394" s="200" t="s">
        <v>185</v>
      </c>
      <c r="AT394" s="201" t="s">
        <v>79</v>
      </c>
      <c r="AU394" s="201" t="s">
        <v>88</v>
      </c>
      <c r="AY394" s="200" t="s">
        <v>177</v>
      </c>
      <c r="BK394" s="202">
        <f>SUM(BK395:BK411)</f>
        <v>0</v>
      </c>
    </row>
    <row r="395" spans="1:65" s="2" customFormat="1" ht="16.5" customHeight="1">
      <c r="A395" s="35"/>
      <c r="B395" s="36"/>
      <c r="C395" s="205" t="s">
        <v>816</v>
      </c>
      <c r="D395" s="205" t="s">
        <v>180</v>
      </c>
      <c r="E395" s="206" t="s">
        <v>817</v>
      </c>
      <c r="F395" s="207" t="s">
        <v>818</v>
      </c>
      <c r="G395" s="208" t="s">
        <v>210</v>
      </c>
      <c r="H395" s="209">
        <v>24.695</v>
      </c>
      <c r="I395" s="210"/>
      <c r="J395" s="211">
        <f>ROUND(I395*H395,2)</f>
        <v>0</v>
      </c>
      <c r="K395" s="212"/>
      <c r="L395" s="40"/>
      <c r="M395" s="213" t="s">
        <v>1</v>
      </c>
      <c r="N395" s="214" t="s">
        <v>46</v>
      </c>
      <c r="O395" s="72"/>
      <c r="P395" s="215">
        <f>O395*H395</f>
        <v>0</v>
      </c>
      <c r="Q395" s="215">
        <v>0</v>
      </c>
      <c r="R395" s="215">
        <f>Q395*H395</f>
        <v>0</v>
      </c>
      <c r="S395" s="215">
        <v>1.695E-2</v>
      </c>
      <c r="T395" s="216">
        <f>S395*H395</f>
        <v>0.41858024999999999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263</v>
      </c>
      <c r="AT395" s="217" t="s">
        <v>180</v>
      </c>
      <c r="AU395" s="217" t="s">
        <v>185</v>
      </c>
      <c r="AY395" s="18" t="s">
        <v>177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185</v>
      </c>
      <c r="BK395" s="218">
        <f>ROUND(I395*H395,2)</f>
        <v>0</v>
      </c>
      <c r="BL395" s="18" t="s">
        <v>263</v>
      </c>
      <c r="BM395" s="217" t="s">
        <v>819</v>
      </c>
    </row>
    <row r="396" spans="1:65" s="14" customFormat="1" ht="10.199999999999999">
      <c r="B396" s="230"/>
      <c r="C396" s="231"/>
      <c r="D396" s="221" t="s">
        <v>187</v>
      </c>
      <c r="E396" s="232" t="s">
        <v>1</v>
      </c>
      <c r="F396" s="233" t="s">
        <v>820</v>
      </c>
      <c r="G396" s="231"/>
      <c r="H396" s="234">
        <v>24.695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187</v>
      </c>
      <c r="AU396" s="240" t="s">
        <v>185</v>
      </c>
      <c r="AV396" s="14" t="s">
        <v>185</v>
      </c>
      <c r="AW396" s="14" t="s">
        <v>36</v>
      </c>
      <c r="AX396" s="14" t="s">
        <v>80</v>
      </c>
      <c r="AY396" s="240" t="s">
        <v>177</v>
      </c>
    </row>
    <row r="397" spans="1:65" s="15" customFormat="1" ht="10.199999999999999">
      <c r="B397" s="241"/>
      <c r="C397" s="242"/>
      <c r="D397" s="221" t="s">
        <v>187</v>
      </c>
      <c r="E397" s="243" t="s">
        <v>1</v>
      </c>
      <c r="F397" s="244" t="s">
        <v>217</v>
      </c>
      <c r="G397" s="242"/>
      <c r="H397" s="245">
        <v>24.695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187</v>
      </c>
      <c r="AU397" s="251" t="s">
        <v>185</v>
      </c>
      <c r="AV397" s="15" t="s">
        <v>184</v>
      </c>
      <c r="AW397" s="15" t="s">
        <v>36</v>
      </c>
      <c r="AX397" s="15" t="s">
        <v>88</v>
      </c>
      <c r="AY397" s="251" t="s">
        <v>177</v>
      </c>
    </row>
    <row r="398" spans="1:65" s="2" customFormat="1" ht="21.75" customHeight="1">
      <c r="A398" s="35"/>
      <c r="B398" s="36"/>
      <c r="C398" s="205" t="s">
        <v>821</v>
      </c>
      <c r="D398" s="205" t="s">
        <v>180</v>
      </c>
      <c r="E398" s="206" t="s">
        <v>822</v>
      </c>
      <c r="F398" s="207" t="s">
        <v>823</v>
      </c>
      <c r="G398" s="208" t="s">
        <v>192</v>
      </c>
      <c r="H398" s="209">
        <v>3</v>
      </c>
      <c r="I398" s="210"/>
      <c r="J398" s="211">
        <f t="shared" ref="J398:J405" si="30">ROUND(I398*H398,2)</f>
        <v>0</v>
      </c>
      <c r="K398" s="212"/>
      <c r="L398" s="40"/>
      <c r="M398" s="213" t="s">
        <v>1</v>
      </c>
      <c r="N398" s="214" t="s">
        <v>46</v>
      </c>
      <c r="O398" s="72"/>
      <c r="P398" s="215">
        <f t="shared" ref="P398:P405" si="31">O398*H398</f>
        <v>0</v>
      </c>
      <c r="Q398" s="215">
        <v>4.4999999999999999E-4</v>
      </c>
      <c r="R398" s="215">
        <f t="shared" ref="R398:R405" si="32">Q398*H398</f>
        <v>1.3500000000000001E-3</v>
      </c>
      <c r="S398" s="215">
        <v>0</v>
      </c>
      <c r="T398" s="216">
        <f t="shared" ref="T398:T405" si="33"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263</v>
      </c>
      <c r="AT398" s="217" t="s">
        <v>180</v>
      </c>
      <c r="AU398" s="217" t="s">
        <v>185</v>
      </c>
      <c r="AY398" s="18" t="s">
        <v>177</v>
      </c>
      <c r="BE398" s="218">
        <f t="shared" ref="BE398:BE405" si="34">IF(N398="základní",J398,0)</f>
        <v>0</v>
      </c>
      <c r="BF398" s="218">
        <f t="shared" ref="BF398:BF405" si="35">IF(N398="snížená",J398,0)</f>
        <v>0</v>
      </c>
      <c r="BG398" s="218">
        <f t="shared" ref="BG398:BG405" si="36">IF(N398="zákl. přenesená",J398,0)</f>
        <v>0</v>
      </c>
      <c r="BH398" s="218">
        <f t="shared" ref="BH398:BH405" si="37">IF(N398="sníž. přenesená",J398,0)</f>
        <v>0</v>
      </c>
      <c r="BI398" s="218">
        <f t="shared" ref="BI398:BI405" si="38">IF(N398="nulová",J398,0)</f>
        <v>0</v>
      </c>
      <c r="BJ398" s="18" t="s">
        <v>185</v>
      </c>
      <c r="BK398" s="218">
        <f t="shared" ref="BK398:BK405" si="39">ROUND(I398*H398,2)</f>
        <v>0</v>
      </c>
      <c r="BL398" s="18" t="s">
        <v>263</v>
      </c>
      <c r="BM398" s="217" t="s">
        <v>824</v>
      </c>
    </row>
    <row r="399" spans="1:65" s="2" customFormat="1" ht="21.75" customHeight="1">
      <c r="A399" s="35"/>
      <c r="B399" s="36"/>
      <c r="C399" s="263" t="s">
        <v>825</v>
      </c>
      <c r="D399" s="263" t="s">
        <v>339</v>
      </c>
      <c r="E399" s="264" t="s">
        <v>826</v>
      </c>
      <c r="F399" s="265" t="s">
        <v>827</v>
      </c>
      <c r="G399" s="266" t="s">
        <v>192</v>
      </c>
      <c r="H399" s="267">
        <v>3</v>
      </c>
      <c r="I399" s="268"/>
      <c r="J399" s="269">
        <f t="shared" si="30"/>
        <v>0</v>
      </c>
      <c r="K399" s="270"/>
      <c r="L399" s="271"/>
      <c r="M399" s="272" t="s">
        <v>1</v>
      </c>
      <c r="N399" s="273" t="s">
        <v>46</v>
      </c>
      <c r="O399" s="72"/>
      <c r="P399" s="215">
        <f t="shared" si="31"/>
        <v>0</v>
      </c>
      <c r="Q399" s="215">
        <v>8.5000000000000006E-3</v>
      </c>
      <c r="R399" s="215">
        <f t="shared" si="32"/>
        <v>2.5500000000000002E-2</v>
      </c>
      <c r="S399" s="215">
        <v>0</v>
      </c>
      <c r="T399" s="216">
        <f t="shared" si="3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360</v>
      </c>
      <c r="AT399" s="217" t="s">
        <v>339</v>
      </c>
      <c r="AU399" s="217" t="s">
        <v>185</v>
      </c>
      <c r="AY399" s="18" t="s">
        <v>177</v>
      </c>
      <c r="BE399" s="218">
        <f t="shared" si="34"/>
        <v>0</v>
      </c>
      <c r="BF399" s="218">
        <f t="shared" si="35"/>
        <v>0</v>
      </c>
      <c r="BG399" s="218">
        <f t="shared" si="36"/>
        <v>0</v>
      </c>
      <c r="BH399" s="218">
        <f t="shared" si="37"/>
        <v>0</v>
      </c>
      <c r="BI399" s="218">
        <f t="shared" si="38"/>
        <v>0</v>
      </c>
      <c r="BJ399" s="18" t="s">
        <v>185</v>
      </c>
      <c r="BK399" s="218">
        <f t="shared" si="39"/>
        <v>0</v>
      </c>
      <c r="BL399" s="18" t="s">
        <v>263</v>
      </c>
      <c r="BM399" s="217" t="s">
        <v>828</v>
      </c>
    </row>
    <row r="400" spans="1:65" s="2" customFormat="1" ht="21.75" customHeight="1">
      <c r="A400" s="35"/>
      <c r="B400" s="36"/>
      <c r="C400" s="205" t="s">
        <v>829</v>
      </c>
      <c r="D400" s="205" t="s">
        <v>180</v>
      </c>
      <c r="E400" s="206" t="s">
        <v>830</v>
      </c>
      <c r="F400" s="207" t="s">
        <v>831</v>
      </c>
      <c r="G400" s="208" t="s">
        <v>192</v>
      </c>
      <c r="H400" s="209">
        <v>3</v>
      </c>
      <c r="I400" s="210"/>
      <c r="J400" s="211">
        <f t="shared" si="30"/>
        <v>0</v>
      </c>
      <c r="K400" s="212"/>
      <c r="L400" s="40"/>
      <c r="M400" s="213" t="s">
        <v>1</v>
      </c>
      <c r="N400" s="214" t="s">
        <v>46</v>
      </c>
      <c r="O400" s="72"/>
      <c r="P400" s="215">
        <f t="shared" si="31"/>
        <v>0</v>
      </c>
      <c r="Q400" s="215">
        <v>0</v>
      </c>
      <c r="R400" s="215">
        <f t="shared" si="32"/>
        <v>0</v>
      </c>
      <c r="S400" s="215">
        <v>0</v>
      </c>
      <c r="T400" s="216">
        <f t="shared" si="3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263</v>
      </c>
      <c r="AT400" s="217" t="s">
        <v>180</v>
      </c>
      <c r="AU400" s="217" t="s">
        <v>185</v>
      </c>
      <c r="AY400" s="18" t="s">
        <v>177</v>
      </c>
      <c r="BE400" s="218">
        <f t="shared" si="34"/>
        <v>0</v>
      </c>
      <c r="BF400" s="218">
        <f t="shared" si="35"/>
        <v>0</v>
      </c>
      <c r="BG400" s="218">
        <f t="shared" si="36"/>
        <v>0</v>
      </c>
      <c r="BH400" s="218">
        <f t="shared" si="37"/>
        <v>0</v>
      </c>
      <c r="BI400" s="218">
        <f t="shared" si="38"/>
        <v>0</v>
      </c>
      <c r="BJ400" s="18" t="s">
        <v>185</v>
      </c>
      <c r="BK400" s="218">
        <f t="shared" si="39"/>
        <v>0</v>
      </c>
      <c r="BL400" s="18" t="s">
        <v>263</v>
      </c>
      <c r="BM400" s="217" t="s">
        <v>832</v>
      </c>
    </row>
    <row r="401" spans="1:65" s="2" customFormat="1" ht="21.75" customHeight="1">
      <c r="A401" s="35"/>
      <c r="B401" s="36"/>
      <c r="C401" s="263" t="s">
        <v>833</v>
      </c>
      <c r="D401" s="263" t="s">
        <v>339</v>
      </c>
      <c r="E401" s="264" t="s">
        <v>834</v>
      </c>
      <c r="F401" s="265" t="s">
        <v>835</v>
      </c>
      <c r="G401" s="266" t="s">
        <v>192</v>
      </c>
      <c r="H401" s="267">
        <v>2</v>
      </c>
      <c r="I401" s="268"/>
      <c r="J401" s="269">
        <f t="shared" si="30"/>
        <v>0</v>
      </c>
      <c r="K401" s="270"/>
      <c r="L401" s="271"/>
      <c r="M401" s="272" t="s">
        <v>1</v>
      </c>
      <c r="N401" s="273" t="s">
        <v>46</v>
      </c>
      <c r="O401" s="72"/>
      <c r="P401" s="215">
        <f t="shared" si="31"/>
        <v>0</v>
      </c>
      <c r="Q401" s="215">
        <v>2.75E-2</v>
      </c>
      <c r="R401" s="215">
        <f t="shared" si="32"/>
        <v>5.5E-2</v>
      </c>
      <c r="S401" s="215">
        <v>0</v>
      </c>
      <c r="T401" s="216">
        <f t="shared" si="3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360</v>
      </c>
      <c r="AT401" s="217" t="s">
        <v>339</v>
      </c>
      <c r="AU401" s="217" t="s">
        <v>185</v>
      </c>
      <c r="AY401" s="18" t="s">
        <v>177</v>
      </c>
      <c r="BE401" s="218">
        <f t="shared" si="34"/>
        <v>0</v>
      </c>
      <c r="BF401" s="218">
        <f t="shared" si="35"/>
        <v>0</v>
      </c>
      <c r="BG401" s="218">
        <f t="shared" si="36"/>
        <v>0</v>
      </c>
      <c r="BH401" s="218">
        <f t="shared" si="37"/>
        <v>0</v>
      </c>
      <c r="BI401" s="218">
        <f t="shared" si="38"/>
        <v>0</v>
      </c>
      <c r="BJ401" s="18" t="s">
        <v>185</v>
      </c>
      <c r="BK401" s="218">
        <f t="shared" si="39"/>
        <v>0</v>
      </c>
      <c r="BL401" s="18" t="s">
        <v>263</v>
      </c>
      <c r="BM401" s="217" t="s">
        <v>836</v>
      </c>
    </row>
    <row r="402" spans="1:65" s="2" customFormat="1" ht="21.75" customHeight="1">
      <c r="A402" s="35"/>
      <c r="B402" s="36"/>
      <c r="C402" s="263" t="s">
        <v>837</v>
      </c>
      <c r="D402" s="263" t="s">
        <v>339</v>
      </c>
      <c r="E402" s="264" t="s">
        <v>838</v>
      </c>
      <c r="F402" s="265" t="s">
        <v>839</v>
      </c>
      <c r="G402" s="266" t="s">
        <v>192</v>
      </c>
      <c r="H402" s="267">
        <v>1</v>
      </c>
      <c r="I402" s="268"/>
      <c r="J402" s="269">
        <f t="shared" si="30"/>
        <v>0</v>
      </c>
      <c r="K402" s="270"/>
      <c r="L402" s="271"/>
      <c r="M402" s="272" t="s">
        <v>1</v>
      </c>
      <c r="N402" s="273" t="s">
        <v>46</v>
      </c>
      <c r="O402" s="72"/>
      <c r="P402" s="215">
        <f t="shared" si="31"/>
        <v>0</v>
      </c>
      <c r="Q402" s="215">
        <v>2.75E-2</v>
      </c>
      <c r="R402" s="215">
        <f t="shared" si="32"/>
        <v>2.75E-2</v>
      </c>
      <c r="S402" s="215">
        <v>0</v>
      </c>
      <c r="T402" s="216">
        <f t="shared" si="3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360</v>
      </c>
      <c r="AT402" s="217" t="s">
        <v>339</v>
      </c>
      <c r="AU402" s="217" t="s">
        <v>185</v>
      </c>
      <c r="AY402" s="18" t="s">
        <v>177</v>
      </c>
      <c r="BE402" s="218">
        <f t="shared" si="34"/>
        <v>0</v>
      </c>
      <c r="BF402" s="218">
        <f t="shared" si="35"/>
        <v>0</v>
      </c>
      <c r="BG402" s="218">
        <f t="shared" si="36"/>
        <v>0</v>
      </c>
      <c r="BH402" s="218">
        <f t="shared" si="37"/>
        <v>0</v>
      </c>
      <c r="BI402" s="218">
        <f t="shared" si="38"/>
        <v>0</v>
      </c>
      <c r="BJ402" s="18" t="s">
        <v>185</v>
      </c>
      <c r="BK402" s="218">
        <f t="shared" si="39"/>
        <v>0</v>
      </c>
      <c r="BL402" s="18" t="s">
        <v>263</v>
      </c>
      <c r="BM402" s="217" t="s">
        <v>840</v>
      </c>
    </row>
    <row r="403" spans="1:65" s="2" customFormat="1" ht="21.75" customHeight="1">
      <c r="A403" s="35"/>
      <c r="B403" s="36"/>
      <c r="C403" s="205" t="s">
        <v>841</v>
      </c>
      <c r="D403" s="205" t="s">
        <v>180</v>
      </c>
      <c r="E403" s="206" t="s">
        <v>842</v>
      </c>
      <c r="F403" s="207" t="s">
        <v>843</v>
      </c>
      <c r="G403" s="208" t="s">
        <v>192</v>
      </c>
      <c r="H403" s="209">
        <v>1</v>
      </c>
      <c r="I403" s="210"/>
      <c r="J403" s="211">
        <f t="shared" si="30"/>
        <v>0</v>
      </c>
      <c r="K403" s="212"/>
      <c r="L403" s="40"/>
      <c r="M403" s="213" t="s">
        <v>1</v>
      </c>
      <c r="N403" s="214" t="s">
        <v>46</v>
      </c>
      <c r="O403" s="72"/>
      <c r="P403" s="215">
        <f t="shared" si="31"/>
        <v>0</v>
      </c>
      <c r="Q403" s="215">
        <v>0</v>
      </c>
      <c r="R403" s="215">
        <f t="shared" si="32"/>
        <v>0</v>
      </c>
      <c r="S403" s="215">
        <v>0</v>
      </c>
      <c r="T403" s="216">
        <f t="shared" si="3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263</v>
      </c>
      <c r="AT403" s="217" t="s">
        <v>180</v>
      </c>
      <c r="AU403" s="217" t="s">
        <v>185</v>
      </c>
      <c r="AY403" s="18" t="s">
        <v>177</v>
      </c>
      <c r="BE403" s="218">
        <f t="shared" si="34"/>
        <v>0</v>
      </c>
      <c r="BF403" s="218">
        <f t="shared" si="35"/>
        <v>0</v>
      </c>
      <c r="BG403" s="218">
        <f t="shared" si="36"/>
        <v>0</v>
      </c>
      <c r="BH403" s="218">
        <f t="shared" si="37"/>
        <v>0</v>
      </c>
      <c r="BI403" s="218">
        <f t="shared" si="38"/>
        <v>0</v>
      </c>
      <c r="BJ403" s="18" t="s">
        <v>185</v>
      </c>
      <c r="BK403" s="218">
        <f t="shared" si="39"/>
        <v>0</v>
      </c>
      <c r="BL403" s="18" t="s">
        <v>263</v>
      </c>
      <c r="BM403" s="217" t="s">
        <v>844</v>
      </c>
    </row>
    <row r="404" spans="1:65" s="2" customFormat="1" ht="21.75" customHeight="1">
      <c r="A404" s="35"/>
      <c r="B404" s="36"/>
      <c r="C404" s="263" t="s">
        <v>845</v>
      </c>
      <c r="D404" s="263" t="s">
        <v>339</v>
      </c>
      <c r="E404" s="264" t="s">
        <v>846</v>
      </c>
      <c r="F404" s="265" t="s">
        <v>847</v>
      </c>
      <c r="G404" s="266" t="s">
        <v>192</v>
      </c>
      <c r="H404" s="267">
        <v>1</v>
      </c>
      <c r="I404" s="268"/>
      <c r="J404" s="269">
        <f t="shared" si="30"/>
        <v>0</v>
      </c>
      <c r="K404" s="270"/>
      <c r="L404" s="271"/>
      <c r="M404" s="272" t="s">
        <v>1</v>
      </c>
      <c r="N404" s="273" t="s">
        <v>46</v>
      </c>
      <c r="O404" s="72"/>
      <c r="P404" s="215">
        <f t="shared" si="31"/>
        <v>0</v>
      </c>
      <c r="Q404" s="215">
        <v>2.8000000000000001E-2</v>
      </c>
      <c r="R404" s="215">
        <f t="shared" si="32"/>
        <v>2.8000000000000001E-2</v>
      </c>
      <c r="S404" s="215">
        <v>0</v>
      </c>
      <c r="T404" s="216">
        <f t="shared" si="3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360</v>
      </c>
      <c r="AT404" s="217" t="s">
        <v>339</v>
      </c>
      <c r="AU404" s="217" t="s">
        <v>185</v>
      </c>
      <c r="AY404" s="18" t="s">
        <v>177</v>
      </c>
      <c r="BE404" s="218">
        <f t="shared" si="34"/>
        <v>0</v>
      </c>
      <c r="BF404" s="218">
        <f t="shared" si="35"/>
        <v>0</v>
      </c>
      <c r="BG404" s="218">
        <f t="shared" si="36"/>
        <v>0</v>
      </c>
      <c r="BH404" s="218">
        <f t="shared" si="37"/>
        <v>0</v>
      </c>
      <c r="BI404" s="218">
        <f t="shared" si="38"/>
        <v>0</v>
      </c>
      <c r="BJ404" s="18" t="s">
        <v>185</v>
      </c>
      <c r="BK404" s="218">
        <f t="shared" si="39"/>
        <v>0</v>
      </c>
      <c r="BL404" s="18" t="s">
        <v>263</v>
      </c>
      <c r="BM404" s="217" t="s">
        <v>848</v>
      </c>
    </row>
    <row r="405" spans="1:65" s="2" customFormat="1" ht="21.75" customHeight="1">
      <c r="A405" s="35"/>
      <c r="B405" s="36"/>
      <c r="C405" s="205" t="s">
        <v>849</v>
      </c>
      <c r="D405" s="205" t="s">
        <v>180</v>
      </c>
      <c r="E405" s="206" t="s">
        <v>850</v>
      </c>
      <c r="F405" s="207" t="s">
        <v>851</v>
      </c>
      <c r="G405" s="208" t="s">
        <v>192</v>
      </c>
      <c r="H405" s="209">
        <v>9</v>
      </c>
      <c r="I405" s="210"/>
      <c r="J405" s="211">
        <f t="shared" si="30"/>
        <v>0</v>
      </c>
      <c r="K405" s="212"/>
      <c r="L405" s="40"/>
      <c r="M405" s="213" t="s">
        <v>1</v>
      </c>
      <c r="N405" s="214" t="s">
        <v>46</v>
      </c>
      <c r="O405" s="72"/>
      <c r="P405" s="215">
        <f t="shared" si="31"/>
        <v>0</v>
      </c>
      <c r="Q405" s="215">
        <v>0</v>
      </c>
      <c r="R405" s="215">
        <f t="shared" si="32"/>
        <v>0</v>
      </c>
      <c r="S405" s="215">
        <v>2.8000000000000001E-2</v>
      </c>
      <c r="T405" s="216">
        <f t="shared" si="33"/>
        <v>0.252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263</v>
      </c>
      <c r="AT405" s="217" t="s">
        <v>180</v>
      </c>
      <c r="AU405" s="217" t="s">
        <v>185</v>
      </c>
      <c r="AY405" s="18" t="s">
        <v>177</v>
      </c>
      <c r="BE405" s="218">
        <f t="shared" si="34"/>
        <v>0</v>
      </c>
      <c r="BF405" s="218">
        <f t="shared" si="35"/>
        <v>0</v>
      </c>
      <c r="BG405" s="218">
        <f t="shared" si="36"/>
        <v>0</v>
      </c>
      <c r="BH405" s="218">
        <f t="shared" si="37"/>
        <v>0</v>
      </c>
      <c r="BI405" s="218">
        <f t="shared" si="38"/>
        <v>0</v>
      </c>
      <c r="BJ405" s="18" t="s">
        <v>185</v>
      </c>
      <c r="BK405" s="218">
        <f t="shared" si="39"/>
        <v>0</v>
      </c>
      <c r="BL405" s="18" t="s">
        <v>263</v>
      </c>
      <c r="BM405" s="217" t="s">
        <v>852</v>
      </c>
    </row>
    <row r="406" spans="1:65" s="13" customFormat="1" ht="10.199999999999999">
      <c r="B406" s="219"/>
      <c r="C406" s="220"/>
      <c r="D406" s="221" t="s">
        <v>187</v>
      </c>
      <c r="E406" s="222" t="s">
        <v>1</v>
      </c>
      <c r="F406" s="223" t="s">
        <v>853</v>
      </c>
      <c r="G406" s="220"/>
      <c r="H406" s="222" t="s">
        <v>1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187</v>
      </c>
      <c r="AU406" s="229" t="s">
        <v>185</v>
      </c>
      <c r="AV406" s="13" t="s">
        <v>88</v>
      </c>
      <c r="AW406" s="13" t="s">
        <v>36</v>
      </c>
      <c r="AX406" s="13" t="s">
        <v>80</v>
      </c>
      <c r="AY406" s="229" t="s">
        <v>177</v>
      </c>
    </row>
    <row r="407" spans="1:65" s="14" customFormat="1" ht="10.199999999999999">
      <c r="B407" s="230"/>
      <c r="C407" s="231"/>
      <c r="D407" s="221" t="s">
        <v>187</v>
      </c>
      <c r="E407" s="232" t="s">
        <v>1</v>
      </c>
      <c r="F407" s="233" t="s">
        <v>200</v>
      </c>
      <c r="G407" s="231"/>
      <c r="H407" s="234">
        <v>5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187</v>
      </c>
      <c r="AU407" s="240" t="s">
        <v>185</v>
      </c>
      <c r="AV407" s="14" t="s">
        <v>185</v>
      </c>
      <c r="AW407" s="14" t="s">
        <v>36</v>
      </c>
      <c r="AX407" s="14" t="s">
        <v>80</v>
      </c>
      <c r="AY407" s="240" t="s">
        <v>177</v>
      </c>
    </row>
    <row r="408" spans="1:65" s="13" customFormat="1" ht="10.199999999999999">
      <c r="B408" s="219"/>
      <c r="C408" s="220"/>
      <c r="D408" s="221" t="s">
        <v>187</v>
      </c>
      <c r="E408" s="222" t="s">
        <v>1</v>
      </c>
      <c r="F408" s="223" t="s">
        <v>854</v>
      </c>
      <c r="G408" s="220"/>
      <c r="H408" s="222" t="s">
        <v>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187</v>
      </c>
      <c r="AU408" s="229" t="s">
        <v>185</v>
      </c>
      <c r="AV408" s="13" t="s">
        <v>88</v>
      </c>
      <c r="AW408" s="13" t="s">
        <v>36</v>
      </c>
      <c r="AX408" s="13" t="s">
        <v>80</v>
      </c>
      <c r="AY408" s="229" t="s">
        <v>177</v>
      </c>
    </row>
    <row r="409" spans="1:65" s="14" customFormat="1" ht="10.199999999999999">
      <c r="B409" s="230"/>
      <c r="C409" s="231"/>
      <c r="D409" s="221" t="s">
        <v>187</v>
      </c>
      <c r="E409" s="232" t="s">
        <v>1</v>
      </c>
      <c r="F409" s="233" t="s">
        <v>184</v>
      </c>
      <c r="G409" s="231"/>
      <c r="H409" s="234">
        <v>4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187</v>
      </c>
      <c r="AU409" s="240" t="s">
        <v>185</v>
      </c>
      <c r="AV409" s="14" t="s">
        <v>185</v>
      </c>
      <c r="AW409" s="14" t="s">
        <v>36</v>
      </c>
      <c r="AX409" s="14" t="s">
        <v>80</v>
      </c>
      <c r="AY409" s="240" t="s">
        <v>177</v>
      </c>
    </row>
    <row r="410" spans="1:65" s="15" customFormat="1" ht="10.199999999999999">
      <c r="B410" s="241"/>
      <c r="C410" s="242"/>
      <c r="D410" s="221" t="s">
        <v>187</v>
      </c>
      <c r="E410" s="243" t="s">
        <v>1</v>
      </c>
      <c r="F410" s="244" t="s">
        <v>217</v>
      </c>
      <c r="G410" s="242"/>
      <c r="H410" s="245">
        <v>9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AT410" s="251" t="s">
        <v>187</v>
      </c>
      <c r="AU410" s="251" t="s">
        <v>185</v>
      </c>
      <c r="AV410" s="15" t="s">
        <v>184</v>
      </c>
      <c r="AW410" s="15" t="s">
        <v>36</v>
      </c>
      <c r="AX410" s="15" t="s">
        <v>88</v>
      </c>
      <c r="AY410" s="251" t="s">
        <v>177</v>
      </c>
    </row>
    <row r="411" spans="1:65" s="2" customFormat="1" ht="21.75" customHeight="1">
      <c r="A411" s="35"/>
      <c r="B411" s="36"/>
      <c r="C411" s="205" t="s">
        <v>855</v>
      </c>
      <c r="D411" s="205" t="s">
        <v>180</v>
      </c>
      <c r="E411" s="206" t="s">
        <v>856</v>
      </c>
      <c r="F411" s="207" t="s">
        <v>857</v>
      </c>
      <c r="G411" s="208" t="s">
        <v>426</v>
      </c>
      <c r="H411" s="274"/>
      <c r="I411" s="210"/>
      <c r="J411" s="211">
        <f>ROUND(I411*H411,2)</f>
        <v>0</v>
      </c>
      <c r="K411" s="212"/>
      <c r="L411" s="40"/>
      <c r="M411" s="213" t="s">
        <v>1</v>
      </c>
      <c r="N411" s="214" t="s">
        <v>46</v>
      </c>
      <c r="O411" s="72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263</v>
      </c>
      <c r="AT411" s="217" t="s">
        <v>180</v>
      </c>
      <c r="AU411" s="217" t="s">
        <v>185</v>
      </c>
      <c r="AY411" s="18" t="s">
        <v>177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185</v>
      </c>
      <c r="BK411" s="218">
        <f>ROUND(I411*H411,2)</f>
        <v>0</v>
      </c>
      <c r="BL411" s="18" t="s">
        <v>263</v>
      </c>
      <c r="BM411" s="217" t="s">
        <v>858</v>
      </c>
    </row>
    <row r="412" spans="1:65" s="12" customFormat="1" ht="22.8" customHeight="1">
      <c r="B412" s="189"/>
      <c r="C412" s="190"/>
      <c r="D412" s="191" t="s">
        <v>79</v>
      </c>
      <c r="E412" s="203" t="s">
        <v>859</v>
      </c>
      <c r="F412" s="203" t="s">
        <v>860</v>
      </c>
      <c r="G412" s="190"/>
      <c r="H412" s="190"/>
      <c r="I412" s="193"/>
      <c r="J412" s="204">
        <f>BK412</f>
        <v>0</v>
      </c>
      <c r="K412" s="190"/>
      <c r="L412" s="195"/>
      <c r="M412" s="196"/>
      <c r="N412" s="197"/>
      <c r="O412" s="197"/>
      <c r="P412" s="198">
        <f>SUM(P413:P424)</f>
        <v>0</v>
      </c>
      <c r="Q412" s="197"/>
      <c r="R412" s="198">
        <f>SUM(R413:R424)</f>
        <v>0.16834799999999997</v>
      </c>
      <c r="S412" s="197"/>
      <c r="T412" s="199">
        <f>SUM(T413:T424)</f>
        <v>0</v>
      </c>
      <c r="AR412" s="200" t="s">
        <v>185</v>
      </c>
      <c r="AT412" s="201" t="s">
        <v>79</v>
      </c>
      <c r="AU412" s="201" t="s">
        <v>88</v>
      </c>
      <c r="AY412" s="200" t="s">
        <v>177</v>
      </c>
      <c r="BK412" s="202">
        <f>SUM(BK413:BK424)</f>
        <v>0</v>
      </c>
    </row>
    <row r="413" spans="1:65" s="2" customFormat="1" ht="21.75" customHeight="1">
      <c r="A413" s="35"/>
      <c r="B413" s="36"/>
      <c r="C413" s="205" t="s">
        <v>861</v>
      </c>
      <c r="D413" s="205" t="s">
        <v>180</v>
      </c>
      <c r="E413" s="206" t="s">
        <v>862</v>
      </c>
      <c r="F413" s="207" t="s">
        <v>863</v>
      </c>
      <c r="G413" s="208" t="s">
        <v>203</v>
      </c>
      <c r="H413" s="209">
        <v>0.9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46</v>
      </c>
      <c r="O413" s="72"/>
      <c r="P413" s="215">
        <f>O413*H413</f>
        <v>0</v>
      </c>
      <c r="Q413" s="215">
        <v>3.7399999999999998E-3</v>
      </c>
      <c r="R413" s="215">
        <f>Q413*H413</f>
        <v>3.3660000000000001E-3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263</v>
      </c>
      <c r="AT413" s="217" t="s">
        <v>180</v>
      </c>
      <c r="AU413" s="217" t="s">
        <v>185</v>
      </c>
      <c r="AY413" s="18" t="s">
        <v>177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185</v>
      </c>
      <c r="BK413" s="218">
        <f>ROUND(I413*H413,2)</f>
        <v>0</v>
      </c>
      <c r="BL413" s="18" t="s">
        <v>263</v>
      </c>
      <c r="BM413" s="217" t="s">
        <v>864</v>
      </c>
    </row>
    <row r="414" spans="1:65" s="13" customFormat="1" ht="20.399999999999999">
      <c r="B414" s="219"/>
      <c r="C414" s="220"/>
      <c r="D414" s="221" t="s">
        <v>187</v>
      </c>
      <c r="E414" s="222" t="s">
        <v>1</v>
      </c>
      <c r="F414" s="223" t="s">
        <v>865</v>
      </c>
      <c r="G414" s="220"/>
      <c r="H414" s="222" t="s">
        <v>1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187</v>
      </c>
      <c r="AU414" s="229" t="s">
        <v>185</v>
      </c>
      <c r="AV414" s="13" t="s">
        <v>88</v>
      </c>
      <c r="AW414" s="13" t="s">
        <v>36</v>
      </c>
      <c r="AX414" s="13" t="s">
        <v>80</v>
      </c>
      <c r="AY414" s="229" t="s">
        <v>177</v>
      </c>
    </row>
    <row r="415" spans="1:65" s="14" customFormat="1" ht="10.199999999999999">
      <c r="B415" s="230"/>
      <c r="C415" s="231"/>
      <c r="D415" s="221" t="s">
        <v>187</v>
      </c>
      <c r="E415" s="232" t="s">
        <v>1</v>
      </c>
      <c r="F415" s="233" t="s">
        <v>866</v>
      </c>
      <c r="G415" s="231"/>
      <c r="H415" s="234">
        <v>0.9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187</v>
      </c>
      <c r="AU415" s="240" t="s">
        <v>185</v>
      </c>
      <c r="AV415" s="14" t="s">
        <v>185</v>
      </c>
      <c r="AW415" s="14" t="s">
        <v>36</v>
      </c>
      <c r="AX415" s="14" t="s">
        <v>88</v>
      </c>
      <c r="AY415" s="240" t="s">
        <v>177</v>
      </c>
    </row>
    <row r="416" spans="1:65" s="2" customFormat="1" ht="21.75" customHeight="1">
      <c r="A416" s="35"/>
      <c r="B416" s="36"/>
      <c r="C416" s="205" t="s">
        <v>867</v>
      </c>
      <c r="D416" s="205" t="s">
        <v>180</v>
      </c>
      <c r="E416" s="206" t="s">
        <v>868</v>
      </c>
      <c r="F416" s="207" t="s">
        <v>869</v>
      </c>
      <c r="G416" s="208" t="s">
        <v>210</v>
      </c>
      <c r="H416" s="209">
        <v>5.0999999999999996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46</v>
      </c>
      <c r="O416" s="72"/>
      <c r="P416" s="215">
        <f>O416*H416</f>
        <v>0</v>
      </c>
      <c r="Q416" s="215">
        <v>3.6700000000000001E-3</v>
      </c>
      <c r="R416" s="215">
        <f>Q416*H416</f>
        <v>1.8716999999999998E-2</v>
      </c>
      <c r="S416" s="215">
        <v>0</v>
      </c>
      <c r="T416" s="21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263</v>
      </c>
      <c r="AT416" s="217" t="s">
        <v>180</v>
      </c>
      <c r="AU416" s="217" t="s">
        <v>185</v>
      </c>
      <c r="AY416" s="18" t="s">
        <v>177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185</v>
      </c>
      <c r="BK416" s="218">
        <f>ROUND(I416*H416,2)</f>
        <v>0</v>
      </c>
      <c r="BL416" s="18" t="s">
        <v>263</v>
      </c>
      <c r="BM416" s="217" t="s">
        <v>870</v>
      </c>
    </row>
    <row r="417" spans="1:65" s="14" customFormat="1" ht="10.199999999999999">
      <c r="B417" s="230"/>
      <c r="C417" s="231"/>
      <c r="D417" s="221" t="s">
        <v>187</v>
      </c>
      <c r="E417" s="232" t="s">
        <v>1</v>
      </c>
      <c r="F417" s="233" t="s">
        <v>871</v>
      </c>
      <c r="G417" s="231"/>
      <c r="H417" s="234">
        <v>5.0999999999999996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187</v>
      </c>
      <c r="AU417" s="240" t="s">
        <v>185</v>
      </c>
      <c r="AV417" s="14" t="s">
        <v>185</v>
      </c>
      <c r="AW417" s="14" t="s">
        <v>36</v>
      </c>
      <c r="AX417" s="14" t="s">
        <v>80</v>
      </c>
      <c r="AY417" s="240" t="s">
        <v>177</v>
      </c>
    </row>
    <row r="418" spans="1:65" s="15" customFormat="1" ht="10.199999999999999">
      <c r="B418" s="241"/>
      <c r="C418" s="242"/>
      <c r="D418" s="221" t="s">
        <v>187</v>
      </c>
      <c r="E418" s="243" t="s">
        <v>1</v>
      </c>
      <c r="F418" s="244" t="s">
        <v>217</v>
      </c>
      <c r="G418" s="242"/>
      <c r="H418" s="245">
        <v>5.0999999999999996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187</v>
      </c>
      <c r="AU418" s="251" t="s">
        <v>185</v>
      </c>
      <c r="AV418" s="15" t="s">
        <v>184</v>
      </c>
      <c r="AW418" s="15" t="s">
        <v>36</v>
      </c>
      <c r="AX418" s="15" t="s">
        <v>88</v>
      </c>
      <c r="AY418" s="251" t="s">
        <v>177</v>
      </c>
    </row>
    <row r="419" spans="1:65" s="2" customFormat="1" ht="21.75" customHeight="1">
      <c r="A419" s="35"/>
      <c r="B419" s="36"/>
      <c r="C419" s="263" t="s">
        <v>872</v>
      </c>
      <c r="D419" s="263" t="s">
        <v>339</v>
      </c>
      <c r="E419" s="264" t="s">
        <v>873</v>
      </c>
      <c r="F419" s="265" t="s">
        <v>1070</v>
      </c>
      <c r="G419" s="266" t="s">
        <v>210</v>
      </c>
      <c r="H419" s="267">
        <v>6</v>
      </c>
      <c r="I419" s="268"/>
      <c r="J419" s="269">
        <f>ROUND(I419*H419,2)</f>
        <v>0</v>
      </c>
      <c r="K419" s="270"/>
      <c r="L419" s="271"/>
      <c r="M419" s="272" t="s">
        <v>1</v>
      </c>
      <c r="N419" s="273" t="s">
        <v>46</v>
      </c>
      <c r="O419" s="72"/>
      <c r="P419" s="215">
        <f>O419*H419</f>
        <v>0</v>
      </c>
      <c r="Q419" s="215">
        <v>1.7999999999999999E-2</v>
      </c>
      <c r="R419" s="215">
        <f>Q419*H419</f>
        <v>0.10799999999999998</v>
      </c>
      <c r="S419" s="215">
        <v>0</v>
      </c>
      <c r="T419" s="216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17" t="s">
        <v>360</v>
      </c>
      <c r="AT419" s="217" t="s">
        <v>339</v>
      </c>
      <c r="AU419" s="217" t="s">
        <v>185</v>
      </c>
      <c r="AY419" s="18" t="s">
        <v>177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8" t="s">
        <v>185</v>
      </c>
      <c r="BK419" s="218">
        <f>ROUND(I419*H419,2)</f>
        <v>0</v>
      </c>
      <c r="BL419" s="18" t="s">
        <v>263</v>
      </c>
      <c r="BM419" s="217" t="s">
        <v>875</v>
      </c>
    </row>
    <row r="420" spans="1:65" s="14" customFormat="1" ht="20.399999999999999">
      <c r="B420" s="230"/>
      <c r="C420" s="231"/>
      <c r="D420" s="221" t="s">
        <v>187</v>
      </c>
      <c r="E420" s="231"/>
      <c r="F420" s="233" t="s">
        <v>876</v>
      </c>
      <c r="G420" s="231"/>
      <c r="H420" s="234">
        <v>6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187</v>
      </c>
      <c r="AU420" s="240" t="s">
        <v>185</v>
      </c>
      <c r="AV420" s="14" t="s">
        <v>185</v>
      </c>
      <c r="AW420" s="14" t="s">
        <v>4</v>
      </c>
      <c r="AX420" s="14" t="s">
        <v>88</v>
      </c>
      <c r="AY420" s="240" t="s">
        <v>177</v>
      </c>
    </row>
    <row r="421" spans="1:65" s="2" customFormat="1" ht="16.5" customHeight="1">
      <c r="A421" s="35"/>
      <c r="B421" s="36"/>
      <c r="C421" s="205" t="s">
        <v>877</v>
      </c>
      <c r="D421" s="205" t="s">
        <v>180</v>
      </c>
      <c r="E421" s="206" t="s">
        <v>878</v>
      </c>
      <c r="F421" s="207" t="s">
        <v>879</v>
      </c>
      <c r="G421" s="208" t="s">
        <v>210</v>
      </c>
      <c r="H421" s="209">
        <v>5.0999999999999996</v>
      </c>
      <c r="I421" s="210"/>
      <c r="J421" s="211">
        <f>ROUND(I421*H421,2)</f>
        <v>0</v>
      </c>
      <c r="K421" s="212"/>
      <c r="L421" s="40"/>
      <c r="M421" s="213" t="s">
        <v>1</v>
      </c>
      <c r="N421" s="214" t="s">
        <v>46</v>
      </c>
      <c r="O421" s="72"/>
      <c r="P421" s="215">
        <f>O421*H421</f>
        <v>0</v>
      </c>
      <c r="Q421" s="215">
        <v>2.9999999999999997E-4</v>
      </c>
      <c r="R421" s="215">
        <f>Q421*H421</f>
        <v>1.5299999999999997E-3</v>
      </c>
      <c r="S421" s="215">
        <v>0</v>
      </c>
      <c r="T421" s="216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7" t="s">
        <v>263</v>
      </c>
      <c r="AT421" s="217" t="s">
        <v>180</v>
      </c>
      <c r="AU421" s="217" t="s">
        <v>185</v>
      </c>
      <c r="AY421" s="18" t="s">
        <v>177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185</v>
      </c>
      <c r="BK421" s="218">
        <f>ROUND(I421*H421,2)</f>
        <v>0</v>
      </c>
      <c r="BL421" s="18" t="s">
        <v>263</v>
      </c>
      <c r="BM421" s="217" t="s">
        <v>880</v>
      </c>
    </row>
    <row r="422" spans="1:65" s="2" customFormat="1" ht="16.5" customHeight="1">
      <c r="A422" s="35"/>
      <c r="B422" s="36"/>
      <c r="C422" s="205" t="s">
        <v>881</v>
      </c>
      <c r="D422" s="205" t="s">
        <v>180</v>
      </c>
      <c r="E422" s="206" t="s">
        <v>882</v>
      </c>
      <c r="F422" s="207" t="s">
        <v>883</v>
      </c>
      <c r="G422" s="208" t="s">
        <v>203</v>
      </c>
      <c r="H422" s="209">
        <v>9</v>
      </c>
      <c r="I422" s="210"/>
      <c r="J422" s="211">
        <f>ROUND(I422*H422,2)</f>
        <v>0</v>
      </c>
      <c r="K422" s="212"/>
      <c r="L422" s="40"/>
      <c r="M422" s="213" t="s">
        <v>1</v>
      </c>
      <c r="N422" s="214" t="s">
        <v>46</v>
      </c>
      <c r="O422" s="72"/>
      <c r="P422" s="215">
        <f>O422*H422</f>
        <v>0</v>
      </c>
      <c r="Q422" s="215">
        <v>3.0000000000000001E-5</v>
      </c>
      <c r="R422" s="215">
        <f>Q422*H422</f>
        <v>2.7E-4</v>
      </c>
      <c r="S422" s="215">
        <v>0</v>
      </c>
      <c r="T422" s="216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7" t="s">
        <v>263</v>
      </c>
      <c r="AT422" s="217" t="s">
        <v>180</v>
      </c>
      <c r="AU422" s="217" t="s">
        <v>185</v>
      </c>
      <c r="AY422" s="18" t="s">
        <v>177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8" t="s">
        <v>185</v>
      </c>
      <c r="BK422" s="218">
        <f>ROUND(I422*H422,2)</f>
        <v>0</v>
      </c>
      <c r="BL422" s="18" t="s">
        <v>263</v>
      </c>
      <c r="BM422" s="217" t="s">
        <v>884</v>
      </c>
    </row>
    <row r="423" spans="1:65" s="2" customFormat="1" ht="21.75" customHeight="1">
      <c r="A423" s="35"/>
      <c r="B423" s="36"/>
      <c r="C423" s="205" t="s">
        <v>885</v>
      </c>
      <c r="D423" s="205" t="s">
        <v>180</v>
      </c>
      <c r="E423" s="206" t="s">
        <v>886</v>
      </c>
      <c r="F423" s="207" t="s">
        <v>887</v>
      </c>
      <c r="G423" s="208" t="s">
        <v>210</v>
      </c>
      <c r="H423" s="209">
        <v>5.0999999999999996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46</v>
      </c>
      <c r="O423" s="72"/>
      <c r="P423" s="215">
        <f>O423*H423</f>
        <v>0</v>
      </c>
      <c r="Q423" s="215">
        <v>7.1500000000000001E-3</v>
      </c>
      <c r="R423" s="215">
        <f>Q423*H423</f>
        <v>3.6464999999999997E-2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263</v>
      </c>
      <c r="AT423" s="217" t="s">
        <v>180</v>
      </c>
      <c r="AU423" s="217" t="s">
        <v>185</v>
      </c>
      <c r="AY423" s="18" t="s">
        <v>177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185</v>
      </c>
      <c r="BK423" s="218">
        <f>ROUND(I423*H423,2)</f>
        <v>0</v>
      </c>
      <c r="BL423" s="18" t="s">
        <v>263</v>
      </c>
      <c r="BM423" s="217" t="s">
        <v>888</v>
      </c>
    </row>
    <row r="424" spans="1:65" s="2" customFormat="1" ht="21.75" customHeight="1">
      <c r="A424" s="35"/>
      <c r="B424" s="36"/>
      <c r="C424" s="205" t="s">
        <v>889</v>
      </c>
      <c r="D424" s="205" t="s">
        <v>180</v>
      </c>
      <c r="E424" s="206" t="s">
        <v>890</v>
      </c>
      <c r="F424" s="207" t="s">
        <v>891</v>
      </c>
      <c r="G424" s="208" t="s">
        <v>426</v>
      </c>
      <c r="H424" s="274"/>
      <c r="I424" s="210"/>
      <c r="J424" s="211">
        <f>ROUND(I424*H424,2)</f>
        <v>0</v>
      </c>
      <c r="K424" s="212"/>
      <c r="L424" s="40"/>
      <c r="M424" s="213" t="s">
        <v>1</v>
      </c>
      <c r="N424" s="214" t="s">
        <v>46</v>
      </c>
      <c r="O424" s="72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7" t="s">
        <v>263</v>
      </c>
      <c r="AT424" s="217" t="s">
        <v>180</v>
      </c>
      <c r="AU424" s="217" t="s">
        <v>185</v>
      </c>
      <c r="AY424" s="18" t="s">
        <v>177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185</v>
      </c>
      <c r="BK424" s="218">
        <f>ROUND(I424*H424,2)</f>
        <v>0</v>
      </c>
      <c r="BL424" s="18" t="s">
        <v>263</v>
      </c>
      <c r="BM424" s="217" t="s">
        <v>892</v>
      </c>
    </row>
    <row r="425" spans="1:65" s="12" customFormat="1" ht="22.8" customHeight="1">
      <c r="B425" s="189"/>
      <c r="C425" s="190"/>
      <c r="D425" s="191" t="s">
        <v>79</v>
      </c>
      <c r="E425" s="203" t="s">
        <v>893</v>
      </c>
      <c r="F425" s="203" t="s">
        <v>894</v>
      </c>
      <c r="G425" s="190"/>
      <c r="H425" s="190"/>
      <c r="I425" s="193"/>
      <c r="J425" s="204">
        <f>BK425</f>
        <v>0</v>
      </c>
      <c r="K425" s="190"/>
      <c r="L425" s="195"/>
      <c r="M425" s="196"/>
      <c r="N425" s="197"/>
      <c r="O425" s="197"/>
      <c r="P425" s="198">
        <f>SUM(P426:P439)</f>
        <v>0</v>
      </c>
      <c r="Q425" s="197"/>
      <c r="R425" s="198">
        <f>SUM(R426:R439)</f>
        <v>0.13406020000000002</v>
      </c>
      <c r="S425" s="197"/>
      <c r="T425" s="199">
        <f>SUM(T426:T439)</f>
        <v>0</v>
      </c>
      <c r="AR425" s="200" t="s">
        <v>185</v>
      </c>
      <c r="AT425" s="201" t="s">
        <v>79</v>
      </c>
      <c r="AU425" s="201" t="s">
        <v>88</v>
      </c>
      <c r="AY425" s="200" t="s">
        <v>177</v>
      </c>
      <c r="BK425" s="202">
        <f>SUM(BK426:BK439)</f>
        <v>0</v>
      </c>
    </row>
    <row r="426" spans="1:65" s="2" customFormat="1" ht="21.75" customHeight="1">
      <c r="A426" s="35"/>
      <c r="B426" s="36"/>
      <c r="C426" s="205" t="s">
        <v>895</v>
      </c>
      <c r="D426" s="205" t="s">
        <v>180</v>
      </c>
      <c r="E426" s="206" t="s">
        <v>896</v>
      </c>
      <c r="F426" s="207" t="s">
        <v>897</v>
      </c>
      <c r="G426" s="208" t="s">
        <v>210</v>
      </c>
      <c r="H426" s="209">
        <v>42.7</v>
      </c>
      <c r="I426" s="210"/>
      <c r="J426" s="211">
        <f>ROUND(I426*H426,2)</f>
        <v>0</v>
      </c>
      <c r="K426" s="212"/>
      <c r="L426" s="40"/>
      <c r="M426" s="213" t="s">
        <v>1</v>
      </c>
      <c r="N426" s="214" t="s">
        <v>46</v>
      </c>
      <c r="O426" s="72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7" t="s">
        <v>263</v>
      </c>
      <c r="AT426" s="217" t="s">
        <v>180</v>
      </c>
      <c r="AU426" s="217" t="s">
        <v>185</v>
      </c>
      <c r="AY426" s="18" t="s">
        <v>177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185</v>
      </c>
      <c r="BK426" s="218">
        <f>ROUND(I426*H426,2)</f>
        <v>0</v>
      </c>
      <c r="BL426" s="18" t="s">
        <v>263</v>
      </c>
      <c r="BM426" s="217" t="s">
        <v>898</v>
      </c>
    </row>
    <row r="427" spans="1:65" s="2" customFormat="1" ht="16.5" customHeight="1">
      <c r="A427" s="35"/>
      <c r="B427" s="36"/>
      <c r="C427" s="205" t="s">
        <v>899</v>
      </c>
      <c r="D427" s="205" t="s">
        <v>180</v>
      </c>
      <c r="E427" s="206" t="s">
        <v>900</v>
      </c>
      <c r="F427" s="207" t="s">
        <v>901</v>
      </c>
      <c r="G427" s="208" t="s">
        <v>210</v>
      </c>
      <c r="H427" s="209">
        <v>42.7</v>
      </c>
      <c r="I427" s="210"/>
      <c r="J427" s="211">
        <f>ROUND(I427*H427,2)</f>
        <v>0</v>
      </c>
      <c r="K427" s="212"/>
      <c r="L427" s="40"/>
      <c r="M427" s="213" t="s">
        <v>1</v>
      </c>
      <c r="N427" s="214" t="s">
        <v>46</v>
      </c>
      <c r="O427" s="72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17" t="s">
        <v>263</v>
      </c>
      <c r="AT427" s="217" t="s">
        <v>180</v>
      </c>
      <c r="AU427" s="217" t="s">
        <v>185</v>
      </c>
      <c r="AY427" s="18" t="s">
        <v>177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185</v>
      </c>
      <c r="BK427" s="218">
        <f>ROUND(I427*H427,2)</f>
        <v>0</v>
      </c>
      <c r="BL427" s="18" t="s">
        <v>263</v>
      </c>
      <c r="BM427" s="217" t="s">
        <v>902</v>
      </c>
    </row>
    <row r="428" spans="1:65" s="2" customFormat="1" ht="21.75" customHeight="1">
      <c r="A428" s="35"/>
      <c r="B428" s="36"/>
      <c r="C428" s="205" t="s">
        <v>903</v>
      </c>
      <c r="D428" s="205" t="s">
        <v>180</v>
      </c>
      <c r="E428" s="206" t="s">
        <v>904</v>
      </c>
      <c r="F428" s="207" t="s">
        <v>905</v>
      </c>
      <c r="G428" s="208" t="s">
        <v>210</v>
      </c>
      <c r="H428" s="209">
        <v>42.7</v>
      </c>
      <c r="I428" s="210"/>
      <c r="J428" s="211">
        <f>ROUND(I428*H428,2)</f>
        <v>0</v>
      </c>
      <c r="K428" s="212"/>
      <c r="L428" s="40"/>
      <c r="M428" s="213" t="s">
        <v>1</v>
      </c>
      <c r="N428" s="214" t="s">
        <v>46</v>
      </c>
      <c r="O428" s="72"/>
      <c r="P428" s="215">
        <f>O428*H428</f>
        <v>0</v>
      </c>
      <c r="Q428" s="215">
        <v>3.0000000000000001E-5</v>
      </c>
      <c r="R428" s="215">
        <f>Q428*H428</f>
        <v>1.281E-3</v>
      </c>
      <c r="S428" s="215">
        <v>0</v>
      </c>
      <c r="T428" s="21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7" t="s">
        <v>263</v>
      </c>
      <c r="AT428" s="217" t="s">
        <v>180</v>
      </c>
      <c r="AU428" s="217" t="s">
        <v>185</v>
      </c>
      <c r="AY428" s="18" t="s">
        <v>177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185</v>
      </c>
      <c r="BK428" s="218">
        <f>ROUND(I428*H428,2)</f>
        <v>0</v>
      </c>
      <c r="BL428" s="18" t="s">
        <v>263</v>
      </c>
      <c r="BM428" s="217" t="s">
        <v>906</v>
      </c>
    </row>
    <row r="429" spans="1:65" s="2" customFormat="1" ht="16.5" customHeight="1">
      <c r="A429" s="35"/>
      <c r="B429" s="36"/>
      <c r="C429" s="205" t="s">
        <v>907</v>
      </c>
      <c r="D429" s="205" t="s">
        <v>180</v>
      </c>
      <c r="E429" s="206" t="s">
        <v>908</v>
      </c>
      <c r="F429" s="207" t="s">
        <v>909</v>
      </c>
      <c r="G429" s="208" t="s">
        <v>210</v>
      </c>
      <c r="H429" s="209">
        <v>35.700000000000003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46</v>
      </c>
      <c r="O429" s="72"/>
      <c r="P429" s="215">
        <f>O429*H429</f>
        <v>0</v>
      </c>
      <c r="Q429" s="215">
        <v>2.9999999999999997E-4</v>
      </c>
      <c r="R429" s="215">
        <f>Q429*H429</f>
        <v>1.0710000000000001E-2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263</v>
      </c>
      <c r="AT429" s="217" t="s">
        <v>180</v>
      </c>
      <c r="AU429" s="217" t="s">
        <v>185</v>
      </c>
      <c r="AY429" s="18" t="s">
        <v>177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185</v>
      </c>
      <c r="BK429" s="218">
        <f>ROUND(I429*H429,2)</f>
        <v>0</v>
      </c>
      <c r="BL429" s="18" t="s">
        <v>263</v>
      </c>
      <c r="BM429" s="217" t="s">
        <v>910</v>
      </c>
    </row>
    <row r="430" spans="1:65" s="14" customFormat="1" ht="10.199999999999999">
      <c r="B430" s="230"/>
      <c r="C430" s="231"/>
      <c r="D430" s="221" t="s">
        <v>187</v>
      </c>
      <c r="E430" s="232" t="s">
        <v>1</v>
      </c>
      <c r="F430" s="233" t="s">
        <v>259</v>
      </c>
      <c r="G430" s="231"/>
      <c r="H430" s="234">
        <v>35.700000000000003</v>
      </c>
      <c r="I430" s="235"/>
      <c r="J430" s="231"/>
      <c r="K430" s="231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187</v>
      </c>
      <c r="AU430" s="240" t="s">
        <v>185</v>
      </c>
      <c r="AV430" s="14" t="s">
        <v>185</v>
      </c>
      <c r="AW430" s="14" t="s">
        <v>36</v>
      </c>
      <c r="AX430" s="14" t="s">
        <v>88</v>
      </c>
      <c r="AY430" s="240" t="s">
        <v>177</v>
      </c>
    </row>
    <row r="431" spans="1:65" s="2" customFormat="1" ht="33" customHeight="1">
      <c r="A431" s="35"/>
      <c r="B431" s="36"/>
      <c r="C431" s="263" t="s">
        <v>911</v>
      </c>
      <c r="D431" s="263" t="s">
        <v>339</v>
      </c>
      <c r="E431" s="264" t="s">
        <v>912</v>
      </c>
      <c r="F431" s="265" t="s">
        <v>913</v>
      </c>
      <c r="G431" s="266" t="s">
        <v>210</v>
      </c>
      <c r="H431" s="267">
        <v>39.270000000000003</v>
      </c>
      <c r="I431" s="268"/>
      <c r="J431" s="269">
        <f>ROUND(I431*H431,2)</f>
        <v>0</v>
      </c>
      <c r="K431" s="270"/>
      <c r="L431" s="271"/>
      <c r="M431" s="272" t="s">
        <v>1</v>
      </c>
      <c r="N431" s="273" t="s">
        <v>46</v>
      </c>
      <c r="O431" s="72"/>
      <c r="P431" s="215">
        <f>O431*H431</f>
        <v>0</v>
      </c>
      <c r="Q431" s="215">
        <v>2.8700000000000002E-3</v>
      </c>
      <c r="R431" s="215">
        <f>Q431*H431</f>
        <v>0.11270490000000001</v>
      </c>
      <c r="S431" s="215">
        <v>0</v>
      </c>
      <c r="T431" s="21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7" t="s">
        <v>360</v>
      </c>
      <c r="AT431" s="217" t="s">
        <v>339</v>
      </c>
      <c r="AU431" s="217" t="s">
        <v>185</v>
      </c>
      <c r="AY431" s="18" t="s">
        <v>177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185</v>
      </c>
      <c r="BK431" s="218">
        <f>ROUND(I431*H431,2)</f>
        <v>0</v>
      </c>
      <c r="BL431" s="18" t="s">
        <v>263</v>
      </c>
      <c r="BM431" s="217" t="s">
        <v>914</v>
      </c>
    </row>
    <row r="432" spans="1:65" s="14" customFormat="1" ht="10.199999999999999">
      <c r="B432" s="230"/>
      <c r="C432" s="231"/>
      <c r="D432" s="221" t="s">
        <v>187</v>
      </c>
      <c r="E432" s="231"/>
      <c r="F432" s="233" t="s">
        <v>915</v>
      </c>
      <c r="G432" s="231"/>
      <c r="H432" s="234">
        <v>39.270000000000003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187</v>
      </c>
      <c r="AU432" s="240" t="s">
        <v>185</v>
      </c>
      <c r="AV432" s="14" t="s">
        <v>185</v>
      </c>
      <c r="AW432" s="14" t="s">
        <v>4</v>
      </c>
      <c r="AX432" s="14" t="s">
        <v>88</v>
      </c>
      <c r="AY432" s="240" t="s">
        <v>177</v>
      </c>
    </row>
    <row r="433" spans="1:65" s="2" customFormat="1" ht="16.5" customHeight="1">
      <c r="A433" s="35"/>
      <c r="B433" s="36"/>
      <c r="C433" s="205" t="s">
        <v>916</v>
      </c>
      <c r="D433" s="205" t="s">
        <v>180</v>
      </c>
      <c r="E433" s="206" t="s">
        <v>917</v>
      </c>
      <c r="F433" s="207" t="s">
        <v>918</v>
      </c>
      <c r="G433" s="208" t="s">
        <v>203</v>
      </c>
      <c r="H433" s="209">
        <v>48.5</v>
      </c>
      <c r="I433" s="210"/>
      <c r="J433" s="211">
        <f>ROUND(I433*H433,2)</f>
        <v>0</v>
      </c>
      <c r="K433" s="212"/>
      <c r="L433" s="40"/>
      <c r="M433" s="213" t="s">
        <v>1</v>
      </c>
      <c r="N433" s="214" t="s">
        <v>46</v>
      </c>
      <c r="O433" s="72"/>
      <c r="P433" s="215">
        <f>O433*H433</f>
        <v>0</v>
      </c>
      <c r="Q433" s="215">
        <v>2.0000000000000002E-5</v>
      </c>
      <c r="R433" s="215">
        <f>Q433*H433</f>
        <v>9.7000000000000005E-4</v>
      </c>
      <c r="S433" s="215">
        <v>0</v>
      </c>
      <c r="T433" s="21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263</v>
      </c>
      <c r="AT433" s="217" t="s">
        <v>180</v>
      </c>
      <c r="AU433" s="217" t="s">
        <v>185</v>
      </c>
      <c r="AY433" s="18" t="s">
        <v>177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185</v>
      </c>
      <c r="BK433" s="218">
        <f>ROUND(I433*H433,2)</f>
        <v>0</v>
      </c>
      <c r="BL433" s="18" t="s">
        <v>263</v>
      </c>
      <c r="BM433" s="217" t="s">
        <v>919</v>
      </c>
    </row>
    <row r="434" spans="1:65" s="14" customFormat="1" ht="10.199999999999999">
      <c r="B434" s="230"/>
      <c r="C434" s="231"/>
      <c r="D434" s="221" t="s">
        <v>187</v>
      </c>
      <c r="E434" s="232" t="s">
        <v>1</v>
      </c>
      <c r="F434" s="233" t="s">
        <v>920</v>
      </c>
      <c r="G434" s="231"/>
      <c r="H434" s="234">
        <v>48.5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187</v>
      </c>
      <c r="AU434" s="240" t="s">
        <v>185</v>
      </c>
      <c r="AV434" s="14" t="s">
        <v>185</v>
      </c>
      <c r="AW434" s="14" t="s">
        <v>36</v>
      </c>
      <c r="AX434" s="14" t="s">
        <v>88</v>
      </c>
      <c r="AY434" s="240" t="s">
        <v>177</v>
      </c>
    </row>
    <row r="435" spans="1:65" s="2" customFormat="1" ht="16.5" customHeight="1">
      <c r="A435" s="35"/>
      <c r="B435" s="36"/>
      <c r="C435" s="263" t="s">
        <v>921</v>
      </c>
      <c r="D435" s="263" t="s">
        <v>339</v>
      </c>
      <c r="E435" s="264" t="s">
        <v>922</v>
      </c>
      <c r="F435" s="265" t="s">
        <v>923</v>
      </c>
      <c r="G435" s="266" t="s">
        <v>192</v>
      </c>
      <c r="H435" s="267">
        <v>55.962000000000003</v>
      </c>
      <c r="I435" s="268"/>
      <c r="J435" s="269">
        <f>ROUND(I435*H435,2)</f>
        <v>0</v>
      </c>
      <c r="K435" s="270"/>
      <c r="L435" s="271"/>
      <c r="M435" s="272" t="s">
        <v>1</v>
      </c>
      <c r="N435" s="273" t="s">
        <v>46</v>
      </c>
      <c r="O435" s="72"/>
      <c r="P435" s="215">
        <f>O435*H435</f>
        <v>0</v>
      </c>
      <c r="Q435" s="215">
        <v>1.4999999999999999E-4</v>
      </c>
      <c r="R435" s="215">
        <f>Q435*H435</f>
        <v>8.3943000000000004E-3</v>
      </c>
      <c r="S435" s="215">
        <v>0</v>
      </c>
      <c r="T435" s="21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7" t="s">
        <v>360</v>
      </c>
      <c r="AT435" s="217" t="s">
        <v>339</v>
      </c>
      <c r="AU435" s="217" t="s">
        <v>185</v>
      </c>
      <c r="AY435" s="18" t="s">
        <v>177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185</v>
      </c>
      <c r="BK435" s="218">
        <f>ROUND(I435*H435,2)</f>
        <v>0</v>
      </c>
      <c r="BL435" s="18" t="s">
        <v>263</v>
      </c>
      <c r="BM435" s="217" t="s">
        <v>924</v>
      </c>
    </row>
    <row r="436" spans="1:65" s="14" customFormat="1" ht="20.399999999999999">
      <c r="B436" s="230"/>
      <c r="C436" s="231"/>
      <c r="D436" s="221" t="s">
        <v>187</v>
      </c>
      <c r="E436" s="231"/>
      <c r="F436" s="233" t="s">
        <v>925</v>
      </c>
      <c r="G436" s="231"/>
      <c r="H436" s="234">
        <v>55.962000000000003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187</v>
      </c>
      <c r="AU436" s="240" t="s">
        <v>185</v>
      </c>
      <c r="AV436" s="14" t="s">
        <v>185</v>
      </c>
      <c r="AW436" s="14" t="s">
        <v>4</v>
      </c>
      <c r="AX436" s="14" t="s">
        <v>88</v>
      </c>
      <c r="AY436" s="240" t="s">
        <v>177</v>
      </c>
    </row>
    <row r="437" spans="1:65" s="2" customFormat="1" ht="16.5" customHeight="1">
      <c r="A437" s="35"/>
      <c r="B437" s="36"/>
      <c r="C437" s="205" t="s">
        <v>926</v>
      </c>
      <c r="D437" s="205" t="s">
        <v>180</v>
      </c>
      <c r="E437" s="206" t="s">
        <v>927</v>
      </c>
      <c r="F437" s="207" t="s">
        <v>928</v>
      </c>
      <c r="G437" s="208" t="s">
        <v>203</v>
      </c>
      <c r="H437" s="209">
        <v>4</v>
      </c>
      <c r="I437" s="210"/>
      <c r="J437" s="211">
        <f>ROUND(I437*H437,2)</f>
        <v>0</v>
      </c>
      <c r="K437" s="212"/>
      <c r="L437" s="40"/>
      <c r="M437" s="213" t="s">
        <v>1</v>
      </c>
      <c r="N437" s="214" t="s">
        <v>46</v>
      </c>
      <c r="O437" s="72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17" t="s">
        <v>263</v>
      </c>
      <c r="AT437" s="217" t="s">
        <v>180</v>
      </c>
      <c r="AU437" s="217" t="s">
        <v>185</v>
      </c>
      <c r="AY437" s="18" t="s">
        <v>177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185</v>
      </c>
      <c r="BK437" s="218">
        <f>ROUND(I437*H437,2)</f>
        <v>0</v>
      </c>
      <c r="BL437" s="18" t="s">
        <v>263</v>
      </c>
      <c r="BM437" s="217" t="s">
        <v>929</v>
      </c>
    </row>
    <row r="438" spans="1:65" s="2" customFormat="1" ht="16.5" customHeight="1">
      <c r="A438" s="35"/>
      <c r="B438" s="36"/>
      <c r="C438" s="263" t="s">
        <v>930</v>
      </c>
      <c r="D438" s="263" t="s">
        <v>339</v>
      </c>
      <c r="E438" s="264" t="s">
        <v>931</v>
      </c>
      <c r="F438" s="265" t="s">
        <v>932</v>
      </c>
      <c r="G438" s="266" t="s">
        <v>203</v>
      </c>
      <c r="H438" s="267">
        <v>4</v>
      </c>
      <c r="I438" s="268"/>
      <c r="J438" s="269">
        <f>ROUND(I438*H438,2)</f>
        <v>0</v>
      </c>
      <c r="K438" s="270"/>
      <c r="L438" s="271"/>
      <c r="M438" s="272" t="s">
        <v>1</v>
      </c>
      <c r="N438" s="273" t="s">
        <v>46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360</v>
      </c>
      <c r="AT438" s="217" t="s">
        <v>339</v>
      </c>
      <c r="AU438" s="217" t="s">
        <v>185</v>
      </c>
      <c r="AY438" s="18" t="s">
        <v>177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185</v>
      </c>
      <c r="BK438" s="218">
        <f>ROUND(I438*H438,2)</f>
        <v>0</v>
      </c>
      <c r="BL438" s="18" t="s">
        <v>263</v>
      </c>
      <c r="BM438" s="217" t="s">
        <v>933</v>
      </c>
    </row>
    <row r="439" spans="1:65" s="2" customFormat="1" ht="21.75" customHeight="1">
      <c r="A439" s="35"/>
      <c r="B439" s="36"/>
      <c r="C439" s="205" t="s">
        <v>934</v>
      </c>
      <c r="D439" s="205" t="s">
        <v>180</v>
      </c>
      <c r="E439" s="206" t="s">
        <v>935</v>
      </c>
      <c r="F439" s="207" t="s">
        <v>936</v>
      </c>
      <c r="G439" s="208" t="s">
        <v>426</v>
      </c>
      <c r="H439" s="274"/>
      <c r="I439" s="210"/>
      <c r="J439" s="211">
        <f>ROUND(I439*H439,2)</f>
        <v>0</v>
      </c>
      <c r="K439" s="212"/>
      <c r="L439" s="40"/>
      <c r="M439" s="213" t="s">
        <v>1</v>
      </c>
      <c r="N439" s="214" t="s">
        <v>46</v>
      </c>
      <c r="O439" s="72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17" t="s">
        <v>263</v>
      </c>
      <c r="AT439" s="217" t="s">
        <v>180</v>
      </c>
      <c r="AU439" s="217" t="s">
        <v>185</v>
      </c>
      <c r="AY439" s="18" t="s">
        <v>177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8" t="s">
        <v>185</v>
      </c>
      <c r="BK439" s="218">
        <f>ROUND(I439*H439,2)</f>
        <v>0</v>
      </c>
      <c r="BL439" s="18" t="s">
        <v>263</v>
      </c>
      <c r="BM439" s="217" t="s">
        <v>937</v>
      </c>
    </row>
    <row r="440" spans="1:65" s="12" customFormat="1" ht="22.8" customHeight="1">
      <c r="B440" s="189"/>
      <c r="C440" s="190"/>
      <c r="D440" s="191" t="s">
        <v>79</v>
      </c>
      <c r="E440" s="203" t="s">
        <v>938</v>
      </c>
      <c r="F440" s="203" t="s">
        <v>939</v>
      </c>
      <c r="G440" s="190"/>
      <c r="H440" s="190"/>
      <c r="I440" s="193"/>
      <c r="J440" s="204">
        <f>BK440</f>
        <v>0</v>
      </c>
      <c r="K440" s="190"/>
      <c r="L440" s="195"/>
      <c r="M440" s="196"/>
      <c r="N440" s="197"/>
      <c r="O440" s="197"/>
      <c r="P440" s="198">
        <f>SUM(P441:P450)</f>
        <v>0</v>
      </c>
      <c r="Q440" s="197"/>
      <c r="R440" s="198">
        <f>SUM(R441:R450)</f>
        <v>0.29879499999999992</v>
      </c>
      <c r="S440" s="197"/>
      <c r="T440" s="199">
        <f>SUM(T441:T450)</f>
        <v>0</v>
      </c>
      <c r="AR440" s="200" t="s">
        <v>185</v>
      </c>
      <c r="AT440" s="201" t="s">
        <v>79</v>
      </c>
      <c r="AU440" s="201" t="s">
        <v>88</v>
      </c>
      <c r="AY440" s="200" t="s">
        <v>177</v>
      </c>
      <c r="BK440" s="202">
        <f>SUM(BK441:BK450)</f>
        <v>0</v>
      </c>
    </row>
    <row r="441" spans="1:65" s="2" customFormat="1" ht="21.75" customHeight="1">
      <c r="A441" s="35"/>
      <c r="B441" s="36"/>
      <c r="C441" s="205" t="s">
        <v>940</v>
      </c>
      <c r="D441" s="205" t="s">
        <v>180</v>
      </c>
      <c r="E441" s="206" t="s">
        <v>941</v>
      </c>
      <c r="F441" s="207" t="s">
        <v>942</v>
      </c>
      <c r="G441" s="208" t="s">
        <v>210</v>
      </c>
      <c r="H441" s="209">
        <v>18.149999999999999</v>
      </c>
      <c r="I441" s="210"/>
      <c r="J441" s="211">
        <f>ROUND(I441*H441,2)</f>
        <v>0</v>
      </c>
      <c r="K441" s="212"/>
      <c r="L441" s="40"/>
      <c r="M441" s="213" t="s">
        <v>1</v>
      </c>
      <c r="N441" s="214" t="s">
        <v>46</v>
      </c>
      <c r="O441" s="72"/>
      <c r="P441" s="215">
        <f>O441*H441</f>
        <v>0</v>
      </c>
      <c r="Q441" s="215">
        <v>3.0000000000000001E-3</v>
      </c>
      <c r="R441" s="215">
        <f>Q441*H441</f>
        <v>5.4449999999999998E-2</v>
      </c>
      <c r="S441" s="215">
        <v>0</v>
      </c>
      <c r="T441" s="216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17" t="s">
        <v>263</v>
      </c>
      <c r="AT441" s="217" t="s">
        <v>180</v>
      </c>
      <c r="AU441" s="217" t="s">
        <v>185</v>
      </c>
      <c r="AY441" s="18" t="s">
        <v>177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185</v>
      </c>
      <c r="BK441" s="218">
        <f>ROUND(I441*H441,2)</f>
        <v>0</v>
      </c>
      <c r="BL441" s="18" t="s">
        <v>263</v>
      </c>
      <c r="BM441" s="217" t="s">
        <v>943</v>
      </c>
    </row>
    <row r="442" spans="1:65" s="14" customFormat="1" ht="10.199999999999999">
      <c r="B442" s="230"/>
      <c r="C442" s="231"/>
      <c r="D442" s="221" t="s">
        <v>187</v>
      </c>
      <c r="E442" s="232" t="s">
        <v>1</v>
      </c>
      <c r="F442" s="233" t="s">
        <v>944</v>
      </c>
      <c r="G442" s="231"/>
      <c r="H442" s="234">
        <v>20.2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187</v>
      </c>
      <c r="AU442" s="240" t="s">
        <v>185</v>
      </c>
      <c r="AV442" s="14" t="s">
        <v>185</v>
      </c>
      <c r="AW442" s="14" t="s">
        <v>36</v>
      </c>
      <c r="AX442" s="14" t="s">
        <v>80</v>
      </c>
      <c r="AY442" s="240" t="s">
        <v>177</v>
      </c>
    </row>
    <row r="443" spans="1:65" s="14" customFormat="1" ht="10.199999999999999">
      <c r="B443" s="230"/>
      <c r="C443" s="231"/>
      <c r="D443" s="221" t="s">
        <v>187</v>
      </c>
      <c r="E443" s="232" t="s">
        <v>1</v>
      </c>
      <c r="F443" s="233" t="s">
        <v>945</v>
      </c>
      <c r="G443" s="231"/>
      <c r="H443" s="234">
        <v>-2.0499999999999998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187</v>
      </c>
      <c r="AU443" s="240" t="s">
        <v>185</v>
      </c>
      <c r="AV443" s="14" t="s">
        <v>185</v>
      </c>
      <c r="AW443" s="14" t="s">
        <v>36</v>
      </c>
      <c r="AX443" s="14" t="s">
        <v>80</v>
      </c>
      <c r="AY443" s="240" t="s">
        <v>177</v>
      </c>
    </row>
    <row r="444" spans="1:65" s="15" customFormat="1" ht="10.199999999999999">
      <c r="B444" s="241"/>
      <c r="C444" s="242"/>
      <c r="D444" s="221" t="s">
        <v>187</v>
      </c>
      <c r="E444" s="243" t="s">
        <v>1</v>
      </c>
      <c r="F444" s="244" t="s">
        <v>217</v>
      </c>
      <c r="G444" s="242"/>
      <c r="H444" s="245">
        <v>18.149999999999999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AT444" s="251" t="s">
        <v>187</v>
      </c>
      <c r="AU444" s="251" t="s">
        <v>185</v>
      </c>
      <c r="AV444" s="15" t="s">
        <v>184</v>
      </c>
      <c r="AW444" s="15" t="s">
        <v>36</v>
      </c>
      <c r="AX444" s="15" t="s">
        <v>88</v>
      </c>
      <c r="AY444" s="251" t="s">
        <v>177</v>
      </c>
    </row>
    <row r="445" spans="1:65" s="2" customFormat="1" ht="33" customHeight="1">
      <c r="A445" s="35"/>
      <c r="B445" s="36"/>
      <c r="C445" s="263" t="s">
        <v>946</v>
      </c>
      <c r="D445" s="263" t="s">
        <v>339</v>
      </c>
      <c r="E445" s="264" t="s">
        <v>947</v>
      </c>
      <c r="F445" s="265" t="s">
        <v>1074</v>
      </c>
      <c r="G445" s="266" t="s">
        <v>210</v>
      </c>
      <c r="H445" s="267">
        <v>20</v>
      </c>
      <c r="I445" s="268"/>
      <c r="J445" s="269">
        <f>ROUND(I445*H445,2)</f>
        <v>0</v>
      </c>
      <c r="K445" s="270"/>
      <c r="L445" s="271"/>
      <c r="M445" s="272" t="s">
        <v>1</v>
      </c>
      <c r="N445" s="273" t="s">
        <v>46</v>
      </c>
      <c r="O445" s="72"/>
      <c r="P445" s="215">
        <f>O445*H445</f>
        <v>0</v>
      </c>
      <c r="Q445" s="215">
        <v>1.18E-2</v>
      </c>
      <c r="R445" s="215">
        <f>Q445*H445</f>
        <v>0.23599999999999999</v>
      </c>
      <c r="S445" s="215">
        <v>0</v>
      </c>
      <c r="T445" s="216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17" t="s">
        <v>360</v>
      </c>
      <c r="AT445" s="217" t="s">
        <v>339</v>
      </c>
      <c r="AU445" s="217" t="s">
        <v>185</v>
      </c>
      <c r="AY445" s="18" t="s">
        <v>177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8" t="s">
        <v>185</v>
      </c>
      <c r="BK445" s="218">
        <f>ROUND(I445*H445,2)</f>
        <v>0</v>
      </c>
      <c r="BL445" s="18" t="s">
        <v>263</v>
      </c>
      <c r="BM445" s="217" t="s">
        <v>949</v>
      </c>
    </row>
    <row r="446" spans="1:65" s="14" customFormat="1" ht="10.199999999999999">
      <c r="B446" s="230"/>
      <c r="C446" s="231"/>
      <c r="D446" s="221" t="s">
        <v>187</v>
      </c>
      <c r="E446" s="231"/>
      <c r="F446" s="233" t="s">
        <v>1075</v>
      </c>
      <c r="G446" s="231"/>
      <c r="H446" s="234">
        <v>20</v>
      </c>
      <c r="I446" s="235"/>
      <c r="J446" s="231"/>
      <c r="K446" s="231"/>
      <c r="L446" s="236"/>
      <c r="M446" s="237"/>
      <c r="N446" s="238"/>
      <c r="O446" s="238"/>
      <c r="P446" s="238"/>
      <c r="Q446" s="238"/>
      <c r="R446" s="238"/>
      <c r="S446" s="238"/>
      <c r="T446" s="239"/>
      <c r="AT446" s="240" t="s">
        <v>187</v>
      </c>
      <c r="AU446" s="240" t="s">
        <v>185</v>
      </c>
      <c r="AV446" s="14" t="s">
        <v>185</v>
      </c>
      <c r="AW446" s="14" t="s">
        <v>4</v>
      </c>
      <c r="AX446" s="14" t="s">
        <v>88</v>
      </c>
      <c r="AY446" s="240" t="s">
        <v>177</v>
      </c>
    </row>
    <row r="447" spans="1:65" s="2" customFormat="1" ht="16.5" customHeight="1">
      <c r="A447" s="35"/>
      <c r="B447" s="36"/>
      <c r="C447" s="205" t="s">
        <v>951</v>
      </c>
      <c r="D447" s="205" t="s">
        <v>180</v>
      </c>
      <c r="E447" s="206" t="s">
        <v>952</v>
      </c>
      <c r="F447" s="207" t="s">
        <v>953</v>
      </c>
      <c r="G447" s="208" t="s">
        <v>203</v>
      </c>
      <c r="H447" s="209">
        <v>8</v>
      </c>
      <c r="I447" s="210"/>
      <c r="J447" s="211">
        <f>ROUND(I447*H447,2)</f>
        <v>0</v>
      </c>
      <c r="K447" s="212"/>
      <c r="L447" s="40"/>
      <c r="M447" s="213" t="s">
        <v>1</v>
      </c>
      <c r="N447" s="214" t="s">
        <v>46</v>
      </c>
      <c r="O447" s="72"/>
      <c r="P447" s="215">
        <f>O447*H447</f>
        <v>0</v>
      </c>
      <c r="Q447" s="215">
        <v>3.1E-4</v>
      </c>
      <c r="R447" s="215">
        <f>Q447*H447</f>
        <v>2.48E-3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263</v>
      </c>
      <c r="AT447" s="217" t="s">
        <v>180</v>
      </c>
      <c r="AU447" s="217" t="s">
        <v>185</v>
      </c>
      <c r="AY447" s="18" t="s">
        <v>177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185</v>
      </c>
      <c r="BK447" s="218">
        <f>ROUND(I447*H447,2)</f>
        <v>0</v>
      </c>
      <c r="BL447" s="18" t="s">
        <v>263</v>
      </c>
      <c r="BM447" s="217" t="s">
        <v>954</v>
      </c>
    </row>
    <row r="448" spans="1:65" s="2" customFormat="1" ht="16.5" customHeight="1">
      <c r="A448" s="35"/>
      <c r="B448" s="36"/>
      <c r="C448" s="205" t="s">
        <v>955</v>
      </c>
      <c r="D448" s="205" t="s">
        <v>180</v>
      </c>
      <c r="E448" s="206" t="s">
        <v>956</v>
      </c>
      <c r="F448" s="207" t="s">
        <v>957</v>
      </c>
      <c r="G448" s="208" t="s">
        <v>210</v>
      </c>
      <c r="H448" s="209">
        <v>18.149999999999999</v>
      </c>
      <c r="I448" s="210"/>
      <c r="J448" s="211">
        <f>ROUND(I448*H448,2)</f>
        <v>0</v>
      </c>
      <c r="K448" s="212"/>
      <c r="L448" s="40"/>
      <c r="M448" s="213" t="s">
        <v>1</v>
      </c>
      <c r="N448" s="214" t="s">
        <v>46</v>
      </c>
      <c r="O448" s="72"/>
      <c r="P448" s="215">
        <f>O448*H448</f>
        <v>0</v>
      </c>
      <c r="Q448" s="215">
        <v>2.9999999999999997E-4</v>
      </c>
      <c r="R448" s="215">
        <f>Q448*H448</f>
        <v>5.4449999999999993E-3</v>
      </c>
      <c r="S448" s="215">
        <v>0</v>
      </c>
      <c r="T448" s="216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17" t="s">
        <v>263</v>
      </c>
      <c r="AT448" s="217" t="s">
        <v>180</v>
      </c>
      <c r="AU448" s="217" t="s">
        <v>185</v>
      </c>
      <c r="AY448" s="18" t="s">
        <v>177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8" t="s">
        <v>185</v>
      </c>
      <c r="BK448" s="218">
        <f>ROUND(I448*H448,2)</f>
        <v>0</v>
      </c>
      <c r="BL448" s="18" t="s">
        <v>263</v>
      </c>
      <c r="BM448" s="217" t="s">
        <v>958</v>
      </c>
    </row>
    <row r="449" spans="1:65" s="2" customFormat="1" ht="16.5" customHeight="1">
      <c r="A449" s="35"/>
      <c r="B449" s="36"/>
      <c r="C449" s="205" t="s">
        <v>959</v>
      </c>
      <c r="D449" s="205" t="s">
        <v>180</v>
      </c>
      <c r="E449" s="206" t="s">
        <v>960</v>
      </c>
      <c r="F449" s="207" t="s">
        <v>961</v>
      </c>
      <c r="G449" s="208" t="s">
        <v>203</v>
      </c>
      <c r="H449" s="209">
        <v>14</v>
      </c>
      <c r="I449" s="210"/>
      <c r="J449" s="211">
        <f>ROUND(I449*H449,2)</f>
        <v>0</v>
      </c>
      <c r="K449" s="212"/>
      <c r="L449" s="40"/>
      <c r="M449" s="213" t="s">
        <v>1</v>
      </c>
      <c r="N449" s="214" t="s">
        <v>46</v>
      </c>
      <c r="O449" s="72"/>
      <c r="P449" s="215">
        <f>O449*H449</f>
        <v>0</v>
      </c>
      <c r="Q449" s="215">
        <v>3.0000000000000001E-5</v>
      </c>
      <c r="R449" s="215">
        <f>Q449*H449</f>
        <v>4.2000000000000002E-4</v>
      </c>
      <c r="S449" s="215">
        <v>0</v>
      </c>
      <c r="T449" s="21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7" t="s">
        <v>263</v>
      </c>
      <c r="AT449" s="217" t="s">
        <v>180</v>
      </c>
      <c r="AU449" s="217" t="s">
        <v>185</v>
      </c>
      <c r="AY449" s="18" t="s">
        <v>177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185</v>
      </c>
      <c r="BK449" s="218">
        <f>ROUND(I449*H449,2)</f>
        <v>0</v>
      </c>
      <c r="BL449" s="18" t="s">
        <v>263</v>
      </c>
      <c r="BM449" s="217" t="s">
        <v>962</v>
      </c>
    </row>
    <row r="450" spans="1:65" s="2" customFormat="1" ht="21.75" customHeight="1">
      <c r="A450" s="35"/>
      <c r="B450" s="36"/>
      <c r="C450" s="205" t="s">
        <v>963</v>
      </c>
      <c r="D450" s="205" t="s">
        <v>180</v>
      </c>
      <c r="E450" s="206" t="s">
        <v>964</v>
      </c>
      <c r="F450" s="207" t="s">
        <v>965</v>
      </c>
      <c r="G450" s="208" t="s">
        <v>426</v>
      </c>
      <c r="H450" s="274"/>
      <c r="I450" s="210"/>
      <c r="J450" s="211">
        <f>ROUND(I450*H450,2)</f>
        <v>0</v>
      </c>
      <c r="K450" s="212"/>
      <c r="L450" s="40"/>
      <c r="M450" s="213" t="s">
        <v>1</v>
      </c>
      <c r="N450" s="214" t="s">
        <v>46</v>
      </c>
      <c r="O450" s="72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263</v>
      </c>
      <c r="AT450" s="217" t="s">
        <v>180</v>
      </c>
      <c r="AU450" s="217" t="s">
        <v>185</v>
      </c>
      <c r="AY450" s="18" t="s">
        <v>177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185</v>
      </c>
      <c r="BK450" s="218">
        <f>ROUND(I450*H450,2)</f>
        <v>0</v>
      </c>
      <c r="BL450" s="18" t="s">
        <v>263</v>
      </c>
      <c r="BM450" s="217" t="s">
        <v>966</v>
      </c>
    </row>
    <row r="451" spans="1:65" s="12" customFormat="1" ht="22.8" customHeight="1">
      <c r="B451" s="189"/>
      <c r="C451" s="190"/>
      <c r="D451" s="191" t="s">
        <v>79</v>
      </c>
      <c r="E451" s="203" t="s">
        <v>967</v>
      </c>
      <c r="F451" s="203" t="s">
        <v>968</v>
      </c>
      <c r="G451" s="190"/>
      <c r="H451" s="190"/>
      <c r="I451" s="193"/>
      <c r="J451" s="204">
        <f>BK451</f>
        <v>0</v>
      </c>
      <c r="K451" s="190"/>
      <c r="L451" s="195"/>
      <c r="M451" s="196"/>
      <c r="N451" s="197"/>
      <c r="O451" s="197"/>
      <c r="P451" s="198">
        <f>SUM(P452:P453)</f>
        <v>0</v>
      </c>
      <c r="Q451" s="197"/>
      <c r="R451" s="198">
        <f>SUM(R452:R453)</f>
        <v>2.8999999999999998E-3</v>
      </c>
      <c r="S451" s="197"/>
      <c r="T451" s="199">
        <f>SUM(T452:T453)</f>
        <v>0</v>
      </c>
      <c r="AR451" s="200" t="s">
        <v>185</v>
      </c>
      <c r="AT451" s="201" t="s">
        <v>79</v>
      </c>
      <c r="AU451" s="201" t="s">
        <v>88</v>
      </c>
      <c r="AY451" s="200" t="s">
        <v>177</v>
      </c>
      <c r="BK451" s="202">
        <f>SUM(BK452:BK453)</f>
        <v>0</v>
      </c>
    </row>
    <row r="452" spans="1:65" s="2" customFormat="1" ht="21.75" customHeight="1">
      <c r="A452" s="35"/>
      <c r="B452" s="36"/>
      <c r="C452" s="205" t="s">
        <v>969</v>
      </c>
      <c r="D452" s="205" t="s">
        <v>180</v>
      </c>
      <c r="E452" s="206" t="s">
        <v>970</v>
      </c>
      <c r="F452" s="207" t="s">
        <v>971</v>
      </c>
      <c r="G452" s="208" t="s">
        <v>210</v>
      </c>
      <c r="H452" s="209">
        <v>5.4</v>
      </c>
      <c r="I452" s="210"/>
      <c r="J452" s="211">
        <f>ROUND(I452*H452,2)</f>
        <v>0</v>
      </c>
      <c r="K452" s="212"/>
      <c r="L452" s="40"/>
      <c r="M452" s="213" t="s">
        <v>1</v>
      </c>
      <c r="N452" s="214" t="s">
        <v>46</v>
      </c>
      <c r="O452" s="72"/>
      <c r="P452" s="215">
        <f>O452*H452</f>
        <v>0</v>
      </c>
      <c r="Q452" s="215">
        <v>2.0000000000000001E-4</v>
      </c>
      <c r="R452" s="215">
        <f>Q452*H452</f>
        <v>1.0800000000000002E-3</v>
      </c>
      <c r="S452" s="215">
        <v>0</v>
      </c>
      <c r="T452" s="21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7" t="s">
        <v>263</v>
      </c>
      <c r="AT452" s="217" t="s">
        <v>180</v>
      </c>
      <c r="AU452" s="217" t="s">
        <v>185</v>
      </c>
      <c r="AY452" s="18" t="s">
        <v>177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185</v>
      </c>
      <c r="BK452" s="218">
        <f>ROUND(I452*H452,2)</f>
        <v>0</v>
      </c>
      <c r="BL452" s="18" t="s">
        <v>263</v>
      </c>
      <c r="BM452" s="217" t="s">
        <v>972</v>
      </c>
    </row>
    <row r="453" spans="1:65" s="2" customFormat="1" ht="21.75" customHeight="1">
      <c r="A453" s="35"/>
      <c r="B453" s="36"/>
      <c r="C453" s="205" t="s">
        <v>973</v>
      </c>
      <c r="D453" s="205" t="s">
        <v>180</v>
      </c>
      <c r="E453" s="206" t="s">
        <v>974</v>
      </c>
      <c r="F453" s="207" t="s">
        <v>975</v>
      </c>
      <c r="G453" s="208" t="s">
        <v>976</v>
      </c>
      <c r="H453" s="209">
        <v>14</v>
      </c>
      <c r="I453" s="210"/>
      <c r="J453" s="211">
        <f>ROUND(I453*H453,2)</f>
        <v>0</v>
      </c>
      <c r="K453" s="212"/>
      <c r="L453" s="40"/>
      <c r="M453" s="213" t="s">
        <v>1</v>
      </c>
      <c r="N453" s="214" t="s">
        <v>46</v>
      </c>
      <c r="O453" s="72"/>
      <c r="P453" s="215">
        <f>O453*H453</f>
        <v>0</v>
      </c>
      <c r="Q453" s="215">
        <v>1.2999999999999999E-4</v>
      </c>
      <c r="R453" s="215">
        <f>Q453*H453</f>
        <v>1.8199999999999998E-3</v>
      </c>
      <c r="S453" s="215">
        <v>0</v>
      </c>
      <c r="T453" s="216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17" t="s">
        <v>263</v>
      </c>
      <c r="AT453" s="217" t="s">
        <v>180</v>
      </c>
      <c r="AU453" s="217" t="s">
        <v>185</v>
      </c>
      <c r="AY453" s="18" t="s">
        <v>177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185</v>
      </c>
      <c r="BK453" s="218">
        <f>ROUND(I453*H453,2)</f>
        <v>0</v>
      </c>
      <c r="BL453" s="18" t="s">
        <v>263</v>
      </c>
      <c r="BM453" s="217" t="s">
        <v>977</v>
      </c>
    </row>
    <row r="454" spans="1:65" s="12" customFormat="1" ht="22.8" customHeight="1">
      <c r="B454" s="189"/>
      <c r="C454" s="190"/>
      <c r="D454" s="191" t="s">
        <v>79</v>
      </c>
      <c r="E454" s="203" t="s">
        <v>978</v>
      </c>
      <c r="F454" s="203" t="s">
        <v>979</v>
      </c>
      <c r="G454" s="190"/>
      <c r="H454" s="190"/>
      <c r="I454" s="193"/>
      <c r="J454" s="204">
        <f>BK454</f>
        <v>0</v>
      </c>
      <c r="K454" s="190"/>
      <c r="L454" s="195"/>
      <c r="M454" s="196"/>
      <c r="N454" s="197"/>
      <c r="O454" s="197"/>
      <c r="P454" s="198">
        <f>SUM(P455:P467)</f>
        <v>0</v>
      </c>
      <c r="Q454" s="197"/>
      <c r="R454" s="198">
        <f>SUM(R455:R467)</f>
        <v>0.19455871999999999</v>
      </c>
      <c r="S454" s="197"/>
      <c r="T454" s="199">
        <f>SUM(T455:T467)</f>
        <v>4.1491639999999996E-2</v>
      </c>
      <c r="AR454" s="200" t="s">
        <v>185</v>
      </c>
      <c r="AT454" s="201" t="s">
        <v>79</v>
      </c>
      <c r="AU454" s="201" t="s">
        <v>88</v>
      </c>
      <c r="AY454" s="200" t="s">
        <v>177</v>
      </c>
      <c r="BK454" s="202">
        <f>SUM(BK455:BK467)</f>
        <v>0</v>
      </c>
    </row>
    <row r="455" spans="1:65" s="2" customFormat="1" ht="16.5" customHeight="1">
      <c r="A455" s="35"/>
      <c r="B455" s="36"/>
      <c r="C455" s="205" t="s">
        <v>980</v>
      </c>
      <c r="D455" s="205" t="s">
        <v>180</v>
      </c>
      <c r="E455" s="206" t="s">
        <v>981</v>
      </c>
      <c r="F455" s="207" t="s">
        <v>982</v>
      </c>
      <c r="G455" s="208" t="s">
        <v>210</v>
      </c>
      <c r="H455" s="209">
        <v>133.84399999999999</v>
      </c>
      <c r="I455" s="210"/>
      <c r="J455" s="211">
        <f>ROUND(I455*H455,2)</f>
        <v>0</v>
      </c>
      <c r="K455" s="212"/>
      <c r="L455" s="40"/>
      <c r="M455" s="213" t="s">
        <v>1</v>
      </c>
      <c r="N455" s="214" t="s">
        <v>46</v>
      </c>
      <c r="O455" s="72"/>
      <c r="P455" s="215">
        <f>O455*H455</f>
        <v>0</v>
      </c>
      <c r="Q455" s="215">
        <v>1E-3</v>
      </c>
      <c r="R455" s="215">
        <f>Q455*H455</f>
        <v>0.13384399999999999</v>
      </c>
      <c r="S455" s="215">
        <v>3.1E-4</v>
      </c>
      <c r="T455" s="216">
        <f>S455*H455</f>
        <v>4.1491639999999996E-2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17" t="s">
        <v>263</v>
      </c>
      <c r="AT455" s="217" t="s">
        <v>180</v>
      </c>
      <c r="AU455" s="217" t="s">
        <v>185</v>
      </c>
      <c r="AY455" s="18" t="s">
        <v>177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8" t="s">
        <v>185</v>
      </c>
      <c r="BK455" s="218">
        <f>ROUND(I455*H455,2)</f>
        <v>0</v>
      </c>
      <c r="BL455" s="18" t="s">
        <v>263</v>
      </c>
      <c r="BM455" s="217" t="s">
        <v>983</v>
      </c>
    </row>
    <row r="456" spans="1:65" s="14" customFormat="1" ht="10.199999999999999">
      <c r="B456" s="230"/>
      <c r="C456" s="231"/>
      <c r="D456" s="221" t="s">
        <v>187</v>
      </c>
      <c r="E456" s="232" t="s">
        <v>1</v>
      </c>
      <c r="F456" s="233" t="s">
        <v>984</v>
      </c>
      <c r="G456" s="231"/>
      <c r="H456" s="234">
        <v>133.84399999999999</v>
      </c>
      <c r="I456" s="235"/>
      <c r="J456" s="231"/>
      <c r="K456" s="231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187</v>
      </c>
      <c r="AU456" s="240" t="s">
        <v>185</v>
      </c>
      <c r="AV456" s="14" t="s">
        <v>185</v>
      </c>
      <c r="AW456" s="14" t="s">
        <v>36</v>
      </c>
      <c r="AX456" s="14" t="s">
        <v>88</v>
      </c>
      <c r="AY456" s="240" t="s">
        <v>177</v>
      </c>
    </row>
    <row r="457" spans="1:65" s="2" customFormat="1" ht="21.75" customHeight="1">
      <c r="A457" s="35"/>
      <c r="B457" s="36"/>
      <c r="C457" s="205" t="s">
        <v>985</v>
      </c>
      <c r="D457" s="205" t="s">
        <v>180</v>
      </c>
      <c r="E457" s="206" t="s">
        <v>986</v>
      </c>
      <c r="F457" s="207" t="s">
        <v>987</v>
      </c>
      <c r="G457" s="208" t="s">
        <v>210</v>
      </c>
      <c r="H457" s="209">
        <v>133.84399999999999</v>
      </c>
      <c r="I457" s="210"/>
      <c r="J457" s="211">
        <f>ROUND(I457*H457,2)</f>
        <v>0</v>
      </c>
      <c r="K457" s="212"/>
      <c r="L457" s="40"/>
      <c r="M457" s="213" t="s">
        <v>1</v>
      </c>
      <c r="N457" s="214" t="s">
        <v>46</v>
      </c>
      <c r="O457" s="72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7" t="s">
        <v>263</v>
      </c>
      <c r="AT457" s="217" t="s">
        <v>180</v>
      </c>
      <c r="AU457" s="217" t="s">
        <v>185</v>
      </c>
      <c r="AY457" s="18" t="s">
        <v>177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185</v>
      </c>
      <c r="BK457" s="218">
        <f>ROUND(I457*H457,2)</f>
        <v>0</v>
      </c>
      <c r="BL457" s="18" t="s">
        <v>263</v>
      </c>
      <c r="BM457" s="217" t="s">
        <v>988</v>
      </c>
    </row>
    <row r="458" spans="1:65" s="2" customFormat="1" ht="21.75" customHeight="1">
      <c r="A458" s="35"/>
      <c r="B458" s="36"/>
      <c r="C458" s="205" t="s">
        <v>989</v>
      </c>
      <c r="D458" s="205" t="s">
        <v>180</v>
      </c>
      <c r="E458" s="206" t="s">
        <v>990</v>
      </c>
      <c r="F458" s="207" t="s">
        <v>991</v>
      </c>
      <c r="G458" s="208" t="s">
        <v>210</v>
      </c>
      <c r="H458" s="209">
        <v>48.143999999999998</v>
      </c>
      <c r="I458" s="210"/>
      <c r="J458" s="211">
        <f>ROUND(I458*H458,2)</f>
        <v>0</v>
      </c>
      <c r="K458" s="212"/>
      <c r="L458" s="40"/>
      <c r="M458" s="213" t="s">
        <v>1</v>
      </c>
      <c r="N458" s="214" t="s">
        <v>46</v>
      </c>
      <c r="O458" s="72"/>
      <c r="P458" s="215">
        <f>O458*H458</f>
        <v>0</v>
      </c>
      <c r="Q458" s="215">
        <v>1.9000000000000001E-4</v>
      </c>
      <c r="R458" s="215">
        <f>Q458*H458</f>
        <v>9.1473600000000002E-3</v>
      </c>
      <c r="S458" s="215">
        <v>0</v>
      </c>
      <c r="T458" s="216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17" t="s">
        <v>263</v>
      </c>
      <c r="AT458" s="217" t="s">
        <v>180</v>
      </c>
      <c r="AU458" s="217" t="s">
        <v>185</v>
      </c>
      <c r="AY458" s="18" t="s">
        <v>177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8" t="s">
        <v>185</v>
      </c>
      <c r="BK458" s="218">
        <f>ROUND(I458*H458,2)</f>
        <v>0</v>
      </c>
      <c r="BL458" s="18" t="s">
        <v>263</v>
      </c>
      <c r="BM458" s="217" t="s">
        <v>992</v>
      </c>
    </row>
    <row r="459" spans="1:65" s="14" customFormat="1" ht="10.199999999999999">
      <c r="B459" s="230"/>
      <c r="C459" s="231"/>
      <c r="D459" s="221" t="s">
        <v>187</v>
      </c>
      <c r="E459" s="232" t="s">
        <v>1</v>
      </c>
      <c r="F459" s="233" t="s">
        <v>297</v>
      </c>
      <c r="G459" s="231"/>
      <c r="H459" s="234">
        <v>48.143999999999998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187</v>
      </c>
      <c r="AU459" s="240" t="s">
        <v>185</v>
      </c>
      <c r="AV459" s="14" t="s">
        <v>185</v>
      </c>
      <c r="AW459" s="14" t="s">
        <v>36</v>
      </c>
      <c r="AX459" s="14" t="s">
        <v>88</v>
      </c>
      <c r="AY459" s="240" t="s">
        <v>177</v>
      </c>
    </row>
    <row r="460" spans="1:65" s="2" customFormat="1" ht="33" customHeight="1">
      <c r="A460" s="35"/>
      <c r="B460" s="36"/>
      <c r="C460" s="205" t="s">
        <v>993</v>
      </c>
      <c r="D460" s="205" t="s">
        <v>180</v>
      </c>
      <c r="E460" s="206" t="s">
        <v>994</v>
      </c>
      <c r="F460" s="207" t="s">
        <v>995</v>
      </c>
      <c r="G460" s="208" t="s">
        <v>210</v>
      </c>
      <c r="H460" s="209">
        <v>198.33600000000001</v>
      </c>
      <c r="I460" s="210"/>
      <c r="J460" s="211">
        <f>ROUND(I460*H460,2)</f>
        <v>0</v>
      </c>
      <c r="K460" s="212"/>
      <c r="L460" s="40"/>
      <c r="M460" s="213" t="s">
        <v>1</v>
      </c>
      <c r="N460" s="214" t="s">
        <v>46</v>
      </c>
      <c r="O460" s="72"/>
      <c r="P460" s="215">
        <f>O460*H460</f>
        <v>0</v>
      </c>
      <c r="Q460" s="215">
        <v>2.5999999999999998E-4</v>
      </c>
      <c r="R460" s="215">
        <f>Q460*H460</f>
        <v>5.156736E-2</v>
      </c>
      <c r="S460" s="215">
        <v>0</v>
      </c>
      <c r="T460" s="216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17" t="s">
        <v>263</v>
      </c>
      <c r="AT460" s="217" t="s">
        <v>180</v>
      </c>
      <c r="AU460" s="217" t="s">
        <v>185</v>
      </c>
      <c r="AY460" s="18" t="s">
        <v>177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8" t="s">
        <v>185</v>
      </c>
      <c r="BK460" s="218">
        <f>ROUND(I460*H460,2)</f>
        <v>0</v>
      </c>
      <c r="BL460" s="18" t="s">
        <v>263</v>
      </c>
      <c r="BM460" s="217" t="s">
        <v>996</v>
      </c>
    </row>
    <row r="461" spans="1:65" s="13" customFormat="1" ht="10.199999999999999">
      <c r="B461" s="219"/>
      <c r="C461" s="220"/>
      <c r="D461" s="221" t="s">
        <v>187</v>
      </c>
      <c r="E461" s="222" t="s">
        <v>1</v>
      </c>
      <c r="F461" s="223" t="s">
        <v>997</v>
      </c>
      <c r="G461" s="220"/>
      <c r="H461" s="222" t="s">
        <v>1</v>
      </c>
      <c r="I461" s="224"/>
      <c r="J461" s="220"/>
      <c r="K461" s="220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187</v>
      </c>
      <c r="AU461" s="229" t="s">
        <v>185</v>
      </c>
      <c r="AV461" s="13" t="s">
        <v>88</v>
      </c>
      <c r="AW461" s="13" t="s">
        <v>36</v>
      </c>
      <c r="AX461" s="13" t="s">
        <v>80</v>
      </c>
      <c r="AY461" s="229" t="s">
        <v>177</v>
      </c>
    </row>
    <row r="462" spans="1:65" s="14" customFormat="1" ht="10.199999999999999">
      <c r="B462" s="230"/>
      <c r="C462" s="231"/>
      <c r="D462" s="221" t="s">
        <v>187</v>
      </c>
      <c r="E462" s="232" t="s">
        <v>1</v>
      </c>
      <c r="F462" s="233" t="s">
        <v>998</v>
      </c>
      <c r="G462" s="231"/>
      <c r="H462" s="234">
        <v>40.799999999999997</v>
      </c>
      <c r="I462" s="235"/>
      <c r="J462" s="231"/>
      <c r="K462" s="231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187</v>
      </c>
      <c r="AU462" s="240" t="s">
        <v>185</v>
      </c>
      <c r="AV462" s="14" t="s">
        <v>185</v>
      </c>
      <c r="AW462" s="14" t="s">
        <v>36</v>
      </c>
      <c r="AX462" s="14" t="s">
        <v>80</v>
      </c>
      <c r="AY462" s="240" t="s">
        <v>177</v>
      </c>
    </row>
    <row r="463" spans="1:65" s="13" customFormat="1" ht="10.199999999999999">
      <c r="B463" s="219"/>
      <c r="C463" s="220"/>
      <c r="D463" s="221" t="s">
        <v>187</v>
      </c>
      <c r="E463" s="222" t="s">
        <v>1</v>
      </c>
      <c r="F463" s="223" t="s">
        <v>999</v>
      </c>
      <c r="G463" s="220"/>
      <c r="H463" s="222" t="s">
        <v>1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187</v>
      </c>
      <c r="AU463" s="229" t="s">
        <v>185</v>
      </c>
      <c r="AV463" s="13" t="s">
        <v>88</v>
      </c>
      <c r="AW463" s="13" t="s">
        <v>36</v>
      </c>
      <c r="AX463" s="13" t="s">
        <v>80</v>
      </c>
      <c r="AY463" s="229" t="s">
        <v>177</v>
      </c>
    </row>
    <row r="464" spans="1:65" s="14" customFormat="1" ht="10.199999999999999">
      <c r="B464" s="230"/>
      <c r="C464" s="231"/>
      <c r="D464" s="221" t="s">
        <v>187</v>
      </c>
      <c r="E464" s="232" t="s">
        <v>1</v>
      </c>
      <c r="F464" s="233" t="s">
        <v>1000</v>
      </c>
      <c r="G464" s="231"/>
      <c r="H464" s="234">
        <v>81.536000000000001</v>
      </c>
      <c r="I464" s="235"/>
      <c r="J464" s="231"/>
      <c r="K464" s="231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187</v>
      </c>
      <c r="AU464" s="240" t="s">
        <v>185</v>
      </c>
      <c r="AV464" s="14" t="s">
        <v>185</v>
      </c>
      <c r="AW464" s="14" t="s">
        <v>36</v>
      </c>
      <c r="AX464" s="14" t="s">
        <v>80</v>
      </c>
      <c r="AY464" s="240" t="s">
        <v>177</v>
      </c>
    </row>
    <row r="465" spans="1:65" s="13" customFormat="1" ht="10.199999999999999">
      <c r="B465" s="219"/>
      <c r="C465" s="220"/>
      <c r="D465" s="221" t="s">
        <v>187</v>
      </c>
      <c r="E465" s="222" t="s">
        <v>1</v>
      </c>
      <c r="F465" s="223" t="s">
        <v>1001</v>
      </c>
      <c r="G465" s="220"/>
      <c r="H465" s="222" t="s">
        <v>1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187</v>
      </c>
      <c r="AU465" s="229" t="s">
        <v>185</v>
      </c>
      <c r="AV465" s="13" t="s">
        <v>88</v>
      </c>
      <c r="AW465" s="13" t="s">
        <v>36</v>
      </c>
      <c r="AX465" s="13" t="s">
        <v>80</v>
      </c>
      <c r="AY465" s="229" t="s">
        <v>177</v>
      </c>
    </row>
    <row r="466" spans="1:65" s="14" customFormat="1" ht="10.199999999999999">
      <c r="B466" s="230"/>
      <c r="C466" s="231"/>
      <c r="D466" s="221" t="s">
        <v>187</v>
      </c>
      <c r="E466" s="232" t="s">
        <v>1</v>
      </c>
      <c r="F466" s="233" t="s">
        <v>1002</v>
      </c>
      <c r="G466" s="231"/>
      <c r="H466" s="234">
        <v>76</v>
      </c>
      <c r="I466" s="235"/>
      <c r="J466" s="231"/>
      <c r="K466" s="231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187</v>
      </c>
      <c r="AU466" s="240" t="s">
        <v>185</v>
      </c>
      <c r="AV466" s="14" t="s">
        <v>185</v>
      </c>
      <c r="AW466" s="14" t="s">
        <v>36</v>
      </c>
      <c r="AX466" s="14" t="s">
        <v>80</v>
      </c>
      <c r="AY466" s="240" t="s">
        <v>177</v>
      </c>
    </row>
    <row r="467" spans="1:65" s="15" customFormat="1" ht="10.199999999999999">
      <c r="B467" s="241"/>
      <c r="C467" s="242"/>
      <c r="D467" s="221" t="s">
        <v>187</v>
      </c>
      <c r="E467" s="243" t="s">
        <v>1</v>
      </c>
      <c r="F467" s="244" t="s">
        <v>217</v>
      </c>
      <c r="G467" s="242"/>
      <c r="H467" s="245">
        <v>198.33600000000001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AT467" s="251" t="s">
        <v>187</v>
      </c>
      <c r="AU467" s="251" t="s">
        <v>185</v>
      </c>
      <c r="AV467" s="15" t="s">
        <v>184</v>
      </c>
      <c r="AW467" s="15" t="s">
        <v>36</v>
      </c>
      <c r="AX467" s="15" t="s">
        <v>88</v>
      </c>
      <c r="AY467" s="251" t="s">
        <v>177</v>
      </c>
    </row>
    <row r="468" spans="1:65" s="12" customFormat="1" ht="25.95" customHeight="1">
      <c r="B468" s="189"/>
      <c r="C468" s="190"/>
      <c r="D468" s="191" t="s">
        <v>79</v>
      </c>
      <c r="E468" s="192" t="s">
        <v>1003</v>
      </c>
      <c r="F468" s="192" t="s">
        <v>1004</v>
      </c>
      <c r="G468" s="190"/>
      <c r="H468" s="190"/>
      <c r="I468" s="193"/>
      <c r="J468" s="194">
        <f>BK468</f>
        <v>0</v>
      </c>
      <c r="K468" s="190"/>
      <c r="L468" s="195"/>
      <c r="M468" s="196"/>
      <c r="N468" s="197"/>
      <c r="O468" s="197"/>
      <c r="P468" s="198">
        <f>P469+P471+P473</f>
        <v>0</v>
      </c>
      <c r="Q468" s="197"/>
      <c r="R468" s="198">
        <f>R469+R471+R473</f>
        <v>0</v>
      </c>
      <c r="S468" s="197"/>
      <c r="T468" s="199">
        <f>T469+T471+T473</f>
        <v>0</v>
      </c>
      <c r="AR468" s="200" t="s">
        <v>200</v>
      </c>
      <c r="AT468" s="201" t="s">
        <v>79</v>
      </c>
      <c r="AU468" s="201" t="s">
        <v>80</v>
      </c>
      <c r="AY468" s="200" t="s">
        <v>177</v>
      </c>
      <c r="BK468" s="202">
        <f>BK469+BK471+BK473</f>
        <v>0</v>
      </c>
    </row>
    <row r="469" spans="1:65" s="12" customFormat="1" ht="22.8" customHeight="1">
      <c r="B469" s="189"/>
      <c r="C469" s="190"/>
      <c r="D469" s="191" t="s">
        <v>79</v>
      </c>
      <c r="E469" s="203" t="s">
        <v>1005</v>
      </c>
      <c r="F469" s="203" t="s">
        <v>1006</v>
      </c>
      <c r="G469" s="190"/>
      <c r="H469" s="190"/>
      <c r="I469" s="193"/>
      <c r="J469" s="204">
        <f>BK469</f>
        <v>0</v>
      </c>
      <c r="K469" s="190"/>
      <c r="L469" s="195"/>
      <c r="M469" s="196"/>
      <c r="N469" s="197"/>
      <c r="O469" s="197"/>
      <c r="P469" s="198">
        <f>P470</f>
        <v>0</v>
      </c>
      <c r="Q469" s="197"/>
      <c r="R469" s="198">
        <f>R470</f>
        <v>0</v>
      </c>
      <c r="S469" s="197"/>
      <c r="T469" s="199">
        <f>T470</f>
        <v>0</v>
      </c>
      <c r="AR469" s="200" t="s">
        <v>200</v>
      </c>
      <c r="AT469" s="201" t="s">
        <v>79</v>
      </c>
      <c r="AU469" s="201" t="s">
        <v>88</v>
      </c>
      <c r="AY469" s="200" t="s">
        <v>177</v>
      </c>
      <c r="BK469" s="202">
        <f>BK470</f>
        <v>0</v>
      </c>
    </row>
    <row r="470" spans="1:65" s="2" customFormat="1" ht="16.5" customHeight="1">
      <c r="A470" s="35"/>
      <c r="B470" s="36"/>
      <c r="C470" s="205" t="s">
        <v>1007</v>
      </c>
      <c r="D470" s="205" t="s">
        <v>180</v>
      </c>
      <c r="E470" s="206" t="s">
        <v>1008</v>
      </c>
      <c r="F470" s="207" t="s">
        <v>1006</v>
      </c>
      <c r="G470" s="208" t="s">
        <v>426</v>
      </c>
      <c r="H470" s="274"/>
      <c r="I470" s="210"/>
      <c r="J470" s="211">
        <f>ROUND(I470*H470,2)</f>
        <v>0</v>
      </c>
      <c r="K470" s="212"/>
      <c r="L470" s="40"/>
      <c r="M470" s="213" t="s">
        <v>1</v>
      </c>
      <c r="N470" s="214" t="s">
        <v>46</v>
      </c>
      <c r="O470" s="72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17" t="s">
        <v>1009</v>
      </c>
      <c r="AT470" s="217" t="s">
        <v>180</v>
      </c>
      <c r="AU470" s="217" t="s">
        <v>185</v>
      </c>
      <c r="AY470" s="18" t="s">
        <v>177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8" t="s">
        <v>185</v>
      </c>
      <c r="BK470" s="218">
        <f>ROUND(I470*H470,2)</f>
        <v>0</v>
      </c>
      <c r="BL470" s="18" t="s">
        <v>1009</v>
      </c>
      <c r="BM470" s="217" t="s">
        <v>1010</v>
      </c>
    </row>
    <row r="471" spans="1:65" s="12" customFormat="1" ht="22.8" customHeight="1">
      <c r="B471" s="189"/>
      <c r="C471" s="190"/>
      <c r="D471" s="191" t="s">
        <v>79</v>
      </c>
      <c r="E471" s="203" t="s">
        <v>1011</v>
      </c>
      <c r="F471" s="203" t="s">
        <v>1012</v>
      </c>
      <c r="G471" s="190"/>
      <c r="H471" s="190"/>
      <c r="I471" s="193"/>
      <c r="J471" s="204">
        <f>BK471</f>
        <v>0</v>
      </c>
      <c r="K471" s="190"/>
      <c r="L471" s="195"/>
      <c r="M471" s="196"/>
      <c r="N471" s="197"/>
      <c r="O471" s="197"/>
      <c r="P471" s="198">
        <f>P472</f>
        <v>0</v>
      </c>
      <c r="Q471" s="197"/>
      <c r="R471" s="198">
        <f>R472</f>
        <v>0</v>
      </c>
      <c r="S471" s="197"/>
      <c r="T471" s="199">
        <f>T472</f>
        <v>0</v>
      </c>
      <c r="AR471" s="200" t="s">
        <v>200</v>
      </c>
      <c r="AT471" s="201" t="s">
        <v>79</v>
      </c>
      <c r="AU471" s="201" t="s">
        <v>88</v>
      </c>
      <c r="AY471" s="200" t="s">
        <v>177</v>
      </c>
      <c r="BK471" s="202">
        <f>BK472</f>
        <v>0</v>
      </c>
    </row>
    <row r="472" spans="1:65" s="2" customFormat="1" ht="16.5" customHeight="1">
      <c r="A472" s="35"/>
      <c r="B472" s="36"/>
      <c r="C472" s="205" t="s">
        <v>1013</v>
      </c>
      <c r="D472" s="205" t="s">
        <v>180</v>
      </c>
      <c r="E472" s="206" t="s">
        <v>1014</v>
      </c>
      <c r="F472" s="207" t="s">
        <v>1015</v>
      </c>
      <c r="G472" s="208" t="s">
        <v>426</v>
      </c>
      <c r="H472" s="274"/>
      <c r="I472" s="210"/>
      <c r="J472" s="211">
        <f>ROUND(I472*H472,2)</f>
        <v>0</v>
      </c>
      <c r="K472" s="212"/>
      <c r="L472" s="40"/>
      <c r="M472" s="213" t="s">
        <v>1</v>
      </c>
      <c r="N472" s="214" t="s">
        <v>46</v>
      </c>
      <c r="O472" s="72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7" t="s">
        <v>1009</v>
      </c>
      <c r="AT472" s="217" t="s">
        <v>180</v>
      </c>
      <c r="AU472" s="217" t="s">
        <v>185</v>
      </c>
      <c r="AY472" s="18" t="s">
        <v>177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8" t="s">
        <v>185</v>
      </c>
      <c r="BK472" s="218">
        <f>ROUND(I472*H472,2)</f>
        <v>0</v>
      </c>
      <c r="BL472" s="18" t="s">
        <v>1009</v>
      </c>
      <c r="BM472" s="217" t="s">
        <v>1016</v>
      </c>
    </row>
    <row r="473" spans="1:65" s="12" customFormat="1" ht="22.8" customHeight="1">
      <c r="B473" s="189"/>
      <c r="C473" s="190"/>
      <c r="D473" s="191" t="s">
        <v>79</v>
      </c>
      <c r="E473" s="203" t="s">
        <v>1017</v>
      </c>
      <c r="F473" s="203" t="s">
        <v>1018</v>
      </c>
      <c r="G473" s="190"/>
      <c r="H473" s="190"/>
      <c r="I473" s="193"/>
      <c r="J473" s="204">
        <f>BK473</f>
        <v>0</v>
      </c>
      <c r="K473" s="190"/>
      <c r="L473" s="195"/>
      <c r="M473" s="196"/>
      <c r="N473" s="197"/>
      <c r="O473" s="197"/>
      <c r="P473" s="198">
        <f>P474</f>
        <v>0</v>
      </c>
      <c r="Q473" s="197"/>
      <c r="R473" s="198">
        <f>R474</f>
        <v>0</v>
      </c>
      <c r="S473" s="197"/>
      <c r="T473" s="199">
        <f>T474</f>
        <v>0</v>
      </c>
      <c r="AR473" s="200" t="s">
        <v>200</v>
      </c>
      <c r="AT473" s="201" t="s">
        <v>79</v>
      </c>
      <c r="AU473" s="201" t="s">
        <v>88</v>
      </c>
      <c r="AY473" s="200" t="s">
        <v>177</v>
      </c>
      <c r="BK473" s="202">
        <f>BK474</f>
        <v>0</v>
      </c>
    </row>
    <row r="474" spans="1:65" s="2" customFormat="1" ht="16.5" customHeight="1">
      <c r="A474" s="35"/>
      <c r="B474" s="36"/>
      <c r="C474" s="205" t="s">
        <v>1019</v>
      </c>
      <c r="D474" s="205" t="s">
        <v>180</v>
      </c>
      <c r="E474" s="206" t="s">
        <v>1020</v>
      </c>
      <c r="F474" s="207" t="s">
        <v>1021</v>
      </c>
      <c r="G474" s="208" t="s">
        <v>426</v>
      </c>
      <c r="H474" s="274"/>
      <c r="I474" s="210"/>
      <c r="J474" s="211">
        <f>ROUND(I474*H474,2)</f>
        <v>0</v>
      </c>
      <c r="K474" s="212"/>
      <c r="L474" s="40"/>
      <c r="M474" s="275" t="s">
        <v>1</v>
      </c>
      <c r="N474" s="276" t="s">
        <v>46</v>
      </c>
      <c r="O474" s="277"/>
      <c r="P474" s="278">
        <f>O474*H474</f>
        <v>0</v>
      </c>
      <c r="Q474" s="278">
        <v>0</v>
      </c>
      <c r="R474" s="278">
        <f>Q474*H474</f>
        <v>0</v>
      </c>
      <c r="S474" s="278">
        <v>0</v>
      </c>
      <c r="T474" s="279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17" t="s">
        <v>1009</v>
      </c>
      <c r="AT474" s="217" t="s">
        <v>180</v>
      </c>
      <c r="AU474" s="217" t="s">
        <v>185</v>
      </c>
      <c r="AY474" s="18" t="s">
        <v>177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8" t="s">
        <v>185</v>
      </c>
      <c r="BK474" s="218">
        <f>ROUND(I474*H474,2)</f>
        <v>0</v>
      </c>
      <c r="BL474" s="18" t="s">
        <v>1009</v>
      </c>
      <c r="BM474" s="217" t="s">
        <v>1022</v>
      </c>
    </row>
    <row r="475" spans="1:65" s="2" customFormat="1" ht="6.9" customHeight="1">
      <c r="A475" s="35"/>
      <c r="B475" s="55"/>
      <c r="C475" s="56"/>
      <c r="D475" s="56"/>
      <c r="E475" s="56"/>
      <c r="F475" s="56"/>
      <c r="G475" s="56"/>
      <c r="H475" s="56"/>
      <c r="I475" s="153"/>
      <c r="J475" s="56"/>
      <c r="K475" s="56"/>
      <c r="L475" s="40"/>
      <c r="M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</row>
  </sheetData>
  <sheetProtection algorithmName="SHA-512" hashValue="wJ/3EiRuR/rGU8WdQob3D28aoebaMyEcAhc6mTB43O8vD3iBE76RDw4qQ/WovoUx/USBRDiAGejgxrm+Me8Qpw==" saltValue="7/4mkdwnB6rx4HDsm1d40lw10EqzrdVorWhI59NHGrrbZLJxQm35Pic8IeVdsK8J2D3nZWKqhO6IuCY4lUglqw==" spinCount="100000" sheet="1" objects="1" scenarios="1" formatColumns="0" formatRows="0" autoFilter="0"/>
  <autoFilter ref="C143:K474" xr:uid="{00000000-0009-0000-0000-00000A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475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119</v>
      </c>
    </row>
    <row r="3" spans="1:46" s="1" customFormat="1" ht="6.9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" hidden="1" customHeight="1">
      <c r="B4" s="21"/>
      <c r="D4" s="113" t="s">
        <v>126</v>
      </c>
      <c r="I4" s="109"/>
      <c r="L4" s="21"/>
      <c r="M4" s="114" t="s">
        <v>10</v>
      </c>
      <c r="AT4" s="18" t="s">
        <v>4</v>
      </c>
    </row>
    <row r="5" spans="1:46" s="1" customFormat="1" ht="6.9" hidden="1" customHeight="1">
      <c r="B5" s="21"/>
      <c r="I5" s="109"/>
      <c r="L5" s="21"/>
    </row>
    <row r="6" spans="1:46" s="1" customFormat="1" ht="12" hidden="1" customHeight="1">
      <c r="B6" s="21"/>
      <c r="D6" s="115" t="s">
        <v>16</v>
      </c>
      <c r="I6" s="109"/>
      <c r="L6" s="21"/>
    </row>
    <row r="7" spans="1:46" s="1" customFormat="1" ht="16.5" hidden="1" customHeight="1">
      <c r="B7" s="21"/>
      <c r="E7" s="321" t="str">
        <f>'Rekapitulace stavby'!K6</f>
        <v>Reko pokojů II.ETAPA 21 pokojů - PD- - -</v>
      </c>
      <c r="F7" s="322"/>
      <c r="G7" s="322"/>
      <c r="H7" s="322"/>
      <c r="I7" s="109"/>
      <c r="L7" s="21"/>
    </row>
    <row r="8" spans="1:46" s="2" customFormat="1" ht="12" hidden="1" customHeight="1">
      <c r="A8" s="35"/>
      <c r="B8" s="40"/>
      <c r="C8" s="35"/>
      <c r="D8" s="115" t="s">
        <v>127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23" t="s">
        <v>1335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15. 4. 2020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5" t="s">
        <v>30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5" t="s">
        <v>32</v>
      </c>
      <c r="E20" s="35"/>
      <c r="F20" s="35"/>
      <c r="G20" s="35"/>
      <c r="H20" s="35"/>
      <c r="I20" s="118" t="s">
        <v>25</v>
      </c>
      <c r="J20" s="117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7" t="s">
        <v>34</v>
      </c>
      <c r="F21" s="35"/>
      <c r="G21" s="35"/>
      <c r="H21" s="35"/>
      <c r="I21" s="118" t="s">
        <v>28</v>
      </c>
      <c r="J21" s="117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5" t="s">
        <v>37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5" t="s">
        <v>39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116"/>
      <c r="J30" s="127">
        <f>ROUND(J144,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9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30" t="s">
        <v>44</v>
      </c>
      <c r="E33" s="115" t="s">
        <v>45</v>
      </c>
      <c r="F33" s="131">
        <f>ROUND((SUM(BE144:BE474)),  2)</f>
        <v>0</v>
      </c>
      <c r="G33" s="35"/>
      <c r="H33" s="35"/>
      <c r="I33" s="132">
        <v>0.21</v>
      </c>
      <c r="J33" s="131">
        <f>ROUND(((SUM(BE144:BE474))*I33),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15" t="s">
        <v>46</v>
      </c>
      <c r="F34" s="131">
        <f>ROUND((SUM(BF144:BF474)),  2)</f>
        <v>0</v>
      </c>
      <c r="G34" s="35"/>
      <c r="H34" s="35"/>
      <c r="I34" s="132">
        <v>0.15</v>
      </c>
      <c r="J34" s="131">
        <f>ROUND(((SUM(BF144:BF474))*I34),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47</v>
      </c>
      <c r="F35" s="131">
        <f>ROUND((SUM(BG144:BG474)),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48</v>
      </c>
      <c r="F36" s="131">
        <f>ROUND((SUM(BH144:BH474)),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49</v>
      </c>
      <c r="F37" s="131">
        <f>ROUND((SUM(BI144:BI474)),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33"/>
      <c r="D39" s="134" t="s">
        <v>50</v>
      </c>
      <c r="E39" s="135"/>
      <c r="F39" s="135"/>
      <c r="G39" s="136" t="s">
        <v>51</v>
      </c>
      <c r="H39" s="137" t="s">
        <v>52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>
      <c r="B41" s="21"/>
      <c r="I41" s="109"/>
      <c r="L41" s="21"/>
    </row>
    <row r="42" spans="1:31" s="1" customFormat="1" ht="14.4" hidden="1" customHeight="1">
      <c r="B42" s="21"/>
      <c r="I42" s="109"/>
      <c r="L42" s="21"/>
    </row>
    <row r="43" spans="1:31" s="1" customFormat="1" ht="14.4" hidden="1" customHeight="1">
      <c r="B43" s="21"/>
      <c r="I43" s="109"/>
      <c r="L43" s="21"/>
    </row>
    <row r="44" spans="1:31" s="1" customFormat="1" ht="14.4" hidden="1" customHeight="1">
      <c r="B44" s="21"/>
      <c r="I44" s="109"/>
      <c r="L44" s="21"/>
    </row>
    <row r="45" spans="1:31" s="1" customFormat="1" ht="14.4" hidden="1" customHeight="1">
      <c r="B45" s="21"/>
      <c r="I45" s="109"/>
      <c r="L45" s="21"/>
    </row>
    <row r="46" spans="1:31" s="1" customFormat="1" ht="14.4" hidden="1" customHeight="1">
      <c r="B46" s="21"/>
      <c r="I46" s="109"/>
      <c r="L46" s="21"/>
    </row>
    <row r="47" spans="1:31" s="1" customFormat="1" ht="14.4" hidden="1" customHeight="1">
      <c r="B47" s="21"/>
      <c r="I47" s="109"/>
      <c r="L47" s="21"/>
    </row>
    <row r="48" spans="1:31" s="1" customFormat="1" ht="14.4" hidden="1" customHeight="1">
      <c r="B48" s="21"/>
      <c r="I48" s="109"/>
      <c r="L48" s="21"/>
    </row>
    <row r="49" spans="1:31" s="1" customFormat="1" ht="14.4" hidden="1" customHeight="1">
      <c r="B49" s="21"/>
      <c r="I49" s="109"/>
      <c r="L49" s="21"/>
    </row>
    <row r="50" spans="1:31" s="2" customFormat="1" ht="14.4" hidden="1" customHeight="1">
      <c r="B50" s="52"/>
      <c r="D50" s="141" t="s">
        <v>53</v>
      </c>
      <c r="E50" s="142"/>
      <c r="F50" s="142"/>
      <c r="G50" s="141" t="s">
        <v>54</v>
      </c>
      <c r="H50" s="142"/>
      <c r="I50" s="143"/>
      <c r="J50" s="142"/>
      <c r="K50" s="142"/>
      <c r="L50" s="52"/>
    </row>
    <row r="51" spans="1:31" ht="10.199999999999999" hidden="1">
      <c r="B51" s="21"/>
      <c r="L51" s="21"/>
    </row>
    <row r="52" spans="1:31" ht="10.199999999999999" hidden="1">
      <c r="B52" s="21"/>
      <c r="L52" s="21"/>
    </row>
    <row r="53" spans="1:31" ht="10.199999999999999" hidden="1">
      <c r="B53" s="21"/>
      <c r="L53" s="21"/>
    </row>
    <row r="54" spans="1:31" ht="10.199999999999999" hidden="1">
      <c r="B54" s="21"/>
      <c r="L54" s="21"/>
    </row>
    <row r="55" spans="1:31" ht="10.199999999999999" hidden="1">
      <c r="B55" s="21"/>
      <c r="L55" s="21"/>
    </row>
    <row r="56" spans="1:31" ht="10.199999999999999" hidden="1">
      <c r="B56" s="21"/>
      <c r="L56" s="21"/>
    </row>
    <row r="57" spans="1:31" ht="10.199999999999999" hidden="1">
      <c r="B57" s="21"/>
      <c r="L57" s="21"/>
    </row>
    <row r="58" spans="1:31" ht="10.199999999999999" hidden="1">
      <c r="B58" s="21"/>
      <c r="L58" s="21"/>
    </row>
    <row r="59" spans="1:31" ht="10.199999999999999" hidden="1">
      <c r="B59" s="21"/>
      <c r="L59" s="21"/>
    </row>
    <row r="60" spans="1:31" ht="10.199999999999999" hidden="1">
      <c r="B60" s="21"/>
      <c r="L60" s="21"/>
    </row>
    <row r="61" spans="1:31" s="2" customFormat="1" ht="13.2" hidden="1">
      <c r="A61" s="35"/>
      <c r="B61" s="40"/>
      <c r="C61" s="35"/>
      <c r="D61" s="144" t="s">
        <v>55</v>
      </c>
      <c r="E61" s="145"/>
      <c r="F61" s="146" t="s">
        <v>56</v>
      </c>
      <c r="G61" s="144" t="s">
        <v>55</v>
      </c>
      <c r="H61" s="145"/>
      <c r="I61" s="147"/>
      <c r="J61" s="148" t="s">
        <v>56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hidden="1">
      <c r="B62" s="21"/>
      <c r="L62" s="21"/>
    </row>
    <row r="63" spans="1:31" ht="10.199999999999999" hidden="1">
      <c r="B63" s="21"/>
      <c r="L63" s="21"/>
    </row>
    <row r="64" spans="1:31" ht="10.199999999999999" hidden="1">
      <c r="B64" s="21"/>
      <c r="L64" s="21"/>
    </row>
    <row r="65" spans="1:31" s="2" customFormat="1" ht="13.2" hidden="1">
      <c r="A65" s="35"/>
      <c r="B65" s="40"/>
      <c r="C65" s="35"/>
      <c r="D65" s="141" t="s">
        <v>57</v>
      </c>
      <c r="E65" s="149"/>
      <c r="F65" s="149"/>
      <c r="G65" s="141" t="s">
        <v>58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hidden="1">
      <c r="B66" s="21"/>
      <c r="L66" s="21"/>
    </row>
    <row r="67" spans="1:31" ht="10.199999999999999" hidden="1">
      <c r="B67" s="21"/>
      <c r="L67" s="21"/>
    </row>
    <row r="68" spans="1:31" ht="10.199999999999999" hidden="1">
      <c r="B68" s="21"/>
      <c r="L68" s="21"/>
    </row>
    <row r="69" spans="1:31" ht="10.199999999999999" hidden="1">
      <c r="B69" s="21"/>
      <c r="L69" s="21"/>
    </row>
    <row r="70" spans="1:31" ht="10.199999999999999" hidden="1">
      <c r="B70" s="21"/>
      <c r="L70" s="21"/>
    </row>
    <row r="71" spans="1:31" ht="10.199999999999999" hidden="1">
      <c r="B71" s="21"/>
      <c r="L71" s="21"/>
    </row>
    <row r="72" spans="1:31" ht="10.199999999999999" hidden="1">
      <c r="B72" s="21"/>
      <c r="L72" s="21"/>
    </row>
    <row r="73" spans="1:31" ht="10.199999999999999" hidden="1">
      <c r="B73" s="21"/>
      <c r="L73" s="21"/>
    </row>
    <row r="74" spans="1:31" ht="10.199999999999999" hidden="1">
      <c r="B74" s="21"/>
      <c r="L74" s="21"/>
    </row>
    <row r="75" spans="1:31" ht="10.199999999999999" hidden="1">
      <c r="B75" s="21"/>
      <c r="L75" s="21"/>
    </row>
    <row r="76" spans="1:31" s="2" customFormat="1" ht="13.2" hidden="1">
      <c r="A76" s="35"/>
      <c r="B76" s="40"/>
      <c r="C76" s="35"/>
      <c r="D76" s="144" t="s">
        <v>55</v>
      </c>
      <c r="E76" s="145"/>
      <c r="F76" s="146" t="s">
        <v>56</v>
      </c>
      <c r="G76" s="144" t="s">
        <v>55</v>
      </c>
      <c r="H76" s="145"/>
      <c r="I76" s="147"/>
      <c r="J76" s="148" t="s">
        <v>56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28" t="str">
        <f>E7</f>
        <v>Reko pokojů II.ETAPA 21 pokojů - PD- - -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127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11 - Stavební úpravy pokoje 356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Sedlčany</v>
      </c>
      <c r="G89" s="37"/>
      <c r="H89" s="37"/>
      <c r="I89" s="118" t="s">
        <v>22</v>
      </c>
      <c r="J89" s="67" t="str">
        <f>IF(J12="","",J12)</f>
        <v>15. 4. 2020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24</v>
      </c>
      <c r="D91" s="37"/>
      <c r="E91" s="37"/>
      <c r="F91" s="28" t="str">
        <f>E15</f>
        <v>Domov Sedlčany - poskytovatel soc. služeb</v>
      </c>
      <c r="G91" s="37"/>
      <c r="H91" s="37"/>
      <c r="I91" s="118" t="s">
        <v>32</v>
      </c>
      <c r="J91" s="33" t="str">
        <f>E21</f>
        <v>Ing. Michal Strnad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8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57" t="s">
        <v>130</v>
      </c>
      <c r="D94" s="158"/>
      <c r="E94" s="158"/>
      <c r="F94" s="158"/>
      <c r="G94" s="158"/>
      <c r="H94" s="158"/>
      <c r="I94" s="159"/>
      <c r="J94" s="160" t="s">
        <v>131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hidden="1" customHeight="1">
      <c r="A96" s="35"/>
      <c r="B96" s="36"/>
      <c r="C96" s="161" t="s">
        <v>132</v>
      </c>
      <c r="D96" s="37"/>
      <c r="E96" s="37"/>
      <c r="F96" s="37"/>
      <c r="G96" s="37"/>
      <c r="H96" s="37"/>
      <c r="I96" s="116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133</v>
      </c>
    </row>
    <row r="97" spans="2:12" s="9" customFormat="1" ht="24.9" hidden="1" customHeight="1">
      <c r="B97" s="162"/>
      <c r="C97" s="163"/>
      <c r="D97" s="164" t="s">
        <v>134</v>
      </c>
      <c r="E97" s="165"/>
      <c r="F97" s="165"/>
      <c r="G97" s="165"/>
      <c r="H97" s="165"/>
      <c r="I97" s="166"/>
      <c r="J97" s="167">
        <f>J145</f>
        <v>0</v>
      </c>
      <c r="K97" s="163"/>
      <c r="L97" s="168"/>
    </row>
    <row r="98" spans="2:12" s="10" customFormat="1" ht="19.95" hidden="1" customHeight="1">
      <c r="B98" s="169"/>
      <c r="C98" s="170"/>
      <c r="D98" s="171" t="s">
        <v>135</v>
      </c>
      <c r="E98" s="172"/>
      <c r="F98" s="172"/>
      <c r="G98" s="172"/>
      <c r="H98" s="172"/>
      <c r="I98" s="173"/>
      <c r="J98" s="174">
        <f>J146</f>
        <v>0</v>
      </c>
      <c r="K98" s="170"/>
      <c r="L98" s="175"/>
    </row>
    <row r="99" spans="2:12" s="10" customFormat="1" ht="19.95" hidden="1" customHeight="1">
      <c r="B99" s="169"/>
      <c r="C99" s="170"/>
      <c r="D99" s="171" t="s">
        <v>136</v>
      </c>
      <c r="E99" s="172"/>
      <c r="F99" s="172"/>
      <c r="G99" s="172"/>
      <c r="H99" s="172"/>
      <c r="I99" s="173"/>
      <c r="J99" s="174">
        <f>J177</f>
        <v>0</v>
      </c>
      <c r="K99" s="170"/>
      <c r="L99" s="175"/>
    </row>
    <row r="100" spans="2:12" s="10" customFormat="1" ht="19.95" hidden="1" customHeight="1">
      <c r="B100" s="169"/>
      <c r="C100" s="170"/>
      <c r="D100" s="171" t="s">
        <v>137</v>
      </c>
      <c r="E100" s="172"/>
      <c r="F100" s="172"/>
      <c r="G100" s="172"/>
      <c r="H100" s="172"/>
      <c r="I100" s="173"/>
      <c r="J100" s="174">
        <f>J252</f>
        <v>0</v>
      </c>
      <c r="K100" s="170"/>
      <c r="L100" s="175"/>
    </row>
    <row r="101" spans="2:12" s="10" customFormat="1" ht="19.95" hidden="1" customHeight="1">
      <c r="B101" s="169"/>
      <c r="C101" s="170"/>
      <c r="D101" s="171" t="s">
        <v>138</v>
      </c>
      <c r="E101" s="172"/>
      <c r="F101" s="172"/>
      <c r="G101" s="172"/>
      <c r="H101" s="172"/>
      <c r="I101" s="173"/>
      <c r="J101" s="174">
        <f>J268</f>
        <v>0</v>
      </c>
      <c r="K101" s="170"/>
      <c r="L101" s="175"/>
    </row>
    <row r="102" spans="2:12" s="10" customFormat="1" ht="19.95" hidden="1" customHeight="1">
      <c r="B102" s="169"/>
      <c r="C102" s="170"/>
      <c r="D102" s="171" t="s">
        <v>139</v>
      </c>
      <c r="E102" s="172"/>
      <c r="F102" s="172"/>
      <c r="G102" s="172"/>
      <c r="H102" s="172"/>
      <c r="I102" s="173"/>
      <c r="J102" s="174">
        <f>J274</f>
        <v>0</v>
      </c>
      <c r="K102" s="170"/>
      <c r="L102" s="175"/>
    </row>
    <row r="103" spans="2:12" s="9" customFormat="1" ht="24.9" hidden="1" customHeight="1">
      <c r="B103" s="162"/>
      <c r="C103" s="163"/>
      <c r="D103" s="164" t="s">
        <v>140</v>
      </c>
      <c r="E103" s="165"/>
      <c r="F103" s="165"/>
      <c r="G103" s="165"/>
      <c r="H103" s="165"/>
      <c r="I103" s="166"/>
      <c r="J103" s="167">
        <f>J276</f>
        <v>0</v>
      </c>
      <c r="K103" s="163"/>
      <c r="L103" s="168"/>
    </row>
    <row r="104" spans="2:12" s="10" customFormat="1" ht="19.95" hidden="1" customHeight="1">
      <c r="B104" s="169"/>
      <c r="C104" s="170"/>
      <c r="D104" s="171" t="s">
        <v>141</v>
      </c>
      <c r="E104" s="172"/>
      <c r="F104" s="172"/>
      <c r="G104" s="172"/>
      <c r="H104" s="172"/>
      <c r="I104" s="173"/>
      <c r="J104" s="174">
        <f>J277</f>
        <v>0</v>
      </c>
      <c r="K104" s="170"/>
      <c r="L104" s="175"/>
    </row>
    <row r="105" spans="2:12" s="10" customFormat="1" ht="19.95" hidden="1" customHeight="1">
      <c r="B105" s="169"/>
      <c r="C105" s="170"/>
      <c r="D105" s="171" t="s">
        <v>142</v>
      </c>
      <c r="E105" s="172"/>
      <c r="F105" s="172"/>
      <c r="G105" s="172"/>
      <c r="H105" s="172"/>
      <c r="I105" s="173"/>
      <c r="J105" s="174">
        <f>J285</f>
        <v>0</v>
      </c>
      <c r="K105" s="170"/>
      <c r="L105" s="175"/>
    </row>
    <row r="106" spans="2:12" s="10" customFormat="1" ht="19.95" hidden="1" customHeight="1">
      <c r="B106" s="169"/>
      <c r="C106" s="170"/>
      <c r="D106" s="171" t="s">
        <v>143</v>
      </c>
      <c r="E106" s="172"/>
      <c r="F106" s="172"/>
      <c r="G106" s="172"/>
      <c r="H106" s="172"/>
      <c r="I106" s="173"/>
      <c r="J106" s="174">
        <f>J296</f>
        <v>0</v>
      </c>
      <c r="K106" s="170"/>
      <c r="L106" s="175"/>
    </row>
    <row r="107" spans="2:12" s="10" customFormat="1" ht="19.95" hidden="1" customHeight="1">
      <c r="B107" s="169"/>
      <c r="C107" s="170"/>
      <c r="D107" s="171" t="s">
        <v>144</v>
      </c>
      <c r="E107" s="172"/>
      <c r="F107" s="172"/>
      <c r="G107" s="172"/>
      <c r="H107" s="172"/>
      <c r="I107" s="173"/>
      <c r="J107" s="174">
        <f>J304</f>
        <v>0</v>
      </c>
      <c r="K107" s="170"/>
      <c r="L107" s="175"/>
    </row>
    <row r="108" spans="2:12" s="10" customFormat="1" ht="19.95" hidden="1" customHeight="1">
      <c r="B108" s="169"/>
      <c r="C108" s="170"/>
      <c r="D108" s="171" t="s">
        <v>145</v>
      </c>
      <c r="E108" s="172"/>
      <c r="F108" s="172"/>
      <c r="G108" s="172"/>
      <c r="H108" s="172"/>
      <c r="I108" s="173"/>
      <c r="J108" s="174">
        <f>J314</f>
        <v>0</v>
      </c>
      <c r="K108" s="170"/>
      <c r="L108" s="175"/>
    </row>
    <row r="109" spans="2:12" s="10" customFormat="1" ht="19.95" hidden="1" customHeight="1">
      <c r="B109" s="169"/>
      <c r="C109" s="170"/>
      <c r="D109" s="171" t="s">
        <v>146</v>
      </c>
      <c r="E109" s="172"/>
      <c r="F109" s="172"/>
      <c r="G109" s="172"/>
      <c r="H109" s="172"/>
      <c r="I109" s="173"/>
      <c r="J109" s="174">
        <f>J332</f>
        <v>0</v>
      </c>
      <c r="K109" s="170"/>
      <c r="L109" s="175"/>
    </row>
    <row r="110" spans="2:12" s="10" customFormat="1" ht="19.95" hidden="1" customHeight="1">
      <c r="B110" s="169"/>
      <c r="C110" s="170"/>
      <c r="D110" s="171" t="s">
        <v>147</v>
      </c>
      <c r="E110" s="172"/>
      <c r="F110" s="172"/>
      <c r="G110" s="172"/>
      <c r="H110" s="172"/>
      <c r="I110" s="173"/>
      <c r="J110" s="174">
        <f>J334</f>
        <v>0</v>
      </c>
      <c r="K110" s="170"/>
      <c r="L110" s="175"/>
    </row>
    <row r="111" spans="2:12" s="10" customFormat="1" ht="19.95" hidden="1" customHeight="1">
      <c r="B111" s="169"/>
      <c r="C111" s="170"/>
      <c r="D111" s="171" t="s">
        <v>148</v>
      </c>
      <c r="E111" s="172"/>
      <c r="F111" s="172"/>
      <c r="G111" s="172"/>
      <c r="H111" s="172"/>
      <c r="I111" s="173"/>
      <c r="J111" s="174">
        <f>J343</f>
        <v>0</v>
      </c>
      <c r="K111" s="170"/>
      <c r="L111" s="175"/>
    </row>
    <row r="112" spans="2:12" s="10" customFormat="1" ht="19.95" hidden="1" customHeight="1">
      <c r="B112" s="169"/>
      <c r="C112" s="170"/>
      <c r="D112" s="171" t="s">
        <v>149</v>
      </c>
      <c r="E112" s="172"/>
      <c r="F112" s="172"/>
      <c r="G112" s="172"/>
      <c r="H112" s="172"/>
      <c r="I112" s="173"/>
      <c r="J112" s="174">
        <f>J375</f>
        <v>0</v>
      </c>
      <c r="K112" s="170"/>
      <c r="L112" s="175"/>
    </row>
    <row r="113" spans="1:31" s="10" customFormat="1" ht="19.95" hidden="1" customHeight="1">
      <c r="B113" s="169"/>
      <c r="C113" s="170"/>
      <c r="D113" s="171" t="s">
        <v>150</v>
      </c>
      <c r="E113" s="172"/>
      <c r="F113" s="172"/>
      <c r="G113" s="172"/>
      <c r="H113" s="172"/>
      <c r="I113" s="173"/>
      <c r="J113" s="174">
        <f>J383</f>
        <v>0</v>
      </c>
      <c r="K113" s="170"/>
      <c r="L113" s="175"/>
    </row>
    <row r="114" spans="1:31" s="10" customFormat="1" ht="19.95" hidden="1" customHeight="1">
      <c r="B114" s="169"/>
      <c r="C114" s="170"/>
      <c r="D114" s="171" t="s">
        <v>151</v>
      </c>
      <c r="E114" s="172"/>
      <c r="F114" s="172"/>
      <c r="G114" s="172"/>
      <c r="H114" s="172"/>
      <c r="I114" s="173"/>
      <c r="J114" s="174">
        <f>J386</f>
        <v>0</v>
      </c>
      <c r="K114" s="170"/>
      <c r="L114" s="175"/>
    </row>
    <row r="115" spans="1:31" s="10" customFormat="1" ht="19.95" hidden="1" customHeight="1">
      <c r="B115" s="169"/>
      <c r="C115" s="170"/>
      <c r="D115" s="171" t="s">
        <v>152</v>
      </c>
      <c r="E115" s="172"/>
      <c r="F115" s="172"/>
      <c r="G115" s="172"/>
      <c r="H115" s="172"/>
      <c r="I115" s="173"/>
      <c r="J115" s="174">
        <f>J394</f>
        <v>0</v>
      </c>
      <c r="K115" s="170"/>
      <c r="L115" s="175"/>
    </row>
    <row r="116" spans="1:31" s="10" customFormat="1" ht="19.95" hidden="1" customHeight="1">
      <c r="B116" s="169"/>
      <c r="C116" s="170"/>
      <c r="D116" s="171" t="s">
        <v>153</v>
      </c>
      <c r="E116" s="172"/>
      <c r="F116" s="172"/>
      <c r="G116" s="172"/>
      <c r="H116" s="172"/>
      <c r="I116" s="173"/>
      <c r="J116" s="174">
        <f>J412</f>
        <v>0</v>
      </c>
      <c r="K116" s="170"/>
      <c r="L116" s="175"/>
    </row>
    <row r="117" spans="1:31" s="10" customFormat="1" ht="19.95" hidden="1" customHeight="1">
      <c r="B117" s="169"/>
      <c r="C117" s="170"/>
      <c r="D117" s="171" t="s">
        <v>154</v>
      </c>
      <c r="E117" s="172"/>
      <c r="F117" s="172"/>
      <c r="G117" s="172"/>
      <c r="H117" s="172"/>
      <c r="I117" s="173"/>
      <c r="J117" s="174">
        <f>J425</f>
        <v>0</v>
      </c>
      <c r="K117" s="170"/>
      <c r="L117" s="175"/>
    </row>
    <row r="118" spans="1:31" s="10" customFormat="1" ht="19.95" hidden="1" customHeight="1">
      <c r="B118" s="169"/>
      <c r="C118" s="170"/>
      <c r="D118" s="171" t="s">
        <v>155</v>
      </c>
      <c r="E118" s="172"/>
      <c r="F118" s="172"/>
      <c r="G118" s="172"/>
      <c r="H118" s="172"/>
      <c r="I118" s="173"/>
      <c r="J118" s="174">
        <f>J440</f>
        <v>0</v>
      </c>
      <c r="K118" s="170"/>
      <c r="L118" s="175"/>
    </row>
    <row r="119" spans="1:31" s="10" customFormat="1" ht="19.95" hidden="1" customHeight="1">
      <c r="B119" s="169"/>
      <c r="C119" s="170"/>
      <c r="D119" s="171" t="s">
        <v>156</v>
      </c>
      <c r="E119" s="172"/>
      <c r="F119" s="172"/>
      <c r="G119" s="172"/>
      <c r="H119" s="172"/>
      <c r="I119" s="173"/>
      <c r="J119" s="174">
        <f>J451</f>
        <v>0</v>
      </c>
      <c r="K119" s="170"/>
      <c r="L119" s="175"/>
    </row>
    <row r="120" spans="1:31" s="10" customFormat="1" ht="19.95" hidden="1" customHeight="1">
      <c r="B120" s="169"/>
      <c r="C120" s="170"/>
      <c r="D120" s="171" t="s">
        <v>157</v>
      </c>
      <c r="E120" s="172"/>
      <c r="F120" s="172"/>
      <c r="G120" s="172"/>
      <c r="H120" s="172"/>
      <c r="I120" s="173"/>
      <c r="J120" s="174">
        <f>J454</f>
        <v>0</v>
      </c>
      <c r="K120" s="170"/>
      <c r="L120" s="175"/>
    </row>
    <row r="121" spans="1:31" s="9" customFormat="1" ht="24.9" hidden="1" customHeight="1">
      <c r="B121" s="162"/>
      <c r="C121" s="163"/>
      <c r="D121" s="164" t="s">
        <v>158</v>
      </c>
      <c r="E121" s="165"/>
      <c r="F121" s="165"/>
      <c r="G121" s="165"/>
      <c r="H121" s="165"/>
      <c r="I121" s="166"/>
      <c r="J121" s="167">
        <f>J468</f>
        <v>0</v>
      </c>
      <c r="K121" s="163"/>
      <c r="L121" s="168"/>
    </row>
    <row r="122" spans="1:31" s="10" customFormat="1" ht="19.95" hidden="1" customHeight="1">
      <c r="B122" s="169"/>
      <c r="C122" s="170"/>
      <c r="D122" s="171" t="s">
        <v>159</v>
      </c>
      <c r="E122" s="172"/>
      <c r="F122" s="172"/>
      <c r="G122" s="172"/>
      <c r="H122" s="172"/>
      <c r="I122" s="173"/>
      <c r="J122" s="174">
        <f>J469</f>
        <v>0</v>
      </c>
      <c r="K122" s="170"/>
      <c r="L122" s="175"/>
    </row>
    <row r="123" spans="1:31" s="10" customFormat="1" ht="19.95" hidden="1" customHeight="1">
      <c r="B123" s="169"/>
      <c r="C123" s="170"/>
      <c r="D123" s="171" t="s">
        <v>160</v>
      </c>
      <c r="E123" s="172"/>
      <c r="F123" s="172"/>
      <c r="G123" s="172"/>
      <c r="H123" s="172"/>
      <c r="I123" s="173"/>
      <c r="J123" s="174">
        <f>J471</f>
        <v>0</v>
      </c>
      <c r="K123" s="170"/>
      <c r="L123" s="175"/>
    </row>
    <row r="124" spans="1:31" s="10" customFormat="1" ht="19.95" hidden="1" customHeight="1">
      <c r="B124" s="169"/>
      <c r="C124" s="170"/>
      <c r="D124" s="171" t="s">
        <v>161</v>
      </c>
      <c r="E124" s="172"/>
      <c r="F124" s="172"/>
      <c r="G124" s="172"/>
      <c r="H124" s="172"/>
      <c r="I124" s="173"/>
      <c r="J124" s="174">
        <f>J473</f>
        <v>0</v>
      </c>
      <c r="K124" s="170"/>
      <c r="L124" s="175"/>
    </row>
    <row r="125" spans="1:31" s="2" customFormat="1" ht="21.75" hidden="1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hidden="1" customHeight="1">
      <c r="A126" s="35"/>
      <c r="B126" s="55"/>
      <c r="C126" s="56"/>
      <c r="D126" s="56"/>
      <c r="E126" s="56"/>
      <c r="F126" s="56"/>
      <c r="G126" s="56"/>
      <c r="H126" s="56"/>
      <c r="I126" s="153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ht="10.199999999999999" hidden="1"/>
    <row r="128" spans="1:31" ht="10.199999999999999" hidden="1"/>
    <row r="129" spans="1:63" ht="10.199999999999999" hidden="1"/>
    <row r="130" spans="1:63" s="2" customFormat="1" ht="6.9" customHeight="1">
      <c r="A130" s="35"/>
      <c r="B130" s="57"/>
      <c r="C130" s="58"/>
      <c r="D130" s="58"/>
      <c r="E130" s="58"/>
      <c r="F130" s="58"/>
      <c r="G130" s="58"/>
      <c r="H130" s="58"/>
      <c r="I130" s="156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" customHeight="1">
      <c r="A131" s="35"/>
      <c r="B131" s="36"/>
      <c r="C131" s="24" t="s">
        <v>162</v>
      </c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116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28" t="str">
        <f>E7</f>
        <v>Reko pokojů II.ETAPA 21 pokojů - PD- - -</v>
      </c>
      <c r="F134" s="329"/>
      <c r="G134" s="329"/>
      <c r="H134" s="329"/>
      <c r="I134" s="116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127</v>
      </c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84" t="str">
        <f>E9</f>
        <v>11 - Stavební úpravy pokoje 356</v>
      </c>
      <c r="F136" s="330"/>
      <c r="G136" s="330"/>
      <c r="H136" s="330"/>
      <c r="I136" s="116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" customHeight="1">
      <c r="A137" s="35"/>
      <c r="B137" s="36"/>
      <c r="C137" s="37"/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F12</f>
        <v>Sedlčany</v>
      </c>
      <c r="G138" s="37"/>
      <c r="H138" s="37"/>
      <c r="I138" s="118" t="s">
        <v>22</v>
      </c>
      <c r="J138" s="67" t="str">
        <f>IF(J12="","",J12)</f>
        <v>15. 4. 2020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" customHeight="1">
      <c r="A139" s="35"/>
      <c r="B139" s="36"/>
      <c r="C139" s="37"/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24</v>
      </c>
      <c r="D140" s="37"/>
      <c r="E140" s="37"/>
      <c r="F140" s="28" t="str">
        <f>E15</f>
        <v>Domov Sedlčany - poskytovatel soc. služeb</v>
      </c>
      <c r="G140" s="37"/>
      <c r="H140" s="37"/>
      <c r="I140" s="118" t="s">
        <v>32</v>
      </c>
      <c r="J140" s="33" t="str">
        <f>E21</f>
        <v>Ing. Michal Strnad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15" customHeight="1">
      <c r="A141" s="35"/>
      <c r="B141" s="36"/>
      <c r="C141" s="30" t="s">
        <v>30</v>
      </c>
      <c r="D141" s="37"/>
      <c r="E141" s="37"/>
      <c r="F141" s="28" t="str">
        <f>IF(E18="","",E18)</f>
        <v>Vyplň údaj</v>
      </c>
      <c r="G141" s="37"/>
      <c r="H141" s="37"/>
      <c r="I141" s="118" t="s">
        <v>37</v>
      </c>
      <c r="J141" s="33" t="str">
        <f>E24</f>
        <v xml:space="preserve"> 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76"/>
      <c r="B143" s="177"/>
      <c r="C143" s="178" t="s">
        <v>163</v>
      </c>
      <c r="D143" s="179" t="s">
        <v>65</v>
      </c>
      <c r="E143" s="179" t="s">
        <v>61</v>
      </c>
      <c r="F143" s="179" t="s">
        <v>62</v>
      </c>
      <c r="G143" s="179" t="s">
        <v>164</v>
      </c>
      <c r="H143" s="179" t="s">
        <v>165</v>
      </c>
      <c r="I143" s="180" t="s">
        <v>166</v>
      </c>
      <c r="J143" s="181" t="s">
        <v>131</v>
      </c>
      <c r="K143" s="182" t="s">
        <v>167</v>
      </c>
      <c r="L143" s="183"/>
      <c r="M143" s="76" t="s">
        <v>1</v>
      </c>
      <c r="N143" s="77" t="s">
        <v>44</v>
      </c>
      <c r="O143" s="77" t="s">
        <v>168</v>
      </c>
      <c r="P143" s="77" t="s">
        <v>169</v>
      </c>
      <c r="Q143" s="77" t="s">
        <v>170</v>
      </c>
      <c r="R143" s="77" t="s">
        <v>171</v>
      </c>
      <c r="S143" s="77" t="s">
        <v>172</v>
      </c>
      <c r="T143" s="78" t="s">
        <v>173</v>
      </c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</row>
    <row r="144" spans="1:63" s="2" customFormat="1" ht="22.8" customHeight="1">
      <c r="A144" s="35"/>
      <c r="B144" s="36"/>
      <c r="C144" s="83" t="s">
        <v>174</v>
      </c>
      <c r="D144" s="37"/>
      <c r="E144" s="37"/>
      <c r="F144" s="37"/>
      <c r="G144" s="37"/>
      <c r="H144" s="37"/>
      <c r="I144" s="116"/>
      <c r="J144" s="184">
        <f>BK144</f>
        <v>0</v>
      </c>
      <c r="K144" s="37"/>
      <c r="L144" s="40"/>
      <c r="M144" s="79"/>
      <c r="N144" s="185"/>
      <c r="O144" s="80"/>
      <c r="P144" s="186">
        <f>P145+P276+P468</f>
        <v>0</v>
      </c>
      <c r="Q144" s="80"/>
      <c r="R144" s="186">
        <f>R145+R276+R468</f>
        <v>9.8025723000000013</v>
      </c>
      <c r="S144" s="80"/>
      <c r="T144" s="187">
        <f>T145+T276+T468</f>
        <v>5.7805768900000007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79</v>
      </c>
      <c r="AU144" s="18" t="s">
        <v>133</v>
      </c>
      <c r="BK144" s="188">
        <f>BK145+BK276+BK468</f>
        <v>0</v>
      </c>
    </row>
    <row r="145" spans="1:65" s="12" customFormat="1" ht="25.95" customHeight="1">
      <c r="B145" s="189"/>
      <c r="C145" s="190"/>
      <c r="D145" s="191" t="s">
        <v>79</v>
      </c>
      <c r="E145" s="192" t="s">
        <v>175</v>
      </c>
      <c r="F145" s="192" t="s">
        <v>176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P146+P177+P252+P268+P274</f>
        <v>0</v>
      </c>
      <c r="Q145" s="197"/>
      <c r="R145" s="198">
        <f>R146+R177+R252+R268+R274</f>
        <v>8.4806768000000012</v>
      </c>
      <c r="S145" s="197"/>
      <c r="T145" s="199">
        <f>T146+T177+T252+T268+T274</f>
        <v>4.8682950000000007</v>
      </c>
      <c r="AR145" s="200" t="s">
        <v>88</v>
      </c>
      <c r="AT145" s="201" t="s">
        <v>79</v>
      </c>
      <c r="AU145" s="201" t="s">
        <v>80</v>
      </c>
      <c r="AY145" s="200" t="s">
        <v>177</v>
      </c>
      <c r="BK145" s="202">
        <f>BK146+BK177+BK252+BK268+BK274</f>
        <v>0</v>
      </c>
    </row>
    <row r="146" spans="1:65" s="12" customFormat="1" ht="22.8" customHeight="1">
      <c r="B146" s="189"/>
      <c r="C146" s="190"/>
      <c r="D146" s="191" t="s">
        <v>79</v>
      </c>
      <c r="E146" s="203" t="s">
        <v>178</v>
      </c>
      <c r="F146" s="203" t="s">
        <v>179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SUM(P147:P176)</f>
        <v>0</v>
      </c>
      <c r="Q146" s="197"/>
      <c r="R146" s="198">
        <f>SUM(R147:R176)</f>
        <v>3.88970408</v>
      </c>
      <c r="S146" s="197"/>
      <c r="T146" s="199">
        <f>SUM(T147:T176)</f>
        <v>0</v>
      </c>
      <c r="AR146" s="200" t="s">
        <v>88</v>
      </c>
      <c r="AT146" s="201" t="s">
        <v>79</v>
      </c>
      <c r="AU146" s="201" t="s">
        <v>88</v>
      </c>
      <c r="AY146" s="200" t="s">
        <v>177</v>
      </c>
      <c r="BK146" s="202">
        <f>SUM(BK147:BK176)</f>
        <v>0</v>
      </c>
    </row>
    <row r="147" spans="1:65" s="2" customFormat="1" ht="21.75" customHeight="1">
      <c r="A147" s="35"/>
      <c r="B147" s="36"/>
      <c r="C147" s="205" t="s">
        <v>88</v>
      </c>
      <c r="D147" s="205" t="s">
        <v>180</v>
      </c>
      <c r="E147" s="206" t="s">
        <v>181</v>
      </c>
      <c r="F147" s="207" t="s">
        <v>182</v>
      </c>
      <c r="G147" s="208" t="s">
        <v>183</v>
      </c>
      <c r="H147" s="209">
        <v>0.371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46</v>
      </c>
      <c r="O147" s="72"/>
      <c r="P147" s="215">
        <f>O147*H147</f>
        <v>0</v>
      </c>
      <c r="Q147" s="215">
        <v>1.7863599999999999</v>
      </c>
      <c r="R147" s="215">
        <f>Q147*H147</f>
        <v>0.66273956000000001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184</v>
      </c>
      <c r="AT147" s="217" t="s">
        <v>180</v>
      </c>
      <c r="AU147" s="217" t="s">
        <v>185</v>
      </c>
      <c r="AY147" s="18" t="s">
        <v>177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185</v>
      </c>
      <c r="BK147" s="218">
        <f>ROUND(I147*H147,2)</f>
        <v>0</v>
      </c>
      <c r="BL147" s="18" t="s">
        <v>184</v>
      </c>
      <c r="BM147" s="217" t="s">
        <v>186</v>
      </c>
    </row>
    <row r="148" spans="1:65" s="13" customFormat="1" ht="10.199999999999999">
      <c r="B148" s="219"/>
      <c r="C148" s="220"/>
      <c r="D148" s="221" t="s">
        <v>187</v>
      </c>
      <c r="E148" s="222" t="s">
        <v>1</v>
      </c>
      <c r="F148" s="223" t="s">
        <v>188</v>
      </c>
      <c r="G148" s="220"/>
      <c r="H148" s="222" t="s">
        <v>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187</v>
      </c>
      <c r="AU148" s="229" t="s">
        <v>185</v>
      </c>
      <c r="AV148" s="13" t="s">
        <v>88</v>
      </c>
      <c r="AW148" s="13" t="s">
        <v>36</v>
      </c>
      <c r="AX148" s="13" t="s">
        <v>80</v>
      </c>
      <c r="AY148" s="229" t="s">
        <v>177</v>
      </c>
    </row>
    <row r="149" spans="1:65" s="14" customFormat="1" ht="10.199999999999999">
      <c r="B149" s="230"/>
      <c r="C149" s="231"/>
      <c r="D149" s="221" t="s">
        <v>187</v>
      </c>
      <c r="E149" s="232" t="s">
        <v>1</v>
      </c>
      <c r="F149" s="233" t="s">
        <v>189</v>
      </c>
      <c r="G149" s="231"/>
      <c r="H149" s="234">
        <v>0.371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187</v>
      </c>
      <c r="AU149" s="240" t="s">
        <v>185</v>
      </c>
      <c r="AV149" s="14" t="s">
        <v>185</v>
      </c>
      <c r="AW149" s="14" t="s">
        <v>36</v>
      </c>
      <c r="AX149" s="14" t="s">
        <v>88</v>
      </c>
      <c r="AY149" s="240" t="s">
        <v>177</v>
      </c>
    </row>
    <row r="150" spans="1:65" s="2" customFormat="1" ht="21.75" customHeight="1">
      <c r="A150" s="35"/>
      <c r="B150" s="36"/>
      <c r="C150" s="205" t="s">
        <v>185</v>
      </c>
      <c r="D150" s="205" t="s">
        <v>180</v>
      </c>
      <c r="E150" s="206" t="s">
        <v>190</v>
      </c>
      <c r="F150" s="207" t="s">
        <v>191</v>
      </c>
      <c r="G150" s="208" t="s">
        <v>192</v>
      </c>
      <c r="H150" s="209">
        <v>2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46</v>
      </c>
      <c r="O150" s="72"/>
      <c r="P150" s="215">
        <f>O150*H150</f>
        <v>0</v>
      </c>
      <c r="Q150" s="215">
        <v>2.019E-2</v>
      </c>
      <c r="R150" s="215">
        <f>Q150*H150</f>
        <v>4.0379999999999999E-2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184</v>
      </c>
      <c r="AT150" s="217" t="s">
        <v>180</v>
      </c>
      <c r="AU150" s="217" t="s">
        <v>185</v>
      </c>
      <c r="AY150" s="18" t="s">
        <v>177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185</v>
      </c>
      <c r="BK150" s="218">
        <f>ROUND(I150*H150,2)</f>
        <v>0</v>
      </c>
      <c r="BL150" s="18" t="s">
        <v>184</v>
      </c>
      <c r="BM150" s="217" t="s">
        <v>193</v>
      </c>
    </row>
    <row r="151" spans="1:65" s="2" customFormat="1" ht="21.75" customHeight="1">
      <c r="A151" s="35"/>
      <c r="B151" s="36"/>
      <c r="C151" s="205" t="s">
        <v>178</v>
      </c>
      <c r="D151" s="205" t="s">
        <v>180</v>
      </c>
      <c r="E151" s="206" t="s">
        <v>194</v>
      </c>
      <c r="F151" s="207" t="s">
        <v>195</v>
      </c>
      <c r="G151" s="208" t="s">
        <v>192</v>
      </c>
      <c r="H151" s="209">
        <v>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46</v>
      </c>
      <c r="O151" s="72"/>
      <c r="P151" s="215">
        <f>O151*H151</f>
        <v>0</v>
      </c>
      <c r="Q151" s="215">
        <v>4.2860000000000002E-2</v>
      </c>
      <c r="R151" s="215">
        <f>Q151*H151</f>
        <v>4.2860000000000002E-2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184</v>
      </c>
      <c r="AT151" s="217" t="s">
        <v>180</v>
      </c>
      <c r="AU151" s="217" t="s">
        <v>185</v>
      </c>
      <c r="AY151" s="18" t="s">
        <v>177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185</v>
      </c>
      <c r="BK151" s="218">
        <f>ROUND(I151*H151,2)</f>
        <v>0</v>
      </c>
      <c r="BL151" s="18" t="s">
        <v>184</v>
      </c>
      <c r="BM151" s="217" t="s">
        <v>196</v>
      </c>
    </row>
    <row r="152" spans="1:65" s="2" customFormat="1" ht="21.75" customHeight="1">
      <c r="A152" s="35"/>
      <c r="B152" s="36"/>
      <c r="C152" s="205" t="s">
        <v>184</v>
      </c>
      <c r="D152" s="205" t="s">
        <v>180</v>
      </c>
      <c r="E152" s="206" t="s">
        <v>197</v>
      </c>
      <c r="F152" s="207" t="s">
        <v>198</v>
      </c>
      <c r="G152" s="208" t="s">
        <v>192</v>
      </c>
      <c r="H152" s="209">
        <v>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46</v>
      </c>
      <c r="O152" s="72"/>
      <c r="P152" s="215">
        <f>O152*H152</f>
        <v>0</v>
      </c>
      <c r="Q152" s="215">
        <v>2.444E-2</v>
      </c>
      <c r="R152" s="215">
        <f>Q152*H152</f>
        <v>2.444E-2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184</v>
      </c>
      <c r="AT152" s="217" t="s">
        <v>180</v>
      </c>
      <c r="AU152" s="217" t="s">
        <v>185</v>
      </c>
      <c r="AY152" s="18" t="s">
        <v>177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185</v>
      </c>
      <c r="BK152" s="218">
        <f>ROUND(I152*H152,2)</f>
        <v>0</v>
      </c>
      <c r="BL152" s="18" t="s">
        <v>184</v>
      </c>
      <c r="BM152" s="217" t="s">
        <v>199</v>
      </c>
    </row>
    <row r="153" spans="1:65" s="2" customFormat="1" ht="16.5" customHeight="1">
      <c r="A153" s="35"/>
      <c r="B153" s="36"/>
      <c r="C153" s="205" t="s">
        <v>200</v>
      </c>
      <c r="D153" s="205" t="s">
        <v>180</v>
      </c>
      <c r="E153" s="206" t="s">
        <v>201</v>
      </c>
      <c r="F153" s="207" t="s">
        <v>202</v>
      </c>
      <c r="G153" s="208" t="s">
        <v>203</v>
      </c>
      <c r="H153" s="209">
        <v>5.35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46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184</v>
      </c>
      <c r="AT153" s="217" t="s">
        <v>180</v>
      </c>
      <c r="AU153" s="217" t="s">
        <v>185</v>
      </c>
      <c r="AY153" s="18" t="s">
        <v>177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185</v>
      </c>
      <c r="BK153" s="218">
        <f>ROUND(I153*H153,2)</f>
        <v>0</v>
      </c>
      <c r="BL153" s="18" t="s">
        <v>184</v>
      </c>
      <c r="BM153" s="217" t="s">
        <v>204</v>
      </c>
    </row>
    <row r="154" spans="1:65" s="13" customFormat="1" ht="10.199999999999999">
      <c r="B154" s="219"/>
      <c r="C154" s="220"/>
      <c r="D154" s="221" t="s">
        <v>187</v>
      </c>
      <c r="E154" s="222" t="s">
        <v>1</v>
      </c>
      <c r="F154" s="223" t="s">
        <v>205</v>
      </c>
      <c r="G154" s="220"/>
      <c r="H154" s="222" t="s">
        <v>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187</v>
      </c>
      <c r="AU154" s="229" t="s">
        <v>185</v>
      </c>
      <c r="AV154" s="13" t="s">
        <v>88</v>
      </c>
      <c r="AW154" s="13" t="s">
        <v>36</v>
      </c>
      <c r="AX154" s="13" t="s">
        <v>80</v>
      </c>
      <c r="AY154" s="229" t="s">
        <v>177</v>
      </c>
    </row>
    <row r="155" spans="1:65" s="14" customFormat="1" ht="10.199999999999999">
      <c r="B155" s="230"/>
      <c r="C155" s="231"/>
      <c r="D155" s="221" t="s">
        <v>187</v>
      </c>
      <c r="E155" s="232" t="s">
        <v>1</v>
      </c>
      <c r="F155" s="233" t="s">
        <v>206</v>
      </c>
      <c r="G155" s="231"/>
      <c r="H155" s="234">
        <v>5.35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187</v>
      </c>
      <c r="AU155" s="240" t="s">
        <v>185</v>
      </c>
      <c r="AV155" s="14" t="s">
        <v>185</v>
      </c>
      <c r="AW155" s="14" t="s">
        <v>36</v>
      </c>
      <c r="AX155" s="14" t="s">
        <v>88</v>
      </c>
      <c r="AY155" s="240" t="s">
        <v>177</v>
      </c>
    </row>
    <row r="156" spans="1:65" s="2" customFormat="1" ht="21.75" customHeight="1">
      <c r="A156" s="35"/>
      <c r="B156" s="36"/>
      <c r="C156" s="205" t="s">
        <v>207</v>
      </c>
      <c r="D156" s="205" t="s">
        <v>180</v>
      </c>
      <c r="E156" s="206" t="s">
        <v>208</v>
      </c>
      <c r="F156" s="207" t="s">
        <v>209</v>
      </c>
      <c r="G156" s="208" t="s">
        <v>210</v>
      </c>
      <c r="H156" s="209">
        <v>8.8010000000000002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46</v>
      </c>
      <c r="O156" s="72"/>
      <c r="P156" s="215">
        <f>O156*H156</f>
        <v>0</v>
      </c>
      <c r="Q156" s="215">
        <v>6.9819999999999993E-2</v>
      </c>
      <c r="R156" s="215">
        <f>Q156*H156</f>
        <v>0.61448581999999996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184</v>
      </c>
      <c r="AT156" s="217" t="s">
        <v>180</v>
      </c>
      <c r="AU156" s="217" t="s">
        <v>185</v>
      </c>
      <c r="AY156" s="18" t="s">
        <v>177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185</v>
      </c>
      <c r="BK156" s="218">
        <f>ROUND(I156*H156,2)</f>
        <v>0</v>
      </c>
      <c r="BL156" s="18" t="s">
        <v>184</v>
      </c>
      <c r="BM156" s="217" t="s">
        <v>211</v>
      </c>
    </row>
    <row r="157" spans="1:65" s="13" customFormat="1" ht="10.199999999999999">
      <c r="B157" s="219"/>
      <c r="C157" s="220"/>
      <c r="D157" s="221" t="s">
        <v>187</v>
      </c>
      <c r="E157" s="222" t="s">
        <v>1</v>
      </c>
      <c r="F157" s="223" t="s">
        <v>212</v>
      </c>
      <c r="G157" s="220"/>
      <c r="H157" s="222" t="s">
        <v>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187</v>
      </c>
      <c r="AU157" s="229" t="s">
        <v>185</v>
      </c>
      <c r="AV157" s="13" t="s">
        <v>88</v>
      </c>
      <c r="AW157" s="13" t="s">
        <v>36</v>
      </c>
      <c r="AX157" s="13" t="s">
        <v>80</v>
      </c>
      <c r="AY157" s="229" t="s">
        <v>177</v>
      </c>
    </row>
    <row r="158" spans="1:65" s="14" customFormat="1" ht="10.199999999999999">
      <c r="B158" s="230"/>
      <c r="C158" s="231"/>
      <c r="D158" s="221" t="s">
        <v>187</v>
      </c>
      <c r="E158" s="232" t="s">
        <v>1</v>
      </c>
      <c r="F158" s="233" t="s">
        <v>213</v>
      </c>
      <c r="G158" s="231"/>
      <c r="H158" s="234">
        <v>4.3609999999999998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187</v>
      </c>
      <c r="AU158" s="240" t="s">
        <v>185</v>
      </c>
      <c r="AV158" s="14" t="s">
        <v>185</v>
      </c>
      <c r="AW158" s="14" t="s">
        <v>36</v>
      </c>
      <c r="AX158" s="14" t="s">
        <v>80</v>
      </c>
      <c r="AY158" s="240" t="s">
        <v>177</v>
      </c>
    </row>
    <row r="159" spans="1:65" s="14" customFormat="1" ht="10.199999999999999">
      <c r="B159" s="230"/>
      <c r="C159" s="231"/>
      <c r="D159" s="221" t="s">
        <v>187</v>
      </c>
      <c r="E159" s="232" t="s">
        <v>1</v>
      </c>
      <c r="F159" s="233" t="s">
        <v>214</v>
      </c>
      <c r="G159" s="231"/>
      <c r="H159" s="234">
        <v>1.1220000000000001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187</v>
      </c>
      <c r="AU159" s="240" t="s">
        <v>185</v>
      </c>
      <c r="AV159" s="14" t="s">
        <v>185</v>
      </c>
      <c r="AW159" s="14" t="s">
        <v>36</v>
      </c>
      <c r="AX159" s="14" t="s">
        <v>80</v>
      </c>
      <c r="AY159" s="240" t="s">
        <v>177</v>
      </c>
    </row>
    <row r="160" spans="1:65" s="13" customFormat="1" ht="10.199999999999999">
      <c r="B160" s="219"/>
      <c r="C160" s="220"/>
      <c r="D160" s="221" t="s">
        <v>187</v>
      </c>
      <c r="E160" s="222" t="s">
        <v>1</v>
      </c>
      <c r="F160" s="223" t="s">
        <v>215</v>
      </c>
      <c r="G160" s="220"/>
      <c r="H160" s="222" t="s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187</v>
      </c>
      <c r="AU160" s="229" t="s">
        <v>185</v>
      </c>
      <c r="AV160" s="13" t="s">
        <v>88</v>
      </c>
      <c r="AW160" s="13" t="s">
        <v>36</v>
      </c>
      <c r="AX160" s="13" t="s">
        <v>80</v>
      </c>
      <c r="AY160" s="229" t="s">
        <v>177</v>
      </c>
    </row>
    <row r="161" spans="1:65" s="14" customFormat="1" ht="10.199999999999999">
      <c r="B161" s="230"/>
      <c r="C161" s="231"/>
      <c r="D161" s="221" t="s">
        <v>187</v>
      </c>
      <c r="E161" s="232" t="s">
        <v>1</v>
      </c>
      <c r="F161" s="233" t="s">
        <v>216</v>
      </c>
      <c r="G161" s="231"/>
      <c r="H161" s="234">
        <v>3.3180000000000001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187</v>
      </c>
      <c r="AU161" s="240" t="s">
        <v>185</v>
      </c>
      <c r="AV161" s="14" t="s">
        <v>185</v>
      </c>
      <c r="AW161" s="14" t="s">
        <v>36</v>
      </c>
      <c r="AX161" s="14" t="s">
        <v>80</v>
      </c>
      <c r="AY161" s="240" t="s">
        <v>177</v>
      </c>
    </row>
    <row r="162" spans="1:65" s="15" customFormat="1" ht="10.199999999999999">
      <c r="B162" s="241"/>
      <c r="C162" s="242"/>
      <c r="D162" s="221" t="s">
        <v>187</v>
      </c>
      <c r="E162" s="243" t="s">
        <v>1</v>
      </c>
      <c r="F162" s="244" t="s">
        <v>217</v>
      </c>
      <c r="G162" s="242"/>
      <c r="H162" s="245">
        <v>8.8010000000000002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187</v>
      </c>
      <c r="AU162" s="251" t="s">
        <v>185</v>
      </c>
      <c r="AV162" s="15" t="s">
        <v>184</v>
      </c>
      <c r="AW162" s="15" t="s">
        <v>36</v>
      </c>
      <c r="AX162" s="15" t="s">
        <v>88</v>
      </c>
      <c r="AY162" s="251" t="s">
        <v>177</v>
      </c>
    </row>
    <row r="163" spans="1:65" s="2" customFormat="1" ht="21.75" customHeight="1">
      <c r="A163" s="35"/>
      <c r="B163" s="36"/>
      <c r="C163" s="205" t="s">
        <v>218</v>
      </c>
      <c r="D163" s="205" t="s">
        <v>180</v>
      </c>
      <c r="E163" s="206" t="s">
        <v>219</v>
      </c>
      <c r="F163" s="207" t="s">
        <v>220</v>
      </c>
      <c r="G163" s="208" t="s">
        <v>210</v>
      </c>
      <c r="H163" s="209">
        <v>10.252000000000001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46</v>
      </c>
      <c r="O163" s="72"/>
      <c r="P163" s="215">
        <f>O163*H163</f>
        <v>0</v>
      </c>
      <c r="Q163" s="215">
        <v>8.7069999999999995E-2</v>
      </c>
      <c r="R163" s="215">
        <f>Q163*H163</f>
        <v>0.89264164000000001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184</v>
      </c>
      <c r="AT163" s="217" t="s">
        <v>180</v>
      </c>
      <c r="AU163" s="217" t="s">
        <v>185</v>
      </c>
      <c r="AY163" s="18" t="s">
        <v>177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185</v>
      </c>
      <c r="BK163" s="218">
        <f>ROUND(I163*H163,2)</f>
        <v>0</v>
      </c>
      <c r="BL163" s="18" t="s">
        <v>184</v>
      </c>
      <c r="BM163" s="217" t="s">
        <v>221</v>
      </c>
    </row>
    <row r="164" spans="1:65" s="13" customFormat="1" ht="10.199999999999999">
      <c r="B164" s="219"/>
      <c r="C164" s="220"/>
      <c r="D164" s="221" t="s">
        <v>187</v>
      </c>
      <c r="E164" s="222" t="s">
        <v>1</v>
      </c>
      <c r="F164" s="223" t="s">
        <v>222</v>
      </c>
      <c r="G164" s="220"/>
      <c r="H164" s="222" t="s">
        <v>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187</v>
      </c>
      <c r="AU164" s="229" t="s">
        <v>185</v>
      </c>
      <c r="AV164" s="13" t="s">
        <v>88</v>
      </c>
      <c r="AW164" s="13" t="s">
        <v>36</v>
      </c>
      <c r="AX164" s="13" t="s">
        <v>80</v>
      </c>
      <c r="AY164" s="229" t="s">
        <v>177</v>
      </c>
    </row>
    <row r="165" spans="1:65" s="14" customFormat="1" ht="10.199999999999999">
      <c r="B165" s="230"/>
      <c r="C165" s="231"/>
      <c r="D165" s="221" t="s">
        <v>187</v>
      </c>
      <c r="E165" s="232" t="s">
        <v>1</v>
      </c>
      <c r="F165" s="233" t="s">
        <v>223</v>
      </c>
      <c r="G165" s="231"/>
      <c r="H165" s="234">
        <v>17.289000000000001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187</v>
      </c>
      <c r="AU165" s="240" t="s">
        <v>185</v>
      </c>
      <c r="AV165" s="14" t="s">
        <v>185</v>
      </c>
      <c r="AW165" s="14" t="s">
        <v>36</v>
      </c>
      <c r="AX165" s="14" t="s">
        <v>80</v>
      </c>
      <c r="AY165" s="240" t="s">
        <v>177</v>
      </c>
    </row>
    <row r="166" spans="1:65" s="13" customFormat="1" ht="10.199999999999999">
      <c r="B166" s="219"/>
      <c r="C166" s="220"/>
      <c r="D166" s="221" t="s">
        <v>187</v>
      </c>
      <c r="E166" s="222" t="s">
        <v>1</v>
      </c>
      <c r="F166" s="223" t="s">
        <v>224</v>
      </c>
      <c r="G166" s="220"/>
      <c r="H166" s="222" t="s">
        <v>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187</v>
      </c>
      <c r="AU166" s="229" t="s">
        <v>185</v>
      </c>
      <c r="AV166" s="13" t="s">
        <v>88</v>
      </c>
      <c r="AW166" s="13" t="s">
        <v>36</v>
      </c>
      <c r="AX166" s="13" t="s">
        <v>80</v>
      </c>
      <c r="AY166" s="229" t="s">
        <v>177</v>
      </c>
    </row>
    <row r="167" spans="1:65" s="14" customFormat="1" ht="10.199999999999999">
      <c r="B167" s="230"/>
      <c r="C167" s="231"/>
      <c r="D167" s="221" t="s">
        <v>187</v>
      </c>
      <c r="E167" s="232" t="s">
        <v>1</v>
      </c>
      <c r="F167" s="233" t="s">
        <v>225</v>
      </c>
      <c r="G167" s="231"/>
      <c r="H167" s="234">
        <v>-7.0369999999999999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187</v>
      </c>
      <c r="AU167" s="240" t="s">
        <v>185</v>
      </c>
      <c r="AV167" s="14" t="s">
        <v>185</v>
      </c>
      <c r="AW167" s="14" t="s">
        <v>36</v>
      </c>
      <c r="AX167" s="14" t="s">
        <v>80</v>
      </c>
      <c r="AY167" s="240" t="s">
        <v>177</v>
      </c>
    </row>
    <row r="168" spans="1:65" s="15" customFormat="1" ht="10.199999999999999">
      <c r="B168" s="241"/>
      <c r="C168" s="242"/>
      <c r="D168" s="221" t="s">
        <v>187</v>
      </c>
      <c r="E168" s="243" t="s">
        <v>1</v>
      </c>
      <c r="F168" s="244" t="s">
        <v>217</v>
      </c>
      <c r="G168" s="242"/>
      <c r="H168" s="245">
        <v>10.252000000000001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187</v>
      </c>
      <c r="AU168" s="251" t="s">
        <v>185</v>
      </c>
      <c r="AV168" s="15" t="s">
        <v>184</v>
      </c>
      <c r="AW168" s="15" t="s">
        <v>36</v>
      </c>
      <c r="AX168" s="15" t="s">
        <v>88</v>
      </c>
      <c r="AY168" s="251" t="s">
        <v>177</v>
      </c>
    </row>
    <row r="169" spans="1:65" s="2" customFormat="1" ht="21.75" customHeight="1">
      <c r="A169" s="35"/>
      <c r="B169" s="36"/>
      <c r="C169" s="205" t="s">
        <v>226</v>
      </c>
      <c r="D169" s="205" t="s">
        <v>180</v>
      </c>
      <c r="E169" s="206" t="s">
        <v>227</v>
      </c>
      <c r="F169" s="207" t="s">
        <v>228</v>
      </c>
      <c r="G169" s="208" t="s">
        <v>210</v>
      </c>
      <c r="H169" s="209">
        <v>15.423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46</v>
      </c>
      <c r="O169" s="72"/>
      <c r="P169" s="215">
        <f>O169*H169</f>
        <v>0</v>
      </c>
      <c r="Q169" s="215">
        <v>0.10421999999999999</v>
      </c>
      <c r="R169" s="215">
        <f>Q169*H169</f>
        <v>1.6073850599999999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184</v>
      </c>
      <c r="AT169" s="217" t="s">
        <v>180</v>
      </c>
      <c r="AU169" s="217" t="s">
        <v>185</v>
      </c>
      <c r="AY169" s="18" t="s">
        <v>177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185</v>
      </c>
      <c r="BK169" s="218">
        <f>ROUND(I169*H169,2)</f>
        <v>0</v>
      </c>
      <c r="BL169" s="18" t="s">
        <v>184</v>
      </c>
      <c r="BM169" s="217" t="s">
        <v>229</v>
      </c>
    </row>
    <row r="170" spans="1:65" s="13" customFormat="1" ht="10.199999999999999">
      <c r="B170" s="219"/>
      <c r="C170" s="220"/>
      <c r="D170" s="221" t="s">
        <v>187</v>
      </c>
      <c r="E170" s="222" t="s">
        <v>1</v>
      </c>
      <c r="F170" s="223" t="s">
        <v>230</v>
      </c>
      <c r="G170" s="220"/>
      <c r="H170" s="222" t="s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187</v>
      </c>
      <c r="AU170" s="229" t="s">
        <v>185</v>
      </c>
      <c r="AV170" s="13" t="s">
        <v>88</v>
      </c>
      <c r="AW170" s="13" t="s">
        <v>36</v>
      </c>
      <c r="AX170" s="13" t="s">
        <v>80</v>
      </c>
      <c r="AY170" s="229" t="s">
        <v>177</v>
      </c>
    </row>
    <row r="171" spans="1:65" s="14" customFormat="1" ht="10.199999999999999">
      <c r="B171" s="230"/>
      <c r="C171" s="231"/>
      <c r="D171" s="221" t="s">
        <v>187</v>
      </c>
      <c r="E171" s="232" t="s">
        <v>1</v>
      </c>
      <c r="F171" s="233" t="s">
        <v>231</v>
      </c>
      <c r="G171" s="231"/>
      <c r="H171" s="234">
        <v>17.882999999999999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187</v>
      </c>
      <c r="AU171" s="240" t="s">
        <v>185</v>
      </c>
      <c r="AV171" s="14" t="s">
        <v>185</v>
      </c>
      <c r="AW171" s="14" t="s">
        <v>36</v>
      </c>
      <c r="AX171" s="14" t="s">
        <v>80</v>
      </c>
      <c r="AY171" s="240" t="s">
        <v>177</v>
      </c>
    </row>
    <row r="172" spans="1:65" s="14" customFormat="1" ht="10.199999999999999">
      <c r="B172" s="230"/>
      <c r="C172" s="231"/>
      <c r="D172" s="221" t="s">
        <v>187</v>
      </c>
      <c r="E172" s="232" t="s">
        <v>1</v>
      </c>
      <c r="F172" s="233" t="s">
        <v>232</v>
      </c>
      <c r="G172" s="231"/>
      <c r="H172" s="234">
        <v>-2.46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187</v>
      </c>
      <c r="AU172" s="240" t="s">
        <v>185</v>
      </c>
      <c r="AV172" s="14" t="s">
        <v>185</v>
      </c>
      <c r="AW172" s="14" t="s">
        <v>36</v>
      </c>
      <c r="AX172" s="14" t="s">
        <v>80</v>
      </c>
      <c r="AY172" s="240" t="s">
        <v>177</v>
      </c>
    </row>
    <row r="173" spans="1:65" s="15" customFormat="1" ht="10.199999999999999">
      <c r="B173" s="241"/>
      <c r="C173" s="242"/>
      <c r="D173" s="221" t="s">
        <v>187</v>
      </c>
      <c r="E173" s="243" t="s">
        <v>1</v>
      </c>
      <c r="F173" s="244" t="s">
        <v>217</v>
      </c>
      <c r="G173" s="242"/>
      <c r="H173" s="245">
        <v>15.423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187</v>
      </c>
      <c r="AU173" s="251" t="s">
        <v>185</v>
      </c>
      <c r="AV173" s="15" t="s">
        <v>184</v>
      </c>
      <c r="AW173" s="15" t="s">
        <v>36</v>
      </c>
      <c r="AX173" s="15" t="s">
        <v>88</v>
      </c>
      <c r="AY173" s="251" t="s">
        <v>177</v>
      </c>
    </row>
    <row r="174" spans="1:65" s="2" customFormat="1" ht="21.75" customHeight="1">
      <c r="A174" s="35"/>
      <c r="B174" s="36"/>
      <c r="C174" s="205" t="s">
        <v>233</v>
      </c>
      <c r="D174" s="205" t="s">
        <v>180</v>
      </c>
      <c r="E174" s="206" t="s">
        <v>234</v>
      </c>
      <c r="F174" s="207" t="s">
        <v>235</v>
      </c>
      <c r="G174" s="208" t="s">
        <v>203</v>
      </c>
      <c r="H174" s="209">
        <v>2.8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46</v>
      </c>
      <c r="O174" s="72"/>
      <c r="P174" s="215">
        <f>O174*H174</f>
        <v>0</v>
      </c>
      <c r="Q174" s="215">
        <v>8.0000000000000007E-5</v>
      </c>
      <c r="R174" s="215">
        <f>Q174*H174</f>
        <v>2.24E-4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184</v>
      </c>
      <c r="AT174" s="217" t="s">
        <v>180</v>
      </c>
      <c r="AU174" s="217" t="s">
        <v>185</v>
      </c>
      <c r="AY174" s="18" t="s">
        <v>177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185</v>
      </c>
      <c r="BK174" s="218">
        <f>ROUND(I174*H174,2)</f>
        <v>0</v>
      </c>
      <c r="BL174" s="18" t="s">
        <v>184</v>
      </c>
      <c r="BM174" s="217" t="s">
        <v>236</v>
      </c>
    </row>
    <row r="175" spans="1:65" s="2" customFormat="1" ht="21.75" customHeight="1">
      <c r="A175" s="35"/>
      <c r="B175" s="36"/>
      <c r="C175" s="205" t="s">
        <v>114</v>
      </c>
      <c r="D175" s="205" t="s">
        <v>180</v>
      </c>
      <c r="E175" s="206" t="s">
        <v>237</v>
      </c>
      <c r="F175" s="207" t="s">
        <v>238</v>
      </c>
      <c r="G175" s="208" t="s">
        <v>203</v>
      </c>
      <c r="H175" s="209">
        <v>13.9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46</v>
      </c>
      <c r="O175" s="72"/>
      <c r="P175" s="215">
        <f>O175*H175</f>
        <v>0</v>
      </c>
      <c r="Q175" s="215">
        <v>1.2E-4</v>
      </c>
      <c r="R175" s="215">
        <f>Q175*H175</f>
        <v>1.668E-3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184</v>
      </c>
      <c r="AT175" s="217" t="s">
        <v>180</v>
      </c>
      <c r="AU175" s="217" t="s">
        <v>185</v>
      </c>
      <c r="AY175" s="18" t="s">
        <v>177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185</v>
      </c>
      <c r="BK175" s="218">
        <f>ROUND(I175*H175,2)</f>
        <v>0</v>
      </c>
      <c r="BL175" s="18" t="s">
        <v>184</v>
      </c>
      <c r="BM175" s="217" t="s">
        <v>239</v>
      </c>
    </row>
    <row r="176" spans="1:65" s="2" customFormat="1" ht="21.75" customHeight="1">
      <c r="A176" s="35"/>
      <c r="B176" s="36"/>
      <c r="C176" s="205" t="s">
        <v>117</v>
      </c>
      <c r="D176" s="205" t="s">
        <v>180</v>
      </c>
      <c r="E176" s="206" t="s">
        <v>240</v>
      </c>
      <c r="F176" s="207" t="s">
        <v>241</v>
      </c>
      <c r="G176" s="208" t="s">
        <v>203</v>
      </c>
      <c r="H176" s="209">
        <v>14.4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46</v>
      </c>
      <c r="O176" s="72"/>
      <c r="P176" s="215">
        <f>O176*H176</f>
        <v>0</v>
      </c>
      <c r="Q176" s="215">
        <v>2.0000000000000001E-4</v>
      </c>
      <c r="R176" s="215">
        <f>Q176*H176</f>
        <v>2.8800000000000002E-3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184</v>
      </c>
      <c r="AT176" s="217" t="s">
        <v>180</v>
      </c>
      <c r="AU176" s="217" t="s">
        <v>185</v>
      </c>
      <c r="AY176" s="18" t="s">
        <v>177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185</v>
      </c>
      <c r="BK176" s="218">
        <f>ROUND(I176*H176,2)</f>
        <v>0</v>
      </c>
      <c r="BL176" s="18" t="s">
        <v>184</v>
      </c>
      <c r="BM176" s="217" t="s">
        <v>242</v>
      </c>
    </row>
    <row r="177" spans="1:65" s="12" customFormat="1" ht="22.8" customHeight="1">
      <c r="B177" s="189"/>
      <c r="C177" s="190"/>
      <c r="D177" s="191" t="s">
        <v>79</v>
      </c>
      <c r="E177" s="203" t="s">
        <v>207</v>
      </c>
      <c r="F177" s="203" t="s">
        <v>243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SUM(P178:P251)</f>
        <v>0</v>
      </c>
      <c r="Q177" s="197"/>
      <c r="R177" s="198">
        <f>SUM(R178:R251)</f>
        <v>4.58917822</v>
      </c>
      <c r="S177" s="197"/>
      <c r="T177" s="199">
        <f>SUM(T178:T251)</f>
        <v>0</v>
      </c>
      <c r="AR177" s="200" t="s">
        <v>88</v>
      </c>
      <c r="AT177" s="201" t="s">
        <v>79</v>
      </c>
      <c r="AU177" s="201" t="s">
        <v>88</v>
      </c>
      <c r="AY177" s="200" t="s">
        <v>177</v>
      </c>
      <c r="BK177" s="202">
        <f>SUM(BK178:BK251)</f>
        <v>0</v>
      </c>
    </row>
    <row r="178" spans="1:65" s="2" customFormat="1" ht="21.75" customHeight="1">
      <c r="A178" s="35"/>
      <c r="B178" s="36"/>
      <c r="C178" s="205" t="s">
        <v>120</v>
      </c>
      <c r="D178" s="205" t="s">
        <v>180</v>
      </c>
      <c r="E178" s="206" t="s">
        <v>244</v>
      </c>
      <c r="F178" s="207" t="s">
        <v>245</v>
      </c>
      <c r="G178" s="208" t="s">
        <v>210</v>
      </c>
      <c r="H178" s="209">
        <v>35.700000000000003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46</v>
      </c>
      <c r="O178" s="72"/>
      <c r="P178" s="215">
        <f>O178*H178</f>
        <v>0</v>
      </c>
      <c r="Q178" s="215">
        <v>2.5999999999999998E-4</v>
      </c>
      <c r="R178" s="215">
        <f>Q178*H178</f>
        <v>9.2820000000000003E-3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184</v>
      </c>
      <c r="AT178" s="217" t="s">
        <v>180</v>
      </c>
      <c r="AU178" s="217" t="s">
        <v>185</v>
      </c>
      <c r="AY178" s="18" t="s">
        <v>177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185</v>
      </c>
      <c r="BK178" s="218">
        <f>ROUND(I178*H178,2)</f>
        <v>0</v>
      </c>
      <c r="BL178" s="18" t="s">
        <v>184</v>
      </c>
      <c r="BM178" s="217" t="s">
        <v>246</v>
      </c>
    </row>
    <row r="179" spans="1:65" s="14" customFormat="1" ht="10.199999999999999">
      <c r="B179" s="230"/>
      <c r="C179" s="231"/>
      <c r="D179" s="221" t="s">
        <v>187</v>
      </c>
      <c r="E179" s="232" t="s">
        <v>1</v>
      </c>
      <c r="F179" s="233" t="s">
        <v>247</v>
      </c>
      <c r="G179" s="231"/>
      <c r="H179" s="234">
        <v>35.700000000000003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187</v>
      </c>
      <c r="AU179" s="240" t="s">
        <v>185</v>
      </c>
      <c r="AV179" s="14" t="s">
        <v>185</v>
      </c>
      <c r="AW179" s="14" t="s">
        <v>36</v>
      </c>
      <c r="AX179" s="14" t="s">
        <v>88</v>
      </c>
      <c r="AY179" s="240" t="s">
        <v>177</v>
      </c>
    </row>
    <row r="180" spans="1:65" s="2" customFormat="1" ht="16.5" customHeight="1">
      <c r="A180" s="35"/>
      <c r="B180" s="36"/>
      <c r="C180" s="205" t="s">
        <v>123</v>
      </c>
      <c r="D180" s="205" t="s">
        <v>180</v>
      </c>
      <c r="E180" s="206" t="s">
        <v>248</v>
      </c>
      <c r="F180" s="207" t="s">
        <v>249</v>
      </c>
      <c r="G180" s="208" t="s">
        <v>210</v>
      </c>
      <c r="H180" s="209">
        <v>4.71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46</v>
      </c>
      <c r="O180" s="72"/>
      <c r="P180" s="215">
        <f>O180*H180</f>
        <v>0</v>
      </c>
      <c r="Q180" s="215">
        <v>0.04</v>
      </c>
      <c r="R180" s="215">
        <f>Q180*H180</f>
        <v>0.18840000000000001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184</v>
      </c>
      <c r="AT180" s="217" t="s">
        <v>180</v>
      </c>
      <c r="AU180" s="217" t="s">
        <v>185</v>
      </c>
      <c r="AY180" s="18" t="s">
        <v>177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185</v>
      </c>
      <c r="BK180" s="218">
        <f>ROUND(I180*H180,2)</f>
        <v>0</v>
      </c>
      <c r="BL180" s="18" t="s">
        <v>184</v>
      </c>
      <c r="BM180" s="217" t="s">
        <v>250</v>
      </c>
    </row>
    <row r="181" spans="1:65" s="13" customFormat="1" ht="10.199999999999999">
      <c r="B181" s="219"/>
      <c r="C181" s="220"/>
      <c r="D181" s="221" t="s">
        <v>187</v>
      </c>
      <c r="E181" s="222" t="s">
        <v>1</v>
      </c>
      <c r="F181" s="223" t="s">
        <v>251</v>
      </c>
      <c r="G181" s="220"/>
      <c r="H181" s="222" t="s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187</v>
      </c>
      <c r="AU181" s="229" t="s">
        <v>185</v>
      </c>
      <c r="AV181" s="13" t="s">
        <v>88</v>
      </c>
      <c r="AW181" s="13" t="s">
        <v>36</v>
      </c>
      <c r="AX181" s="13" t="s">
        <v>80</v>
      </c>
      <c r="AY181" s="229" t="s">
        <v>177</v>
      </c>
    </row>
    <row r="182" spans="1:65" s="14" customFormat="1" ht="10.199999999999999">
      <c r="B182" s="230"/>
      <c r="C182" s="231"/>
      <c r="D182" s="221" t="s">
        <v>187</v>
      </c>
      <c r="E182" s="232" t="s">
        <v>1</v>
      </c>
      <c r="F182" s="233" t="s">
        <v>252</v>
      </c>
      <c r="G182" s="231"/>
      <c r="H182" s="234">
        <v>2.71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187</v>
      </c>
      <c r="AU182" s="240" t="s">
        <v>185</v>
      </c>
      <c r="AV182" s="14" t="s">
        <v>185</v>
      </c>
      <c r="AW182" s="14" t="s">
        <v>36</v>
      </c>
      <c r="AX182" s="14" t="s">
        <v>80</v>
      </c>
      <c r="AY182" s="240" t="s">
        <v>177</v>
      </c>
    </row>
    <row r="183" spans="1:65" s="13" customFormat="1" ht="10.199999999999999">
      <c r="B183" s="219"/>
      <c r="C183" s="220"/>
      <c r="D183" s="221" t="s">
        <v>187</v>
      </c>
      <c r="E183" s="222" t="s">
        <v>1</v>
      </c>
      <c r="F183" s="223" t="s">
        <v>253</v>
      </c>
      <c r="G183" s="220"/>
      <c r="H183" s="222" t="s">
        <v>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187</v>
      </c>
      <c r="AU183" s="229" t="s">
        <v>185</v>
      </c>
      <c r="AV183" s="13" t="s">
        <v>88</v>
      </c>
      <c r="AW183" s="13" t="s">
        <v>36</v>
      </c>
      <c r="AX183" s="13" t="s">
        <v>80</v>
      </c>
      <c r="AY183" s="229" t="s">
        <v>177</v>
      </c>
    </row>
    <row r="184" spans="1:65" s="14" customFormat="1" ht="10.199999999999999">
      <c r="B184" s="230"/>
      <c r="C184" s="231"/>
      <c r="D184" s="221" t="s">
        <v>187</v>
      </c>
      <c r="E184" s="232" t="s">
        <v>1</v>
      </c>
      <c r="F184" s="233" t="s">
        <v>254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187</v>
      </c>
      <c r="AU184" s="240" t="s">
        <v>185</v>
      </c>
      <c r="AV184" s="14" t="s">
        <v>185</v>
      </c>
      <c r="AW184" s="14" t="s">
        <v>36</v>
      </c>
      <c r="AX184" s="14" t="s">
        <v>80</v>
      </c>
      <c r="AY184" s="240" t="s">
        <v>177</v>
      </c>
    </row>
    <row r="185" spans="1:65" s="15" customFormat="1" ht="10.199999999999999">
      <c r="B185" s="241"/>
      <c r="C185" s="242"/>
      <c r="D185" s="221" t="s">
        <v>187</v>
      </c>
      <c r="E185" s="243" t="s">
        <v>1</v>
      </c>
      <c r="F185" s="244" t="s">
        <v>217</v>
      </c>
      <c r="G185" s="242"/>
      <c r="H185" s="245">
        <v>4.71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187</v>
      </c>
      <c r="AU185" s="251" t="s">
        <v>185</v>
      </c>
      <c r="AV185" s="15" t="s">
        <v>184</v>
      </c>
      <c r="AW185" s="15" t="s">
        <v>36</v>
      </c>
      <c r="AX185" s="15" t="s">
        <v>88</v>
      </c>
      <c r="AY185" s="251" t="s">
        <v>177</v>
      </c>
    </row>
    <row r="186" spans="1:65" s="2" customFormat="1" ht="21.75" customHeight="1">
      <c r="A186" s="35"/>
      <c r="B186" s="36"/>
      <c r="C186" s="205" t="s">
        <v>255</v>
      </c>
      <c r="D186" s="205" t="s">
        <v>180</v>
      </c>
      <c r="E186" s="206" t="s">
        <v>256</v>
      </c>
      <c r="F186" s="207" t="s">
        <v>257</v>
      </c>
      <c r="G186" s="208" t="s">
        <v>210</v>
      </c>
      <c r="H186" s="209">
        <v>35.700000000000003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46</v>
      </c>
      <c r="O186" s="72"/>
      <c r="P186" s="215">
        <f>O186*H186</f>
        <v>0</v>
      </c>
      <c r="Q186" s="215">
        <v>4.8900000000000002E-3</v>
      </c>
      <c r="R186" s="215">
        <f>Q186*H186</f>
        <v>0.17457300000000003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184</v>
      </c>
      <c r="AT186" s="217" t="s">
        <v>180</v>
      </c>
      <c r="AU186" s="217" t="s">
        <v>185</v>
      </c>
      <c r="AY186" s="18" t="s">
        <v>177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185</v>
      </c>
      <c r="BK186" s="218">
        <f>ROUND(I186*H186,2)</f>
        <v>0</v>
      </c>
      <c r="BL186" s="18" t="s">
        <v>184</v>
      </c>
      <c r="BM186" s="217" t="s">
        <v>258</v>
      </c>
    </row>
    <row r="187" spans="1:65" s="14" customFormat="1" ht="10.199999999999999">
      <c r="B187" s="230"/>
      <c r="C187" s="231"/>
      <c r="D187" s="221" t="s">
        <v>187</v>
      </c>
      <c r="E187" s="232" t="s">
        <v>1</v>
      </c>
      <c r="F187" s="233" t="s">
        <v>259</v>
      </c>
      <c r="G187" s="231"/>
      <c r="H187" s="234">
        <v>35.700000000000003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187</v>
      </c>
      <c r="AU187" s="240" t="s">
        <v>185</v>
      </c>
      <c r="AV187" s="14" t="s">
        <v>185</v>
      </c>
      <c r="AW187" s="14" t="s">
        <v>36</v>
      </c>
      <c r="AX187" s="14" t="s">
        <v>88</v>
      </c>
      <c r="AY187" s="240" t="s">
        <v>177</v>
      </c>
    </row>
    <row r="188" spans="1:65" s="2" customFormat="1" ht="21.75" customHeight="1">
      <c r="A188" s="35"/>
      <c r="B188" s="36"/>
      <c r="C188" s="205" t="s">
        <v>8</v>
      </c>
      <c r="D188" s="205" t="s">
        <v>180</v>
      </c>
      <c r="E188" s="206" t="s">
        <v>260</v>
      </c>
      <c r="F188" s="207" t="s">
        <v>261</v>
      </c>
      <c r="G188" s="208" t="s">
        <v>210</v>
      </c>
      <c r="H188" s="209">
        <v>35.700000000000003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46</v>
      </c>
      <c r="O188" s="72"/>
      <c r="P188" s="215">
        <f>O188*H188</f>
        <v>0</v>
      </c>
      <c r="Q188" s="215">
        <v>3.0000000000000001E-3</v>
      </c>
      <c r="R188" s="215">
        <f>Q188*H188</f>
        <v>0.10710000000000001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184</v>
      </c>
      <c r="AT188" s="217" t="s">
        <v>180</v>
      </c>
      <c r="AU188" s="217" t="s">
        <v>185</v>
      </c>
      <c r="AY188" s="18" t="s">
        <v>177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185</v>
      </c>
      <c r="BK188" s="218">
        <f>ROUND(I188*H188,2)</f>
        <v>0</v>
      </c>
      <c r="BL188" s="18" t="s">
        <v>184</v>
      </c>
      <c r="BM188" s="217" t="s">
        <v>262</v>
      </c>
    </row>
    <row r="189" spans="1:65" s="2" customFormat="1" ht="21.75" customHeight="1">
      <c r="A189" s="35"/>
      <c r="B189" s="36"/>
      <c r="C189" s="205" t="s">
        <v>263</v>
      </c>
      <c r="D189" s="205" t="s">
        <v>180</v>
      </c>
      <c r="E189" s="206" t="s">
        <v>264</v>
      </c>
      <c r="F189" s="207" t="s">
        <v>265</v>
      </c>
      <c r="G189" s="208" t="s">
        <v>210</v>
      </c>
      <c r="H189" s="209">
        <v>48.143999999999998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46</v>
      </c>
      <c r="O189" s="72"/>
      <c r="P189" s="215">
        <f>O189*H189</f>
        <v>0</v>
      </c>
      <c r="Q189" s="215">
        <v>2.5999999999999998E-4</v>
      </c>
      <c r="R189" s="215">
        <f>Q189*H189</f>
        <v>1.2517439999999998E-2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184</v>
      </c>
      <c r="AT189" s="217" t="s">
        <v>180</v>
      </c>
      <c r="AU189" s="217" t="s">
        <v>185</v>
      </c>
      <c r="AY189" s="18" t="s">
        <v>177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185</v>
      </c>
      <c r="BK189" s="218">
        <f>ROUND(I189*H189,2)</f>
        <v>0</v>
      </c>
      <c r="BL189" s="18" t="s">
        <v>184</v>
      </c>
      <c r="BM189" s="217" t="s">
        <v>266</v>
      </c>
    </row>
    <row r="190" spans="1:65" s="13" customFormat="1" ht="10.199999999999999">
      <c r="B190" s="219"/>
      <c r="C190" s="220"/>
      <c r="D190" s="221" t="s">
        <v>187</v>
      </c>
      <c r="E190" s="222" t="s">
        <v>1</v>
      </c>
      <c r="F190" s="223" t="s">
        <v>267</v>
      </c>
      <c r="G190" s="220"/>
      <c r="H190" s="222" t="s">
        <v>1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187</v>
      </c>
      <c r="AU190" s="229" t="s">
        <v>185</v>
      </c>
      <c r="AV190" s="13" t="s">
        <v>88</v>
      </c>
      <c r="AW190" s="13" t="s">
        <v>36</v>
      </c>
      <c r="AX190" s="13" t="s">
        <v>80</v>
      </c>
      <c r="AY190" s="229" t="s">
        <v>177</v>
      </c>
    </row>
    <row r="191" spans="1:65" s="14" customFormat="1" ht="10.199999999999999">
      <c r="B191" s="230"/>
      <c r="C191" s="231"/>
      <c r="D191" s="221" t="s">
        <v>187</v>
      </c>
      <c r="E191" s="232" t="s">
        <v>1</v>
      </c>
      <c r="F191" s="233" t="s">
        <v>268</v>
      </c>
      <c r="G191" s="231"/>
      <c r="H191" s="234">
        <v>18.640999999999998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187</v>
      </c>
      <c r="AU191" s="240" t="s">
        <v>185</v>
      </c>
      <c r="AV191" s="14" t="s">
        <v>185</v>
      </c>
      <c r="AW191" s="14" t="s">
        <v>36</v>
      </c>
      <c r="AX191" s="14" t="s">
        <v>80</v>
      </c>
      <c r="AY191" s="240" t="s">
        <v>177</v>
      </c>
    </row>
    <row r="192" spans="1:65" s="14" customFormat="1" ht="10.199999999999999">
      <c r="B192" s="230"/>
      <c r="C192" s="231"/>
      <c r="D192" s="221" t="s">
        <v>187</v>
      </c>
      <c r="E192" s="232" t="s">
        <v>1</v>
      </c>
      <c r="F192" s="233" t="s">
        <v>269</v>
      </c>
      <c r="G192" s="231"/>
      <c r="H192" s="234">
        <v>-3.7120000000000002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187</v>
      </c>
      <c r="AU192" s="240" t="s">
        <v>185</v>
      </c>
      <c r="AV192" s="14" t="s">
        <v>185</v>
      </c>
      <c r="AW192" s="14" t="s">
        <v>36</v>
      </c>
      <c r="AX192" s="14" t="s">
        <v>80</v>
      </c>
      <c r="AY192" s="240" t="s">
        <v>177</v>
      </c>
    </row>
    <row r="193" spans="1:65" s="13" customFormat="1" ht="10.199999999999999">
      <c r="B193" s="219"/>
      <c r="C193" s="220"/>
      <c r="D193" s="221" t="s">
        <v>187</v>
      </c>
      <c r="E193" s="222" t="s">
        <v>1</v>
      </c>
      <c r="F193" s="223" t="s">
        <v>270</v>
      </c>
      <c r="G193" s="220"/>
      <c r="H193" s="222" t="s">
        <v>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187</v>
      </c>
      <c r="AU193" s="229" t="s">
        <v>185</v>
      </c>
      <c r="AV193" s="13" t="s">
        <v>88</v>
      </c>
      <c r="AW193" s="13" t="s">
        <v>36</v>
      </c>
      <c r="AX193" s="13" t="s">
        <v>80</v>
      </c>
      <c r="AY193" s="229" t="s">
        <v>177</v>
      </c>
    </row>
    <row r="194" spans="1:65" s="14" customFormat="1" ht="10.199999999999999">
      <c r="B194" s="230"/>
      <c r="C194" s="231"/>
      <c r="D194" s="221" t="s">
        <v>187</v>
      </c>
      <c r="E194" s="232" t="s">
        <v>1</v>
      </c>
      <c r="F194" s="233" t="s">
        <v>271</v>
      </c>
      <c r="G194" s="231"/>
      <c r="H194" s="234">
        <v>3.0859999999999999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187</v>
      </c>
      <c r="AU194" s="240" t="s">
        <v>185</v>
      </c>
      <c r="AV194" s="14" t="s">
        <v>185</v>
      </c>
      <c r="AW194" s="14" t="s">
        <v>36</v>
      </c>
      <c r="AX194" s="14" t="s">
        <v>80</v>
      </c>
      <c r="AY194" s="240" t="s">
        <v>177</v>
      </c>
    </row>
    <row r="195" spans="1:65" s="13" customFormat="1" ht="10.199999999999999">
      <c r="B195" s="219"/>
      <c r="C195" s="220"/>
      <c r="D195" s="221" t="s">
        <v>187</v>
      </c>
      <c r="E195" s="222" t="s">
        <v>1</v>
      </c>
      <c r="F195" s="223" t="s">
        <v>272</v>
      </c>
      <c r="G195" s="220"/>
      <c r="H195" s="222" t="s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187</v>
      </c>
      <c r="AU195" s="229" t="s">
        <v>185</v>
      </c>
      <c r="AV195" s="13" t="s">
        <v>88</v>
      </c>
      <c r="AW195" s="13" t="s">
        <v>36</v>
      </c>
      <c r="AX195" s="13" t="s">
        <v>80</v>
      </c>
      <c r="AY195" s="229" t="s">
        <v>177</v>
      </c>
    </row>
    <row r="196" spans="1:65" s="14" customFormat="1" ht="20.399999999999999">
      <c r="B196" s="230"/>
      <c r="C196" s="231"/>
      <c r="D196" s="221" t="s">
        <v>187</v>
      </c>
      <c r="E196" s="232" t="s">
        <v>1</v>
      </c>
      <c r="F196" s="233" t="s">
        <v>273</v>
      </c>
      <c r="G196" s="231"/>
      <c r="H196" s="234">
        <v>35.649000000000001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187</v>
      </c>
      <c r="AU196" s="240" t="s">
        <v>185</v>
      </c>
      <c r="AV196" s="14" t="s">
        <v>185</v>
      </c>
      <c r="AW196" s="14" t="s">
        <v>36</v>
      </c>
      <c r="AX196" s="14" t="s">
        <v>80</v>
      </c>
      <c r="AY196" s="240" t="s">
        <v>177</v>
      </c>
    </row>
    <row r="197" spans="1:65" s="14" customFormat="1" ht="10.199999999999999">
      <c r="B197" s="230"/>
      <c r="C197" s="231"/>
      <c r="D197" s="221" t="s">
        <v>187</v>
      </c>
      <c r="E197" s="232" t="s">
        <v>1</v>
      </c>
      <c r="F197" s="233" t="s">
        <v>274</v>
      </c>
      <c r="G197" s="231"/>
      <c r="H197" s="234">
        <v>-5.52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187</v>
      </c>
      <c r="AU197" s="240" t="s">
        <v>185</v>
      </c>
      <c r="AV197" s="14" t="s">
        <v>185</v>
      </c>
      <c r="AW197" s="14" t="s">
        <v>36</v>
      </c>
      <c r="AX197" s="14" t="s">
        <v>80</v>
      </c>
      <c r="AY197" s="240" t="s">
        <v>177</v>
      </c>
    </row>
    <row r="198" spans="1:65" s="15" customFormat="1" ht="10.199999999999999">
      <c r="B198" s="241"/>
      <c r="C198" s="242"/>
      <c r="D198" s="221" t="s">
        <v>187</v>
      </c>
      <c r="E198" s="243" t="s">
        <v>1</v>
      </c>
      <c r="F198" s="244" t="s">
        <v>217</v>
      </c>
      <c r="G198" s="242"/>
      <c r="H198" s="245">
        <v>48.143999999999998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187</v>
      </c>
      <c r="AU198" s="251" t="s">
        <v>185</v>
      </c>
      <c r="AV198" s="15" t="s">
        <v>184</v>
      </c>
      <c r="AW198" s="15" t="s">
        <v>36</v>
      </c>
      <c r="AX198" s="15" t="s">
        <v>88</v>
      </c>
      <c r="AY198" s="251" t="s">
        <v>177</v>
      </c>
    </row>
    <row r="199" spans="1:65" s="2" customFormat="1" ht="16.5" customHeight="1">
      <c r="A199" s="35"/>
      <c r="B199" s="36"/>
      <c r="C199" s="205" t="s">
        <v>275</v>
      </c>
      <c r="D199" s="205" t="s">
        <v>180</v>
      </c>
      <c r="E199" s="206" t="s">
        <v>276</v>
      </c>
      <c r="F199" s="207" t="s">
        <v>277</v>
      </c>
      <c r="G199" s="208" t="s">
        <v>210</v>
      </c>
      <c r="H199" s="209">
        <v>7.1550000000000002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46</v>
      </c>
      <c r="O199" s="72"/>
      <c r="P199" s="215">
        <f>O199*H199</f>
        <v>0</v>
      </c>
      <c r="Q199" s="215">
        <v>0.04</v>
      </c>
      <c r="R199" s="215">
        <f>Q199*H199</f>
        <v>0.28620000000000001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184</v>
      </c>
      <c r="AT199" s="217" t="s">
        <v>180</v>
      </c>
      <c r="AU199" s="217" t="s">
        <v>185</v>
      </c>
      <c r="AY199" s="18" t="s">
        <v>177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185</v>
      </c>
      <c r="BK199" s="218">
        <f>ROUND(I199*H199,2)</f>
        <v>0</v>
      </c>
      <c r="BL199" s="18" t="s">
        <v>184</v>
      </c>
      <c r="BM199" s="217" t="s">
        <v>278</v>
      </c>
    </row>
    <row r="200" spans="1:65" s="14" customFormat="1" ht="10.199999999999999">
      <c r="B200" s="230"/>
      <c r="C200" s="231"/>
      <c r="D200" s="221" t="s">
        <v>187</v>
      </c>
      <c r="E200" s="232" t="s">
        <v>1</v>
      </c>
      <c r="F200" s="233" t="s">
        <v>279</v>
      </c>
      <c r="G200" s="231"/>
      <c r="H200" s="234">
        <v>5.04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187</v>
      </c>
      <c r="AU200" s="240" t="s">
        <v>185</v>
      </c>
      <c r="AV200" s="14" t="s">
        <v>185</v>
      </c>
      <c r="AW200" s="14" t="s">
        <v>36</v>
      </c>
      <c r="AX200" s="14" t="s">
        <v>80</v>
      </c>
      <c r="AY200" s="240" t="s">
        <v>177</v>
      </c>
    </row>
    <row r="201" spans="1:65" s="14" customFormat="1" ht="10.199999999999999">
      <c r="B201" s="230"/>
      <c r="C201" s="231"/>
      <c r="D201" s="221" t="s">
        <v>187</v>
      </c>
      <c r="E201" s="232" t="s">
        <v>1</v>
      </c>
      <c r="F201" s="233" t="s">
        <v>280</v>
      </c>
      <c r="G201" s="231"/>
      <c r="H201" s="234">
        <v>2.1150000000000002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187</v>
      </c>
      <c r="AU201" s="240" t="s">
        <v>185</v>
      </c>
      <c r="AV201" s="14" t="s">
        <v>185</v>
      </c>
      <c r="AW201" s="14" t="s">
        <v>36</v>
      </c>
      <c r="AX201" s="14" t="s">
        <v>80</v>
      </c>
      <c r="AY201" s="240" t="s">
        <v>177</v>
      </c>
    </row>
    <row r="202" spans="1:65" s="15" customFormat="1" ht="10.199999999999999">
      <c r="B202" s="241"/>
      <c r="C202" s="242"/>
      <c r="D202" s="221" t="s">
        <v>187</v>
      </c>
      <c r="E202" s="243" t="s">
        <v>1</v>
      </c>
      <c r="F202" s="244" t="s">
        <v>217</v>
      </c>
      <c r="G202" s="242"/>
      <c r="H202" s="245">
        <v>7.1550000000000002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187</v>
      </c>
      <c r="AU202" s="251" t="s">
        <v>185</v>
      </c>
      <c r="AV202" s="15" t="s">
        <v>184</v>
      </c>
      <c r="AW202" s="15" t="s">
        <v>36</v>
      </c>
      <c r="AX202" s="15" t="s">
        <v>88</v>
      </c>
      <c r="AY202" s="251" t="s">
        <v>177</v>
      </c>
    </row>
    <row r="203" spans="1:65" s="2" customFormat="1" ht="21.75" customHeight="1">
      <c r="A203" s="35"/>
      <c r="B203" s="36"/>
      <c r="C203" s="205" t="s">
        <v>281</v>
      </c>
      <c r="D203" s="205" t="s">
        <v>180</v>
      </c>
      <c r="E203" s="206" t="s">
        <v>282</v>
      </c>
      <c r="F203" s="207" t="s">
        <v>283</v>
      </c>
      <c r="G203" s="208" t="s">
        <v>210</v>
      </c>
      <c r="H203" s="209">
        <v>51.381999999999998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46</v>
      </c>
      <c r="O203" s="72"/>
      <c r="P203" s="215">
        <f>O203*H203</f>
        <v>0</v>
      </c>
      <c r="Q203" s="215">
        <v>4.8900000000000002E-3</v>
      </c>
      <c r="R203" s="215">
        <f>Q203*H203</f>
        <v>0.25125797999999999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184</v>
      </c>
      <c r="AT203" s="217" t="s">
        <v>180</v>
      </c>
      <c r="AU203" s="217" t="s">
        <v>185</v>
      </c>
      <c r="AY203" s="18" t="s">
        <v>177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185</v>
      </c>
      <c r="BK203" s="218">
        <f>ROUND(I203*H203,2)</f>
        <v>0</v>
      </c>
      <c r="BL203" s="18" t="s">
        <v>184</v>
      </c>
      <c r="BM203" s="217" t="s">
        <v>284</v>
      </c>
    </row>
    <row r="204" spans="1:65" s="13" customFormat="1" ht="10.199999999999999">
      <c r="B204" s="219"/>
      <c r="C204" s="220"/>
      <c r="D204" s="221" t="s">
        <v>187</v>
      </c>
      <c r="E204" s="222" t="s">
        <v>1</v>
      </c>
      <c r="F204" s="223" t="s">
        <v>212</v>
      </c>
      <c r="G204" s="220"/>
      <c r="H204" s="222" t="s">
        <v>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187</v>
      </c>
      <c r="AU204" s="229" t="s">
        <v>185</v>
      </c>
      <c r="AV204" s="13" t="s">
        <v>88</v>
      </c>
      <c r="AW204" s="13" t="s">
        <v>36</v>
      </c>
      <c r="AX204" s="13" t="s">
        <v>80</v>
      </c>
      <c r="AY204" s="229" t="s">
        <v>177</v>
      </c>
    </row>
    <row r="205" spans="1:65" s="14" customFormat="1" ht="10.199999999999999">
      <c r="B205" s="230"/>
      <c r="C205" s="231"/>
      <c r="D205" s="221" t="s">
        <v>187</v>
      </c>
      <c r="E205" s="232" t="s">
        <v>1</v>
      </c>
      <c r="F205" s="233" t="s">
        <v>213</v>
      </c>
      <c r="G205" s="231"/>
      <c r="H205" s="234">
        <v>4.3609999999999998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187</v>
      </c>
      <c r="AU205" s="240" t="s">
        <v>185</v>
      </c>
      <c r="AV205" s="14" t="s">
        <v>185</v>
      </c>
      <c r="AW205" s="14" t="s">
        <v>36</v>
      </c>
      <c r="AX205" s="14" t="s">
        <v>80</v>
      </c>
      <c r="AY205" s="240" t="s">
        <v>177</v>
      </c>
    </row>
    <row r="206" spans="1:65" s="14" customFormat="1" ht="10.199999999999999">
      <c r="B206" s="230"/>
      <c r="C206" s="231"/>
      <c r="D206" s="221" t="s">
        <v>187</v>
      </c>
      <c r="E206" s="232" t="s">
        <v>1</v>
      </c>
      <c r="F206" s="233" t="s">
        <v>285</v>
      </c>
      <c r="G206" s="231"/>
      <c r="H206" s="234">
        <v>1.3009999999999999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187</v>
      </c>
      <c r="AU206" s="240" t="s">
        <v>185</v>
      </c>
      <c r="AV206" s="14" t="s">
        <v>185</v>
      </c>
      <c r="AW206" s="14" t="s">
        <v>36</v>
      </c>
      <c r="AX206" s="14" t="s">
        <v>80</v>
      </c>
      <c r="AY206" s="240" t="s">
        <v>177</v>
      </c>
    </row>
    <row r="207" spans="1:65" s="13" customFormat="1" ht="10.199999999999999">
      <c r="B207" s="219"/>
      <c r="C207" s="220"/>
      <c r="D207" s="221" t="s">
        <v>187</v>
      </c>
      <c r="E207" s="222" t="s">
        <v>1</v>
      </c>
      <c r="F207" s="223" t="s">
        <v>215</v>
      </c>
      <c r="G207" s="220"/>
      <c r="H207" s="222" t="s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187</v>
      </c>
      <c r="AU207" s="229" t="s">
        <v>185</v>
      </c>
      <c r="AV207" s="13" t="s">
        <v>88</v>
      </c>
      <c r="AW207" s="13" t="s">
        <v>36</v>
      </c>
      <c r="AX207" s="13" t="s">
        <v>80</v>
      </c>
      <c r="AY207" s="229" t="s">
        <v>177</v>
      </c>
    </row>
    <row r="208" spans="1:65" s="14" customFormat="1" ht="10.199999999999999">
      <c r="B208" s="230"/>
      <c r="C208" s="231"/>
      <c r="D208" s="221" t="s">
        <v>187</v>
      </c>
      <c r="E208" s="232" t="s">
        <v>1</v>
      </c>
      <c r="F208" s="233" t="s">
        <v>286</v>
      </c>
      <c r="G208" s="231"/>
      <c r="H208" s="234">
        <v>3.448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187</v>
      </c>
      <c r="AU208" s="240" t="s">
        <v>185</v>
      </c>
      <c r="AV208" s="14" t="s">
        <v>185</v>
      </c>
      <c r="AW208" s="14" t="s">
        <v>36</v>
      </c>
      <c r="AX208" s="14" t="s">
        <v>80</v>
      </c>
      <c r="AY208" s="240" t="s">
        <v>177</v>
      </c>
    </row>
    <row r="209" spans="1:65" s="16" customFormat="1" ht="10.199999999999999">
      <c r="B209" s="252"/>
      <c r="C209" s="253"/>
      <c r="D209" s="221" t="s">
        <v>187</v>
      </c>
      <c r="E209" s="254" t="s">
        <v>1</v>
      </c>
      <c r="F209" s="255" t="s">
        <v>287</v>
      </c>
      <c r="G209" s="253"/>
      <c r="H209" s="256">
        <v>9.11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187</v>
      </c>
      <c r="AU209" s="262" t="s">
        <v>185</v>
      </c>
      <c r="AV209" s="16" t="s">
        <v>178</v>
      </c>
      <c r="AW209" s="16" t="s">
        <v>36</v>
      </c>
      <c r="AX209" s="16" t="s">
        <v>80</v>
      </c>
      <c r="AY209" s="262" t="s">
        <v>177</v>
      </c>
    </row>
    <row r="210" spans="1:65" s="13" customFormat="1" ht="10.199999999999999">
      <c r="B210" s="219"/>
      <c r="C210" s="220"/>
      <c r="D210" s="221" t="s">
        <v>187</v>
      </c>
      <c r="E210" s="222" t="s">
        <v>1</v>
      </c>
      <c r="F210" s="223" t="s">
        <v>222</v>
      </c>
      <c r="G210" s="220"/>
      <c r="H210" s="222" t="s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187</v>
      </c>
      <c r="AU210" s="229" t="s">
        <v>185</v>
      </c>
      <c r="AV210" s="13" t="s">
        <v>88</v>
      </c>
      <c r="AW210" s="13" t="s">
        <v>36</v>
      </c>
      <c r="AX210" s="13" t="s">
        <v>80</v>
      </c>
      <c r="AY210" s="229" t="s">
        <v>177</v>
      </c>
    </row>
    <row r="211" spans="1:65" s="14" customFormat="1" ht="10.199999999999999">
      <c r="B211" s="230"/>
      <c r="C211" s="231"/>
      <c r="D211" s="221" t="s">
        <v>187</v>
      </c>
      <c r="E211" s="232" t="s">
        <v>1</v>
      </c>
      <c r="F211" s="233" t="s">
        <v>288</v>
      </c>
      <c r="G211" s="231"/>
      <c r="H211" s="234">
        <v>34.578000000000003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187</v>
      </c>
      <c r="AU211" s="240" t="s">
        <v>185</v>
      </c>
      <c r="AV211" s="14" t="s">
        <v>185</v>
      </c>
      <c r="AW211" s="14" t="s">
        <v>36</v>
      </c>
      <c r="AX211" s="14" t="s">
        <v>80</v>
      </c>
      <c r="AY211" s="240" t="s">
        <v>177</v>
      </c>
    </row>
    <row r="212" spans="1:65" s="13" customFormat="1" ht="10.199999999999999">
      <c r="B212" s="219"/>
      <c r="C212" s="220"/>
      <c r="D212" s="221" t="s">
        <v>187</v>
      </c>
      <c r="E212" s="222" t="s">
        <v>1</v>
      </c>
      <c r="F212" s="223" t="s">
        <v>224</v>
      </c>
      <c r="G212" s="220"/>
      <c r="H212" s="222" t="s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187</v>
      </c>
      <c r="AU212" s="229" t="s">
        <v>185</v>
      </c>
      <c r="AV212" s="13" t="s">
        <v>88</v>
      </c>
      <c r="AW212" s="13" t="s">
        <v>36</v>
      </c>
      <c r="AX212" s="13" t="s">
        <v>80</v>
      </c>
      <c r="AY212" s="229" t="s">
        <v>177</v>
      </c>
    </row>
    <row r="213" spans="1:65" s="14" customFormat="1" ht="10.199999999999999">
      <c r="B213" s="230"/>
      <c r="C213" s="231"/>
      <c r="D213" s="221" t="s">
        <v>187</v>
      </c>
      <c r="E213" s="232" t="s">
        <v>1</v>
      </c>
      <c r="F213" s="233" t="s">
        <v>289</v>
      </c>
      <c r="G213" s="231"/>
      <c r="H213" s="234">
        <v>-14.074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187</v>
      </c>
      <c r="AU213" s="240" t="s">
        <v>185</v>
      </c>
      <c r="AV213" s="14" t="s">
        <v>185</v>
      </c>
      <c r="AW213" s="14" t="s">
        <v>36</v>
      </c>
      <c r="AX213" s="14" t="s">
        <v>80</v>
      </c>
      <c r="AY213" s="240" t="s">
        <v>177</v>
      </c>
    </row>
    <row r="214" spans="1:65" s="16" customFormat="1" ht="10.199999999999999">
      <c r="B214" s="252"/>
      <c r="C214" s="253"/>
      <c r="D214" s="221" t="s">
        <v>187</v>
      </c>
      <c r="E214" s="254" t="s">
        <v>1</v>
      </c>
      <c r="F214" s="255" t="s">
        <v>287</v>
      </c>
      <c r="G214" s="253"/>
      <c r="H214" s="256">
        <v>20.504000000000001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187</v>
      </c>
      <c r="AU214" s="262" t="s">
        <v>185</v>
      </c>
      <c r="AV214" s="16" t="s">
        <v>178</v>
      </c>
      <c r="AW214" s="16" t="s">
        <v>36</v>
      </c>
      <c r="AX214" s="16" t="s">
        <v>80</v>
      </c>
      <c r="AY214" s="262" t="s">
        <v>177</v>
      </c>
    </row>
    <row r="215" spans="1:65" s="13" customFormat="1" ht="10.199999999999999">
      <c r="B215" s="219"/>
      <c r="C215" s="220"/>
      <c r="D215" s="221" t="s">
        <v>187</v>
      </c>
      <c r="E215" s="222" t="s">
        <v>1</v>
      </c>
      <c r="F215" s="223" t="s">
        <v>230</v>
      </c>
      <c r="G215" s="220"/>
      <c r="H215" s="222" t="s">
        <v>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187</v>
      </c>
      <c r="AU215" s="229" t="s">
        <v>185</v>
      </c>
      <c r="AV215" s="13" t="s">
        <v>88</v>
      </c>
      <c r="AW215" s="13" t="s">
        <v>36</v>
      </c>
      <c r="AX215" s="13" t="s">
        <v>80</v>
      </c>
      <c r="AY215" s="229" t="s">
        <v>177</v>
      </c>
    </row>
    <row r="216" spans="1:65" s="14" customFormat="1" ht="10.199999999999999">
      <c r="B216" s="230"/>
      <c r="C216" s="231"/>
      <c r="D216" s="221" t="s">
        <v>187</v>
      </c>
      <c r="E216" s="232" t="s">
        <v>1</v>
      </c>
      <c r="F216" s="233" t="s">
        <v>290</v>
      </c>
      <c r="G216" s="231"/>
      <c r="H216" s="234">
        <v>31.608000000000001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187</v>
      </c>
      <c r="AU216" s="240" t="s">
        <v>185</v>
      </c>
      <c r="AV216" s="14" t="s">
        <v>185</v>
      </c>
      <c r="AW216" s="14" t="s">
        <v>36</v>
      </c>
      <c r="AX216" s="14" t="s">
        <v>80</v>
      </c>
      <c r="AY216" s="240" t="s">
        <v>177</v>
      </c>
    </row>
    <row r="217" spans="1:65" s="14" customFormat="1" ht="10.199999999999999">
      <c r="B217" s="230"/>
      <c r="C217" s="231"/>
      <c r="D217" s="221" t="s">
        <v>187</v>
      </c>
      <c r="E217" s="232" t="s">
        <v>1</v>
      </c>
      <c r="F217" s="233" t="s">
        <v>291</v>
      </c>
      <c r="G217" s="231"/>
      <c r="H217" s="234">
        <v>-9.84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187</v>
      </c>
      <c r="AU217" s="240" t="s">
        <v>185</v>
      </c>
      <c r="AV217" s="14" t="s">
        <v>185</v>
      </c>
      <c r="AW217" s="14" t="s">
        <v>36</v>
      </c>
      <c r="AX217" s="14" t="s">
        <v>80</v>
      </c>
      <c r="AY217" s="240" t="s">
        <v>177</v>
      </c>
    </row>
    <row r="218" spans="1:65" s="16" customFormat="1" ht="10.199999999999999">
      <c r="B218" s="252"/>
      <c r="C218" s="253"/>
      <c r="D218" s="221" t="s">
        <v>187</v>
      </c>
      <c r="E218" s="254" t="s">
        <v>1</v>
      </c>
      <c r="F218" s="255" t="s">
        <v>287</v>
      </c>
      <c r="G218" s="253"/>
      <c r="H218" s="256">
        <v>21.768000000000001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187</v>
      </c>
      <c r="AU218" s="262" t="s">
        <v>185</v>
      </c>
      <c r="AV218" s="16" t="s">
        <v>178</v>
      </c>
      <c r="AW218" s="16" t="s">
        <v>36</v>
      </c>
      <c r="AX218" s="16" t="s">
        <v>80</v>
      </c>
      <c r="AY218" s="262" t="s">
        <v>177</v>
      </c>
    </row>
    <row r="219" spans="1:65" s="15" customFormat="1" ht="10.199999999999999">
      <c r="B219" s="241"/>
      <c r="C219" s="242"/>
      <c r="D219" s="221" t="s">
        <v>187</v>
      </c>
      <c r="E219" s="243" t="s">
        <v>1</v>
      </c>
      <c r="F219" s="244" t="s">
        <v>217</v>
      </c>
      <c r="G219" s="242"/>
      <c r="H219" s="245">
        <v>51.381999999999998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187</v>
      </c>
      <c r="AU219" s="251" t="s">
        <v>185</v>
      </c>
      <c r="AV219" s="15" t="s">
        <v>184</v>
      </c>
      <c r="AW219" s="15" t="s">
        <v>36</v>
      </c>
      <c r="AX219" s="15" t="s">
        <v>88</v>
      </c>
      <c r="AY219" s="251" t="s">
        <v>177</v>
      </c>
    </row>
    <row r="220" spans="1:65" s="2" customFormat="1" ht="21.75" customHeight="1">
      <c r="A220" s="35"/>
      <c r="B220" s="36"/>
      <c r="C220" s="205" t="s">
        <v>292</v>
      </c>
      <c r="D220" s="205" t="s">
        <v>180</v>
      </c>
      <c r="E220" s="206" t="s">
        <v>293</v>
      </c>
      <c r="F220" s="207" t="s">
        <v>294</v>
      </c>
      <c r="G220" s="208" t="s">
        <v>210</v>
      </c>
      <c r="H220" s="209">
        <v>81.536000000000001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46</v>
      </c>
      <c r="O220" s="72"/>
      <c r="P220" s="215">
        <f>O220*H220</f>
        <v>0</v>
      </c>
      <c r="Q220" s="215">
        <v>3.0000000000000001E-3</v>
      </c>
      <c r="R220" s="215">
        <f>Q220*H220</f>
        <v>0.24460800000000002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184</v>
      </c>
      <c r="AT220" s="217" t="s">
        <v>180</v>
      </c>
      <c r="AU220" s="217" t="s">
        <v>185</v>
      </c>
      <c r="AY220" s="18" t="s">
        <v>177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185</v>
      </c>
      <c r="BK220" s="218">
        <f>ROUND(I220*H220,2)</f>
        <v>0</v>
      </c>
      <c r="BL220" s="18" t="s">
        <v>184</v>
      </c>
      <c r="BM220" s="217" t="s">
        <v>295</v>
      </c>
    </row>
    <row r="221" spans="1:65" s="13" customFormat="1" ht="10.199999999999999">
      <c r="B221" s="219"/>
      <c r="C221" s="220"/>
      <c r="D221" s="221" t="s">
        <v>187</v>
      </c>
      <c r="E221" s="222" t="s">
        <v>1</v>
      </c>
      <c r="F221" s="223" t="s">
        <v>296</v>
      </c>
      <c r="G221" s="220"/>
      <c r="H221" s="222" t="s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187</v>
      </c>
      <c r="AU221" s="229" t="s">
        <v>185</v>
      </c>
      <c r="AV221" s="13" t="s">
        <v>88</v>
      </c>
      <c r="AW221" s="13" t="s">
        <v>36</v>
      </c>
      <c r="AX221" s="13" t="s">
        <v>80</v>
      </c>
      <c r="AY221" s="229" t="s">
        <v>177</v>
      </c>
    </row>
    <row r="222" spans="1:65" s="14" customFormat="1" ht="10.199999999999999">
      <c r="B222" s="230"/>
      <c r="C222" s="231"/>
      <c r="D222" s="221" t="s">
        <v>187</v>
      </c>
      <c r="E222" s="232" t="s">
        <v>1</v>
      </c>
      <c r="F222" s="233" t="s">
        <v>297</v>
      </c>
      <c r="G222" s="231"/>
      <c r="H222" s="234">
        <v>48.143999999999998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187</v>
      </c>
      <c r="AU222" s="240" t="s">
        <v>185</v>
      </c>
      <c r="AV222" s="14" t="s">
        <v>185</v>
      </c>
      <c r="AW222" s="14" t="s">
        <v>36</v>
      </c>
      <c r="AX222" s="14" t="s">
        <v>80</v>
      </c>
      <c r="AY222" s="240" t="s">
        <v>177</v>
      </c>
    </row>
    <row r="223" spans="1:65" s="13" customFormat="1" ht="10.199999999999999">
      <c r="B223" s="219"/>
      <c r="C223" s="220"/>
      <c r="D223" s="221" t="s">
        <v>187</v>
      </c>
      <c r="E223" s="222" t="s">
        <v>1</v>
      </c>
      <c r="F223" s="223" t="s">
        <v>298</v>
      </c>
      <c r="G223" s="220"/>
      <c r="H223" s="222" t="s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187</v>
      </c>
      <c r="AU223" s="229" t="s">
        <v>185</v>
      </c>
      <c r="AV223" s="13" t="s">
        <v>88</v>
      </c>
      <c r="AW223" s="13" t="s">
        <v>36</v>
      </c>
      <c r="AX223" s="13" t="s">
        <v>80</v>
      </c>
      <c r="AY223" s="229" t="s">
        <v>177</v>
      </c>
    </row>
    <row r="224" spans="1:65" s="13" customFormat="1" ht="10.199999999999999">
      <c r="B224" s="219"/>
      <c r="C224" s="220"/>
      <c r="D224" s="221" t="s">
        <v>187</v>
      </c>
      <c r="E224" s="222" t="s">
        <v>1</v>
      </c>
      <c r="F224" s="223" t="s">
        <v>212</v>
      </c>
      <c r="G224" s="220"/>
      <c r="H224" s="222" t="s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187</v>
      </c>
      <c r="AU224" s="229" t="s">
        <v>185</v>
      </c>
      <c r="AV224" s="13" t="s">
        <v>88</v>
      </c>
      <c r="AW224" s="13" t="s">
        <v>36</v>
      </c>
      <c r="AX224" s="13" t="s">
        <v>80</v>
      </c>
      <c r="AY224" s="229" t="s">
        <v>177</v>
      </c>
    </row>
    <row r="225" spans="1:65" s="14" customFormat="1" ht="10.199999999999999">
      <c r="B225" s="230"/>
      <c r="C225" s="231"/>
      <c r="D225" s="221" t="s">
        <v>187</v>
      </c>
      <c r="E225" s="232" t="s">
        <v>1</v>
      </c>
      <c r="F225" s="233" t="s">
        <v>299</v>
      </c>
      <c r="G225" s="231"/>
      <c r="H225" s="234">
        <v>1.026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187</v>
      </c>
      <c r="AU225" s="240" t="s">
        <v>185</v>
      </c>
      <c r="AV225" s="14" t="s">
        <v>185</v>
      </c>
      <c r="AW225" s="14" t="s">
        <v>36</v>
      </c>
      <c r="AX225" s="14" t="s">
        <v>80</v>
      </c>
      <c r="AY225" s="240" t="s">
        <v>177</v>
      </c>
    </row>
    <row r="226" spans="1:65" s="14" customFormat="1" ht="10.199999999999999">
      <c r="B226" s="230"/>
      <c r="C226" s="231"/>
      <c r="D226" s="221" t="s">
        <v>187</v>
      </c>
      <c r="E226" s="232" t="s">
        <v>1</v>
      </c>
      <c r="F226" s="233" t="s">
        <v>285</v>
      </c>
      <c r="G226" s="231"/>
      <c r="H226" s="234">
        <v>1.3009999999999999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187</v>
      </c>
      <c r="AU226" s="240" t="s">
        <v>185</v>
      </c>
      <c r="AV226" s="14" t="s">
        <v>185</v>
      </c>
      <c r="AW226" s="14" t="s">
        <v>36</v>
      </c>
      <c r="AX226" s="14" t="s">
        <v>80</v>
      </c>
      <c r="AY226" s="240" t="s">
        <v>177</v>
      </c>
    </row>
    <row r="227" spans="1:65" s="13" customFormat="1" ht="10.199999999999999">
      <c r="B227" s="219"/>
      <c r="C227" s="220"/>
      <c r="D227" s="221" t="s">
        <v>187</v>
      </c>
      <c r="E227" s="222" t="s">
        <v>1</v>
      </c>
      <c r="F227" s="223" t="s">
        <v>215</v>
      </c>
      <c r="G227" s="220"/>
      <c r="H227" s="222" t="s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187</v>
      </c>
      <c r="AU227" s="229" t="s">
        <v>185</v>
      </c>
      <c r="AV227" s="13" t="s">
        <v>88</v>
      </c>
      <c r="AW227" s="13" t="s">
        <v>36</v>
      </c>
      <c r="AX227" s="13" t="s">
        <v>80</v>
      </c>
      <c r="AY227" s="229" t="s">
        <v>177</v>
      </c>
    </row>
    <row r="228" spans="1:65" s="14" customFormat="1" ht="10.199999999999999">
      <c r="B228" s="230"/>
      <c r="C228" s="231"/>
      <c r="D228" s="221" t="s">
        <v>187</v>
      </c>
      <c r="E228" s="232" t="s">
        <v>1</v>
      </c>
      <c r="F228" s="233" t="s">
        <v>300</v>
      </c>
      <c r="G228" s="231"/>
      <c r="H228" s="234">
        <v>1.266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187</v>
      </c>
      <c r="AU228" s="240" t="s">
        <v>185</v>
      </c>
      <c r="AV228" s="14" t="s">
        <v>185</v>
      </c>
      <c r="AW228" s="14" t="s">
        <v>36</v>
      </c>
      <c r="AX228" s="14" t="s">
        <v>80</v>
      </c>
      <c r="AY228" s="240" t="s">
        <v>177</v>
      </c>
    </row>
    <row r="229" spans="1:65" s="16" customFormat="1" ht="10.199999999999999">
      <c r="B229" s="252"/>
      <c r="C229" s="253"/>
      <c r="D229" s="221" t="s">
        <v>187</v>
      </c>
      <c r="E229" s="254" t="s">
        <v>1</v>
      </c>
      <c r="F229" s="255" t="s">
        <v>287</v>
      </c>
      <c r="G229" s="253"/>
      <c r="H229" s="256">
        <v>51.737000000000002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187</v>
      </c>
      <c r="AU229" s="262" t="s">
        <v>185</v>
      </c>
      <c r="AV229" s="16" t="s">
        <v>178</v>
      </c>
      <c r="AW229" s="16" t="s">
        <v>36</v>
      </c>
      <c r="AX229" s="16" t="s">
        <v>80</v>
      </c>
      <c r="AY229" s="262" t="s">
        <v>177</v>
      </c>
    </row>
    <row r="230" spans="1:65" s="13" customFormat="1" ht="10.199999999999999">
      <c r="B230" s="219"/>
      <c r="C230" s="220"/>
      <c r="D230" s="221" t="s">
        <v>187</v>
      </c>
      <c r="E230" s="222" t="s">
        <v>1</v>
      </c>
      <c r="F230" s="223" t="s">
        <v>222</v>
      </c>
      <c r="G230" s="220"/>
      <c r="H230" s="222" t="s">
        <v>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187</v>
      </c>
      <c r="AU230" s="229" t="s">
        <v>185</v>
      </c>
      <c r="AV230" s="13" t="s">
        <v>88</v>
      </c>
      <c r="AW230" s="13" t="s">
        <v>36</v>
      </c>
      <c r="AX230" s="13" t="s">
        <v>80</v>
      </c>
      <c r="AY230" s="229" t="s">
        <v>177</v>
      </c>
    </row>
    <row r="231" spans="1:65" s="14" customFormat="1" ht="10.199999999999999">
      <c r="B231" s="230"/>
      <c r="C231" s="231"/>
      <c r="D231" s="221" t="s">
        <v>187</v>
      </c>
      <c r="E231" s="232" t="s">
        <v>1</v>
      </c>
      <c r="F231" s="233" t="s">
        <v>301</v>
      </c>
      <c r="G231" s="231"/>
      <c r="H231" s="234">
        <v>23.21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187</v>
      </c>
      <c r="AU231" s="240" t="s">
        <v>185</v>
      </c>
      <c r="AV231" s="14" t="s">
        <v>185</v>
      </c>
      <c r="AW231" s="14" t="s">
        <v>36</v>
      </c>
      <c r="AX231" s="14" t="s">
        <v>80</v>
      </c>
      <c r="AY231" s="240" t="s">
        <v>177</v>
      </c>
    </row>
    <row r="232" spans="1:65" s="13" customFormat="1" ht="10.199999999999999">
      <c r="B232" s="219"/>
      <c r="C232" s="220"/>
      <c r="D232" s="221" t="s">
        <v>187</v>
      </c>
      <c r="E232" s="222" t="s">
        <v>1</v>
      </c>
      <c r="F232" s="223" t="s">
        <v>224</v>
      </c>
      <c r="G232" s="220"/>
      <c r="H232" s="222" t="s">
        <v>1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187</v>
      </c>
      <c r="AU232" s="229" t="s">
        <v>185</v>
      </c>
      <c r="AV232" s="13" t="s">
        <v>88</v>
      </c>
      <c r="AW232" s="13" t="s">
        <v>36</v>
      </c>
      <c r="AX232" s="13" t="s">
        <v>80</v>
      </c>
      <c r="AY232" s="229" t="s">
        <v>177</v>
      </c>
    </row>
    <row r="233" spans="1:65" s="14" customFormat="1" ht="10.199999999999999">
      <c r="B233" s="230"/>
      <c r="C233" s="231"/>
      <c r="D233" s="221" t="s">
        <v>187</v>
      </c>
      <c r="E233" s="232" t="s">
        <v>1</v>
      </c>
      <c r="F233" s="233" t="s">
        <v>302</v>
      </c>
      <c r="G233" s="231"/>
      <c r="H233" s="234">
        <v>-9.4969999999999999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187</v>
      </c>
      <c r="AU233" s="240" t="s">
        <v>185</v>
      </c>
      <c r="AV233" s="14" t="s">
        <v>185</v>
      </c>
      <c r="AW233" s="14" t="s">
        <v>36</v>
      </c>
      <c r="AX233" s="14" t="s">
        <v>80</v>
      </c>
      <c r="AY233" s="240" t="s">
        <v>177</v>
      </c>
    </row>
    <row r="234" spans="1:65" s="16" customFormat="1" ht="10.199999999999999">
      <c r="B234" s="252"/>
      <c r="C234" s="253"/>
      <c r="D234" s="221" t="s">
        <v>187</v>
      </c>
      <c r="E234" s="254" t="s">
        <v>1</v>
      </c>
      <c r="F234" s="255" t="s">
        <v>287</v>
      </c>
      <c r="G234" s="253"/>
      <c r="H234" s="256">
        <v>13.712999999999999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187</v>
      </c>
      <c r="AU234" s="262" t="s">
        <v>185</v>
      </c>
      <c r="AV234" s="16" t="s">
        <v>178</v>
      </c>
      <c r="AW234" s="16" t="s">
        <v>36</v>
      </c>
      <c r="AX234" s="16" t="s">
        <v>80</v>
      </c>
      <c r="AY234" s="262" t="s">
        <v>177</v>
      </c>
    </row>
    <row r="235" spans="1:65" s="13" customFormat="1" ht="10.199999999999999">
      <c r="B235" s="219"/>
      <c r="C235" s="220"/>
      <c r="D235" s="221" t="s">
        <v>187</v>
      </c>
      <c r="E235" s="222" t="s">
        <v>1</v>
      </c>
      <c r="F235" s="223" t="s">
        <v>230</v>
      </c>
      <c r="G235" s="220"/>
      <c r="H235" s="222" t="s">
        <v>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187</v>
      </c>
      <c r="AU235" s="229" t="s">
        <v>185</v>
      </c>
      <c r="AV235" s="13" t="s">
        <v>88</v>
      </c>
      <c r="AW235" s="13" t="s">
        <v>36</v>
      </c>
      <c r="AX235" s="13" t="s">
        <v>80</v>
      </c>
      <c r="AY235" s="229" t="s">
        <v>177</v>
      </c>
    </row>
    <row r="236" spans="1:65" s="14" customFormat="1" ht="10.199999999999999">
      <c r="B236" s="230"/>
      <c r="C236" s="231"/>
      <c r="D236" s="221" t="s">
        <v>187</v>
      </c>
      <c r="E236" s="232" t="s">
        <v>1</v>
      </c>
      <c r="F236" s="233" t="s">
        <v>303</v>
      </c>
      <c r="G236" s="231"/>
      <c r="H236" s="234">
        <v>25.925999999999998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187</v>
      </c>
      <c r="AU236" s="240" t="s">
        <v>185</v>
      </c>
      <c r="AV236" s="14" t="s">
        <v>185</v>
      </c>
      <c r="AW236" s="14" t="s">
        <v>36</v>
      </c>
      <c r="AX236" s="14" t="s">
        <v>80</v>
      </c>
      <c r="AY236" s="240" t="s">
        <v>177</v>
      </c>
    </row>
    <row r="237" spans="1:65" s="14" customFormat="1" ht="10.199999999999999">
      <c r="B237" s="230"/>
      <c r="C237" s="231"/>
      <c r="D237" s="221" t="s">
        <v>187</v>
      </c>
      <c r="E237" s="232" t="s">
        <v>1</v>
      </c>
      <c r="F237" s="233" t="s">
        <v>291</v>
      </c>
      <c r="G237" s="231"/>
      <c r="H237" s="234">
        <v>-9.84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187</v>
      </c>
      <c r="AU237" s="240" t="s">
        <v>185</v>
      </c>
      <c r="AV237" s="14" t="s">
        <v>185</v>
      </c>
      <c r="AW237" s="14" t="s">
        <v>36</v>
      </c>
      <c r="AX237" s="14" t="s">
        <v>80</v>
      </c>
      <c r="AY237" s="240" t="s">
        <v>177</v>
      </c>
    </row>
    <row r="238" spans="1:65" s="16" customFormat="1" ht="10.199999999999999">
      <c r="B238" s="252"/>
      <c r="C238" s="253"/>
      <c r="D238" s="221" t="s">
        <v>187</v>
      </c>
      <c r="E238" s="254" t="s">
        <v>1</v>
      </c>
      <c r="F238" s="255" t="s">
        <v>287</v>
      </c>
      <c r="G238" s="253"/>
      <c r="H238" s="256">
        <v>16.085999999999999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187</v>
      </c>
      <c r="AU238" s="262" t="s">
        <v>185</v>
      </c>
      <c r="AV238" s="16" t="s">
        <v>178</v>
      </c>
      <c r="AW238" s="16" t="s">
        <v>36</v>
      </c>
      <c r="AX238" s="16" t="s">
        <v>80</v>
      </c>
      <c r="AY238" s="262" t="s">
        <v>177</v>
      </c>
    </row>
    <row r="239" spans="1:65" s="15" customFormat="1" ht="10.199999999999999">
      <c r="B239" s="241"/>
      <c r="C239" s="242"/>
      <c r="D239" s="221" t="s">
        <v>187</v>
      </c>
      <c r="E239" s="243" t="s">
        <v>1</v>
      </c>
      <c r="F239" s="244" t="s">
        <v>217</v>
      </c>
      <c r="G239" s="242"/>
      <c r="H239" s="245">
        <v>81.536000000000001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187</v>
      </c>
      <c r="AU239" s="251" t="s">
        <v>185</v>
      </c>
      <c r="AV239" s="15" t="s">
        <v>184</v>
      </c>
      <c r="AW239" s="15" t="s">
        <v>36</v>
      </c>
      <c r="AX239" s="15" t="s">
        <v>88</v>
      </c>
      <c r="AY239" s="251" t="s">
        <v>177</v>
      </c>
    </row>
    <row r="240" spans="1:65" s="2" customFormat="1" ht="21.75" customHeight="1">
      <c r="A240" s="35"/>
      <c r="B240" s="36"/>
      <c r="C240" s="205" t="s">
        <v>304</v>
      </c>
      <c r="D240" s="205" t="s">
        <v>180</v>
      </c>
      <c r="E240" s="206" t="s">
        <v>305</v>
      </c>
      <c r="F240" s="207" t="s">
        <v>306</v>
      </c>
      <c r="G240" s="208" t="s">
        <v>192</v>
      </c>
      <c r="H240" s="209">
        <v>2</v>
      </c>
      <c r="I240" s="210"/>
      <c r="J240" s="211">
        <f>ROUND(I240*H240,2)</f>
        <v>0</v>
      </c>
      <c r="K240" s="212"/>
      <c r="L240" s="40"/>
      <c r="M240" s="213" t="s">
        <v>1</v>
      </c>
      <c r="N240" s="214" t="s">
        <v>46</v>
      </c>
      <c r="O240" s="72"/>
      <c r="P240" s="215">
        <f>O240*H240</f>
        <v>0</v>
      </c>
      <c r="Q240" s="215">
        <v>0.14699999999999999</v>
      </c>
      <c r="R240" s="215">
        <f>Q240*H240</f>
        <v>0.29399999999999998</v>
      </c>
      <c r="S240" s="215">
        <v>0</v>
      </c>
      <c r="T240" s="21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184</v>
      </c>
      <c r="AT240" s="217" t="s">
        <v>180</v>
      </c>
      <c r="AU240" s="217" t="s">
        <v>185</v>
      </c>
      <c r="AY240" s="18" t="s">
        <v>177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185</v>
      </c>
      <c r="BK240" s="218">
        <f>ROUND(I240*H240,2)</f>
        <v>0</v>
      </c>
      <c r="BL240" s="18" t="s">
        <v>184</v>
      </c>
      <c r="BM240" s="217" t="s">
        <v>307</v>
      </c>
    </row>
    <row r="241" spans="1:65" s="13" customFormat="1" ht="10.199999999999999">
      <c r="B241" s="219"/>
      <c r="C241" s="220"/>
      <c r="D241" s="221" t="s">
        <v>187</v>
      </c>
      <c r="E241" s="222" t="s">
        <v>1</v>
      </c>
      <c r="F241" s="223" t="s">
        <v>308</v>
      </c>
      <c r="G241" s="220"/>
      <c r="H241" s="222" t="s">
        <v>1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187</v>
      </c>
      <c r="AU241" s="229" t="s">
        <v>185</v>
      </c>
      <c r="AV241" s="13" t="s">
        <v>88</v>
      </c>
      <c r="AW241" s="13" t="s">
        <v>36</v>
      </c>
      <c r="AX241" s="13" t="s">
        <v>80</v>
      </c>
      <c r="AY241" s="229" t="s">
        <v>177</v>
      </c>
    </row>
    <row r="242" spans="1:65" s="14" customFormat="1" ht="10.199999999999999">
      <c r="B242" s="230"/>
      <c r="C242" s="231"/>
      <c r="D242" s="221" t="s">
        <v>187</v>
      </c>
      <c r="E242" s="232" t="s">
        <v>1</v>
      </c>
      <c r="F242" s="233" t="s">
        <v>309</v>
      </c>
      <c r="G242" s="231"/>
      <c r="H242" s="234">
        <v>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187</v>
      </c>
      <c r="AU242" s="240" t="s">
        <v>185</v>
      </c>
      <c r="AV242" s="14" t="s">
        <v>185</v>
      </c>
      <c r="AW242" s="14" t="s">
        <v>36</v>
      </c>
      <c r="AX242" s="14" t="s">
        <v>88</v>
      </c>
      <c r="AY242" s="240" t="s">
        <v>177</v>
      </c>
    </row>
    <row r="243" spans="1:65" s="2" customFormat="1" ht="21.75" customHeight="1">
      <c r="A243" s="35"/>
      <c r="B243" s="36"/>
      <c r="C243" s="205" t="s">
        <v>7</v>
      </c>
      <c r="D243" s="205" t="s">
        <v>180</v>
      </c>
      <c r="E243" s="206" t="s">
        <v>310</v>
      </c>
      <c r="F243" s="207" t="s">
        <v>311</v>
      </c>
      <c r="G243" s="208" t="s">
        <v>210</v>
      </c>
      <c r="H243" s="209">
        <v>48.143999999999998</v>
      </c>
      <c r="I243" s="210"/>
      <c r="J243" s="211">
        <f>ROUND(I243*H243,2)</f>
        <v>0</v>
      </c>
      <c r="K243" s="212"/>
      <c r="L243" s="40"/>
      <c r="M243" s="213" t="s">
        <v>1</v>
      </c>
      <c r="N243" s="214" t="s">
        <v>46</v>
      </c>
      <c r="O243" s="72"/>
      <c r="P243" s="215">
        <f>O243*H243</f>
        <v>0</v>
      </c>
      <c r="Q243" s="215">
        <v>5.1999999999999998E-3</v>
      </c>
      <c r="R243" s="215">
        <f>Q243*H243</f>
        <v>0.25034879999999998</v>
      </c>
      <c r="S243" s="215">
        <v>0</v>
      </c>
      <c r="T243" s="21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184</v>
      </c>
      <c r="AT243" s="217" t="s">
        <v>180</v>
      </c>
      <c r="AU243" s="217" t="s">
        <v>185</v>
      </c>
      <c r="AY243" s="18" t="s">
        <v>177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185</v>
      </c>
      <c r="BK243" s="218">
        <f>ROUND(I243*H243,2)</f>
        <v>0</v>
      </c>
      <c r="BL243" s="18" t="s">
        <v>184</v>
      </c>
      <c r="BM243" s="217" t="s">
        <v>312</v>
      </c>
    </row>
    <row r="244" spans="1:65" s="2" customFormat="1" ht="21.75" customHeight="1">
      <c r="A244" s="35"/>
      <c r="B244" s="36"/>
      <c r="C244" s="205" t="s">
        <v>313</v>
      </c>
      <c r="D244" s="205" t="s">
        <v>180</v>
      </c>
      <c r="E244" s="206" t="s">
        <v>314</v>
      </c>
      <c r="F244" s="207" t="s">
        <v>315</v>
      </c>
      <c r="G244" s="208" t="s">
        <v>203</v>
      </c>
      <c r="H244" s="209">
        <v>53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46</v>
      </c>
      <c r="O244" s="72"/>
      <c r="P244" s="215">
        <f>O244*H244</f>
        <v>0</v>
      </c>
      <c r="Q244" s="215">
        <v>1.5E-3</v>
      </c>
      <c r="R244" s="215">
        <f>Q244*H244</f>
        <v>7.9500000000000001E-2</v>
      </c>
      <c r="S244" s="215">
        <v>0</v>
      </c>
      <c r="T244" s="21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184</v>
      </c>
      <c r="AT244" s="217" t="s">
        <v>180</v>
      </c>
      <c r="AU244" s="217" t="s">
        <v>185</v>
      </c>
      <c r="AY244" s="18" t="s">
        <v>177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185</v>
      </c>
      <c r="BK244" s="218">
        <f>ROUND(I244*H244,2)</f>
        <v>0</v>
      </c>
      <c r="BL244" s="18" t="s">
        <v>184</v>
      </c>
      <c r="BM244" s="217" t="s">
        <v>316</v>
      </c>
    </row>
    <row r="245" spans="1:65" s="2" customFormat="1" ht="21.75" customHeight="1">
      <c r="A245" s="35"/>
      <c r="B245" s="36"/>
      <c r="C245" s="205" t="s">
        <v>317</v>
      </c>
      <c r="D245" s="205" t="s">
        <v>180</v>
      </c>
      <c r="E245" s="206" t="s">
        <v>318</v>
      </c>
      <c r="F245" s="207" t="s">
        <v>319</v>
      </c>
      <c r="G245" s="208" t="s">
        <v>210</v>
      </c>
      <c r="H245" s="209">
        <v>20.3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46</v>
      </c>
      <c r="O245" s="72"/>
      <c r="P245" s="215">
        <f>O245*H245</f>
        <v>0</v>
      </c>
      <c r="Q245" s="215">
        <v>0.105</v>
      </c>
      <c r="R245" s="215">
        <f>Q245*H245</f>
        <v>2.1315</v>
      </c>
      <c r="S245" s="215">
        <v>0</v>
      </c>
      <c r="T245" s="21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184</v>
      </c>
      <c r="AT245" s="217" t="s">
        <v>180</v>
      </c>
      <c r="AU245" s="217" t="s">
        <v>185</v>
      </c>
      <c r="AY245" s="18" t="s">
        <v>177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185</v>
      </c>
      <c r="BK245" s="218">
        <f>ROUND(I245*H245,2)</f>
        <v>0</v>
      </c>
      <c r="BL245" s="18" t="s">
        <v>184</v>
      </c>
      <c r="BM245" s="217" t="s">
        <v>320</v>
      </c>
    </row>
    <row r="246" spans="1:65" s="14" customFormat="1" ht="10.199999999999999">
      <c r="B246" s="230"/>
      <c r="C246" s="231"/>
      <c r="D246" s="221" t="s">
        <v>187</v>
      </c>
      <c r="E246" s="232" t="s">
        <v>1</v>
      </c>
      <c r="F246" s="233" t="s">
        <v>321</v>
      </c>
      <c r="G246" s="231"/>
      <c r="H246" s="234">
        <v>20.3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187</v>
      </c>
      <c r="AU246" s="240" t="s">
        <v>185</v>
      </c>
      <c r="AV246" s="14" t="s">
        <v>185</v>
      </c>
      <c r="AW246" s="14" t="s">
        <v>36</v>
      </c>
      <c r="AX246" s="14" t="s">
        <v>88</v>
      </c>
      <c r="AY246" s="240" t="s">
        <v>177</v>
      </c>
    </row>
    <row r="247" spans="1:65" s="2" customFormat="1" ht="16.5" customHeight="1">
      <c r="A247" s="35"/>
      <c r="B247" s="36"/>
      <c r="C247" s="205" t="s">
        <v>322</v>
      </c>
      <c r="D247" s="205" t="s">
        <v>180</v>
      </c>
      <c r="E247" s="206" t="s">
        <v>323</v>
      </c>
      <c r="F247" s="207" t="s">
        <v>324</v>
      </c>
      <c r="G247" s="208" t="s">
        <v>210</v>
      </c>
      <c r="H247" s="209">
        <v>20.3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46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184</v>
      </c>
      <c r="AT247" s="217" t="s">
        <v>180</v>
      </c>
      <c r="AU247" s="217" t="s">
        <v>185</v>
      </c>
      <c r="AY247" s="18" t="s">
        <v>177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185</v>
      </c>
      <c r="BK247" s="218">
        <f>ROUND(I247*H247,2)</f>
        <v>0</v>
      </c>
      <c r="BL247" s="18" t="s">
        <v>184</v>
      </c>
      <c r="BM247" s="217" t="s">
        <v>325</v>
      </c>
    </row>
    <row r="248" spans="1:65" s="2" customFormat="1" ht="16.5" customHeight="1">
      <c r="A248" s="35"/>
      <c r="B248" s="36"/>
      <c r="C248" s="205" t="s">
        <v>326</v>
      </c>
      <c r="D248" s="205" t="s">
        <v>180</v>
      </c>
      <c r="E248" s="206" t="s">
        <v>327</v>
      </c>
      <c r="F248" s="207" t="s">
        <v>328</v>
      </c>
      <c r="G248" s="208" t="s">
        <v>210</v>
      </c>
      <c r="H248" s="209">
        <v>20.3</v>
      </c>
      <c r="I248" s="210"/>
      <c r="J248" s="211">
        <f>ROUND(I248*H248,2)</f>
        <v>0</v>
      </c>
      <c r="K248" s="212"/>
      <c r="L248" s="40"/>
      <c r="M248" s="213" t="s">
        <v>1</v>
      </c>
      <c r="N248" s="214" t="s">
        <v>46</v>
      </c>
      <c r="O248" s="72"/>
      <c r="P248" s="215">
        <f>O248*H248</f>
        <v>0</v>
      </c>
      <c r="Q248" s="215">
        <v>5.6999999999999998E-4</v>
      </c>
      <c r="R248" s="215">
        <f>Q248*H248</f>
        <v>1.1571E-2</v>
      </c>
      <c r="S248" s="215">
        <v>0</v>
      </c>
      <c r="T248" s="21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184</v>
      </c>
      <c r="AT248" s="217" t="s">
        <v>180</v>
      </c>
      <c r="AU248" s="217" t="s">
        <v>185</v>
      </c>
      <c r="AY248" s="18" t="s">
        <v>177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185</v>
      </c>
      <c r="BK248" s="218">
        <f>ROUND(I248*H248,2)</f>
        <v>0</v>
      </c>
      <c r="BL248" s="18" t="s">
        <v>184</v>
      </c>
      <c r="BM248" s="217" t="s">
        <v>329</v>
      </c>
    </row>
    <row r="249" spans="1:65" s="2" customFormat="1" ht="33" customHeight="1">
      <c r="A249" s="35"/>
      <c r="B249" s="36"/>
      <c r="C249" s="205" t="s">
        <v>330</v>
      </c>
      <c r="D249" s="205" t="s">
        <v>180</v>
      </c>
      <c r="E249" s="206" t="s">
        <v>331</v>
      </c>
      <c r="F249" s="207" t="s">
        <v>332</v>
      </c>
      <c r="G249" s="208" t="s">
        <v>192</v>
      </c>
      <c r="H249" s="209">
        <v>1</v>
      </c>
      <c r="I249" s="210"/>
      <c r="J249" s="211">
        <f>ROUND(I249*H249,2)</f>
        <v>0</v>
      </c>
      <c r="K249" s="212"/>
      <c r="L249" s="40"/>
      <c r="M249" s="213" t="s">
        <v>1</v>
      </c>
      <c r="N249" s="214" t="s">
        <v>46</v>
      </c>
      <c r="O249" s="72"/>
      <c r="P249" s="215">
        <f>O249*H249</f>
        <v>0</v>
      </c>
      <c r="Q249" s="215">
        <v>0.44169999999999998</v>
      </c>
      <c r="R249" s="215">
        <f>Q249*H249</f>
        <v>0.44169999999999998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184</v>
      </c>
      <c r="AT249" s="217" t="s">
        <v>180</v>
      </c>
      <c r="AU249" s="217" t="s">
        <v>185</v>
      </c>
      <c r="AY249" s="18" t="s">
        <v>177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185</v>
      </c>
      <c r="BK249" s="218">
        <f>ROUND(I249*H249,2)</f>
        <v>0</v>
      </c>
      <c r="BL249" s="18" t="s">
        <v>184</v>
      </c>
      <c r="BM249" s="217" t="s">
        <v>333</v>
      </c>
    </row>
    <row r="250" spans="1:65" s="2" customFormat="1" ht="21.75" customHeight="1">
      <c r="A250" s="35"/>
      <c r="B250" s="36"/>
      <c r="C250" s="205" t="s">
        <v>334</v>
      </c>
      <c r="D250" s="205" t="s">
        <v>180</v>
      </c>
      <c r="E250" s="206" t="s">
        <v>335</v>
      </c>
      <c r="F250" s="207" t="s">
        <v>336</v>
      </c>
      <c r="G250" s="208" t="s">
        <v>192</v>
      </c>
      <c r="H250" s="209">
        <v>1</v>
      </c>
      <c r="I250" s="210"/>
      <c r="J250" s="211">
        <f>ROUND(I250*H250,2)</f>
        <v>0</v>
      </c>
      <c r="K250" s="212"/>
      <c r="L250" s="40"/>
      <c r="M250" s="213" t="s">
        <v>1</v>
      </c>
      <c r="N250" s="214" t="s">
        <v>46</v>
      </c>
      <c r="O250" s="72"/>
      <c r="P250" s="215">
        <f>O250*H250</f>
        <v>0</v>
      </c>
      <c r="Q250" s="215">
        <v>5.3620000000000001E-2</v>
      </c>
      <c r="R250" s="215">
        <f>Q250*H250</f>
        <v>5.3620000000000001E-2</v>
      </c>
      <c r="S250" s="215">
        <v>0</v>
      </c>
      <c r="T250" s="21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184</v>
      </c>
      <c r="AT250" s="217" t="s">
        <v>180</v>
      </c>
      <c r="AU250" s="217" t="s">
        <v>185</v>
      </c>
      <c r="AY250" s="18" t="s">
        <v>177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185</v>
      </c>
      <c r="BK250" s="218">
        <f>ROUND(I250*H250,2)</f>
        <v>0</v>
      </c>
      <c r="BL250" s="18" t="s">
        <v>184</v>
      </c>
      <c r="BM250" s="217" t="s">
        <v>337</v>
      </c>
    </row>
    <row r="251" spans="1:65" s="2" customFormat="1" ht="16.5" customHeight="1">
      <c r="A251" s="35"/>
      <c r="B251" s="36"/>
      <c r="C251" s="263" t="s">
        <v>338</v>
      </c>
      <c r="D251" s="263" t="s">
        <v>339</v>
      </c>
      <c r="E251" s="264" t="s">
        <v>340</v>
      </c>
      <c r="F251" s="265" t="s">
        <v>341</v>
      </c>
      <c r="G251" s="266" t="s">
        <v>192</v>
      </c>
      <c r="H251" s="267">
        <v>1</v>
      </c>
      <c r="I251" s="268"/>
      <c r="J251" s="269">
        <f>ROUND(I251*H251,2)</f>
        <v>0</v>
      </c>
      <c r="K251" s="270"/>
      <c r="L251" s="271"/>
      <c r="M251" s="272" t="s">
        <v>1</v>
      </c>
      <c r="N251" s="273" t="s">
        <v>46</v>
      </c>
      <c r="O251" s="72"/>
      <c r="P251" s="215">
        <f>O251*H251</f>
        <v>0</v>
      </c>
      <c r="Q251" s="215">
        <v>5.2999999999999999E-2</v>
      </c>
      <c r="R251" s="215">
        <f>Q251*H251</f>
        <v>5.2999999999999999E-2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226</v>
      </c>
      <c r="AT251" s="217" t="s">
        <v>339</v>
      </c>
      <c r="AU251" s="217" t="s">
        <v>185</v>
      </c>
      <c r="AY251" s="18" t="s">
        <v>177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185</v>
      </c>
      <c r="BK251" s="218">
        <f>ROUND(I251*H251,2)</f>
        <v>0</v>
      </c>
      <c r="BL251" s="18" t="s">
        <v>184</v>
      </c>
      <c r="BM251" s="217" t="s">
        <v>342</v>
      </c>
    </row>
    <row r="252" spans="1:65" s="12" customFormat="1" ht="22.8" customHeight="1">
      <c r="B252" s="189"/>
      <c r="C252" s="190"/>
      <c r="D252" s="191" t="s">
        <v>79</v>
      </c>
      <c r="E252" s="203" t="s">
        <v>233</v>
      </c>
      <c r="F252" s="203" t="s">
        <v>343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SUM(P253:P267)</f>
        <v>0</v>
      </c>
      <c r="Q252" s="197"/>
      <c r="R252" s="198">
        <f>SUM(R253:R267)</f>
        <v>1.7945000000000001E-3</v>
      </c>
      <c r="S252" s="197"/>
      <c r="T252" s="199">
        <f>SUM(T253:T267)</f>
        <v>4.8682950000000007</v>
      </c>
      <c r="AR252" s="200" t="s">
        <v>88</v>
      </c>
      <c r="AT252" s="201" t="s">
        <v>79</v>
      </c>
      <c r="AU252" s="201" t="s">
        <v>88</v>
      </c>
      <c r="AY252" s="200" t="s">
        <v>177</v>
      </c>
      <c r="BK252" s="202">
        <f>SUM(BK253:BK267)</f>
        <v>0</v>
      </c>
    </row>
    <row r="253" spans="1:65" s="2" customFormat="1" ht="21.75" customHeight="1">
      <c r="A253" s="35"/>
      <c r="B253" s="36"/>
      <c r="C253" s="205" t="s">
        <v>344</v>
      </c>
      <c r="D253" s="205" t="s">
        <v>180</v>
      </c>
      <c r="E253" s="206" t="s">
        <v>345</v>
      </c>
      <c r="F253" s="207" t="s">
        <v>346</v>
      </c>
      <c r="G253" s="208" t="s">
        <v>210</v>
      </c>
      <c r="H253" s="209">
        <v>40.799999999999997</v>
      </c>
      <c r="I253" s="210"/>
      <c r="J253" s="211">
        <f>ROUND(I253*H253,2)</f>
        <v>0</v>
      </c>
      <c r="K253" s="212"/>
      <c r="L253" s="40"/>
      <c r="M253" s="213" t="s">
        <v>1</v>
      </c>
      <c r="N253" s="214" t="s">
        <v>46</v>
      </c>
      <c r="O253" s="72"/>
      <c r="P253" s="215">
        <f>O253*H253</f>
        <v>0</v>
      </c>
      <c r="Q253" s="215">
        <v>4.0000000000000003E-5</v>
      </c>
      <c r="R253" s="215">
        <f>Q253*H253</f>
        <v>1.632E-3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184</v>
      </c>
      <c r="AT253" s="217" t="s">
        <v>180</v>
      </c>
      <c r="AU253" s="217" t="s">
        <v>185</v>
      </c>
      <c r="AY253" s="18" t="s">
        <v>177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185</v>
      </c>
      <c r="BK253" s="218">
        <f>ROUND(I253*H253,2)</f>
        <v>0</v>
      </c>
      <c r="BL253" s="18" t="s">
        <v>184</v>
      </c>
      <c r="BM253" s="217" t="s">
        <v>347</v>
      </c>
    </row>
    <row r="254" spans="1:65" s="14" customFormat="1" ht="10.199999999999999">
      <c r="B254" s="230"/>
      <c r="C254" s="231"/>
      <c r="D254" s="221" t="s">
        <v>187</v>
      </c>
      <c r="E254" s="232" t="s">
        <v>1</v>
      </c>
      <c r="F254" s="233" t="s">
        <v>348</v>
      </c>
      <c r="G254" s="231"/>
      <c r="H254" s="234">
        <v>40.799999999999997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187</v>
      </c>
      <c r="AU254" s="240" t="s">
        <v>185</v>
      </c>
      <c r="AV254" s="14" t="s">
        <v>185</v>
      </c>
      <c r="AW254" s="14" t="s">
        <v>36</v>
      </c>
      <c r="AX254" s="14" t="s">
        <v>88</v>
      </c>
      <c r="AY254" s="240" t="s">
        <v>177</v>
      </c>
    </row>
    <row r="255" spans="1:65" s="2" customFormat="1" ht="21.75" customHeight="1">
      <c r="A255" s="35"/>
      <c r="B255" s="36"/>
      <c r="C255" s="205" t="s">
        <v>349</v>
      </c>
      <c r="D255" s="205" t="s">
        <v>180</v>
      </c>
      <c r="E255" s="206" t="s">
        <v>350</v>
      </c>
      <c r="F255" s="207" t="s">
        <v>351</v>
      </c>
      <c r="G255" s="208" t="s">
        <v>210</v>
      </c>
      <c r="H255" s="209">
        <v>14.345000000000001</v>
      </c>
      <c r="I255" s="210"/>
      <c r="J255" s="211">
        <f>ROUND(I255*H255,2)</f>
        <v>0</v>
      </c>
      <c r="K255" s="212"/>
      <c r="L255" s="40"/>
      <c r="M255" s="213" t="s">
        <v>1</v>
      </c>
      <c r="N255" s="214" t="s">
        <v>46</v>
      </c>
      <c r="O255" s="72"/>
      <c r="P255" s="215">
        <f>O255*H255</f>
        <v>0</v>
      </c>
      <c r="Q255" s="215">
        <v>0</v>
      </c>
      <c r="R255" s="215">
        <f>Q255*H255</f>
        <v>0</v>
      </c>
      <c r="S255" s="215">
        <v>0.13100000000000001</v>
      </c>
      <c r="T255" s="216">
        <f>S255*H255</f>
        <v>1.8791950000000002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184</v>
      </c>
      <c r="AT255" s="217" t="s">
        <v>180</v>
      </c>
      <c r="AU255" s="217" t="s">
        <v>185</v>
      </c>
      <c r="AY255" s="18" t="s">
        <v>177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185</v>
      </c>
      <c r="BK255" s="218">
        <f>ROUND(I255*H255,2)</f>
        <v>0</v>
      </c>
      <c r="BL255" s="18" t="s">
        <v>184</v>
      </c>
      <c r="BM255" s="217" t="s">
        <v>352</v>
      </c>
    </row>
    <row r="256" spans="1:65" s="13" customFormat="1" ht="10.199999999999999">
      <c r="B256" s="219"/>
      <c r="C256" s="220"/>
      <c r="D256" s="221" t="s">
        <v>187</v>
      </c>
      <c r="E256" s="222" t="s">
        <v>1</v>
      </c>
      <c r="F256" s="223" t="s">
        <v>353</v>
      </c>
      <c r="G256" s="220"/>
      <c r="H256" s="222" t="s">
        <v>1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187</v>
      </c>
      <c r="AU256" s="229" t="s">
        <v>185</v>
      </c>
      <c r="AV256" s="13" t="s">
        <v>88</v>
      </c>
      <c r="AW256" s="13" t="s">
        <v>36</v>
      </c>
      <c r="AX256" s="13" t="s">
        <v>80</v>
      </c>
      <c r="AY256" s="229" t="s">
        <v>177</v>
      </c>
    </row>
    <row r="257" spans="1:65" s="14" customFormat="1" ht="10.199999999999999">
      <c r="B257" s="230"/>
      <c r="C257" s="231"/>
      <c r="D257" s="221" t="s">
        <v>187</v>
      </c>
      <c r="E257" s="232" t="s">
        <v>1</v>
      </c>
      <c r="F257" s="233" t="s">
        <v>1037</v>
      </c>
      <c r="G257" s="231"/>
      <c r="H257" s="234">
        <v>14.345000000000001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187</v>
      </c>
      <c r="AU257" s="240" t="s">
        <v>185</v>
      </c>
      <c r="AV257" s="14" t="s">
        <v>185</v>
      </c>
      <c r="AW257" s="14" t="s">
        <v>36</v>
      </c>
      <c r="AX257" s="14" t="s">
        <v>80</v>
      </c>
      <c r="AY257" s="240" t="s">
        <v>177</v>
      </c>
    </row>
    <row r="258" spans="1:65" s="15" customFormat="1" ht="10.199999999999999">
      <c r="B258" s="241"/>
      <c r="C258" s="242"/>
      <c r="D258" s="221" t="s">
        <v>187</v>
      </c>
      <c r="E258" s="243" t="s">
        <v>1</v>
      </c>
      <c r="F258" s="244" t="s">
        <v>217</v>
      </c>
      <c r="G258" s="242"/>
      <c r="H258" s="245">
        <v>14.345000000000001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187</v>
      </c>
      <c r="AU258" s="251" t="s">
        <v>185</v>
      </c>
      <c r="AV258" s="15" t="s">
        <v>184</v>
      </c>
      <c r="AW258" s="15" t="s">
        <v>36</v>
      </c>
      <c r="AX258" s="15" t="s">
        <v>88</v>
      </c>
      <c r="AY258" s="251" t="s">
        <v>177</v>
      </c>
    </row>
    <row r="259" spans="1:65" s="2" customFormat="1" ht="21.75" customHeight="1">
      <c r="A259" s="35"/>
      <c r="B259" s="36"/>
      <c r="C259" s="205" t="s">
        <v>355</v>
      </c>
      <c r="D259" s="205" t="s">
        <v>180</v>
      </c>
      <c r="E259" s="206" t="s">
        <v>356</v>
      </c>
      <c r="F259" s="207" t="s">
        <v>357</v>
      </c>
      <c r="G259" s="208" t="s">
        <v>210</v>
      </c>
      <c r="H259" s="209">
        <v>8.3490000000000002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46</v>
      </c>
      <c r="O259" s="72"/>
      <c r="P259" s="215">
        <f>O259*H259</f>
        <v>0</v>
      </c>
      <c r="Q259" s="215">
        <v>0</v>
      </c>
      <c r="R259" s="215">
        <f>Q259*H259</f>
        <v>0</v>
      </c>
      <c r="S259" s="215">
        <v>0.1</v>
      </c>
      <c r="T259" s="216">
        <f>S259*H259</f>
        <v>0.83490000000000009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184</v>
      </c>
      <c r="AT259" s="217" t="s">
        <v>180</v>
      </c>
      <c r="AU259" s="217" t="s">
        <v>185</v>
      </c>
      <c r="AY259" s="18" t="s">
        <v>177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185</v>
      </c>
      <c r="BK259" s="218">
        <f>ROUND(I259*H259,2)</f>
        <v>0</v>
      </c>
      <c r="BL259" s="18" t="s">
        <v>184</v>
      </c>
      <c r="BM259" s="217" t="s">
        <v>358</v>
      </c>
    </row>
    <row r="260" spans="1:65" s="14" customFormat="1" ht="10.199999999999999">
      <c r="B260" s="230"/>
      <c r="C260" s="231"/>
      <c r="D260" s="221" t="s">
        <v>187</v>
      </c>
      <c r="E260" s="232" t="s">
        <v>1</v>
      </c>
      <c r="F260" s="233" t="s">
        <v>359</v>
      </c>
      <c r="G260" s="231"/>
      <c r="H260" s="234">
        <v>8.3490000000000002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187</v>
      </c>
      <c r="AU260" s="240" t="s">
        <v>185</v>
      </c>
      <c r="AV260" s="14" t="s">
        <v>185</v>
      </c>
      <c r="AW260" s="14" t="s">
        <v>36</v>
      </c>
      <c r="AX260" s="14" t="s">
        <v>88</v>
      </c>
      <c r="AY260" s="240" t="s">
        <v>177</v>
      </c>
    </row>
    <row r="261" spans="1:65" s="2" customFormat="1" ht="21.75" customHeight="1">
      <c r="A261" s="35"/>
      <c r="B261" s="36"/>
      <c r="C261" s="205" t="s">
        <v>360</v>
      </c>
      <c r="D261" s="205" t="s">
        <v>180</v>
      </c>
      <c r="E261" s="206" t="s">
        <v>361</v>
      </c>
      <c r="F261" s="207" t="s">
        <v>362</v>
      </c>
      <c r="G261" s="208" t="s">
        <v>210</v>
      </c>
      <c r="H261" s="209">
        <v>17.3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46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0.09</v>
      </c>
      <c r="T261" s="216">
        <f>S261*H261</f>
        <v>1.5569999999999999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184</v>
      </c>
      <c r="AT261" s="217" t="s">
        <v>180</v>
      </c>
      <c r="AU261" s="217" t="s">
        <v>185</v>
      </c>
      <c r="AY261" s="18" t="s">
        <v>177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185</v>
      </c>
      <c r="BK261" s="218">
        <f>ROUND(I261*H261,2)</f>
        <v>0</v>
      </c>
      <c r="BL261" s="18" t="s">
        <v>184</v>
      </c>
      <c r="BM261" s="217" t="s">
        <v>363</v>
      </c>
    </row>
    <row r="262" spans="1:65" s="2" customFormat="1" ht="16.5" customHeight="1">
      <c r="A262" s="35"/>
      <c r="B262" s="36"/>
      <c r="C262" s="205" t="s">
        <v>364</v>
      </c>
      <c r="D262" s="205" t="s">
        <v>180</v>
      </c>
      <c r="E262" s="206" t="s">
        <v>365</v>
      </c>
      <c r="F262" s="207" t="s">
        <v>366</v>
      </c>
      <c r="G262" s="208" t="s">
        <v>210</v>
      </c>
      <c r="H262" s="209">
        <v>7.2</v>
      </c>
      <c r="I262" s="210"/>
      <c r="J262" s="211">
        <f>ROUND(I262*H262,2)</f>
        <v>0</v>
      </c>
      <c r="K262" s="212"/>
      <c r="L262" s="40"/>
      <c r="M262" s="213" t="s">
        <v>1</v>
      </c>
      <c r="N262" s="214" t="s">
        <v>46</v>
      </c>
      <c r="O262" s="72"/>
      <c r="P262" s="215">
        <f>O262*H262</f>
        <v>0</v>
      </c>
      <c r="Q262" s="215">
        <v>0</v>
      </c>
      <c r="R262" s="215">
        <f>Q262*H262</f>
        <v>0</v>
      </c>
      <c r="S262" s="215">
        <v>7.5999999999999998E-2</v>
      </c>
      <c r="T262" s="216">
        <f>S262*H262</f>
        <v>0.54720000000000002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184</v>
      </c>
      <c r="AT262" s="217" t="s">
        <v>180</v>
      </c>
      <c r="AU262" s="217" t="s">
        <v>185</v>
      </c>
      <c r="AY262" s="18" t="s">
        <v>177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185</v>
      </c>
      <c r="BK262" s="218">
        <f>ROUND(I262*H262,2)</f>
        <v>0</v>
      </c>
      <c r="BL262" s="18" t="s">
        <v>184</v>
      </c>
      <c r="BM262" s="217" t="s">
        <v>367</v>
      </c>
    </row>
    <row r="263" spans="1:65" s="2" customFormat="1" ht="21.75" customHeight="1">
      <c r="A263" s="35"/>
      <c r="B263" s="36"/>
      <c r="C263" s="205" t="s">
        <v>368</v>
      </c>
      <c r="D263" s="205" t="s">
        <v>180</v>
      </c>
      <c r="E263" s="206" t="s">
        <v>369</v>
      </c>
      <c r="F263" s="207" t="s">
        <v>370</v>
      </c>
      <c r="G263" s="208" t="s">
        <v>371</v>
      </c>
      <c r="H263" s="209">
        <v>1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46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1.2999999999999999E-2</v>
      </c>
      <c r="T263" s="216">
        <f>S263*H263</f>
        <v>1.2999999999999999E-2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184</v>
      </c>
      <c r="AT263" s="217" t="s">
        <v>180</v>
      </c>
      <c r="AU263" s="217" t="s">
        <v>185</v>
      </c>
      <c r="AY263" s="18" t="s">
        <v>177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185</v>
      </c>
      <c r="BK263" s="218">
        <f>ROUND(I263*H263,2)</f>
        <v>0</v>
      </c>
      <c r="BL263" s="18" t="s">
        <v>184</v>
      </c>
      <c r="BM263" s="217" t="s">
        <v>372</v>
      </c>
    </row>
    <row r="264" spans="1:65" s="2" customFormat="1" ht="21.75" customHeight="1">
      <c r="A264" s="35"/>
      <c r="B264" s="36"/>
      <c r="C264" s="205" t="s">
        <v>373</v>
      </c>
      <c r="D264" s="205" t="s">
        <v>180</v>
      </c>
      <c r="E264" s="206" t="s">
        <v>374</v>
      </c>
      <c r="F264" s="207" t="s">
        <v>375</v>
      </c>
      <c r="G264" s="208" t="s">
        <v>371</v>
      </c>
      <c r="H264" s="209">
        <v>1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46</v>
      </c>
      <c r="O264" s="72"/>
      <c r="P264" s="215">
        <f>O264*H264</f>
        <v>0</v>
      </c>
      <c r="Q264" s="215">
        <v>0</v>
      </c>
      <c r="R264" s="215">
        <f>Q264*H264</f>
        <v>0</v>
      </c>
      <c r="S264" s="215">
        <v>3.6999999999999998E-2</v>
      </c>
      <c r="T264" s="216">
        <f>S264*H264</f>
        <v>3.6999999999999998E-2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184</v>
      </c>
      <c r="AT264" s="217" t="s">
        <v>180</v>
      </c>
      <c r="AU264" s="217" t="s">
        <v>185</v>
      </c>
      <c r="AY264" s="18" t="s">
        <v>177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185</v>
      </c>
      <c r="BK264" s="218">
        <f>ROUND(I264*H264,2)</f>
        <v>0</v>
      </c>
      <c r="BL264" s="18" t="s">
        <v>184</v>
      </c>
      <c r="BM264" s="217" t="s">
        <v>376</v>
      </c>
    </row>
    <row r="265" spans="1:65" s="2" customFormat="1" ht="21.75" customHeight="1">
      <c r="A265" s="35"/>
      <c r="B265" s="36"/>
      <c r="C265" s="205" t="s">
        <v>377</v>
      </c>
      <c r="D265" s="205" t="s">
        <v>180</v>
      </c>
      <c r="E265" s="206" t="s">
        <v>378</v>
      </c>
      <c r="F265" s="207" t="s">
        <v>379</v>
      </c>
      <c r="G265" s="208" t="s">
        <v>203</v>
      </c>
      <c r="H265" s="209">
        <v>0.25</v>
      </c>
      <c r="I265" s="210"/>
      <c r="J265" s="211">
        <f>ROUND(I265*H265,2)</f>
        <v>0</v>
      </c>
      <c r="K265" s="212"/>
      <c r="L265" s="40"/>
      <c r="M265" s="213" t="s">
        <v>1</v>
      </c>
      <c r="N265" s="214" t="s">
        <v>46</v>
      </c>
      <c r="O265" s="72"/>
      <c r="P265" s="215">
        <f>O265*H265</f>
        <v>0</v>
      </c>
      <c r="Q265" s="215">
        <v>6.4999999999999997E-4</v>
      </c>
      <c r="R265" s="215">
        <f>Q265*H265</f>
        <v>1.6249999999999999E-4</v>
      </c>
      <c r="S265" s="215">
        <v>0</v>
      </c>
      <c r="T265" s="21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184</v>
      </c>
      <c r="AT265" s="217" t="s">
        <v>180</v>
      </c>
      <c r="AU265" s="217" t="s">
        <v>185</v>
      </c>
      <c r="AY265" s="18" t="s">
        <v>177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185</v>
      </c>
      <c r="BK265" s="218">
        <f>ROUND(I265*H265,2)</f>
        <v>0</v>
      </c>
      <c r="BL265" s="18" t="s">
        <v>184</v>
      </c>
      <c r="BM265" s="217" t="s">
        <v>380</v>
      </c>
    </row>
    <row r="266" spans="1:65" s="13" customFormat="1" ht="10.199999999999999">
      <c r="B266" s="219"/>
      <c r="C266" s="220"/>
      <c r="D266" s="221" t="s">
        <v>187</v>
      </c>
      <c r="E266" s="222" t="s">
        <v>1</v>
      </c>
      <c r="F266" s="223" t="s">
        <v>381</v>
      </c>
      <c r="G266" s="220"/>
      <c r="H266" s="222" t="s">
        <v>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187</v>
      </c>
      <c r="AU266" s="229" t="s">
        <v>185</v>
      </c>
      <c r="AV266" s="13" t="s">
        <v>88</v>
      </c>
      <c r="AW266" s="13" t="s">
        <v>36</v>
      </c>
      <c r="AX266" s="13" t="s">
        <v>80</v>
      </c>
      <c r="AY266" s="229" t="s">
        <v>177</v>
      </c>
    </row>
    <row r="267" spans="1:65" s="14" customFormat="1" ht="10.199999999999999">
      <c r="B267" s="230"/>
      <c r="C267" s="231"/>
      <c r="D267" s="221" t="s">
        <v>187</v>
      </c>
      <c r="E267" s="232" t="s">
        <v>1</v>
      </c>
      <c r="F267" s="233" t="s">
        <v>382</v>
      </c>
      <c r="G267" s="231"/>
      <c r="H267" s="234">
        <v>0.25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187</v>
      </c>
      <c r="AU267" s="240" t="s">
        <v>185</v>
      </c>
      <c r="AV267" s="14" t="s">
        <v>185</v>
      </c>
      <c r="AW267" s="14" t="s">
        <v>36</v>
      </c>
      <c r="AX267" s="14" t="s">
        <v>88</v>
      </c>
      <c r="AY267" s="240" t="s">
        <v>177</v>
      </c>
    </row>
    <row r="268" spans="1:65" s="12" customFormat="1" ht="22.8" customHeight="1">
      <c r="B268" s="189"/>
      <c r="C268" s="190"/>
      <c r="D268" s="191" t="s">
        <v>79</v>
      </c>
      <c r="E268" s="203" t="s">
        <v>383</v>
      </c>
      <c r="F268" s="203" t="s">
        <v>384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SUM(P269:P273)</f>
        <v>0</v>
      </c>
      <c r="Q268" s="197"/>
      <c r="R268" s="198">
        <f>SUM(R269:R273)</f>
        <v>0</v>
      </c>
      <c r="S268" s="197"/>
      <c r="T268" s="199">
        <f>SUM(T269:T273)</f>
        <v>0</v>
      </c>
      <c r="AR268" s="200" t="s">
        <v>88</v>
      </c>
      <c r="AT268" s="201" t="s">
        <v>79</v>
      </c>
      <c r="AU268" s="201" t="s">
        <v>88</v>
      </c>
      <c r="AY268" s="200" t="s">
        <v>177</v>
      </c>
      <c r="BK268" s="202">
        <f>SUM(BK269:BK273)</f>
        <v>0</v>
      </c>
    </row>
    <row r="269" spans="1:65" s="2" customFormat="1" ht="21.75" customHeight="1">
      <c r="A269" s="35"/>
      <c r="B269" s="36"/>
      <c r="C269" s="205" t="s">
        <v>385</v>
      </c>
      <c r="D269" s="205" t="s">
        <v>180</v>
      </c>
      <c r="E269" s="206" t="s">
        <v>386</v>
      </c>
      <c r="F269" s="207" t="s">
        <v>387</v>
      </c>
      <c r="G269" s="208" t="s">
        <v>388</v>
      </c>
      <c r="H269" s="209">
        <v>5.7809999999999997</v>
      </c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46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184</v>
      </c>
      <c r="AT269" s="217" t="s">
        <v>180</v>
      </c>
      <c r="AU269" s="217" t="s">
        <v>185</v>
      </c>
      <c r="AY269" s="18" t="s">
        <v>177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185</v>
      </c>
      <c r="BK269" s="218">
        <f>ROUND(I269*H269,2)</f>
        <v>0</v>
      </c>
      <c r="BL269" s="18" t="s">
        <v>184</v>
      </c>
      <c r="BM269" s="217" t="s">
        <v>389</v>
      </c>
    </row>
    <row r="270" spans="1:65" s="2" customFormat="1" ht="21.75" customHeight="1">
      <c r="A270" s="35"/>
      <c r="B270" s="36"/>
      <c r="C270" s="205" t="s">
        <v>390</v>
      </c>
      <c r="D270" s="205" t="s">
        <v>180</v>
      </c>
      <c r="E270" s="206" t="s">
        <v>391</v>
      </c>
      <c r="F270" s="207" t="s">
        <v>392</v>
      </c>
      <c r="G270" s="208" t="s">
        <v>388</v>
      </c>
      <c r="H270" s="209">
        <v>5.7809999999999997</v>
      </c>
      <c r="I270" s="210"/>
      <c r="J270" s="211">
        <f>ROUND(I270*H270,2)</f>
        <v>0</v>
      </c>
      <c r="K270" s="212"/>
      <c r="L270" s="40"/>
      <c r="M270" s="213" t="s">
        <v>1</v>
      </c>
      <c r="N270" s="214" t="s">
        <v>46</v>
      </c>
      <c r="O270" s="72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184</v>
      </c>
      <c r="AT270" s="217" t="s">
        <v>180</v>
      </c>
      <c r="AU270" s="217" t="s">
        <v>185</v>
      </c>
      <c r="AY270" s="18" t="s">
        <v>177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185</v>
      </c>
      <c r="BK270" s="218">
        <f>ROUND(I270*H270,2)</f>
        <v>0</v>
      </c>
      <c r="BL270" s="18" t="s">
        <v>184</v>
      </c>
      <c r="BM270" s="217" t="s">
        <v>393</v>
      </c>
    </row>
    <row r="271" spans="1:65" s="2" customFormat="1" ht="21.75" customHeight="1">
      <c r="A271" s="35"/>
      <c r="B271" s="36"/>
      <c r="C271" s="205" t="s">
        <v>394</v>
      </c>
      <c r="D271" s="205" t="s">
        <v>180</v>
      </c>
      <c r="E271" s="206" t="s">
        <v>395</v>
      </c>
      <c r="F271" s="207" t="s">
        <v>396</v>
      </c>
      <c r="G271" s="208" t="s">
        <v>388</v>
      </c>
      <c r="H271" s="209">
        <v>166.905</v>
      </c>
      <c r="I271" s="210"/>
      <c r="J271" s="211">
        <f>ROUND(I271*H271,2)</f>
        <v>0</v>
      </c>
      <c r="K271" s="212"/>
      <c r="L271" s="40"/>
      <c r="M271" s="213" t="s">
        <v>1</v>
      </c>
      <c r="N271" s="214" t="s">
        <v>46</v>
      </c>
      <c r="O271" s="72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184</v>
      </c>
      <c r="AT271" s="217" t="s">
        <v>180</v>
      </c>
      <c r="AU271" s="217" t="s">
        <v>185</v>
      </c>
      <c r="AY271" s="18" t="s">
        <v>177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185</v>
      </c>
      <c r="BK271" s="218">
        <f>ROUND(I271*H271,2)</f>
        <v>0</v>
      </c>
      <c r="BL271" s="18" t="s">
        <v>184</v>
      </c>
      <c r="BM271" s="217" t="s">
        <v>397</v>
      </c>
    </row>
    <row r="272" spans="1:65" s="14" customFormat="1" ht="10.199999999999999">
      <c r="B272" s="230"/>
      <c r="C272" s="231"/>
      <c r="D272" s="221" t="s">
        <v>187</v>
      </c>
      <c r="E272" s="232" t="s">
        <v>1</v>
      </c>
      <c r="F272" s="233" t="s">
        <v>398</v>
      </c>
      <c r="G272" s="231"/>
      <c r="H272" s="234">
        <v>166.905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187</v>
      </c>
      <c r="AU272" s="240" t="s">
        <v>185</v>
      </c>
      <c r="AV272" s="14" t="s">
        <v>185</v>
      </c>
      <c r="AW272" s="14" t="s">
        <v>36</v>
      </c>
      <c r="AX272" s="14" t="s">
        <v>88</v>
      </c>
      <c r="AY272" s="240" t="s">
        <v>177</v>
      </c>
    </row>
    <row r="273" spans="1:65" s="2" customFormat="1" ht="21.75" customHeight="1">
      <c r="A273" s="35"/>
      <c r="B273" s="36"/>
      <c r="C273" s="205" t="s">
        <v>399</v>
      </c>
      <c r="D273" s="205" t="s">
        <v>180</v>
      </c>
      <c r="E273" s="206" t="s">
        <v>400</v>
      </c>
      <c r="F273" s="207" t="s">
        <v>401</v>
      </c>
      <c r="G273" s="208" t="s">
        <v>388</v>
      </c>
      <c r="H273" s="209">
        <v>5.7809999999999997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46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184</v>
      </c>
      <c r="AT273" s="217" t="s">
        <v>180</v>
      </c>
      <c r="AU273" s="217" t="s">
        <v>185</v>
      </c>
      <c r="AY273" s="18" t="s">
        <v>177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185</v>
      </c>
      <c r="BK273" s="218">
        <f>ROUND(I273*H273,2)</f>
        <v>0</v>
      </c>
      <c r="BL273" s="18" t="s">
        <v>184</v>
      </c>
      <c r="BM273" s="217" t="s">
        <v>402</v>
      </c>
    </row>
    <row r="274" spans="1:65" s="12" customFormat="1" ht="22.8" customHeight="1">
      <c r="B274" s="189"/>
      <c r="C274" s="190"/>
      <c r="D274" s="191" t="s">
        <v>79</v>
      </c>
      <c r="E274" s="203" t="s">
        <v>403</v>
      </c>
      <c r="F274" s="203" t="s">
        <v>404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P275</f>
        <v>0</v>
      </c>
      <c r="Q274" s="197"/>
      <c r="R274" s="198">
        <f>R275</f>
        <v>0</v>
      </c>
      <c r="S274" s="197"/>
      <c r="T274" s="199">
        <f>T275</f>
        <v>0</v>
      </c>
      <c r="AR274" s="200" t="s">
        <v>88</v>
      </c>
      <c r="AT274" s="201" t="s">
        <v>79</v>
      </c>
      <c r="AU274" s="201" t="s">
        <v>88</v>
      </c>
      <c r="AY274" s="200" t="s">
        <v>177</v>
      </c>
      <c r="BK274" s="202">
        <f>BK275</f>
        <v>0</v>
      </c>
    </row>
    <row r="275" spans="1:65" s="2" customFormat="1" ht="16.5" customHeight="1">
      <c r="A275" s="35"/>
      <c r="B275" s="36"/>
      <c r="C275" s="205" t="s">
        <v>405</v>
      </c>
      <c r="D275" s="205" t="s">
        <v>180</v>
      </c>
      <c r="E275" s="206" t="s">
        <v>406</v>
      </c>
      <c r="F275" s="207" t="s">
        <v>407</v>
      </c>
      <c r="G275" s="208" t="s">
        <v>388</v>
      </c>
      <c r="H275" s="209">
        <v>8.4809999999999999</v>
      </c>
      <c r="I275" s="210"/>
      <c r="J275" s="211">
        <f>ROUND(I275*H275,2)</f>
        <v>0</v>
      </c>
      <c r="K275" s="212"/>
      <c r="L275" s="40"/>
      <c r="M275" s="213" t="s">
        <v>1</v>
      </c>
      <c r="N275" s="214" t="s">
        <v>46</v>
      </c>
      <c r="O275" s="72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184</v>
      </c>
      <c r="AT275" s="217" t="s">
        <v>180</v>
      </c>
      <c r="AU275" s="217" t="s">
        <v>185</v>
      </c>
      <c r="AY275" s="18" t="s">
        <v>177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185</v>
      </c>
      <c r="BK275" s="218">
        <f>ROUND(I275*H275,2)</f>
        <v>0</v>
      </c>
      <c r="BL275" s="18" t="s">
        <v>184</v>
      </c>
      <c r="BM275" s="217" t="s">
        <v>408</v>
      </c>
    </row>
    <row r="276" spans="1:65" s="12" customFormat="1" ht="25.95" customHeight="1">
      <c r="B276" s="189"/>
      <c r="C276" s="190"/>
      <c r="D276" s="191" t="s">
        <v>79</v>
      </c>
      <c r="E276" s="192" t="s">
        <v>409</v>
      </c>
      <c r="F276" s="192" t="s">
        <v>410</v>
      </c>
      <c r="G276" s="190"/>
      <c r="H276" s="190"/>
      <c r="I276" s="193"/>
      <c r="J276" s="194">
        <f>BK276</f>
        <v>0</v>
      </c>
      <c r="K276" s="190"/>
      <c r="L276" s="195"/>
      <c r="M276" s="196"/>
      <c r="N276" s="197"/>
      <c r="O276" s="197"/>
      <c r="P276" s="198">
        <f>P277+P285+P296+P304+P314+P332+P334+P343+P375+P383+P386+P394+P412+P425+P440+P451+P454</f>
        <v>0</v>
      </c>
      <c r="Q276" s="197"/>
      <c r="R276" s="198">
        <f>R277+R285+R296+R304+R314+R332+R334+R343+R375+R383+R386+R394+R412+R425+R440+R451+R454</f>
        <v>1.3218954999999999</v>
      </c>
      <c r="S276" s="197"/>
      <c r="T276" s="199">
        <f>T277+T285+T296+T304+T314+T332+T334+T343+T375+T383+T386+T394+T412+T425+T440+T451+T454</f>
        <v>0.91228189000000004</v>
      </c>
      <c r="AR276" s="200" t="s">
        <v>185</v>
      </c>
      <c r="AT276" s="201" t="s">
        <v>79</v>
      </c>
      <c r="AU276" s="201" t="s">
        <v>80</v>
      </c>
      <c r="AY276" s="200" t="s">
        <v>177</v>
      </c>
      <c r="BK276" s="202">
        <f>BK277+BK285+BK296+BK304+BK314+BK332+BK334+BK343+BK375+BK383+BK386+BK394+BK412+BK425+BK440+BK451+BK454</f>
        <v>0</v>
      </c>
    </row>
    <row r="277" spans="1:65" s="12" customFormat="1" ht="22.8" customHeight="1">
      <c r="B277" s="189"/>
      <c r="C277" s="190"/>
      <c r="D277" s="191" t="s">
        <v>79</v>
      </c>
      <c r="E277" s="203" t="s">
        <v>411</v>
      </c>
      <c r="F277" s="203" t="s">
        <v>412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SUM(P278:P284)</f>
        <v>0</v>
      </c>
      <c r="Q277" s="197"/>
      <c r="R277" s="198">
        <f>SUM(R278:R284)</f>
        <v>9.2482079999999994E-2</v>
      </c>
      <c r="S277" s="197"/>
      <c r="T277" s="199">
        <f>SUM(T278:T284)</f>
        <v>0</v>
      </c>
      <c r="AR277" s="200" t="s">
        <v>185</v>
      </c>
      <c r="AT277" s="201" t="s">
        <v>79</v>
      </c>
      <c r="AU277" s="201" t="s">
        <v>88</v>
      </c>
      <c r="AY277" s="200" t="s">
        <v>177</v>
      </c>
      <c r="BK277" s="202">
        <f>SUM(BK278:BK284)</f>
        <v>0</v>
      </c>
    </row>
    <row r="278" spans="1:65" s="2" customFormat="1" ht="21.75" customHeight="1">
      <c r="A278" s="35"/>
      <c r="B278" s="36"/>
      <c r="C278" s="205" t="s">
        <v>413</v>
      </c>
      <c r="D278" s="205" t="s">
        <v>180</v>
      </c>
      <c r="E278" s="206" t="s">
        <v>414</v>
      </c>
      <c r="F278" s="207" t="s">
        <v>415</v>
      </c>
      <c r="G278" s="208" t="s">
        <v>210</v>
      </c>
      <c r="H278" s="209">
        <v>5.0999999999999996</v>
      </c>
      <c r="I278" s="210"/>
      <c r="J278" s="211">
        <f>ROUND(I278*H278,2)</f>
        <v>0</v>
      </c>
      <c r="K278" s="212"/>
      <c r="L278" s="40"/>
      <c r="M278" s="213" t="s">
        <v>1</v>
      </c>
      <c r="N278" s="214" t="s">
        <v>46</v>
      </c>
      <c r="O278" s="72"/>
      <c r="P278" s="215">
        <f>O278*H278</f>
        <v>0</v>
      </c>
      <c r="Q278" s="215">
        <v>6.0000000000000001E-3</v>
      </c>
      <c r="R278" s="215">
        <f>Q278*H278</f>
        <v>3.0599999999999999E-2</v>
      </c>
      <c r="S278" s="215">
        <v>0</v>
      </c>
      <c r="T278" s="21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263</v>
      </c>
      <c r="AT278" s="217" t="s">
        <v>180</v>
      </c>
      <c r="AU278" s="217" t="s">
        <v>185</v>
      </c>
      <c r="AY278" s="18" t="s">
        <v>177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185</v>
      </c>
      <c r="BK278" s="218">
        <f>ROUND(I278*H278,2)</f>
        <v>0</v>
      </c>
      <c r="BL278" s="18" t="s">
        <v>263</v>
      </c>
      <c r="BM278" s="217" t="s">
        <v>416</v>
      </c>
    </row>
    <row r="279" spans="1:65" s="14" customFormat="1" ht="10.199999999999999">
      <c r="B279" s="230"/>
      <c r="C279" s="231"/>
      <c r="D279" s="221" t="s">
        <v>187</v>
      </c>
      <c r="E279" s="232" t="s">
        <v>1</v>
      </c>
      <c r="F279" s="233" t="s">
        <v>417</v>
      </c>
      <c r="G279" s="231"/>
      <c r="H279" s="234">
        <v>5.0999999999999996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187</v>
      </c>
      <c r="AU279" s="240" t="s">
        <v>185</v>
      </c>
      <c r="AV279" s="14" t="s">
        <v>185</v>
      </c>
      <c r="AW279" s="14" t="s">
        <v>36</v>
      </c>
      <c r="AX279" s="14" t="s">
        <v>80</v>
      </c>
      <c r="AY279" s="240" t="s">
        <v>177</v>
      </c>
    </row>
    <row r="280" spans="1:65" s="15" customFormat="1" ht="10.199999999999999">
      <c r="B280" s="241"/>
      <c r="C280" s="242"/>
      <c r="D280" s="221" t="s">
        <v>187</v>
      </c>
      <c r="E280" s="243" t="s">
        <v>1</v>
      </c>
      <c r="F280" s="244" t="s">
        <v>217</v>
      </c>
      <c r="G280" s="242"/>
      <c r="H280" s="245">
        <v>5.0999999999999996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187</v>
      </c>
      <c r="AU280" s="251" t="s">
        <v>185</v>
      </c>
      <c r="AV280" s="15" t="s">
        <v>184</v>
      </c>
      <c r="AW280" s="15" t="s">
        <v>36</v>
      </c>
      <c r="AX280" s="15" t="s">
        <v>88</v>
      </c>
      <c r="AY280" s="251" t="s">
        <v>177</v>
      </c>
    </row>
    <row r="281" spans="1:65" s="2" customFormat="1" ht="21.75" customHeight="1">
      <c r="A281" s="35"/>
      <c r="B281" s="36"/>
      <c r="C281" s="205" t="s">
        <v>418</v>
      </c>
      <c r="D281" s="205" t="s">
        <v>180</v>
      </c>
      <c r="E281" s="206" t="s">
        <v>419</v>
      </c>
      <c r="F281" s="207" t="s">
        <v>420</v>
      </c>
      <c r="G281" s="208" t="s">
        <v>210</v>
      </c>
      <c r="H281" s="209">
        <v>10.128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46</v>
      </c>
      <c r="O281" s="72"/>
      <c r="P281" s="215">
        <f>O281*H281</f>
        <v>0</v>
      </c>
      <c r="Q281" s="215">
        <v>6.11E-3</v>
      </c>
      <c r="R281" s="215">
        <f>Q281*H281</f>
        <v>6.1882079999999999E-2</v>
      </c>
      <c r="S281" s="215">
        <v>0</v>
      </c>
      <c r="T281" s="21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263</v>
      </c>
      <c r="AT281" s="217" t="s">
        <v>180</v>
      </c>
      <c r="AU281" s="217" t="s">
        <v>185</v>
      </c>
      <c r="AY281" s="18" t="s">
        <v>177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185</v>
      </c>
      <c r="BK281" s="218">
        <f>ROUND(I281*H281,2)</f>
        <v>0</v>
      </c>
      <c r="BL281" s="18" t="s">
        <v>263</v>
      </c>
      <c r="BM281" s="217" t="s">
        <v>421</v>
      </c>
    </row>
    <row r="282" spans="1:65" s="14" customFormat="1" ht="10.199999999999999">
      <c r="B282" s="230"/>
      <c r="C282" s="231"/>
      <c r="D282" s="221" t="s">
        <v>187</v>
      </c>
      <c r="E282" s="232" t="s">
        <v>1</v>
      </c>
      <c r="F282" s="233" t="s">
        <v>422</v>
      </c>
      <c r="G282" s="231"/>
      <c r="H282" s="234">
        <v>10.128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187</v>
      </c>
      <c r="AU282" s="240" t="s">
        <v>185</v>
      </c>
      <c r="AV282" s="14" t="s">
        <v>185</v>
      </c>
      <c r="AW282" s="14" t="s">
        <v>36</v>
      </c>
      <c r="AX282" s="14" t="s">
        <v>80</v>
      </c>
      <c r="AY282" s="240" t="s">
        <v>177</v>
      </c>
    </row>
    <row r="283" spans="1:65" s="15" customFormat="1" ht="10.199999999999999">
      <c r="B283" s="241"/>
      <c r="C283" s="242"/>
      <c r="D283" s="221" t="s">
        <v>187</v>
      </c>
      <c r="E283" s="243" t="s">
        <v>1</v>
      </c>
      <c r="F283" s="244" t="s">
        <v>217</v>
      </c>
      <c r="G283" s="242"/>
      <c r="H283" s="245">
        <v>10.128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187</v>
      </c>
      <c r="AU283" s="251" t="s">
        <v>185</v>
      </c>
      <c r="AV283" s="15" t="s">
        <v>184</v>
      </c>
      <c r="AW283" s="15" t="s">
        <v>36</v>
      </c>
      <c r="AX283" s="15" t="s">
        <v>88</v>
      </c>
      <c r="AY283" s="251" t="s">
        <v>177</v>
      </c>
    </row>
    <row r="284" spans="1:65" s="2" customFormat="1" ht="21.75" customHeight="1">
      <c r="A284" s="35"/>
      <c r="B284" s="36"/>
      <c r="C284" s="205" t="s">
        <v>423</v>
      </c>
      <c r="D284" s="205" t="s">
        <v>180</v>
      </c>
      <c r="E284" s="206" t="s">
        <v>424</v>
      </c>
      <c r="F284" s="207" t="s">
        <v>425</v>
      </c>
      <c r="G284" s="208" t="s">
        <v>426</v>
      </c>
      <c r="H284" s="274"/>
      <c r="I284" s="210"/>
      <c r="J284" s="211">
        <f>ROUND(I284*H284,2)</f>
        <v>0</v>
      </c>
      <c r="K284" s="212"/>
      <c r="L284" s="40"/>
      <c r="M284" s="213" t="s">
        <v>1</v>
      </c>
      <c r="N284" s="214" t="s">
        <v>46</v>
      </c>
      <c r="O284" s="72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263</v>
      </c>
      <c r="AT284" s="217" t="s">
        <v>180</v>
      </c>
      <c r="AU284" s="217" t="s">
        <v>185</v>
      </c>
      <c r="AY284" s="18" t="s">
        <v>177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185</v>
      </c>
      <c r="BK284" s="218">
        <f>ROUND(I284*H284,2)</f>
        <v>0</v>
      </c>
      <c r="BL284" s="18" t="s">
        <v>263</v>
      </c>
      <c r="BM284" s="217" t="s">
        <v>427</v>
      </c>
    </row>
    <row r="285" spans="1:65" s="12" customFormat="1" ht="22.8" customHeight="1">
      <c r="B285" s="189"/>
      <c r="C285" s="190"/>
      <c r="D285" s="191" t="s">
        <v>79</v>
      </c>
      <c r="E285" s="203" t="s">
        <v>428</v>
      </c>
      <c r="F285" s="203" t="s">
        <v>429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SUM(P286:P295)</f>
        <v>0</v>
      </c>
      <c r="Q285" s="197"/>
      <c r="R285" s="198">
        <f>SUM(R286:R295)</f>
        <v>1.3594E-2</v>
      </c>
      <c r="S285" s="197"/>
      <c r="T285" s="199">
        <f>SUM(T286:T295)</f>
        <v>0</v>
      </c>
      <c r="AR285" s="200" t="s">
        <v>185</v>
      </c>
      <c r="AT285" s="201" t="s">
        <v>79</v>
      </c>
      <c r="AU285" s="201" t="s">
        <v>88</v>
      </c>
      <c r="AY285" s="200" t="s">
        <v>177</v>
      </c>
      <c r="BK285" s="202">
        <f>SUM(BK286:BK295)</f>
        <v>0</v>
      </c>
    </row>
    <row r="286" spans="1:65" s="2" customFormat="1" ht="21.75" customHeight="1">
      <c r="A286" s="35"/>
      <c r="B286" s="36"/>
      <c r="C286" s="205" t="s">
        <v>430</v>
      </c>
      <c r="D286" s="205" t="s">
        <v>180</v>
      </c>
      <c r="E286" s="206" t="s">
        <v>431</v>
      </c>
      <c r="F286" s="207" t="s">
        <v>432</v>
      </c>
      <c r="G286" s="208" t="s">
        <v>210</v>
      </c>
      <c r="H286" s="209">
        <v>5.0999999999999996</v>
      </c>
      <c r="I286" s="210"/>
      <c r="J286" s="211">
        <f>ROUND(I286*H286,2)</f>
        <v>0</v>
      </c>
      <c r="K286" s="212"/>
      <c r="L286" s="40"/>
      <c r="M286" s="213" t="s">
        <v>1</v>
      </c>
      <c r="N286" s="214" t="s">
        <v>46</v>
      </c>
      <c r="O286" s="72"/>
      <c r="P286" s="215">
        <f>O286*H286</f>
        <v>0</v>
      </c>
      <c r="Q286" s="215">
        <v>2.9999999999999997E-4</v>
      </c>
      <c r="R286" s="215">
        <f>Q286*H286</f>
        <v>1.5299999999999997E-3</v>
      </c>
      <c r="S286" s="215">
        <v>0</v>
      </c>
      <c r="T286" s="21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263</v>
      </c>
      <c r="AT286" s="217" t="s">
        <v>180</v>
      </c>
      <c r="AU286" s="217" t="s">
        <v>185</v>
      </c>
      <c r="AY286" s="18" t="s">
        <v>177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185</v>
      </c>
      <c r="BK286" s="218">
        <f>ROUND(I286*H286,2)</f>
        <v>0</v>
      </c>
      <c r="BL286" s="18" t="s">
        <v>263</v>
      </c>
      <c r="BM286" s="217" t="s">
        <v>433</v>
      </c>
    </row>
    <row r="287" spans="1:65" s="2" customFormat="1" ht="21.75" customHeight="1">
      <c r="A287" s="35"/>
      <c r="B287" s="36"/>
      <c r="C287" s="263" t="s">
        <v>434</v>
      </c>
      <c r="D287" s="263" t="s">
        <v>339</v>
      </c>
      <c r="E287" s="264" t="s">
        <v>435</v>
      </c>
      <c r="F287" s="265" t="s">
        <v>436</v>
      </c>
      <c r="G287" s="266" t="s">
        <v>210</v>
      </c>
      <c r="H287" s="267">
        <v>6</v>
      </c>
      <c r="I287" s="268"/>
      <c r="J287" s="269">
        <f>ROUND(I287*H287,2)</f>
        <v>0</v>
      </c>
      <c r="K287" s="270"/>
      <c r="L287" s="271"/>
      <c r="M287" s="272" t="s">
        <v>1</v>
      </c>
      <c r="N287" s="273" t="s">
        <v>46</v>
      </c>
      <c r="O287" s="72"/>
      <c r="P287" s="215">
        <f>O287*H287</f>
        <v>0</v>
      </c>
      <c r="Q287" s="215">
        <v>1.6800000000000001E-3</v>
      </c>
      <c r="R287" s="215">
        <f>Q287*H287</f>
        <v>1.008E-2</v>
      </c>
      <c r="S287" s="215">
        <v>0</v>
      </c>
      <c r="T287" s="21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360</v>
      </c>
      <c r="AT287" s="217" t="s">
        <v>339</v>
      </c>
      <c r="AU287" s="217" t="s">
        <v>185</v>
      </c>
      <c r="AY287" s="18" t="s">
        <v>177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185</v>
      </c>
      <c r="BK287" s="218">
        <f>ROUND(I287*H287,2)</f>
        <v>0</v>
      </c>
      <c r="BL287" s="18" t="s">
        <v>263</v>
      </c>
      <c r="BM287" s="217" t="s">
        <v>437</v>
      </c>
    </row>
    <row r="288" spans="1:65" s="14" customFormat="1" ht="20.399999999999999">
      <c r="B288" s="230"/>
      <c r="C288" s="231"/>
      <c r="D288" s="221" t="s">
        <v>187</v>
      </c>
      <c r="E288" s="231"/>
      <c r="F288" s="233" t="s">
        <v>438</v>
      </c>
      <c r="G288" s="231"/>
      <c r="H288" s="234">
        <v>6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187</v>
      </c>
      <c r="AU288" s="240" t="s">
        <v>185</v>
      </c>
      <c r="AV288" s="14" t="s">
        <v>185</v>
      </c>
      <c r="AW288" s="14" t="s">
        <v>4</v>
      </c>
      <c r="AX288" s="14" t="s">
        <v>88</v>
      </c>
      <c r="AY288" s="240" t="s">
        <v>177</v>
      </c>
    </row>
    <row r="289" spans="1:65" s="2" customFormat="1" ht="21.75" customHeight="1">
      <c r="A289" s="35"/>
      <c r="B289" s="36"/>
      <c r="C289" s="205" t="s">
        <v>439</v>
      </c>
      <c r="D289" s="205" t="s">
        <v>180</v>
      </c>
      <c r="E289" s="206" t="s">
        <v>440</v>
      </c>
      <c r="F289" s="207" t="s">
        <v>441</v>
      </c>
      <c r="G289" s="208" t="s">
        <v>203</v>
      </c>
      <c r="H289" s="209">
        <v>38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46</v>
      </c>
      <c r="O289" s="72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263</v>
      </c>
      <c r="AT289" s="217" t="s">
        <v>180</v>
      </c>
      <c r="AU289" s="217" t="s">
        <v>185</v>
      </c>
      <c r="AY289" s="18" t="s">
        <v>177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185</v>
      </c>
      <c r="BK289" s="218">
        <f>ROUND(I289*H289,2)</f>
        <v>0</v>
      </c>
      <c r="BL289" s="18" t="s">
        <v>263</v>
      </c>
      <c r="BM289" s="217" t="s">
        <v>442</v>
      </c>
    </row>
    <row r="290" spans="1:65" s="2" customFormat="1" ht="16.5" customHeight="1">
      <c r="A290" s="35"/>
      <c r="B290" s="36"/>
      <c r="C290" s="263" t="s">
        <v>443</v>
      </c>
      <c r="D290" s="263" t="s">
        <v>339</v>
      </c>
      <c r="E290" s="264" t="s">
        <v>444</v>
      </c>
      <c r="F290" s="265" t="s">
        <v>445</v>
      </c>
      <c r="G290" s="266" t="s">
        <v>203</v>
      </c>
      <c r="H290" s="267">
        <v>38</v>
      </c>
      <c r="I290" s="268"/>
      <c r="J290" s="269">
        <f>ROUND(I290*H290,2)</f>
        <v>0</v>
      </c>
      <c r="K290" s="270"/>
      <c r="L290" s="271"/>
      <c r="M290" s="272" t="s">
        <v>1</v>
      </c>
      <c r="N290" s="273" t="s">
        <v>46</v>
      </c>
      <c r="O290" s="72"/>
      <c r="P290" s="215">
        <f>O290*H290</f>
        <v>0</v>
      </c>
      <c r="Q290" s="215">
        <v>2.0000000000000002E-5</v>
      </c>
      <c r="R290" s="215">
        <f>Q290*H290</f>
        <v>7.6000000000000004E-4</v>
      </c>
      <c r="S290" s="215">
        <v>0</v>
      </c>
      <c r="T290" s="21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360</v>
      </c>
      <c r="AT290" s="217" t="s">
        <v>339</v>
      </c>
      <c r="AU290" s="217" t="s">
        <v>185</v>
      </c>
      <c r="AY290" s="18" t="s">
        <v>177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185</v>
      </c>
      <c r="BK290" s="218">
        <f>ROUND(I290*H290,2)</f>
        <v>0</v>
      </c>
      <c r="BL290" s="18" t="s">
        <v>263</v>
      </c>
      <c r="BM290" s="217" t="s">
        <v>446</v>
      </c>
    </row>
    <row r="291" spans="1:65" s="2" customFormat="1" ht="21.75" customHeight="1">
      <c r="A291" s="35"/>
      <c r="B291" s="36"/>
      <c r="C291" s="205" t="s">
        <v>447</v>
      </c>
      <c r="D291" s="205" t="s">
        <v>180</v>
      </c>
      <c r="E291" s="206" t="s">
        <v>448</v>
      </c>
      <c r="F291" s="207" t="s">
        <v>449</v>
      </c>
      <c r="G291" s="208" t="s">
        <v>203</v>
      </c>
      <c r="H291" s="209">
        <v>4</v>
      </c>
      <c r="I291" s="210"/>
      <c r="J291" s="211">
        <f>ROUND(I291*H291,2)</f>
        <v>0</v>
      </c>
      <c r="K291" s="212"/>
      <c r="L291" s="40"/>
      <c r="M291" s="213" t="s">
        <v>1</v>
      </c>
      <c r="N291" s="214" t="s">
        <v>46</v>
      </c>
      <c r="O291" s="72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263</v>
      </c>
      <c r="AT291" s="217" t="s">
        <v>180</v>
      </c>
      <c r="AU291" s="217" t="s">
        <v>185</v>
      </c>
      <c r="AY291" s="18" t="s">
        <v>177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185</v>
      </c>
      <c r="BK291" s="218">
        <f>ROUND(I291*H291,2)</f>
        <v>0</v>
      </c>
      <c r="BL291" s="18" t="s">
        <v>263</v>
      </c>
      <c r="BM291" s="217" t="s">
        <v>450</v>
      </c>
    </row>
    <row r="292" spans="1:65" s="2" customFormat="1" ht="21.75" customHeight="1">
      <c r="A292" s="35"/>
      <c r="B292" s="36"/>
      <c r="C292" s="205" t="s">
        <v>451</v>
      </c>
      <c r="D292" s="205" t="s">
        <v>180</v>
      </c>
      <c r="E292" s="206" t="s">
        <v>452</v>
      </c>
      <c r="F292" s="207" t="s">
        <v>453</v>
      </c>
      <c r="G292" s="208" t="s">
        <v>210</v>
      </c>
      <c r="H292" s="209">
        <v>5.0999999999999996</v>
      </c>
      <c r="I292" s="210"/>
      <c r="J292" s="211">
        <f>ROUND(I292*H292,2)</f>
        <v>0</v>
      </c>
      <c r="K292" s="212"/>
      <c r="L292" s="40"/>
      <c r="M292" s="213" t="s">
        <v>1</v>
      </c>
      <c r="N292" s="214" t="s">
        <v>46</v>
      </c>
      <c r="O292" s="72"/>
      <c r="P292" s="215">
        <f>O292*H292</f>
        <v>0</v>
      </c>
      <c r="Q292" s="215">
        <v>4.0000000000000003E-5</v>
      </c>
      <c r="R292" s="215">
        <f>Q292*H292</f>
        <v>2.04E-4</v>
      </c>
      <c r="S292" s="215">
        <v>0</v>
      </c>
      <c r="T292" s="21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263</v>
      </c>
      <c r="AT292" s="217" t="s">
        <v>180</v>
      </c>
      <c r="AU292" s="217" t="s">
        <v>185</v>
      </c>
      <c r="AY292" s="18" t="s">
        <v>177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185</v>
      </c>
      <c r="BK292" s="218">
        <f>ROUND(I292*H292,2)</f>
        <v>0</v>
      </c>
      <c r="BL292" s="18" t="s">
        <v>263</v>
      </c>
      <c r="BM292" s="217" t="s">
        <v>454</v>
      </c>
    </row>
    <row r="293" spans="1:65" s="2" customFormat="1" ht="16.5" customHeight="1">
      <c r="A293" s="35"/>
      <c r="B293" s="36"/>
      <c r="C293" s="263" t="s">
        <v>455</v>
      </c>
      <c r="D293" s="263" t="s">
        <v>339</v>
      </c>
      <c r="E293" s="264" t="s">
        <v>456</v>
      </c>
      <c r="F293" s="265" t="s">
        <v>457</v>
      </c>
      <c r="G293" s="266" t="s">
        <v>210</v>
      </c>
      <c r="H293" s="267">
        <v>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46</v>
      </c>
      <c r="O293" s="72"/>
      <c r="P293" s="215">
        <f>O293*H293</f>
        <v>0</v>
      </c>
      <c r="Q293" s="215">
        <v>1.7000000000000001E-4</v>
      </c>
      <c r="R293" s="215">
        <f>Q293*H293</f>
        <v>1.0200000000000001E-3</v>
      </c>
      <c r="S293" s="215">
        <v>0</v>
      </c>
      <c r="T293" s="21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360</v>
      </c>
      <c r="AT293" s="217" t="s">
        <v>339</v>
      </c>
      <c r="AU293" s="217" t="s">
        <v>185</v>
      </c>
      <c r="AY293" s="18" t="s">
        <v>177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185</v>
      </c>
      <c r="BK293" s="218">
        <f>ROUND(I293*H293,2)</f>
        <v>0</v>
      </c>
      <c r="BL293" s="18" t="s">
        <v>263</v>
      </c>
      <c r="BM293" s="217" t="s">
        <v>458</v>
      </c>
    </row>
    <row r="294" spans="1:65" s="14" customFormat="1" ht="10.199999999999999">
      <c r="B294" s="230"/>
      <c r="C294" s="231"/>
      <c r="D294" s="221" t="s">
        <v>187</v>
      </c>
      <c r="E294" s="231"/>
      <c r="F294" s="233" t="s">
        <v>459</v>
      </c>
      <c r="G294" s="231"/>
      <c r="H294" s="234">
        <v>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187</v>
      </c>
      <c r="AU294" s="240" t="s">
        <v>185</v>
      </c>
      <c r="AV294" s="14" t="s">
        <v>185</v>
      </c>
      <c r="AW294" s="14" t="s">
        <v>4</v>
      </c>
      <c r="AX294" s="14" t="s">
        <v>88</v>
      </c>
      <c r="AY294" s="240" t="s">
        <v>177</v>
      </c>
    </row>
    <row r="295" spans="1:65" s="2" customFormat="1" ht="21.75" customHeight="1">
      <c r="A295" s="35"/>
      <c r="B295" s="36"/>
      <c r="C295" s="205" t="s">
        <v>460</v>
      </c>
      <c r="D295" s="205" t="s">
        <v>180</v>
      </c>
      <c r="E295" s="206" t="s">
        <v>461</v>
      </c>
      <c r="F295" s="207" t="s">
        <v>462</v>
      </c>
      <c r="G295" s="208" t="s">
        <v>426</v>
      </c>
      <c r="H295" s="274"/>
      <c r="I295" s="210"/>
      <c r="J295" s="211">
        <f>ROUND(I295*H295,2)</f>
        <v>0</v>
      </c>
      <c r="K295" s="212"/>
      <c r="L295" s="40"/>
      <c r="M295" s="213" t="s">
        <v>1</v>
      </c>
      <c r="N295" s="214" t="s">
        <v>46</v>
      </c>
      <c r="O295" s="72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263</v>
      </c>
      <c r="AT295" s="217" t="s">
        <v>180</v>
      </c>
      <c r="AU295" s="217" t="s">
        <v>185</v>
      </c>
      <c r="AY295" s="18" t="s">
        <v>177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185</v>
      </c>
      <c r="BK295" s="218">
        <f>ROUND(I295*H295,2)</f>
        <v>0</v>
      </c>
      <c r="BL295" s="18" t="s">
        <v>263</v>
      </c>
      <c r="BM295" s="217" t="s">
        <v>463</v>
      </c>
    </row>
    <row r="296" spans="1:65" s="12" customFormat="1" ht="22.8" customHeight="1">
      <c r="B296" s="189"/>
      <c r="C296" s="190"/>
      <c r="D296" s="191" t="s">
        <v>79</v>
      </c>
      <c r="E296" s="203" t="s">
        <v>464</v>
      </c>
      <c r="F296" s="203" t="s">
        <v>465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SUM(P297:P303)</f>
        <v>0</v>
      </c>
      <c r="Q296" s="197"/>
      <c r="R296" s="198">
        <f>SUM(R297:R303)</f>
        <v>1.1384999999999999E-2</v>
      </c>
      <c r="S296" s="197"/>
      <c r="T296" s="199">
        <f>SUM(T297:T303)</f>
        <v>0</v>
      </c>
      <c r="AR296" s="200" t="s">
        <v>185</v>
      </c>
      <c r="AT296" s="201" t="s">
        <v>79</v>
      </c>
      <c r="AU296" s="201" t="s">
        <v>88</v>
      </c>
      <c r="AY296" s="200" t="s">
        <v>177</v>
      </c>
      <c r="BK296" s="202">
        <f>SUM(BK297:BK303)</f>
        <v>0</v>
      </c>
    </row>
    <row r="297" spans="1:65" s="2" customFormat="1" ht="21.75" customHeight="1">
      <c r="A297" s="35"/>
      <c r="B297" s="36"/>
      <c r="C297" s="205" t="s">
        <v>466</v>
      </c>
      <c r="D297" s="205" t="s">
        <v>180</v>
      </c>
      <c r="E297" s="206" t="s">
        <v>467</v>
      </c>
      <c r="F297" s="207" t="s">
        <v>468</v>
      </c>
      <c r="G297" s="208" t="s">
        <v>203</v>
      </c>
      <c r="H297" s="209">
        <v>2.5</v>
      </c>
      <c r="I297" s="210"/>
      <c r="J297" s="211">
        <f t="shared" ref="J297:J303" si="0">ROUND(I297*H297,2)</f>
        <v>0</v>
      </c>
      <c r="K297" s="212"/>
      <c r="L297" s="40"/>
      <c r="M297" s="213" t="s">
        <v>1</v>
      </c>
      <c r="N297" s="214" t="s">
        <v>46</v>
      </c>
      <c r="O297" s="72"/>
      <c r="P297" s="215">
        <f t="shared" ref="P297:P303" si="1">O297*H297</f>
        <v>0</v>
      </c>
      <c r="Q297" s="215">
        <v>1.2600000000000001E-3</v>
      </c>
      <c r="R297" s="215">
        <f t="shared" ref="R297:R303" si="2">Q297*H297</f>
        <v>3.15E-3</v>
      </c>
      <c r="S297" s="215">
        <v>0</v>
      </c>
      <c r="T297" s="216">
        <f t="shared" ref="T297:T303" si="3"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263</v>
      </c>
      <c r="AT297" s="217" t="s">
        <v>180</v>
      </c>
      <c r="AU297" s="217" t="s">
        <v>185</v>
      </c>
      <c r="AY297" s="18" t="s">
        <v>177</v>
      </c>
      <c r="BE297" s="218">
        <f t="shared" ref="BE297:BE303" si="4">IF(N297="základní",J297,0)</f>
        <v>0</v>
      </c>
      <c r="BF297" s="218">
        <f t="shared" ref="BF297:BF303" si="5">IF(N297="snížená",J297,0)</f>
        <v>0</v>
      </c>
      <c r="BG297" s="218">
        <f t="shared" ref="BG297:BG303" si="6">IF(N297="zákl. přenesená",J297,0)</f>
        <v>0</v>
      </c>
      <c r="BH297" s="218">
        <f t="shared" ref="BH297:BH303" si="7">IF(N297="sníž. přenesená",J297,0)</f>
        <v>0</v>
      </c>
      <c r="BI297" s="218">
        <f t="shared" ref="BI297:BI303" si="8">IF(N297="nulová",J297,0)</f>
        <v>0</v>
      </c>
      <c r="BJ297" s="18" t="s">
        <v>185</v>
      </c>
      <c r="BK297" s="218">
        <f t="shared" ref="BK297:BK303" si="9">ROUND(I297*H297,2)</f>
        <v>0</v>
      </c>
      <c r="BL297" s="18" t="s">
        <v>263</v>
      </c>
      <c r="BM297" s="217" t="s">
        <v>469</v>
      </c>
    </row>
    <row r="298" spans="1:65" s="2" customFormat="1" ht="16.5" customHeight="1">
      <c r="A298" s="35"/>
      <c r="B298" s="36"/>
      <c r="C298" s="205" t="s">
        <v>470</v>
      </c>
      <c r="D298" s="205" t="s">
        <v>180</v>
      </c>
      <c r="E298" s="206" t="s">
        <v>471</v>
      </c>
      <c r="F298" s="207" t="s">
        <v>472</v>
      </c>
      <c r="G298" s="208" t="s">
        <v>203</v>
      </c>
      <c r="H298" s="209">
        <v>2</v>
      </c>
      <c r="I298" s="210"/>
      <c r="J298" s="211">
        <f t="shared" si="0"/>
        <v>0</v>
      </c>
      <c r="K298" s="212"/>
      <c r="L298" s="40"/>
      <c r="M298" s="213" t="s">
        <v>1</v>
      </c>
      <c r="N298" s="214" t="s">
        <v>46</v>
      </c>
      <c r="O298" s="72"/>
      <c r="P298" s="215">
        <f t="shared" si="1"/>
        <v>0</v>
      </c>
      <c r="Q298" s="215">
        <v>5.1999999999999995E-4</v>
      </c>
      <c r="R298" s="215">
        <f t="shared" si="2"/>
        <v>1.0399999999999999E-3</v>
      </c>
      <c r="S298" s="215">
        <v>0</v>
      </c>
      <c r="T298" s="216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263</v>
      </c>
      <c r="AT298" s="217" t="s">
        <v>180</v>
      </c>
      <c r="AU298" s="217" t="s">
        <v>185</v>
      </c>
      <c r="AY298" s="18" t="s">
        <v>177</v>
      </c>
      <c r="BE298" s="218">
        <f t="shared" si="4"/>
        <v>0</v>
      </c>
      <c r="BF298" s="218">
        <f t="shared" si="5"/>
        <v>0</v>
      </c>
      <c r="BG298" s="218">
        <f t="shared" si="6"/>
        <v>0</v>
      </c>
      <c r="BH298" s="218">
        <f t="shared" si="7"/>
        <v>0</v>
      </c>
      <c r="BI298" s="218">
        <f t="shared" si="8"/>
        <v>0</v>
      </c>
      <c r="BJ298" s="18" t="s">
        <v>185</v>
      </c>
      <c r="BK298" s="218">
        <f t="shared" si="9"/>
        <v>0</v>
      </c>
      <c r="BL298" s="18" t="s">
        <v>263</v>
      </c>
      <c r="BM298" s="217" t="s">
        <v>473</v>
      </c>
    </row>
    <row r="299" spans="1:65" s="2" customFormat="1" ht="21.75" customHeight="1">
      <c r="A299" s="35"/>
      <c r="B299" s="36"/>
      <c r="C299" s="205" t="s">
        <v>474</v>
      </c>
      <c r="D299" s="205" t="s">
        <v>180</v>
      </c>
      <c r="E299" s="206" t="s">
        <v>475</v>
      </c>
      <c r="F299" s="207" t="s">
        <v>476</v>
      </c>
      <c r="G299" s="208" t="s">
        <v>203</v>
      </c>
      <c r="H299" s="209">
        <v>2.5</v>
      </c>
      <c r="I299" s="210"/>
      <c r="J299" s="211">
        <f t="shared" si="0"/>
        <v>0</v>
      </c>
      <c r="K299" s="212"/>
      <c r="L299" s="40"/>
      <c r="M299" s="213" t="s">
        <v>1</v>
      </c>
      <c r="N299" s="214" t="s">
        <v>46</v>
      </c>
      <c r="O299" s="72"/>
      <c r="P299" s="215">
        <f t="shared" si="1"/>
        <v>0</v>
      </c>
      <c r="Q299" s="215">
        <v>8.7000000000000001E-4</v>
      </c>
      <c r="R299" s="215">
        <f t="shared" si="2"/>
        <v>2.1749999999999999E-3</v>
      </c>
      <c r="S299" s="215">
        <v>0</v>
      </c>
      <c r="T299" s="216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263</v>
      </c>
      <c r="AT299" s="217" t="s">
        <v>180</v>
      </c>
      <c r="AU299" s="217" t="s">
        <v>185</v>
      </c>
      <c r="AY299" s="18" t="s">
        <v>177</v>
      </c>
      <c r="BE299" s="218">
        <f t="shared" si="4"/>
        <v>0</v>
      </c>
      <c r="BF299" s="218">
        <f t="shared" si="5"/>
        <v>0</v>
      </c>
      <c r="BG299" s="218">
        <f t="shared" si="6"/>
        <v>0</v>
      </c>
      <c r="BH299" s="218">
        <f t="shared" si="7"/>
        <v>0</v>
      </c>
      <c r="BI299" s="218">
        <f t="shared" si="8"/>
        <v>0</v>
      </c>
      <c r="BJ299" s="18" t="s">
        <v>185</v>
      </c>
      <c r="BK299" s="218">
        <f t="shared" si="9"/>
        <v>0</v>
      </c>
      <c r="BL299" s="18" t="s">
        <v>263</v>
      </c>
      <c r="BM299" s="217" t="s">
        <v>477</v>
      </c>
    </row>
    <row r="300" spans="1:65" s="2" customFormat="1" ht="21.75" customHeight="1">
      <c r="A300" s="35"/>
      <c r="B300" s="36"/>
      <c r="C300" s="205" t="s">
        <v>478</v>
      </c>
      <c r="D300" s="205" t="s">
        <v>180</v>
      </c>
      <c r="E300" s="206" t="s">
        <v>479</v>
      </c>
      <c r="F300" s="207" t="s">
        <v>480</v>
      </c>
      <c r="G300" s="208" t="s">
        <v>371</v>
      </c>
      <c r="H300" s="209">
        <v>1</v>
      </c>
      <c r="I300" s="210"/>
      <c r="J300" s="211">
        <f t="shared" si="0"/>
        <v>0</v>
      </c>
      <c r="K300" s="212"/>
      <c r="L300" s="40"/>
      <c r="M300" s="213" t="s">
        <v>1</v>
      </c>
      <c r="N300" s="214" t="s">
        <v>46</v>
      </c>
      <c r="O300" s="72"/>
      <c r="P300" s="215">
        <f t="shared" si="1"/>
        <v>0</v>
      </c>
      <c r="Q300" s="215">
        <v>0</v>
      </c>
      <c r="R300" s="215">
        <f t="shared" si="2"/>
        <v>0</v>
      </c>
      <c r="S300" s="215">
        <v>0</v>
      </c>
      <c r="T300" s="216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263</v>
      </c>
      <c r="AT300" s="217" t="s">
        <v>180</v>
      </c>
      <c r="AU300" s="217" t="s">
        <v>185</v>
      </c>
      <c r="AY300" s="18" t="s">
        <v>177</v>
      </c>
      <c r="BE300" s="218">
        <f t="shared" si="4"/>
        <v>0</v>
      </c>
      <c r="BF300" s="218">
        <f t="shared" si="5"/>
        <v>0</v>
      </c>
      <c r="BG300" s="218">
        <f t="shared" si="6"/>
        <v>0</v>
      </c>
      <c r="BH300" s="218">
        <f t="shared" si="7"/>
        <v>0</v>
      </c>
      <c r="BI300" s="218">
        <f t="shared" si="8"/>
        <v>0</v>
      </c>
      <c r="BJ300" s="18" t="s">
        <v>185</v>
      </c>
      <c r="BK300" s="218">
        <f t="shared" si="9"/>
        <v>0</v>
      </c>
      <c r="BL300" s="18" t="s">
        <v>263</v>
      </c>
      <c r="BM300" s="217" t="s">
        <v>481</v>
      </c>
    </row>
    <row r="301" spans="1:65" s="2" customFormat="1" ht="21.75" customHeight="1">
      <c r="A301" s="35"/>
      <c r="B301" s="36"/>
      <c r="C301" s="205" t="s">
        <v>482</v>
      </c>
      <c r="D301" s="205" t="s">
        <v>180</v>
      </c>
      <c r="E301" s="206" t="s">
        <v>483</v>
      </c>
      <c r="F301" s="207" t="s">
        <v>484</v>
      </c>
      <c r="G301" s="208" t="s">
        <v>192</v>
      </c>
      <c r="H301" s="209">
        <v>1</v>
      </c>
      <c r="I301" s="210"/>
      <c r="J301" s="211">
        <f t="shared" si="0"/>
        <v>0</v>
      </c>
      <c r="K301" s="212"/>
      <c r="L301" s="40"/>
      <c r="M301" s="213" t="s">
        <v>1</v>
      </c>
      <c r="N301" s="214" t="s">
        <v>46</v>
      </c>
      <c r="O301" s="72"/>
      <c r="P301" s="215">
        <f t="shared" si="1"/>
        <v>0</v>
      </c>
      <c r="Q301" s="215">
        <v>6.2E-4</v>
      </c>
      <c r="R301" s="215">
        <f t="shared" si="2"/>
        <v>6.2E-4</v>
      </c>
      <c r="S301" s="215">
        <v>0</v>
      </c>
      <c r="T301" s="216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263</v>
      </c>
      <c r="AT301" s="217" t="s">
        <v>180</v>
      </c>
      <c r="AU301" s="217" t="s">
        <v>185</v>
      </c>
      <c r="AY301" s="18" t="s">
        <v>177</v>
      </c>
      <c r="BE301" s="218">
        <f t="shared" si="4"/>
        <v>0</v>
      </c>
      <c r="BF301" s="218">
        <f t="shared" si="5"/>
        <v>0</v>
      </c>
      <c r="BG301" s="218">
        <f t="shared" si="6"/>
        <v>0</v>
      </c>
      <c r="BH301" s="218">
        <f t="shared" si="7"/>
        <v>0</v>
      </c>
      <c r="BI301" s="218">
        <f t="shared" si="8"/>
        <v>0</v>
      </c>
      <c r="BJ301" s="18" t="s">
        <v>185</v>
      </c>
      <c r="BK301" s="218">
        <f t="shared" si="9"/>
        <v>0</v>
      </c>
      <c r="BL301" s="18" t="s">
        <v>263</v>
      </c>
      <c r="BM301" s="217" t="s">
        <v>485</v>
      </c>
    </row>
    <row r="302" spans="1:65" s="2" customFormat="1" ht="21.75" customHeight="1">
      <c r="A302" s="35"/>
      <c r="B302" s="36"/>
      <c r="C302" s="263" t="s">
        <v>486</v>
      </c>
      <c r="D302" s="263" t="s">
        <v>339</v>
      </c>
      <c r="E302" s="264" t="s">
        <v>487</v>
      </c>
      <c r="F302" s="265" t="s">
        <v>488</v>
      </c>
      <c r="G302" s="266" t="s">
        <v>192</v>
      </c>
      <c r="H302" s="267">
        <v>1</v>
      </c>
      <c r="I302" s="268"/>
      <c r="J302" s="269">
        <f t="shared" si="0"/>
        <v>0</v>
      </c>
      <c r="K302" s="270"/>
      <c r="L302" s="271"/>
      <c r="M302" s="272" t="s">
        <v>1</v>
      </c>
      <c r="N302" s="273" t="s">
        <v>46</v>
      </c>
      <c r="O302" s="72"/>
      <c r="P302" s="215">
        <f t="shared" si="1"/>
        <v>0</v>
      </c>
      <c r="Q302" s="215">
        <v>4.4000000000000003E-3</v>
      </c>
      <c r="R302" s="215">
        <f t="shared" si="2"/>
        <v>4.4000000000000003E-3</v>
      </c>
      <c r="S302" s="215">
        <v>0</v>
      </c>
      <c r="T302" s="216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360</v>
      </c>
      <c r="AT302" s="217" t="s">
        <v>339</v>
      </c>
      <c r="AU302" s="217" t="s">
        <v>185</v>
      </c>
      <c r="AY302" s="18" t="s">
        <v>177</v>
      </c>
      <c r="BE302" s="218">
        <f t="shared" si="4"/>
        <v>0</v>
      </c>
      <c r="BF302" s="218">
        <f t="shared" si="5"/>
        <v>0</v>
      </c>
      <c r="BG302" s="218">
        <f t="shared" si="6"/>
        <v>0</v>
      </c>
      <c r="BH302" s="218">
        <f t="shared" si="7"/>
        <v>0</v>
      </c>
      <c r="BI302" s="218">
        <f t="shared" si="8"/>
        <v>0</v>
      </c>
      <c r="BJ302" s="18" t="s">
        <v>185</v>
      </c>
      <c r="BK302" s="218">
        <f t="shared" si="9"/>
        <v>0</v>
      </c>
      <c r="BL302" s="18" t="s">
        <v>263</v>
      </c>
      <c r="BM302" s="217" t="s">
        <v>489</v>
      </c>
    </row>
    <row r="303" spans="1:65" s="2" customFormat="1" ht="21.75" customHeight="1">
      <c r="A303" s="35"/>
      <c r="B303" s="36"/>
      <c r="C303" s="205" t="s">
        <v>490</v>
      </c>
      <c r="D303" s="205" t="s">
        <v>180</v>
      </c>
      <c r="E303" s="206" t="s">
        <v>491</v>
      </c>
      <c r="F303" s="207" t="s">
        <v>492</v>
      </c>
      <c r="G303" s="208" t="s">
        <v>426</v>
      </c>
      <c r="H303" s="274"/>
      <c r="I303" s="210"/>
      <c r="J303" s="211">
        <f t="shared" si="0"/>
        <v>0</v>
      </c>
      <c r="K303" s="212"/>
      <c r="L303" s="40"/>
      <c r="M303" s="213" t="s">
        <v>1</v>
      </c>
      <c r="N303" s="214" t="s">
        <v>46</v>
      </c>
      <c r="O303" s="72"/>
      <c r="P303" s="215">
        <f t="shared" si="1"/>
        <v>0</v>
      </c>
      <c r="Q303" s="215">
        <v>0</v>
      </c>
      <c r="R303" s="215">
        <f t="shared" si="2"/>
        <v>0</v>
      </c>
      <c r="S303" s="215">
        <v>0</v>
      </c>
      <c r="T303" s="216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263</v>
      </c>
      <c r="AT303" s="217" t="s">
        <v>180</v>
      </c>
      <c r="AU303" s="217" t="s">
        <v>185</v>
      </c>
      <c r="AY303" s="18" t="s">
        <v>177</v>
      </c>
      <c r="BE303" s="218">
        <f t="shared" si="4"/>
        <v>0</v>
      </c>
      <c r="BF303" s="218">
        <f t="shared" si="5"/>
        <v>0</v>
      </c>
      <c r="BG303" s="218">
        <f t="shared" si="6"/>
        <v>0</v>
      </c>
      <c r="BH303" s="218">
        <f t="shared" si="7"/>
        <v>0</v>
      </c>
      <c r="BI303" s="218">
        <f t="shared" si="8"/>
        <v>0</v>
      </c>
      <c r="BJ303" s="18" t="s">
        <v>185</v>
      </c>
      <c r="BK303" s="218">
        <f t="shared" si="9"/>
        <v>0</v>
      </c>
      <c r="BL303" s="18" t="s">
        <v>263</v>
      </c>
      <c r="BM303" s="217" t="s">
        <v>493</v>
      </c>
    </row>
    <row r="304" spans="1:65" s="12" customFormat="1" ht="22.8" customHeight="1">
      <c r="B304" s="189"/>
      <c r="C304" s="190"/>
      <c r="D304" s="191" t="s">
        <v>79</v>
      </c>
      <c r="E304" s="203" t="s">
        <v>494</v>
      </c>
      <c r="F304" s="203" t="s">
        <v>495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SUM(P305:P313)</f>
        <v>0</v>
      </c>
      <c r="Q304" s="197"/>
      <c r="R304" s="198">
        <f>SUM(R305:R313)</f>
        <v>9.6000000000000009E-3</v>
      </c>
      <c r="S304" s="197"/>
      <c r="T304" s="199">
        <f>SUM(T305:T313)</f>
        <v>0</v>
      </c>
      <c r="AR304" s="200" t="s">
        <v>185</v>
      </c>
      <c r="AT304" s="201" t="s">
        <v>79</v>
      </c>
      <c r="AU304" s="201" t="s">
        <v>88</v>
      </c>
      <c r="AY304" s="200" t="s">
        <v>177</v>
      </c>
      <c r="BK304" s="202">
        <f>SUM(BK305:BK313)</f>
        <v>0</v>
      </c>
    </row>
    <row r="305" spans="1:65" s="2" customFormat="1" ht="33" customHeight="1">
      <c r="A305" s="35"/>
      <c r="B305" s="36"/>
      <c r="C305" s="205" t="s">
        <v>496</v>
      </c>
      <c r="D305" s="205" t="s">
        <v>180</v>
      </c>
      <c r="E305" s="206" t="s">
        <v>497</v>
      </c>
      <c r="F305" s="207" t="s">
        <v>498</v>
      </c>
      <c r="G305" s="208" t="s">
        <v>203</v>
      </c>
      <c r="H305" s="209">
        <v>12</v>
      </c>
      <c r="I305" s="210"/>
      <c r="J305" s="211">
        <f>ROUND(I305*H305,2)</f>
        <v>0</v>
      </c>
      <c r="K305" s="212"/>
      <c r="L305" s="40"/>
      <c r="M305" s="213" t="s">
        <v>1</v>
      </c>
      <c r="N305" s="214" t="s">
        <v>46</v>
      </c>
      <c r="O305" s="72"/>
      <c r="P305" s="215">
        <f>O305*H305</f>
        <v>0</v>
      </c>
      <c r="Q305" s="215">
        <v>2.7E-4</v>
      </c>
      <c r="R305" s="215">
        <f>Q305*H305</f>
        <v>3.2399999999999998E-3</v>
      </c>
      <c r="S305" s="215">
        <v>0</v>
      </c>
      <c r="T305" s="21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263</v>
      </c>
      <c r="AT305" s="217" t="s">
        <v>180</v>
      </c>
      <c r="AU305" s="217" t="s">
        <v>185</v>
      </c>
      <c r="AY305" s="18" t="s">
        <v>177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185</v>
      </c>
      <c r="BK305" s="218">
        <f>ROUND(I305*H305,2)</f>
        <v>0</v>
      </c>
      <c r="BL305" s="18" t="s">
        <v>263</v>
      </c>
      <c r="BM305" s="217" t="s">
        <v>499</v>
      </c>
    </row>
    <row r="306" spans="1:65" s="14" customFormat="1" ht="10.199999999999999">
      <c r="B306" s="230"/>
      <c r="C306" s="231"/>
      <c r="D306" s="221" t="s">
        <v>187</v>
      </c>
      <c r="E306" s="232" t="s">
        <v>1</v>
      </c>
      <c r="F306" s="233" t="s">
        <v>120</v>
      </c>
      <c r="G306" s="231"/>
      <c r="H306" s="234">
        <v>12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187</v>
      </c>
      <c r="AU306" s="240" t="s">
        <v>185</v>
      </c>
      <c r="AV306" s="14" t="s">
        <v>185</v>
      </c>
      <c r="AW306" s="14" t="s">
        <v>36</v>
      </c>
      <c r="AX306" s="14" t="s">
        <v>88</v>
      </c>
      <c r="AY306" s="240" t="s">
        <v>177</v>
      </c>
    </row>
    <row r="307" spans="1:65" s="2" customFormat="1" ht="16.5" customHeight="1">
      <c r="A307" s="35"/>
      <c r="B307" s="36"/>
      <c r="C307" s="263" t="s">
        <v>500</v>
      </c>
      <c r="D307" s="263" t="s">
        <v>339</v>
      </c>
      <c r="E307" s="264" t="s">
        <v>501</v>
      </c>
      <c r="F307" s="265" t="s">
        <v>502</v>
      </c>
      <c r="G307" s="266" t="s">
        <v>203</v>
      </c>
      <c r="H307" s="267">
        <v>12</v>
      </c>
      <c r="I307" s="268"/>
      <c r="J307" s="269">
        <f>ROUND(I307*H307,2)</f>
        <v>0</v>
      </c>
      <c r="K307" s="270"/>
      <c r="L307" s="271"/>
      <c r="M307" s="272" t="s">
        <v>1</v>
      </c>
      <c r="N307" s="273" t="s">
        <v>46</v>
      </c>
      <c r="O307" s="72"/>
      <c r="P307" s="215">
        <f>O307*H307</f>
        <v>0</v>
      </c>
      <c r="Q307" s="215">
        <v>1.2999999999999999E-4</v>
      </c>
      <c r="R307" s="215">
        <f>Q307*H307</f>
        <v>1.5599999999999998E-3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360</v>
      </c>
      <c r="AT307" s="217" t="s">
        <v>339</v>
      </c>
      <c r="AU307" s="217" t="s">
        <v>185</v>
      </c>
      <c r="AY307" s="18" t="s">
        <v>177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185</v>
      </c>
      <c r="BK307" s="218">
        <f>ROUND(I307*H307,2)</f>
        <v>0</v>
      </c>
      <c r="BL307" s="18" t="s">
        <v>263</v>
      </c>
      <c r="BM307" s="217" t="s">
        <v>503</v>
      </c>
    </row>
    <row r="308" spans="1:65" s="2" customFormat="1" ht="16.5" customHeight="1">
      <c r="A308" s="35"/>
      <c r="B308" s="36"/>
      <c r="C308" s="205" t="s">
        <v>504</v>
      </c>
      <c r="D308" s="205" t="s">
        <v>180</v>
      </c>
      <c r="E308" s="206" t="s">
        <v>505</v>
      </c>
      <c r="F308" s="207" t="s">
        <v>506</v>
      </c>
      <c r="G308" s="208" t="s">
        <v>192</v>
      </c>
      <c r="H308" s="209">
        <v>4</v>
      </c>
      <c r="I308" s="210"/>
      <c r="J308" s="211">
        <f>ROUND(I308*H308,2)</f>
        <v>0</v>
      </c>
      <c r="K308" s="212"/>
      <c r="L308" s="40"/>
      <c r="M308" s="213" t="s">
        <v>1</v>
      </c>
      <c r="N308" s="214" t="s">
        <v>46</v>
      </c>
      <c r="O308" s="72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263</v>
      </c>
      <c r="AT308" s="217" t="s">
        <v>180</v>
      </c>
      <c r="AU308" s="217" t="s">
        <v>185</v>
      </c>
      <c r="AY308" s="18" t="s">
        <v>177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185</v>
      </c>
      <c r="BK308" s="218">
        <f>ROUND(I308*H308,2)</f>
        <v>0</v>
      </c>
      <c r="BL308" s="18" t="s">
        <v>263</v>
      </c>
      <c r="BM308" s="217" t="s">
        <v>507</v>
      </c>
    </row>
    <row r="309" spans="1:65" s="14" customFormat="1" ht="10.199999999999999">
      <c r="B309" s="230"/>
      <c r="C309" s="231"/>
      <c r="D309" s="221" t="s">
        <v>187</v>
      </c>
      <c r="E309" s="232" t="s">
        <v>1</v>
      </c>
      <c r="F309" s="233" t="s">
        <v>184</v>
      </c>
      <c r="G309" s="231"/>
      <c r="H309" s="234">
        <v>4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187</v>
      </c>
      <c r="AU309" s="240" t="s">
        <v>185</v>
      </c>
      <c r="AV309" s="14" t="s">
        <v>185</v>
      </c>
      <c r="AW309" s="14" t="s">
        <v>36</v>
      </c>
      <c r="AX309" s="14" t="s">
        <v>88</v>
      </c>
      <c r="AY309" s="240" t="s">
        <v>177</v>
      </c>
    </row>
    <row r="310" spans="1:65" s="2" customFormat="1" ht="21.75" customHeight="1">
      <c r="A310" s="35"/>
      <c r="B310" s="36"/>
      <c r="C310" s="205" t="s">
        <v>508</v>
      </c>
      <c r="D310" s="205" t="s">
        <v>180</v>
      </c>
      <c r="E310" s="206" t="s">
        <v>509</v>
      </c>
      <c r="F310" s="207" t="s">
        <v>510</v>
      </c>
      <c r="G310" s="208" t="s">
        <v>203</v>
      </c>
      <c r="H310" s="209">
        <v>12</v>
      </c>
      <c r="I310" s="210"/>
      <c r="J310" s="211">
        <f>ROUND(I310*H310,2)</f>
        <v>0</v>
      </c>
      <c r="K310" s="212"/>
      <c r="L310" s="40"/>
      <c r="M310" s="213" t="s">
        <v>1</v>
      </c>
      <c r="N310" s="214" t="s">
        <v>46</v>
      </c>
      <c r="O310" s="72"/>
      <c r="P310" s="215">
        <f>O310*H310</f>
        <v>0</v>
      </c>
      <c r="Q310" s="215">
        <v>4.0000000000000002E-4</v>
      </c>
      <c r="R310" s="215">
        <f>Q310*H310</f>
        <v>4.8000000000000004E-3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263</v>
      </c>
      <c r="AT310" s="217" t="s">
        <v>180</v>
      </c>
      <c r="AU310" s="217" t="s">
        <v>185</v>
      </c>
      <c r="AY310" s="18" t="s">
        <v>177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185</v>
      </c>
      <c r="BK310" s="218">
        <f>ROUND(I310*H310,2)</f>
        <v>0</v>
      </c>
      <c r="BL310" s="18" t="s">
        <v>263</v>
      </c>
      <c r="BM310" s="217" t="s">
        <v>511</v>
      </c>
    </row>
    <row r="311" spans="1:65" s="14" customFormat="1" ht="10.199999999999999">
      <c r="B311" s="230"/>
      <c r="C311" s="231"/>
      <c r="D311" s="221" t="s">
        <v>187</v>
      </c>
      <c r="E311" s="232" t="s">
        <v>1</v>
      </c>
      <c r="F311" s="233" t="s">
        <v>120</v>
      </c>
      <c r="G311" s="231"/>
      <c r="H311" s="234">
        <v>12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187</v>
      </c>
      <c r="AU311" s="240" t="s">
        <v>185</v>
      </c>
      <c r="AV311" s="14" t="s">
        <v>185</v>
      </c>
      <c r="AW311" s="14" t="s">
        <v>36</v>
      </c>
      <c r="AX311" s="14" t="s">
        <v>88</v>
      </c>
      <c r="AY311" s="240" t="s">
        <v>177</v>
      </c>
    </row>
    <row r="312" spans="1:65" s="2" customFormat="1" ht="21.75" customHeight="1">
      <c r="A312" s="35"/>
      <c r="B312" s="36"/>
      <c r="C312" s="205" t="s">
        <v>512</v>
      </c>
      <c r="D312" s="205" t="s">
        <v>180</v>
      </c>
      <c r="E312" s="206" t="s">
        <v>513</v>
      </c>
      <c r="F312" s="207" t="s">
        <v>514</v>
      </c>
      <c r="G312" s="208" t="s">
        <v>371</v>
      </c>
      <c r="H312" s="209">
        <v>1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46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263</v>
      </c>
      <c r="AT312" s="217" t="s">
        <v>180</v>
      </c>
      <c r="AU312" s="217" t="s">
        <v>185</v>
      </c>
      <c r="AY312" s="18" t="s">
        <v>177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185</v>
      </c>
      <c r="BK312" s="218">
        <f>ROUND(I312*H312,2)</f>
        <v>0</v>
      </c>
      <c r="BL312" s="18" t="s">
        <v>263</v>
      </c>
      <c r="BM312" s="217" t="s">
        <v>515</v>
      </c>
    </row>
    <row r="313" spans="1:65" s="2" customFormat="1" ht="21.75" customHeight="1">
      <c r="A313" s="35"/>
      <c r="B313" s="36"/>
      <c r="C313" s="205" t="s">
        <v>516</v>
      </c>
      <c r="D313" s="205" t="s">
        <v>180</v>
      </c>
      <c r="E313" s="206" t="s">
        <v>517</v>
      </c>
      <c r="F313" s="207" t="s">
        <v>518</v>
      </c>
      <c r="G313" s="208" t="s">
        <v>426</v>
      </c>
      <c r="H313" s="274"/>
      <c r="I313" s="210"/>
      <c r="J313" s="211">
        <f>ROUND(I313*H313,2)</f>
        <v>0</v>
      </c>
      <c r="K313" s="212"/>
      <c r="L313" s="40"/>
      <c r="M313" s="213" t="s">
        <v>1</v>
      </c>
      <c r="N313" s="214" t="s">
        <v>46</v>
      </c>
      <c r="O313" s="72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263</v>
      </c>
      <c r="AT313" s="217" t="s">
        <v>180</v>
      </c>
      <c r="AU313" s="217" t="s">
        <v>185</v>
      </c>
      <c r="AY313" s="18" t="s">
        <v>177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185</v>
      </c>
      <c r="BK313" s="218">
        <f>ROUND(I313*H313,2)</f>
        <v>0</v>
      </c>
      <c r="BL313" s="18" t="s">
        <v>263</v>
      </c>
      <c r="BM313" s="217" t="s">
        <v>519</v>
      </c>
    </row>
    <row r="314" spans="1:65" s="12" customFormat="1" ht="22.8" customHeight="1">
      <c r="B314" s="189"/>
      <c r="C314" s="190"/>
      <c r="D314" s="191" t="s">
        <v>79</v>
      </c>
      <c r="E314" s="203" t="s">
        <v>520</v>
      </c>
      <c r="F314" s="203" t="s">
        <v>521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SUM(P315:P331)</f>
        <v>0</v>
      </c>
      <c r="Q314" s="197"/>
      <c r="R314" s="198">
        <f>SUM(R315:R331)</f>
        <v>7.0089999999999986E-2</v>
      </c>
      <c r="S314" s="197"/>
      <c r="T314" s="199">
        <f>SUM(T315:T331)</f>
        <v>7.1690000000000004E-2</v>
      </c>
      <c r="AR314" s="200" t="s">
        <v>185</v>
      </c>
      <c r="AT314" s="201" t="s">
        <v>79</v>
      </c>
      <c r="AU314" s="201" t="s">
        <v>88</v>
      </c>
      <c r="AY314" s="200" t="s">
        <v>177</v>
      </c>
      <c r="BK314" s="202">
        <f>SUM(BK315:BK331)</f>
        <v>0</v>
      </c>
    </row>
    <row r="315" spans="1:65" s="2" customFormat="1" ht="16.5" customHeight="1">
      <c r="A315" s="35"/>
      <c r="B315" s="36"/>
      <c r="C315" s="205" t="s">
        <v>522</v>
      </c>
      <c r="D315" s="205" t="s">
        <v>180</v>
      </c>
      <c r="E315" s="206" t="s">
        <v>523</v>
      </c>
      <c r="F315" s="207" t="s">
        <v>524</v>
      </c>
      <c r="G315" s="208" t="s">
        <v>525</v>
      </c>
      <c r="H315" s="209">
        <v>1</v>
      </c>
      <c r="I315" s="210"/>
      <c r="J315" s="211">
        <f t="shared" ref="J315:J331" si="10">ROUND(I315*H315,2)</f>
        <v>0</v>
      </c>
      <c r="K315" s="212"/>
      <c r="L315" s="40"/>
      <c r="M315" s="213" t="s">
        <v>1</v>
      </c>
      <c r="N315" s="214" t="s">
        <v>46</v>
      </c>
      <c r="O315" s="72"/>
      <c r="P315" s="215">
        <f t="shared" ref="P315:P331" si="11">O315*H315</f>
        <v>0</v>
      </c>
      <c r="Q315" s="215">
        <v>0</v>
      </c>
      <c r="R315" s="215">
        <f t="shared" ref="R315:R331" si="12">Q315*H315</f>
        <v>0</v>
      </c>
      <c r="S315" s="215">
        <v>1.933E-2</v>
      </c>
      <c r="T315" s="216">
        <f t="shared" ref="T315:T331" si="13">S315*H315</f>
        <v>1.933E-2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263</v>
      </c>
      <c r="AT315" s="217" t="s">
        <v>180</v>
      </c>
      <c r="AU315" s="217" t="s">
        <v>185</v>
      </c>
      <c r="AY315" s="18" t="s">
        <v>177</v>
      </c>
      <c r="BE315" s="218">
        <f t="shared" ref="BE315:BE331" si="14">IF(N315="základní",J315,0)</f>
        <v>0</v>
      </c>
      <c r="BF315" s="218">
        <f t="shared" ref="BF315:BF331" si="15">IF(N315="snížená",J315,0)</f>
        <v>0</v>
      </c>
      <c r="BG315" s="218">
        <f t="shared" ref="BG315:BG331" si="16">IF(N315="zákl. přenesená",J315,0)</f>
        <v>0</v>
      </c>
      <c r="BH315" s="218">
        <f t="shared" ref="BH315:BH331" si="17">IF(N315="sníž. přenesená",J315,0)</f>
        <v>0</v>
      </c>
      <c r="BI315" s="218">
        <f t="shared" ref="BI315:BI331" si="18">IF(N315="nulová",J315,0)</f>
        <v>0</v>
      </c>
      <c r="BJ315" s="18" t="s">
        <v>185</v>
      </c>
      <c r="BK315" s="218">
        <f t="shared" ref="BK315:BK331" si="19">ROUND(I315*H315,2)</f>
        <v>0</v>
      </c>
      <c r="BL315" s="18" t="s">
        <v>263</v>
      </c>
      <c r="BM315" s="217" t="s">
        <v>526</v>
      </c>
    </row>
    <row r="316" spans="1:65" s="2" customFormat="1" ht="16.5" customHeight="1">
      <c r="A316" s="35"/>
      <c r="B316" s="36"/>
      <c r="C316" s="205" t="s">
        <v>527</v>
      </c>
      <c r="D316" s="205" t="s">
        <v>180</v>
      </c>
      <c r="E316" s="206" t="s">
        <v>528</v>
      </c>
      <c r="F316" s="207" t="s">
        <v>529</v>
      </c>
      <c r="G316" s="208" t="s">
        <v>192</v>
      </c>
      <c r="H316" s="209">
        <v>1</v>
      </c>
      <c r="I316" s="210"/>
      <c r="J316" s="211">
        <f t="shared" si="10"/>
        <v>0</v>
      </c>
      <c r="K316" s="212"/>
      <c r="L316" s="40"/>
      <c r="M316" s="213" t="s">
        <v>1</v>
      </c>
      <c r="N316" s="214" t="s">
        <v>46</v>
      </c>
      <c r="O316" s="72"/>
      <c r="P316" s="215">
        <f t="shared" si="11"/>
        <v>0</v>
      </c>
      <c r="Q316" s="215">
        <v>2.4199999999999998E-3</v>
      </c>
      <c r="R316" s="215">
        <f t="shared" si="12"/>
        <v>2.4199999999999998E-3</v>
      </c>
      <c r="S316" s="215">
        <v>0</v>
      </c>
      <c r="T316" s="216">
        <f t="shared" si="1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263</v>
      </c>
      <c r="AT316" s="217" t="s">
        <v>180</v>
      </c>
      <c r="AU316" s="217" t="s">
        <v>185</v>
      </c>
      <c r="AY316" s="18" t="s">
        <v>177</v>
      </c>
      <c r="BE316" s="218">
        <f t="shared" si="14"/>
        <v>0</v>
      </c>
      <c r="BF316" s="218">
        <f t="shared" si="15"/>
        <v>0</v>
      </c>
      <c r="BG316" s="218">
        <f t="shared" si="16"/>
        <v>0</v>
      </c>
      <c r="BH316" s="218">
        <f t="shared" si="17"/>
        <v>0</v>
      </c>
      <c r="BI316" s="218">
        <f t="shared" si="18"/>
        <v>0</v>
      </c>
      <c r="BJ316" s="18" t="s">
        <v>185</v>
      </c>
      <c r="BK316" s="218">
        <f t="shared" si="19"/>
        <v>0</v>
      </c>
      <c r="BL316" s="18" t="s">
        <v>263</v>
      </c>
      <c r="BM316" s="217" t="s">
        <v>530</v>
      </c>
    </row>
    <row r="317" spans="1:65" s="2" customFormat="1" ht="21.75" customHeight="1">
      <c r="A317" s="35"/>
      <c r="B317" s="36"/>
      <c r="C317" s="263" t="s">
        <v>531</v>
      </c>
      <c r="D317" s="263" t="s">
        <v>339</v>
      </c>
      <c r="E317" s="264" t="s">
        <v>532</v>
      </c>
      <c r="F317" s="265" t="s">
        <v>533</v>
      </c>
      <c r="G317" s="266" t="s">
        <v>192</v>
      </c>
      <c r="H317" s="267">
        <v>1</v>
      </c>
      <c r="I317" s="268"/>
      <c r="J317" s="269">
        <f t="shared" si="10"/>
        <v>0</v>
      </c>
      <c r="K317" s="270"/>
      <c r="L317" s="271"/>
      <c r="M317" s="272" t="s">
        <v>1</v>
      </c>
      <c r="N317" s="273" t="s">
        <v>46</v>
      </c>
      <c r="O317" s="72"/>
      <c r="P317" s="215">
        <f t="shared" si="11"/>
        <v>0</v>
      </c>
      <c r="Q317" s="215">
        <v>1.4500000000000001E-2</v>
      </c>
      <c r="R317" s="215">
        <f t="shared" si="12"/>
        <v>1.4500000000000001E-2</v>
      </c>
      <c r="S317" s="215">
        <v>0</v>
      </c>
      <c r="T317" s="216">
        <f t="shared" si="1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360</v>
      </c>
      <c r="AT317" s="217" t="s">
        <v>339</v>
      </c>
      <c r="AU317" s="217" t="s">
        <v>185</v>
      </c>
      <c r="AY317" s="18" t="s">
        <v>177</v>
      </c>
      <c r="BE317" s="218">
        <f t="shared" si="14"/>
        <v>0</v>
      </c>
      <c r="BF317" s="218">
        <f t="shared" si="15"/>
        <v>0</v>
      </c>
      <c r="BG317" s="218">
        <f t="shared" si="16"/>
        <v>0</v>
      </c>
      <c r="BH317" s="218">
        <f t="shared" si="17"/>
        <v>0</v>
      </c>
      <c r="BI317" s="218">
        <f t="shared" si="18"/>
        <v>0</v>
      </c>
      <c r="BJ317" s="18" t="s">
        <v>185</v>
      </c>
      <c r="BK317" s="218">
        <f t="shared" si="19"/>
        <v>0</v>
      </c>
      <c r="BL317" s="18" t="s">
        <v>263</v>
      </c>
      <c r="BM317" s="217" t="s">
        <v>534</v>
      </c>
    </row>
    <row r="318" spans="1:65" s="2" customFormat="1" ht="21.75" customHeight="1">
      <c r="A318" s="35"/>
      <c r="B318" s="36"/>
      <c r="C318" s="263" t="s">
        <v>535</v>
      </c>
      <c r="D318" s="263" t="s">
        <v>339</v>
      </c>
      <c r="E318" s="264" t="s">
        <v>536</v>
      </c>
      <c r="F318" s="265" t="s">
        <v>1039</v>
      </c>
      <c r="G318" s="266" t="s">
        <v>192</v>
      </c>
      <c r="H318" s="267">
        <v>1</v>
      </c>
      <c r="I318" s="268"/>
      <c r="J318" s="269">
        <f t="shared" si="10"/>
        <v>0</v>
      </c>
      <c r="K318" s="270"/>
      <c r="L318" s="271"/>
      <c r="M318" s="272" t="s">
        <v>1</v>
      </c>
      <c r="N318" s="273" t="s">
        <v>46</v>
      </c>
      <c r="O318" s="72"/>
      <c r="P318" s="215">
        <f t="shared" si="11"/>
        <v>0</v>
      </c>
      <c r="Q318" s="215">
        <v>1.2999999999999999E-3</v>
      </c>
      <c r="R318" s="215">
        <f t="shared" si="12"/>
        <v>1.2999999999999999E-3</v>
      </c>
      <c r="S318" s="215">
        <v>0</v>
      </c>
      <c r="T318" s="216">
        <f t="shared" si="1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360</v>
      </c>
      <c r="AT318" s="217" t="s">
        <v>339</v>
      </c>
      <c r="AU318" s="217" t="s">
        <v>185</v>
      </c>
      <c r="AY318" s="18" t="s">
        <v>177</v>
      </c>
      <c r="BE318" s="218">
        <f t="shared" si="14"/>
        <v>0</v>
      </c>
      <c r="BF318" s="218">
        <f t="shared" si="15"/>
        <v>0</v>
      </c>
      <c r="BG318" s="218">
        <f t="shared" si="16"/>
        <v>0</v>
      </c>
      <c r="BH318" s="218">
        <f t="shared" si="17"/>
        <v>0</v>
      </c>
      <c r="BI318" s="218">
        <f t="shared" si="18"/>
        <v>0</v>
      </c>
      <c r="BJ318" s="18" t="s">
        <v>185</v>
      </c>
      <c r="BK318" s="218">
        <f t="shared" si="19"/>
        <v>0</v>
      </c>
      <c r="BL318" s="18" t="s">
        <v>263</v>
      </c>
      <c r="BM318" s="217" t="s">
        <v>538</v>
      </c>
    </row>
    <row r="319" spans="1:65" s="2" customFormat="1" ht="16.5" customHeight="1">
      <c r="A319" s="35"/>
      <c r="B319" s="36"/>
      <c r="C319" s="263" t="s">
        <v>539</v>
      </c>
      <c r="D319" s="263" t="s">
        <v>339</v>
      </c>
      <c r="E319" s="264" t="s">
        <v>540</v>
      </c>
      <c r="F319" s="265" t="s">
        <v>541</v>
      </c>
      <c r="G319" s="266" t="s">
        <v>192</v>
      </c>
      <c r="H319" s="267">
        <v>1</v>
      </c>
      <c r="I319" s="268"/>
      <c r="J319" s="269">
        <f t="shared" si="10"/>
        <v>0</v>
      </c>
      <c r="K319" s="270"/>
      <c r="L319" s="271"/>
      <c r="M319" s="272" t="s">
        <v>1</v>
      </c>
      <c r="N319" s="273" t="s">
        <v>46</v>
      </c>
      <c r="O319" s="72"/>
      <c r="P319" s="215">
        <f t="shared" si="11"/>
        <v>0</v>
      </c>
      <c r="Q319" s="215">
        <v>1.2999999999999999E-3</v>
      </c>
      <c r="R319" s="215">
        <f t="shared" si="12"/>
        <v>1.2999999999999999E-3</v>
      </c>
      <c r="S319" s="215">
        <v>0</v>
      </c>
      <c r="T319" s="216">
        <f t="shared" si="1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360</v>
      </c>
      <c r="AT319" s="217" t="s">
        <v>339</v>
      </c>
      <c r="AU319" s="217" t="s">
        <v>185</v>
      </c>
      <c r="AY319" s="18" t="s">
        <v>177</v>
      </c>
      <c r="BE319" s="218">
        <f t="shared" si="14"/>
        <v>0</v>
      </c>
      <c r="BF319" s="218">
        <f t="shared" si="15"/>
        <v>0</v>
      </c>
      <c r="BG319" s="218">
        <f t="shared" si="16"/>
        <v>0</v>
      </c>
      <c r="BH319" s="218">
        <f t="shared" si="17"/>
        <v>0</v>
      </c>
      <c r="BI319" s="218">
        <f t="shared" si="18"/>
        <v>0</v>
      </c>
      <c r="BJ319" s="18" t="s">
        <v>185</v>
      </c>
      <c r="BK319" s="218">
        <f t="shared" si="19"/>
        <v>0</v>
      </c>
      <c r="BL319" s="18" t="s">
        <v>263</v>
      </c>
      <c r="BM319" s="217" t="s">
        <v>542</v>
      </c>
    </row>
    <row r="320" spans="1:65" s="2" customFormat="1" ht="16.5" customHeight="1">
      <c r="A320" s="35"/>
      <c r="B320" s="36"/>
      <c r="C320" s="205" t="s">
        <v>543</v>
      </c>
      <c r="D320" s="205" t="s">
        <v>180</v>
      </c>
      <c r="E320" s="206" t="s">
        <v>544</v>
      </c>
      <c r="F320" s="207" t="s">
        <v>545</v>
      </c>
      <c r="G320" s="208" t="s">
        <v>525</v>
      </c>
      <c r="H320" s="209">
        <v>1</v>
      </c>
      <c r="I320" s="210"/>
      <c r="J320" s="211">
        <f t="shared" si="10"/>
        <v>0</v>
      </c>
      <c r="K320" s="212"/>
      <c r="L320" s="40"/>
      <c r="M320" s="213" t="s">
        <v>1</v>
      </c>
      <c r="N320" s="214" t="s">
        <v>46</v>
      </c>
      <c r="O320" s="72"/>
      <c r="P320" s="215">
        <f t="shared" si="11"/>
        <v>0</v>
      </c>
      <c r="Q320" s="215">
        <v>0</v>
      </c>
      <c r="R320" s="215">
        <f t="shared" si="12"/>
        <v>0</v>
      </c>
      <c r="S320" s="215">
        <v>1.9460000000000002E-2</v>
      </c>
      <c r="T320" s="216">
        <f t="shared" si="13"/>
        <v>1.9460000000000002E-2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263</v>
      </c>
      <c r="AT320" s="217" t="s">
        <v>180</v>
      </c>
      <c r="AU320" s="217" t="s">
        <v>185</v>
      </c>
      <c r="AY320" s="18" t="s">
        <v>177</v>
      </c>
      <c r="BE320" s="218">
        <f t="shared" si="14"/>
        <v>0</v>
      </c>
      <c r="BF320" s="218">
        <f t="shared" si="15"/>
        <v>0</v>
      </c>
      <c r="BG320" s="218">
        <f t="shared" si="16"/>
        <v>0</v>
      </c>
      <c r="BH320" s="218">
        <f t="shared" si="17"/>
        <v>0</v>
      </c>
      <c r="BI320" s="218">
        <f t="shared" si="18"/>
        <v>0</v>
      </c>
      <c r="BJ320" s="18" t="s">
        <v>185</v>
      </c>
      <c r="BK320" s="218">
        <f t="shared" si="19"/>
        <v>0</v>
      </c>
      <c r="BL320" s="18" t="s">
        <v>263</v>
      </c>
      <c r="BM320" s="217" t="s">
        <v>546</v>
      </c>
    </row>
    <row r="321" spans="1:65" s="2" customFormat="1" ht="21.75" customHeight="1">
      <c r="A321" s="35"/>
      <c r="B321" s="36"/>
      <c r="C321" s="205" t="s">
        <v>547</v>
      </c>
      <c r="D321" s="205" t="s">
        <v>180</v>
      </c>
      <c r="E321" s="206" t="s">
        <v>548</v>
      </c>
      <c r="F321" s="207" t="s">
        <v>549</v>
      </c>
      <c r="G321" s="208" t="s">
        <v>525</v>
      </c>
      <c r="H321" s="209">
        <v>1</v>
      </c>
      <c r="I321" s="210"/>
      <c r="J321" s="211">
        <f t="shared" si="10"/>
        <v>0</v>
      </c>
      <c r="K321" s="212"/>
      <c r="L321" s="40"/>
      <c r="M321" s="213" t="s">
        <v>1</v>
      </c>
      <c r="N321" s="214" t="s">
        <v>46</v>
      </c>
      <c r="O321" s="72"/>
      <c r="P321" s="215">
        <f t="shared" si="11"/>
        <v>0</v>
      </c>
      <c r="Q321" s="215">
        <v>1.0749999999999999E-2</v>
      </c>
      <c r="R321" s="215">
        <f t="shared" si="12"/>
        <v>1.0749999999999999E-2</v>
      </c>
      <c r="S321" s="215">
        <v>0</v>
      </c>
      <c r="T321" s="216">
        <f t="shared" si="1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263</v>
      </c>
      <c r="AT321" s="217" t="s">
        <v>180</v>
      </c>
      <c r="AU321" s="217" t="s">
        <v>185</v>
      </c>
      <c r="AY321" s="18" t="s">
        <v>177</v>
      </c>
      <c r="BE321" s="218">
        <f t="shared" si="14"/>
        <v>0</v>
      </c>
      <c r="BF321" s="218">
        <f t="shared" si="15"/>
        <v>0</v>
      </c>
      <c r="BG321" s="218">
        <f t="shared" si="16"/>
        <v>0</v>
      </c>
      <c r="BH321" s="218">
        <f t="shared" si="17"/>
        <v>0</v>
      </c>
      <c r="BI321" s="218">
        <f t="shared" si="18"/>
        <v>0</v>
      </c>
      <c r="BJ321" s="18" t="s">
        <v>185</v>
      </c>
      <c r="BK321" s="218">
        <f t="shared" si="19"/>
        <v>0</v>
      </c>
      <c r="BL321" s="18" t="s">
        <v>263</v>
      </c>
      <c r="BM321" s="217" t="s">
        <v>550</v>
      </c>
    </row>
    <row r="322" spans="1:65" s="2" customFormat="1" ht="21.75" customHeight="1">
      <c r="A322" s="35"/>
      <c r="B322" s="36"/>
      <c r="C322" s="205" t="s">
        <v>551</v>
      </c>
      <c r="D322" s="205" t="s">
        <v>180</v>
      </c>
      <c r="E322" s="206" t="s">
        <v>552</v>
      </c>
      <c r="F322" s="207" t="s">
        <v>553</v>
      </c>
      <c r="G322" s="208" t="s">
        <v>525</v>
      </c>
      <c r="H322" s="209">
        <v>1</v>
      </c>
      <c r="I322" s="210"/>
      <c r="J322" s="211">
        <f t="shared" si="10"/>
        <v>0</v>
      </c>
      <c r="K322" s="212"/>
      <c r="L322" s="40"/>
      <c r="M322" s="213" t="s">
        <v>1</v>
      </c>
      <c r="N322" s="214" t="s">
        <v>46</v>
      </c>
      <c r="O322" s="72"/>
      <c r="P322" s="215">
        <f t="shared" si="11"/>
        <v>0</v>
      </c>
      <c r="Q322" s="215">
        <v>1.8790000000000001E-2</v>
      </c>
      <c r="R322" s="215">
        <f t="shared" si="12"/>
        <v>1.8790000000000001E-2</v>
      </c>
      <c r="S322" s="215">
        <v>0</v>
      </c>
      <c r="T322" s="216">
        <f t="shared" si="1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263</v>
      </c>
      <c r="AT322" s="217" t="s">
        <v>180</v>
      </c>
      <c r="AU322" s="217" t="s">
        <v>185</v>
      </c>
      <c r="AY322" s="18" t="s">
        <v>177</v>
      </c>
      <c r="BE322" s="218">
        <f t="shared" si="14"/>
        <v>0</v>
      </c>
      <c r="BF322" s="218">
        <f t="shared" si="15"/>
        <v>0</v>
      </c>
      <c r="BG322" s="218">
        <f t="shared" si="16"/>
        <v>0</v>
      </c>
      <c r="BH322" s="218">
        <f t="shared" si="17"/>
        <v>0</v>
      </c>
      <c r="BI322" s="218">
        <f t="shared" si="18"/>
        <v>0</v>
      </c>
      <c r="BJ322" s="18" t="s">
        <v>185</v>
      </c>
      <c r="BK322" s="218">
        <f t="shared" si="19"/>
        <v>0</v>
      </c>
      <c r="BL322" s="18" t="s">
        <v>263</v>
      </c>
      <c r="BM322" s="217" t="s">
        <v>554</v>
      </c>
    </row>
    <row r="323" spans="1:65" s="2" customFormat="1" ht="21.75" customHeight="1">
      <c r="A323" s="35"/>
      <c r="B323" s="36"/>
      <c r="C323" s="263" t="s">
        <v>555</v>
      </c>
      <c r="D323" s="263" t="s">
        <v>339</v>
      </c>
      <c r="E323" s="264" t="s">
        <v>556</v>
      </c>
      <c r="F323" s="265" t="s">
        <v>557</v>
      </c>
      <c r="G323" s="266" t="s">
        <v>192</v>
      </c>
      <c r="H323" s="267">
        <v>1</v>
      </c>
      <c r="I323" s="268"/>
      <c r="J323" s="269">
        <f t="shared" si="10"/>
        <v>0</v>
      </c>
      <c r="K323" s="270"/>
      <c r="L323" s="271"/>
      <c r="M323" s="272" t="s">
        <v>1</v>
      </c>
      <c r="N323" s="273" t="s">
        <v>46</v>
      </c>
      <c r="O323" s="72"/>
      <c r="P323" s="215">
        <f t="shared" si="11"/>
        <v>0</v>
      </c>
      <c r="Q323" s="215">
        <v>1.2999999999999999E-2</v>
      </c>
      <c r="R323" s="215">
        <f t="shared" si="12"/>
        <v>1.2999999999999999E-2</v>
      </c>
      <c r="S323" s="215">
        <v>0</v>
      </c>
      <c r="T323" s="216">
        <f t="shared" si="1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360</v>
      </c>
      <c r="AT323" s="217" t="s">
        <v>339</v>
      </c>
      <c r="AU323" s="217" t="s">
        <v>185</v>
      </c>
      <c r="AY323" s="18" t="s">
        <v>177</v>
      </c>
      <c r="BE323" s="218">
        <f t="shared" si="14"/>
        <v>0</v>
      </c>
      <c r="BF323" s="218">
        <f t="shared" si="15"/>
        <v>0</v>
      </c>
      <c r="BG323" s="218">
        <f t="shared" si="16"/>
        <v>0</v>
      </c>
      <c r="BH323" s="218">
        <f t="shared" si="17"/>
        <v>0</v>
      </c>
      <c r="BI323" s="218">
        <f t="shared" si="18"/>
        <v>0</v>
      </c>
      <c r="BJ323" s="18" t="s">
        <v>185</v>
      </c>
      <c r="BK323" s="218">
        <f t="shared" si="19"/>
        <v>0</v>
      </c>
      <c r="BL323" s="18" t="s">
        <v>263</v>
      </c>
      <c r="BM323" s="217" t="s">
        <v>558</v>
      </c>
    </row>
    <row r="324" spans="1:65" s="2" customFormat="1" ht="16.5" customHeight="1">
      <c r="A324" s="35"/>
      <c r="B324" s="36"/>
      <c r="C324" s="205" t="s">
        <v>559</v>
      </c>
      <c r="D324" s="205" t="s">
        <v>180</v>
      </c>
      <c r="E324" s="206" t="s">
        <v>560</v>
      </c>
      <c r="F324" s="207" t="s">
        <v>561</v>
      </c>
      <c r="G324" s="208" t="s">
        <v>525</v>
      </c>
      <c r="H324" s="209">
        <v>1</v>
      </c>
      <c r="I324" s="210"/>
      <c r="J324" s="211">
        <f t="shared" si="10"/>
        <v>0</v>
      </c>
      <c r="K324" s="212"/>
      <c r="L324" s="40"/>
      <c r="M324" s="213" t="s">
        <v>1</v>
      </c>
      <c r="N324" s="214" t="s">
        <v>46</v>
      </c>
      <c r="O324" s="72"/>
      <c r="P324" s="215">
        <f t="shared" si="11"/>
        <v>0</v>
      </c>
      <c r="Q324" s="215">
        <v>0</v>
      </c>
      <c r="R324" s="215">
        <f t="shared" si="12"/>
        <v>0</v>
      </c>
      <c r="S324" s="215">
        <v>3.2899999999999999E-2</v>
      </c>
      <c r="T324" s="216">
        <f t="shared" si="13"/>
        <v>3.2899999999999999E-2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263</v>
      </c>
      <c r="AT324" s="217" t="s">
        <v>180</v>
      </c>
      <c r="AU324" s="217" t="s">
        <v>185</v>
      </c>
      <c r="AY324" s="18" t="s">
        <v>177</v>
      </c>
      <c r="BE324" s="218">
        <f t="shared" si="14"/>
        <v>0</v>
      </c>
      <c r="BF324" s="218">
        <f t="shared" si="15"/>
        <v>0</v>
      </c>
      <c r="BG324" s="218">
        <f t="shared" si="16"/>
        <v>0</v>
      </c>
      <c r="BH324" s="218">
        <f t="shared" si="17"/>
        <v>0</v>
      </c>
      <c r="BI324" s="218">
        <f t="shared" si="18"/>
        <v>0</v>
      </c>
      <c r="BJ324" s="18" t="s">
        <v>185</v>
      </c>
      <c r="BK324" s="218">
        <f t="shared" si="19"/>
        <v>0</v>
      </c>
      <c r="BL324" s="18" t="s">
        <v>263</v>
      </c>
      <c r="BM324" s="217" t="s">
        <v>562</v>
      </c>
    </row>
    <row r="325" spans="1:65" s="2" customFormat="1" ht="21.75" customHeight="1">
      <c r="A325" s="35"/>
      <c r="B325" s="36"/>
      <c r="C325" s="205" t="s">
        <v>563</v>
      </c>
      <c r="D325" s="205" t="s">
        <v>180</v>
      </c>
      <c r="E325" s="206" t="s">
        <v>564</v>
      </c>
      <c r="F325" s="207" t="s">
        <v>565</v>
      </c>
      <c r="G325" s="208" t="s">
        <v>525</v>
      </c>
      <c r="H325" s="209">
        <v>1</v>
      </c>
      <c r="I325" s="210"/>
      <c r="J325" s="211">
        <f t="shared" si="10"/>
        <v>0</v>
      </c>
      <c r="K325" s="212"/>
      <c r="L325" s="40"/>
      <c r="M325" s="213" t="s">
        <v>1</v>
      </c>
      <c r="N325" s="214" t="s">
        <v>46</v>
      </c>
      <c r="O325" s="72"/>
      <c r="P325" s="215">
        <f t="shared" si="11"/>
        <v>0</v>
      </c>
      <c r="Q325" s="215">
        <v>1.1000000000000001E-3</v>
      </c>
      <c r="R325" s="215">
        <f t="shared" si="12"/>
        <v>1.1000000000000001E-3</v>
      </c>
      <c r="S325" s="215">
        <v>0</v>
      </c>
      <c r="T325" s="216">
        <f t="shared" si="1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263</v>
      </c>
      <c r="AT325" s="217" t="s">
        <v>180</v>
      </c>
      <c r="AU325" s="217" t="s">
        <v>185</v>
      </c>
      <c r="AY325" s="18" t="s">
        <v>177</v>
      </c>
      <c r="BE325" s="218">
        <f t="shared" si="14"/>
        <v>0</v>
      </c>
      <c r="BF325" s="218">
        <f t="shared" si="15"/>
        <v>0</v>
      </c>
      <c r="BG325" s="218">
        <f t="shared" si="16"/>
        <v>0</v>
      </c>
      <c r="BH325" s="218">
        <f t="shared" si="17"/>
        <v>0</v>
      </c>
      <c r="BI325" s="218">
        <f t="shared" si="18"/>
        <v>0</v>
      </c>
      <c r="BJ325" s="18" t="s">
        <v>185</v>
      </c>
      <c r="BK325" s="218">
        <f t="shared" si="19"/>
        <v>0</v>
      </c>
      <c r="BL325" s="18" t="s">
        <v>263</v>
      </c>
      <c r="BM325" s="217" t="s">
        <v>566</v>
      </c>
    </row>
    <row r="326" spans="1:65" s="2" customFormat="1" ht="21.75" customHeight="1">
      <c r="A326" s="35"/>
      <c r="B326" s="36"/>
      <c r="C326" s="205" t="s">
        <v>567</v>
      </c>
      <c r="D326" s="205" t="s">
        <v>180</v>
      </c>
      <c r="E326" s="206" t="s">
        <v>568</v>
      </c>
      <c r="F326" s="207" t="s">
        <v>569</v>
      </c>
      <c r="G326" s="208" t="s">
        <v>525</v>
      </c>
      <c r="H326" s="209">
        <v>3</v>
      </c>
      <c r="I326" s="210"/>
      <c r="J326" s="211">
        <f t="shared" si="10"/>
        <v>0</v>
      </c>
      <c r="K326" s="212"/>
      <c r="L326" s="40"/>
      <c r="M326" s="213" t="s">
        <v>1</v>
      </c>
      <c r="N326" s="214" t="s">
        <v>46</v>
      </c>
      <c r="O326" s="72"/>
      <c r="P326" s="215">
        <f t="shared" si="11"/>
        <v>0</v>
      </c>
      <c r="Q326" s="215">
        <v>8.0000000000000004E-4</v>
      </c>
      <c r="R326" s="215">
        <f t="shared" si="12"/>
        <v>2.4000000000000002E-3</v>
      </c>
      <c r="S326" s="215">
        <v>0</v>
      </c>
      <c r="T326" s="216">
        <f t="shared" si="1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263</v>
      </c>
      <c r="AT326" s="217" t="s">
        <v>180</v>
      </c>
      <c r="AU326" s="217" t="s">
        <v>185</v>
      </c>
      <c r="AY326" s="18" t="s">
        <v>177</v>
      </c>
      <c r="BE326" s="218">
        <f t="shared" si="14"/>
        <v>0</v>
      </c>
      <c r="BF326" s="218">
        <f t="shared" si="15"/>
        <v>0</v>
      </c>
      <c r="BG326" s="218">
        <f t="shared" si="16"/>
        <v>0</v>
      </c>
      <c r="BH326" s="218">
        <f t="shared" si="17"/>
        <v>0</v>
      </c>
      <c r="BI326" s="218">
        <f t="shared" si="18"/>
        <v>0</v>
      </c>
      <c r="BJ326" s="18" t="s">
        <v>185</v>
      </c>
      <c r="BK326" s="218">
        <f t="shared" si="19"/>
        <v>0</v>
      </c>
      <c r="BL326" s="18" t="s">
        <v>263</v>
      </c>
      <c r="BM326" s="217" t="s">
        <v>570</v>
      </c>
    </row>
    <row r="327" spans="1:65" s="2" customFormat="1" ht="21.75" customHeight="1">
      <c r="A327" s="35"/>
      <c r="B327" s="36"/>
      <c r="C327" s="205" t="s">
        <v>571</v>
      </c>
      <c r="D327" s="205" t="s">
        <v>180</v>
      </c>
      <c r="E327" s="206" t="s">
        <v>572</v>
      </c>
      <c r="F327" s="207" t="s">
        <v>573</v>
      </c>
      <c r="G327" s="208" t="s">
        <v>525</v>
      </c>
      <c r="H327" s="209">
        <v>1</v>
      </c>
      <c r="I327" s="210"/>
      <c r="J327" s="211">
        <f t="shared" si="10"/>
        <v>0</v>
      </c>
      <c r="K327" s="212"/>
      <c r="L327" s="40"/>
      <c r="M327" s="213" t="s">
        <v>1</v>
      </c>
      <c r="N327" s="214" t="s">
        <v>46</v>
      </c>
      <c r="O327" s="72"/>
      <c r="P327" s="215">
        <f t="shared" si="11"/>
        <v>0</v>
      </c>
      <c r="Q327" s="215">
        <v>8.4999999999999995E-4</v>
      </c>
      <c r="R327" s="215">
        <f t="shared" si="12"/>
        <v>8.4999999999999995E-4</v>
      </c>
      <c r="S327" s="215">
        <v>0</v>
      </c>
      <c r="T327" s="216">
        <f t="shared" si="1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263</v>
      </c>
      <c r="AT327" s="217" t="s">
        <v>180</v>
      </c>
      <c r="AU327" s="217" t="s">
        <v>185</v>
      </c>
      <c r="AY327" s="18" t="s">
        <v>177</v>
      </c>
      <c r="BE327" s="218">
        <f t="shared" si="14"/>
        <v>0</v>
      </c>
      <c r="BF327" s="218">
        <f t="shared" si="15"/>
        <v>0</v>
      </c>
      <c r="BG327" s="218">
        <f t="shared" si="16"/>
        <v>0</v>
      </c>
      <c r="BH327" s="218">
        <f t="shared" si="17"/>
        <v>0</v>
      </c>
      <c r="BI327" s="218">
        <f t="shared" si="18"/>
        <v>0</v>
      </c>
      <c r="BJ327" s="18" t="s">
        <v>185</v>
      </c>
      <c r="BK327" s="218">
        <f t="shared" si="19"/>
        <v>0</v>
      </c>
      <c r="BL327" s="18" t="s">
        <v>263</v>
      </c>
      <c r="BM327" s="217" t="s">
        <v>574</v>
      </c>
    </row>
    <row r="328" spans="1:65" s="2" customFormat="1" ht="16.5" customHeight="1">
      <c r="A328" s="35"/>
      <c r="B328" s="36"/>
      <c r="C328" s="205" t="s">
        <v>575</v>
      </c>
      <c r="D328" s="205" t="s">
        <v>180</v>
      </c>
      <c r="E328" s="206" t="s">
        <v>576</v>
      </c>
      <c r="F328" s="207" t="s">
        <v>577</v>
      </c>
      <c r="G328" s="208" t="s">
        <v>192</v>
      </c>
      <c r="H328" s="209">
        <v>1</v>
      </c>
      <c r="I328" s="210"/>
      <c r="J328" s="211">
        <f t="shared" si="10"/>
        <v>0</v>
      </c>
      <c r="K328" s="212"/>
      <c r="L328" s="40"/>
      <c r="M328" s="213" t="s">
        <v>1</v>
      </c>
      <c r="N328" s="214" t="s">
        <v>46</v>
      </c>
      <c r="O328" s="72"/>
      <c r="P328" s="215">
        <f t="shared" si="11"/>
        <v>0</v>
      </c>
      <c r="Q328" s="215">
        <v>0</v>
      </c>
      <c r="R328" s="215">
        <f t="shared" si="12"/>
        <v>0</v>
      </c>
      <c r="S328" s="215">
        <v>0</v>
      </c>
      <c r="T328" s="216">
        <f t="shared" si="1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263</v>
      </c>
      <c r="AT328" s="217" t="s">
        <v>180</v>
      </c>
      <c r="AU328" s="217" t="s">
        <v>185</v>
      </c>
      <c r="AY328" s="18" t="s">
        <v>177</v>
      </c>
      <c r="BE328" s="218">
        <f t="shared" si="14"/>
        <v>0</v>
      </c>
      <c r="BF328" s="218">
        <f t="shared" si="15"/>
        <v>0</v>
      </c>
      <c r="BG328" s="218">
        <f t="shared" si="16"/>
        <v>0</v>
      </c>
      <c r="BH328" s="218">
        <f t="shared" si="17"/>
        <v>0</v>
      </c>
      <c r="BI328" s="218">
        <f t="shared" si="18"/>
        <v>0</v>
      </c>
      <c r="BJ328" s="18" t="s">
        <v>185</v>
      </c>
      <c r="BK328" s="218">
        <f t="shared" si="19"/>
        <v>0</v>
      </c>
      <c r="BL328" s="18" t="s">
        <v>263</v>
      </c>
      <c r="BM328" s="217" t="s">
        <v>578</v>
      </c>
    </row>
    <row r="329" spans="1:65" s="2" customFormat="1" ht="16.5" customHeight="1">
      <c r="A329" s="35"/>
      <c r="B329" s="36"/>
      <c r="C329" s="205" t="s">
        <v>579</v>
      </c>
      <c r="D329" s="205" t="s">
        <v>180</v>
      </c>
      <c r="E329" s="206" t="s">
        <v>580</v>
      </c>
      <c r="F329" s="207" t="s">
        <v>581</v>
      </c>
      <c r="G329" s="208" t="s">
        <v>525</v>
      </c>
      <c r="H329" s="209">
        <v>1</v>
      </c>
      <c r="I329" s="210"/>
      <c r="J329" s="211">
        <f t="shared" si="10"/>
        <v>0</v>
      </c>
      <c r="K329" s="212"/>
      <c r="L329" s="40"/>
      <c r="M329" s="213" t="s">
        <v>1</v>
      </c>
      <c r="N329" s="214" t="s">
        <v>46</v>
      </c>
      <c r="O329" s="72"/>
      <c r="P329" s="215">
        <f t="shared" si="11"/>
        <v>0</v>
      </c>
      <c r="Q329" s="215">
        <v>1.8400000000000001E-3</v>
      </c>
      <c r="R329" s="215">
        <f t="shared" si="12"/>
        <v>1.8400000000000001E-3</v>
      </c>
      <c r="S329" s="215">
        <v>0</v>
      </c>
      <c r="T329" s="216">
        <f t="shared" si="1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263</v>
      </c>
      <c r="AT329" s="217" t="s">
        <v>180</v>
      </c>
      <c r="AU329" s="217" t="s">
        <v>185</v>
      </c>
      <c r="AY329" s="18" t="s">
        <v>177</v>
      </c>
      <c r="BE329" s="218">
        <f t="shared" si="14"/>
        <v>0</v>
      </c>
      <c r="BF329" s="218">
        <f t="shared" si="15"/>
        <v>0</v>
      </c>
      <c r="BG329" s="218">
        <f t="shared" si="16"/>
        <v>0</v>
      </c>
      <c r="BH329" s="218">
        <f t="shared" si="17"/>
        <v>0</v>
      </c>
      <c r="BI329" s="218">
        <f t="shared" si="18"/>
        <v>0</v>
      </c>
      <c r="BJ329" s="18" t="s">
        <v>185</v>
      </c>
      <c r="BK329" s="218">
        <f t="shared" si="19"/>
        <v>0</v>
      </c>
      <c r="BL329" s="18" t="s">
        <v>263</v>
      </c>
      <c r="BM329" s="217" t="s">
        <v>582</v>
      </c>
    </row>
    <row r="330" spans="1:65" s="2" customFormat="1" ht="21.75" customHeight="1">
      <c r="A330" s="35"/>
      <c r="B330" s="36"/>
      <c r="C330" s="205" t="s">
        <v>583</v>
      </c>
      <c r="D330" s="205" t="s">
        <v>180</v>
      </c>
      <c r="E330" s="206" t="s">
        <v>584</v>
      </c>
      <c r="F330" s="207" t="s">
        <v>585</v>
      </c>
      <c r="G330" s="208" t="s">
        <v>525</v>
      </c>
      <c r="H330" s="209">
        <v>1</v>
      </c>
      <c r="I330" s="210"/>
      <c r="J330" s="211">
        <f t="shared" si="10"/>
        <v>0</v>
      </c>
      <c r="K330" s="212"/>
      <c r="L330" s="40"/>
      <c r="M330" s="213" t="s">
        <v>1</v>
      </c>
      <c r="N330" s="214" t="s">
        <v>46</v>
      </c>
      <c r="O330" s="72"/>
      <c r="P330" s="215">
        <f t="shared" si="11"/>
        <v>0</v>
      </c>
      <c r="Q330" s="215">
        <v>1.8400000000000001E-3</v>
      </c>
      <c r="R330" s="215">
        <f t="shared" si="12"/>
        <v>1.8400000000000001E-3</v>
      </c>
      <c r="S330" s="215">
        <v>0</v>
      </c>
      <c r="T330" s="216">
        <f t="shared" si="1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263</v>
      </c>
      <c r="AT330" s="217" t="s">
        <v>180</v>
      </c>
      <c r="AU330" s="217" t="s">
        <v>185</v>
      </c>
      <c r="AY330" s="18" t="s">
        <v>177</v>
      </c>
      <c r="BE330" s="218">
        <f t="shared" si="14"/>
        <v>0</v>
      </c>
      <c r="BF330" s="218">
        <f t="shared" si="15"/>
        <v>0</v>
      </c>
      <c r="BG330" s="218">
        <f t="shared" si="16"/>
        <v>0</v>
      </c>
      <c r="BH330" s="218">
        <f t="shared" si="17"/>
        <v>0</v>
      </c>
      <c r="BI330" s="218">
        <f t="shared" si="18"/>
        <v>0</v>
      </c>
      <c r="BJ330" s="18" t="s">
        <v>185</v>
      </c>
      <c r="BK330" s="218">
        <f t="shared" si="19"/>
        <v>0</v>
      </c>
      <c r="BL330" s="18" t="s">
        <v>263</v>
      </c>
      <c r="BM330" s="217" t="s">
        <v>586</v>
      </c>
    </row>
    <row r="331" spans="1:65" s="2" customFormat="1" ht="21.75" customHeight="1">
      <c r="A331" s="35"/>
      <c r="B331" s="36"/>
      <c r="C331" s="205" t="s">
        <v>587</v>
      </c>
      <c r="D331" s="205" t="s">
        <v>180</v>
      </c>
      <c r="E331" s="206" t="s">
        <v>588</v>
      </c>
      <c r="F331" s="207" t="s">
        <v>589</v>
      </c>
      <c r="G331" s="208" t="s">
        <v>426</v>
      </c>
      <c r="H331" s="274"/>
      <c r="I331" s="210"/>
      <c r="J331" s="211">
        <f t="shared" si="10"/>
        <v>0</v>
      </c>
      <c r="K331" s="212"/>
      <c r="L331" s="40"/>
      <c r="M331" s="213" t="s">
        <v>1</v>
      </c>
      <c r="N331" s="214" t="s">
        <v>46</v>
      </c>
      <c r="O331" s="72"/>
      <c r="P331" s="215">
        <f t="shared" si="11"/>
        <v>0</v>
      </c>
      <c r="Q331" s="215">
        <v>0</v>
      </c>
      <c r="R331" s="215">
        <f t="shared" si="12"/>
        <v>0</v>
      </c>
      <c r="S331" s="215">
        <v>0</v>
      </c>
      <c r="T331" s="216">
        <f t="shared" si="1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263</v>
      </c>
      <c r="AT331" s="217" t="s">
        <v>180</v>
      </c>
      <c r="AU331" s="217" t="s">
        <v>185</v>
      </c>
      <c r="AY331" s="18" t="s">
        <v>177</v>
      </c>
      <c r="BE331" s="218">
        <f t="shared" si="14"/>
        <v>0</v>
      </c>
      <c r="BF331" s="218">
        <f t="shared" si="15"/>
        <v>0</v>
      </c>
      <c r="BG331" s="218">
        <f t="shared" si="16"/>
        <v>0</v>
      </c>
      <c r="BH331" s="218">
        <f t="shared" si="17"/>
        <v>0</v>
      </c>
      <c r="BI331" s="218">
        <f t="shared" si="18"/>
        <v>0</v>
      </c>
      <c r="BJ331" s="18" t="s">
        <v>185</v>
      </c>
      <c r="BK331" s="218">
        <f t="shared" si="19"/>
        <v>0</v>
      </c>
      <c r="BL331" s="18" t="s">
        <v>263</v>
      </c>
      <c r="BM331" s="217" t="s">
        <v>590</v>
      </c>
    </row>
    <row r="332" spans="1:65" s="12" customFormat="1" ht="22.8" customHeight="1">
      <c r="B332" s="189"/>
      <c r="C332" s="190"/>
      <c r="D332" s="191" t="s">
        <v>79</v>
      </c>
      <c r="E332" s="203" t="s">
        <v>591</v>
      </c>
      <c r="F332" s="203" t="s">
        <v>592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P333</f>
        <v>0</v>
      </c>
      <c r="Q332" s="197"/>
      <c r="R332" s="198">
        <f>R333</f>
        <v>1.0399999999999999E-3</v>
      </c>
      <c r="S332" s="197"/>
      <c r="T332" s="199">
        <f>T333</f>
        <v>0</v>
      </c>
      <c r="AR332" s="200" t="s">
        <v>185</v>
      </c>
      <c r="AT332" s="201" t="s">
        <v>79</v>
      </c>
      <c r="AU332" s="201" t="s">
        <v>88</v>
      </c>
      <c r="AY332" s="200" t="s">
        <v>177</v>
      </c>
      <c r="BK332" s="202">
        <f>BK333</f>
        <v>0</v>
      </c>
    </row>
    <row r="333" spans="1:65" s="2" customFormat="1" ht="21.75" customHeight="1">
      <c r="A333" s="35"/>
      <c r="B333" s="36"/>
      <c r="C333" s="205" t="s">
        <v>593</v>
      </c>
      <c r="D333" s="205" t="s">
        <v>180</v>
      </c>
      <c r="E333" s="206" t="s">
        <v>594</v>
      </c>
      <c r="F333" s="207" t="s">
        <v>595</v>
      </c>
      <c r="G333" s="208" t="s">
        <v>192</v>
      </c>
      <c r="H333" s="209">
        <v>1</v>
      </c>
      <c r="I333" s="210"/>
      <c r="J333" s="211">
        <f>ROUND(I333*H333,2)</f>
        <v>0</v>
      </c>
      <c r="K333" s="212"/>
      <c r="L333" s="40"/>
      <c r="M333" s="213" t="s">
        <v>1</v>
      </c>
      <c r="N333" s="214" t="s">
        <v>46</v>
      </c>
      <c r="O333" s="72"/>
      <c r="P333" s="215">
        <f>O333*H333</f>
        <v>0</v>
      </c>
      <c r="Q333" s="215">
        <v>1.0399999999999999E-3</v>
      </c>
      <c r="R333" s="215">
        <f>Q333*H333</f>
        <v>1.0399999999999999E-3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263</v>
      </c>
      <c r="AT333" s="217" t="s">
        <v>180</v>
      </c>
      <c r="AU333" s="217" t="s">
        <v>185</v>
      </c>
      <c r="AY333" s="18" t="s">
        <v>177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185</v>
      </c>
      <c r="BK333" s="218">
        <f>ROUND(I333*H333,2)</f>
        <v>0</v>
      </c>
      <c r="BL333" s="18" t="s">
        <v>263</v>
      </c>
      <c r="BM333" s="217" t="s">
        <v>596</v>
      </c>
    </row>
    <row r="334" spans="1:65" s="12" customFormat="1" ht="22.8" customHeight="1">
      <c r="B334" s="189"/>
      <c r="C334" s="190"/>
      <c r="D334" s="191" t="s">
        <v>79</v>
      </c>
      <c r="E334" s="203" t="s">
        <v>597</v>
      </c>
      <c r="F334" s="203" t="s">
        <v>598</v>
      </c>
      <c r="G334" s="190"/>
      <c r="H334" s="190"/>
      <c r="I334" s="193"/>
      <c r="J334" s="204">
        <f>BK334</f>
        <v>0</v>
      </c>
      <c r="K334" s="190"/>
      <c r="L334" s="195"/>
      <c r="M334" s="196"/>
      <c r="N334" s="197"/>
      <c r="O334" s="197"/>
      <c r="P334" s="198">
        <f>SUM(P335:P342)</f>
        <v>0</v>
      </c>
      <c r="Q334" s="197"/>
      <c r="R334" s="198">
        <f>SUM(R335:R342)</f>
        <v>7.5060000000000005E-3</v>
      </c>
      <c r="S334" s="197"/>
      <c r="T334" s="199">
        <f>SUM(T335:T342)</f>
        <v>0.12852000000000002</v>
      </c>
      <c r="AR334" s="200" t="s">
        <v>185</v>
      </c>
      <c r="AT334" s="201" t="s">
        <v>79</v>
      </c>
      <c r="AU334" s="201" t="s">
        <v>88</v>
      </c>
      <c r="AY334" s="200" t="s">
        <v>177</v>
      </c>
      <c r="BK334" s="202">
        <f>SUM(BK335:BK342)</f>
        <v>0</v>
      </c>
    </row>
    <row r="335" spans="1:65" s="2" customFormat="1" ht="16.5" customHeight="1">
      <c r="A335" s="35"/>
      <c r="B335" s="36"/>
      <c r="C335" s="205" t="s">
        <v>599</v>
      </c>
      <c r="D335" s="205" t="s">
        <v>180</v>
      </c>
      <c r="E335" s="206" t="s">
        <v>600</v>
      </c>
      <c r="F335" s="207" t="s">
        <v>601</v>
      </c>
      <c r="G335" s="208" t="s">
        <v>210</v>
      </c>
      <c r="H335" s="209">
        <v>5.4</v>
      </c>
      <c r="I335" s="210"/>
      <c r="J335" s="211">
        <f>ROUND(I335*H335,2)</f>
        <v>0</v>
      </c>
      <c r="K335" s="212"/>
      <c r="L335" s="40"/>
      <c r="M335" s="213" t="s">
        <v>1</v>
      </c>
      <c r="N335" s="214" t="s">
        <v>46</v>
      </c>
      <c r="O335" s="72"/>
      <c r="P335" s="215">
        <f>O335*H335</f>
        <v>0</v>
      </c>
      <c r="Q335" s="215">
        <v>0</v>
      </c>
      <c r="R335" s="215">
        <f>Q335*H335</f>
        <v>0</v>
      </c>
      <c r="S335" s="215">
        <v>2.3800000000000002E-2</v>
      </c>
      <c r="T335" s="216">
        <f>S335*H335</f>
        <v>0.12852000000000002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263</v>
      </c>
      <c r="AT335" s="217" t="s">
        <v>180</v>
      </c>
      <c r="AU335" s="217" t="s">
        <v>185</v>
      </c>
      <c r="AY335" s="18" t="s">
        <v>177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185</v>
      </c>
      <c r="BK335" s="218">
        <f>ROUND(I335*H335,2)</f>
        <v>0</v>
      </c>
      <c r="BL335" s="18" t="s">
        <v>263</v>
      </c>
      <c r="BM335" s="217" t="s">
        <v>602</v>
      </c>
    </row>
    <row r="336" spans="1:65" s="14" customFormat="1" ht="10.199999999999999">
      <c r="B336" s="230"/>
      <c r="C336" s="231"/>
      <c r="D336" s="221" t="s">
        <v>187</v>
      </c>
      <c r="E336" s="232" t="s">
        <v>1</v>
      </c>
      <c r="F336" s="233" t="s">
        <v>603</v>
      </c>
      <c r="G336" s="231"/>
      <c r="H336" s="234">
        <v>5.4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187</v>
      </c>
      <c r="AU336" s="240" t="s">
        <v>185</v>
      </c>
      <c r="AV336" s="14" t="s">
        <v>185</v>
      </c>
      <c r="AW336" s="14" t="s">
        <v>36</v>
      </c>
      <c r="AX336" s="14" t="s">
        <v>88</v>
      </c>
      <c r="AY336" s="240" t="s">
        <v>177</v>
      </c>
    </row>
    <row r="337" spans="1:65" s="2" customFormat="1" ht="16.5" customHeight="1">
      <c r="A337" s="35"/>
      <c r="B337" s="36"/>
      <c r="C337" s="205" t="s">
        <v>604</v>
      </c>
      <c r="D337" s="205" t="s">
        <v>180</v>
      </c>
      <c r="E337" s="206" t="s">
        <v>605</v>
      </c>
      <c r="F337" s="207" t="s">
        <v>606</v>
      </c>
      <c r="G337" s="208" t="s">
        <v>210</v>
      </c>
      <c r="H337" s="209">
        <v>5.4</v>
      </c>
      <c r="I337" s="210"/>
      <c r="J337" s="211">
        <f>ROUND(I337*H337,2)</f>
        <v>0</v>
      </c>
      <c r="K337" s="212"/>
      <c r="L337" s="40"/>
      <c r="M337" s="213" t="s">
        <v>1</v>
      </c>
      <c r="N337" s="214" t="s">
        <v>46</v>
      </c>
      <c r="O337" s="72"/>
      <c r="P337" s="215">
        <f>O337*H337</f>
        <v>0</v>
      </c>
      <c r="Q337" s="215">
        <v>1.39E-3</v>
      </c>
      <c r="R337" s="215">
        <f>Q337*H337</f>
        <v>7.5060000000000005E-3</v>
      </c>
      <c r="S337" s="215">
        <v>0</v>
      </c>
      <c r="T337" s="21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263</v>
      </c>
      <c r="AT337" s="217" t="s">
        <v>180</v>
      </c>
      <c r="AU337" s="217" t="s">
        <v>185</v>
      </c>
      <c r="AY337" s="18" t="s">
        <v>177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185</v>
      </c>
      <c r="BK337" s="218">
        <f>ROUND(I337*H337,2)</f>
        <v>0</v>
      </c>
      <c r="BL337" s="18" t="s">
        <v>263</v>
      </c>
      <c r="BM337" s="217" t="s">
        <v>607</v>
      </c>
    </row>
    <row r="338" spans="1:65" s="14" customFormat="1" ht="10.199999999999999">
      <c r="B338" s="230"/>
      <c r="C338" s="231"/>
      <c r="D338" s="221" t="s">
        <v>187</v>
      </c>
      <c r="E338" s="232" t="s">
        <v>1</v>
      </c>
      <c r="F338" s="233" t="s">
        <v>608</v>
      </c>
      <c r="G338" s="231"/>
      <c r="H338" s="234">
        <v>5.4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187</v>
      </c>
      <c r="AU338" s="240" t="s">
        <v>185</v>
      </c>
      <c r="AV338" s="14" t="s">
        <v>185</v>
      </c>
      <c r="AW338" s="14" t="s">
        <v>36</v>
      </c>
      <c r="AX338" s="14" t="s">
        <v>88</v>
      </c>
      <c r="AY338" s="240" t="s">
        <v>177</v>
      </c>
    </row>
    <row r="339" spans="1:65" s="2" customFormat="1" ht="16.5" customHeight="1">
      <c r="A339" s="35"/>
      <c r="B339" s="36"/>
      <c r="C339" s="205" t="s">
        <v>609</v>
      </c>
      <c r="D339" s="205" t="s">
        <v>180</v>
      </c>
      <c r="E339" s="206" t="s">
        <v>610</v>
      </c>
      <c r="F339" s="207" t="s">
        <v>611</v>
      </c>
      <c r="G339" s="208" t="s">
        <v>210</v>
      </c>
      <c r="H339" s="209">
        <v>5.4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46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263</v>
      </c>
      <c r="AT339" s="217" t="s">
        <v>180</v>
      </c>
      <c r="AU339" s="217" t="s">
        <v>185</v>
      </c>
      <c r="AY339" s="18" t="s">
        <v>177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185</v>
      </c>
      <c r="BK339" s="218">
        <f>ROUND(I339*H339,2)</f>
        <v>0</v>
      </c>
      <c r="BL339" s="18" t="s">
        <v>263</v>
      </c>
      <c r="BM339" s="217" t="s">
        <v>612</v>
      </c>
    </row>
    <row r="340" spans="1:65" s="14" customFormat="1" ht="10.199999999999999">
      <c r="B340" s="230"/>
      <c r="C340" s="231"/>
      <c r="D340" s="221" t="s">
        <v>187</v>
      </c>
      <c r="E340" s="232" t="s">
        <v>1</v>
      </c>
      <c r="F340" s="233" t="s">
        <v>608</v>
      </c>
      <c r="G340" s="231"/>
      <c r="H340" s="234">
        <v>5.4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187</v>
      </c>
      <c r="AU340" s="240" t="s">
        <v>185</v>
      </c>
      <c r="AV340" s="14" t="s">
        <v>185</v>
      </c>
      <c r="AW340" s="14" t="s">
        <v>36</v>
      </c>
      <c r="AX340" s="14" t="s">
        <v>88</v>
      </c>
      <c r="AY340" s="240" t="s">
        <v>177</v>
      </c>
    </row>
    <row r="341" spans="1:65" s="2" customFormat="1" ht="21.75" customHeight="1">
      <c r="A341" s="35"/>
      <c r="B341" s="36"/>
      <c r="C341" s="205" t="s">
        <v>613</v>
      </c>
      <c r="D341" s="205" t="s">
        <v>180</v>
      </c>
      <c r="E341" s="206" t="s">
        <v>614</v>
      </c>
      <c r="F341" s="207" t="s">
        <v>615</v>
      </c>
      <c r="G341" s="208" t="s">
        <v>371</v>
      </c>
      <c r="H341" s="209">
        <v>1</v>
      </c>
      <c r="I341" s="210"/>
      <c r="J341" s="211">
        <f>ROUND(I341*H341,2)</f>
        <v>0</v>
      </c>
      <c r="K341" s="212"/>
      <c r="L341" s="40"/>
      <c r="M341" s="213" t="s">
        <v>1</v>
      </c>
      <c r="N341" s="214" t="s">
        <v>46</v>
      </c>
      <c r="O341" s="72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263</v>
      </c>
      <c r="AT341" s="217" t="s">
        <v>180</v>
      </c>
      <c r="AU341" s="217" t="s">
        <v>185</v>
      </c>
      <c r="AY341" s="18" t="s">
        <v>177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185</v>
      </c>
      <c r="BK341" s="218">
        <f>ROUND(I341*H341,2)</f>
        <v>0</v>
      </c>
      <c r="BL341" s="18" t="s">
        <v>263</v>
      </c>
      <c r="BM341" s="217" t="s">
        <v>616</v>
      </c>
    </row>
    <row r="342" spans="1:65" s="2" customFormat="1" ht="21.75" customHeight="1">
      <c r="A342" s="35"/>
      <c r="B342" s="36"/>
      <c r="C342" s="205" t="s">
        <v>617</v>
      </c>
      <c r="D342" s="205" t="s">
        <v>180</v>
      </c>
      <c r="E342" s="206" t="s">
        <v>618</v>
      </c>
      <c r="F342" s="207" t="s">
        <v>619</v>
      </c>
      <c r="G342" s="208" t="s">
        <v>426</v>
      </c>
      <c r="H342" s="274"/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46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263</v>
      </c>
      <c r="AT342" s="217" t="s">
        <v>180</v>
      </c>
      <c r="AU342" s="217" t="s">
        <v>185</v>
      </c>
      <c r="AY342" s="18" t="s">
        <v>177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185</v>
      </c>
      <c r="BK342" s="218">
        <f>ROUND(I342*H342,2)</f>
        <v>0</v>
      </c>
      <c r="BL342" s="18" t="s">
        <v>263</v>
      </c>
      <c r="BM342" s="217" t="s">
        <v>620</v>
      </c>
    </row>
    <row r="343" spans="1:65" s="12" customFormat="1" ht="22.8" customHeight="1">
      <c r="B343" s="189"/>
      <c r="C343" s="190"/>
      <c r="D343" s="191" t="s">
        <v>79</v>
      </c>
      <c r="E343" s="203" t="s">
        <v>621</v>
      </c>
      <c r="F343" s="203" t="s">
        <v>622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SUM(P344:P374)</f>
        <v>0</v>
      </c>
      <c r="Q343" s="197"/>
      <c r="R343" s="198">
        <f>SUM(R344:R374)</f>
        <v>2.4039999999999999E-2</v>
      </c>
      <c r="S343" s="197"/>
      <c r="T343" s="199">
        <f>SUM(T344:T374)</f>
        <v>0</v>
      </c>
      <c r="AR343" s="200" t="s">
        <v>185</v>
      </c>
      <c r="AT343" s="201" t="s">
        <v>79</v>
      </c>
      <c r="AU343" s="201" t="s">
        <v>88</v>
      </c>
      <c r="AY343" s="200" t="s">
        <v>177</v>
      </c>
      <c r="BK343" s="202">
        <f>SUM(BK344:BK374)</f>
        <v>0</v>
      </c>
    </row>
    <row r="344" spans="1:65" s="2" customFormat="1" ht="21.75" customHeight="1">
      <c r="A344" s="35"/>
      <c r="B344" s="36"/>
      <c r="C344" s="205" t="s">
        <v>623</v>
      </c>
      <c r="D344" s="205" t="s">
        <v>180</v>
      </c>
      <c r="E344" s="206" t="s">
        <v>624</v>
      </c>
      <c r="F344" s="207" t="s">
        <v>625</v>
      </c>
      <c r="G344" s="208" t="s">
        <v>203</v>
      </c>
      <c r="H344" s="209">
        <v>24</v>
      </c>
      <c r="I344" s="210"/>
      <c r="J344" s="211">
        <f t="shared" ref="J344:J374" si="20">ROUND(I344*H344,2)</f>
        <v>0</v>
      </c>
      <c r="K344" s="212"/>
      <c r="L344" s="40"/>
      <c r="M344" s="213" t="s">
        <v>1</v>
      </c>
      <c r="N344" s="214" t="s">
        <v>46</v>
      </c>
      <c r="O344" s="72"/>
      <c r="P344" s="215">
        <f t="shared" ref="P344:P374" si="21">O344*H344</f>
        <v>0</v>
      </c>
      <c r="Q344" s="215">
        <v>0</v>
      </c>
      <c r="R344" s="215">
        <f t="shared" ref="R344:R374" si="22">Q344*H344</f>
        <v>0</v>
      </c>
      <c r="S344" s="215">
        <v>0</v>
      </c>
      <c r="T344" s="216">
        <f t="shared" ref="T344:T374" si="23"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263</v>
      </c>
      <c r="AT344" s="217" t="s">
        <v>180</v>
      </c>
      <c r="AU344" s="217" t="s">
        <v>185</v>
      </c>
      <c r="AY344" s="18" t="s">
        <v>177</v>
      </c>
      <c r="BE344" s="218">
        <f t="shared" ref="BE344:BE374" si="24">IF(N344="základní",J344,0)</f>
        <v>0</v>
      </c>
      <c r="BF344" s="218">
        <f t="shared" ref="BF344:BF374" si="25">IF(N344="snížená",J344,0)</f>
        <v>0</v>
      </c>
      <c r="BG344" s="218">
        <f t="shared" ref="BG344:BG374" si="26">IF(N344="zákl. přenesená",J344,0)</f>
        <v>0</v>
      </c>
      <c r="BH344" s="218">
        <f t="shared" ref="BH344:BH374" si="27">IF(N344="sníž. přenesená",J344,0)</f>
        <v>0</v>
      </c>
      <c r="BI344" s="218">
        <f t="shared" ref="BI344:BI374" si="28">IF(N344="nulová",J344,0)</f>
        <v>0</v>
      </c>
      <c r="BJ344" s="18" t="s">
        <v>185</v>
      </c>
      <c r="BK344" s="218">
        <f t="shared" ref="BK344:BK374" si="29">ROUND(I344*H344,2)</f>
        <v>0</v>
      </c>
      <c r="BL344" s="18" t="s">
        <v>263</v>
      </c>
      <c r="BM344" s="217" t="s">
        <v>1306</v>
      </c>
    </row>
    <row r="345" spans="1:65" s="2" customFormat="1" ht="16.5" customHeight="1">
      <c r="A345" s="35"/>
      <c r="B345" s="36"/>
      <c r="C345" s="263" t="s">
        <v>627</v>
      </c>
      <c r="D345" s="263" t="s">
        <v>339</v>
      </c>
      <c r="E345" s="264" t="s">
        <v>628</v>
      </c>
      <c r="F345" s="265" t="s">
        <v>629</v>
      </c>
      <c r="G345" s="266" t="s">
        <v>203</v>
      </c>
      <c r="H345" s="267">
        <v>24</v>
      </c>
      <c r="I345" s="268"/>
      <c r="J345" s="269">
        <f t="shared" si="20"/>
        <v>0</v>
      </c>
      <c r="K345" s="270"/>
      <c r="L345" s="271"/>
      <c r="M345" s="272" t="s">
        <v>1</v>
      </c>
      <c r="N345" s="273" t="s">
        <v>46</v>
      </c>
      <c r="O345" s="72"/>
      <c r="P345" s="215">
        <f t="shared" si="21"/>
        <v>0</v>
      </c>
      <c r="Q345" s="215">
        <v>6.9999999999999994E-5</v>
      </c>
      <c r="R345" s="215">
        <f t="shared" si="22"/>
        <v>1.6799999999999999E-3</v>
      </c>
      <c r="S345" s="215">
        <v>0</v>
      </c>
      <c r="T345" s="216">
        <f t="shared" si="2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360</v>
      </c>
      <c r="AT345" s="217" t="s">
        <v>339</v>
      </c>
      <c r="AU345" s="217" t="s">
        <v>185</v>
      </c>
      <c r="AY345" s="18" t="s">
        <v>177</v>
      </c>
      <c r="BE345" s="218">
        <f t="shared" si="24"/>
        <v>0</v>
      </c>
      <c r="BF345" s="218">
        <f t="shared" si="25"/>
        <v>0</v>
      </c>
      <c r="BG345" s="218">
        <f t="shared" si="26"/>
        <v>0</v>
      </c>
      <c r="BH345" s="218">
        <f t="shared" si="27"/>
        <v>0</v>
      </c>
      <c r="BI345" s="218">
        <f t="shared" si="28"/>
        <v>0</v>
      </c>
      <c r="BJ345" s="18" t="s">
        <v>185</v>
      </c>
      <c r="BK345" s="218">
        <f t="shared" si="29"/>
        <v>0</v>
      </c>
      <c r="BL345" s="18" t="s">
        <v>263</v>
      </c>
      <c r="BM345" s="217" t="s">
        <v>1307</v>
      </c>
    </row>
    <row r="346" spans="1:65" s="2" customFormat="1" ht="16.5" customHeight="1">
      <c r="A346" s="35"/>
      <c r="B346" s="36"/>
      <c r="C346" s="205" t="s">
        <v>631</v>
      </c>
      <c r="D346" s="205" t="s">
        <v>180</v>
      </c>
      <c r="E346" s="206" t="s">
        <v>632</v>
      </c>
      <c r="F346" s="207" t="s">
        <v>633</v>
      </c>
      <c r="G346" s="208" t="s">
        <v>192</v>
      </c>
      <c r="H346" s="209">
        <v>28</v>
      </c>
      <c r="I346" s="210"/>
      <c r="J346" s="211">
        <f t="shared" si="20"/>
        <v>0</v>
      </c>
      <c r="K346" s="212"/>
      <c r="L346" s="40"/>
      <c r="M346" s="213" t="s">
        <v>1</v>
      </c>
      <c r="N346" s="214" t="s">
        <v>46</v>
      </c>
      <c r="O346" s="72"/>
      <c r="P346" s="215">
        <f t="shared" si="21"/>
        <v>0</v>
      </c>
      <c r="Q346" s="215">
        <v>0</v>
      </c>
      <c r="R346" s="215">
        <f t="shared" si="22"/>
        <v>0</v>
      </c>
      <c r="S346" s="215">
        <v>0</v>
      </c>
      <c r="T346" s="216">
        <f t="shared" si="2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263</v>
      </c>
      <c r="AT346" s="217" t="s">
        <v>180</v>
      </c>
      <c r="AU346" s="217" t="s">
        <v>185</v>
      </c>
      <c r="AY346" s="18" t="s">
        <v>177</v>
      </c>
      <c r="BE346" s="218">
        <f t="shared" si="24"/>
        <v>0</v>
      </c>
      <c r="BF346" s="218">
        <f t="shared" si="25"/>
        <v>0</v>
      </c>
      <c r="BG346" s="218">
        <f t="shared" si="26"/>
        <v>0</v>
      </c>
      <c r="BH346" s="218">
        <f t="shared" si="27"/>
        <v>0</v>
      </c>
      <c r="BI346" s="218">
        <f t="shared" si="28"/>
        <v>0</v>
      </c>
      <c r="BJ346" s="18" t="s">
        <v>185</v>
      </c>
      <c r="BK346" s="218">
        <f t="shared" si="29"/>
        <v>0</v>
      </c>
      <c r="BL346" s="18" t="s">
        <v>263</v>
      </c>
      <c r="BM346" s="217" t="s">
        <v>1308</v>
      </c>
    </row>
    <row r="347" spans="1:65" s="2" customFormat="1" ht="16.5" customHeight="1">
      <c r="A347" s="35"/>
      <c r="B347" s="36"/>
      <c r="C347" s="263" t="s">
        <v>635</v>
      </c>
      <c r="D347" s="263" t="s">
        <v>339</v>
      </c>
      <c r="E347" s="264" t="s">
        <v>636</v>
      </c>
      <c r="F347" s="265" t="s">
        <v>637</v>
      </c>
      <c r="G347" s="266" t="s">
        <v>192</v>
      </c>
      <c r="H347" s="267">
        <v>28</v>
      </c>
      <c r="I347" s="268"/>
      <c r="J347" s="269">
        <f t="shared" si="20"/>
        <v>0</v>
      </c>
      <c r="K347" s="270"/>
      <c r="L347" s="271"/>
      <c r="M347" s="272" t="s">
        <v>1</v>
      </c>
      <c r="N347" s="273" t="s">
        <v>46</v>
      </c>
      <c r="O347" s="72"/>
      <c r="P347" s="215">
        <f t="shared" si="21"/>
        <v>0</v>
      </c>
      <c r="Q347" s="215">
        <v>5.0000000000000002E-5</v>
      </c>
      <c r="R347" s="215">
        <f t="shared" si="22"/>
        <v>1.4E-3</v>
      </c>
      <c r="S347" s="215">
        <v>0</v>
      </c>
      <c r="T347" s="216">
        <f t="shared" si="2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360</v>
      </c>
      <c r="AT347" s="217" t="s">
        <v>339</v>
      </c>
      <c r="AU347" s="217" t="s">
        <v>185</v>
      </c>
      <c r="AY347" s="18" t="s">
        <v>177</v>
      </c>
      <c r="BE347" s="218">
        <f t="shared" si="24"/>
        <v>0</v>
      </c>
      <c r="BF347" s="218">
        <f t="shared" si="25"/>
        <v>0</v>
      </c>
      <c r="BG347" s="218">
        <f t="shared" si="26"/>
        <v>0</v>
      </c>
      <c r="BH347" s="218">
        <f t="shared" si="27"/>
        <v>0</v>
      </c>
      <c r="BI347" s="218">
        <f t="shared" si="28"/>
        <v>0</v>
      </c>
      <c r="BJ347" s="18" t="s">
        <v>185</v>
      </c>
      <c r="BK347" s="218">
        <f t="shared" si="29"/>
        <v>0</v>
      </c>
      <c r="BL347" s="18" t="s">
        <v>263</v>
      </c>
      <c r="BM347" s="217" t="s">
        <v>1309</v>
      </c>
    </row>
    <row r="348" spans="1:65" s="2" customFormat="1" ht="21.75" customHeight="1">
      <c r="A348" s="35"/>
      <c r="B348" s="36"/>
      <c r="C348" s="205" t="s">
        <v>639</v>
      </c>
      <c r="D348" s="205" t="s">
        <v>180</v>
      </c>
      <c r="E348" s="206" t="s">
        <v>640</v>
      </c>
      <c r="F348" s="207" t="s">
        <v>641</v>
      </c>
      <c r="G348" s="208" t="s">
        <v>203</v>
      </c>
      <c r="H348" s="209">
        <v>70</v>
      </c>
      <c r="I348" s="210"/>
      <c r="J348" s="211">
        <f t="shared" si="20"/>
        <v>0</v>
      </c>
      <c r="K348" s="212"/>
      <c r="L348" s="40"/>
      <c r="M348" s="213" t="s">
        <v>1</v>
      </c>
      <c r="N348" s="214" t="s">
        <v>46</v>
      </c>
      <c r="O348" s="72"/>
      <c r="P348" s="215">
        <f t="shared" si="21"/>
        <v>0</v>
      </c>
      <c r="Q348" s="215">
        <v>0</v>
      </c>
      <c r="R348" s="215">
        <f t="shared" si="22"/>
        <v>0</v>
      </c>
      <c r="S348" s="215">
        <v>0</v>
      </c>
      <c r="T348" s="216">
        <f t="shared" si="2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263</v>
      </c>
      <c r="AT348" s="217" t="s">
        <v>180</v>
      </c>
      <c r="AU348" s="217" t="s">
        <v>185</v>
      </c>
      <c r="AY348" s="18" t="s">
        <v>177</v>
      </c>
      <c r="BE348" s="218">
        <f t="shared" si="24"/>
        <v>0</v>
      </c>
      <c r="BF348" s="218">
        <f t="shared" si="25"/>
        <v>0</v>
      </c>
      <c r="BG348" s="218">
        <f t="shared" si="26"/>
        <v>0</v>
      </c>
      <c r="BH348" s="218">
        <f t="shared" si="27"/>
        <v>0</v>
      </c>
      <c r="BI348" s="218">
        <f t="shared" si="28"/>
        <v>0</v>
      </c>
      <c r="BJ348" s="18" t="s">
        <v>185</v>
      </c>
      <c r="BK348" s="218">
        <f t="shared" si="29"/>
        <v>0</v>
      </c>
      <c r="BL348" s="18" t="s">
        <v>263</v>
      </c>
      <c r="BM348" s="217" t="s">
        <v>1310</v>
      </c>
    </row>
    <row r="349" spans="1:65" s="2" customFormat="1" ht="16.5" customHeight="1">
      <c r="A349" s="35"/>
      <c r="B349" s="36"/>
      <c r="C349" s="263" t="s">
        <v>643</v>
      </c>
      <c r="D349" s="263" t="s">
        <v>339</v>
      </c>
      <c r="E349" s="264" t="s">
        <v>644</v>
      </c>
      <c r="F349" s="265" t="s">
        <v>645</v>
      </c>
      <c r="G349" s="266" t="s">
        <v>203</v>
      </c>
      <c r="H349" s="267">
        <v>70</v>
      </c>
      <c r="I349" s="268"/>
      <c r="J349" s="269">
        <f t="shared" si="20"/>
        <v>0</v>
      </c>
      <c r="K349" s="270"/>
      <c r="L349" s="271"/>
      <c r="M349" s="272" t="s">
        <v>1</v>
      </c>
      <c r="N349" s="273" t="s">
        <v>46</v>
      </c>
      <c r="O349" s="72"/>
      <c r="P349" s="215">
        <f t="shared" si="21"/>
        <v>0</v>
      </c>
      <c r="Q349" s="215">
        <v>1.2E-4</v>
      </c>
      <c r="R349" s="215">
        <f t="shared" si="22"/>
        <v>8.3999999999999995E-3</v>
      </c>
      <c r="S349" s="215">
        <v>0</v>
      </c>
      <c r="T349" s="216">
        <f t="shared" si="2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360</v>
      </c>
      <c r="AT349" s="217" t="s">
        <v>339</v>
      </c>
      <c r="AU349" s="217" t="s">
        <v>185</v>
      </c>
      <c r="AY349" s="18" t="s">
        <v>177</v>
      </c>
      <c r="BE349" s="218">
        <f t="shared" si="24"/>
        <v>0</v>
      </c>
      <c r="BF349" s="218">
        <f t="shared" si="25"/>
        <v>0</v>
      </c>
      <c r="BG349" s="218">
        <f t="shared" si="26"/>
        <v>0</v>
      </c>
      <c r="BH349" s="218">
        <f t="shared" si="27"/>
        <v>0</v>
      </c>
      <c r="BI349" s="218">
        <f t="shared" si="28"/>
        <v>0</v>
      </c>
      <c r="BJ349" s="18" t="s">
        <v>185</v>
      </c>
      <c r="BK349" s="218">
        <f t="shared" si="29"/>
        <v>0</v>
      </c>
      <c r="BL349" s="18" t="s">
        <v>263</v>
      </c>
      <c r="BM349" s="217" t="s">
        <v>1311</v>
      </c>
    </row>
    <row r="350" spans="1:65" s="2" customFormat="1" ht="21.75" customHeight="1">
      <c r="A350" s="35"/>
      <c r="B350" s="36"/>
      <c r="C350" s="205" t="s">
        <v>647</v>
      </c>
      <c r="D350" s="205" t="s">
        <v>180</v>
      </c>
      <c r="E350" s="206" t="s">
        <v>648</v>
      </c>
      <c r="F350" s="207" t="s">
        <v>649</v>
      </c>
      <c r="G350" s="208" t="s">
        <v>203</v>
      </c>
      <c r="H350" s="209">
        <v>45</v>
      </c>
      <c r="I350" s="210"/>
      <c r="J350" s="211">
        <f t="shared" si="20"/>
        <v>0</v>
      </c>
      <c r="K350" s="212"/>
      <c r="L350" s="40"/>
      <c r="M350" s="213" t="s">
        <v>1</v>
      </c>
      <c r="N350" s="214" t="s">
        <v>46</v>
      </c>
      <c r="O350" s="72"/>
      <c r="P350" s="215">
        <f t="shared" si="21"/>
        <v>0</v>
      </c>
      <c r="Q350" s="215">
        <v>0</v>
      </c>
      <c r="R350" s="215">
        <f t="shared" si="22"/>
        <v>0</v>
      </c>
      <c r="S350" s="215">
        <v>0</v>
      </c>
      <c r="T350" s="216">
        <f t="shared" si="2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263</v>
      </c>
      <c r="AT350" s="217" t="s">
        <v>180</v>
      </c>
      <c r="AU350" s="217" t="s">
        <v>185</v>
      </c>
      <c r="AY350" s="18" t="s">
        <v>177</v>
      </c>
      <c r="BE350" s="218">
        <f t="shared" si="24"/>
        <v>0</v>
      </c>
      <c r="BF350" s="218">
        <f t="shared" si="25"/>
        <v>0</v>
      </c>
      <c r="BG350" s="218">
        <f t="shared" si="26"/>
        <v>0</v>
      </c>
      <c r="BH350" s="218">
        <f t="shared" si="27"/>
        <v>0</v>
      </c>
      <c r="BI350" s="218">
        <f t="shared" si="28"/>
        <v>0</v>
      </c>
      <c r="BJ350" s="18" t="s">
        <v>185</v>
      </c>
      <c r="BK350" s="218">
        <f t="shared" si="29"/>
        <v>0</v>
      </c>
      <c r="BL350" s="18" t="s">
        <v>263</v>
      </c>
      <c r="BM350" s="217" t="s">
        <v>1312</v>
      </c>
    </row>
    <row r="351" spans="1:65" s="2" customFormat="1" ht="16.5" customHeight="1">
      <c r="A351" s="35"/>
      <c r="B351" s="36"/>
      <c r="C351" s="263" t="s">
        <v>651</v>
      </c>
      <c r="D351" s="263" t="s">
        <v>339</v>
      </c>
      <c r="E351" s="264" t="s">
        <v>652</v>
      </c>
      <c r="F351" s="265" t="s">
        <v>653</v>
      </c>
      <c r="G351" s="266" t="s">
        <v>203</v>
      </c>
      <c r="H351" s="267">
        <v>45</v>
      </c>
      <c r="I351" s="268"/>
      <c r="J351" s="269">
        <f t="shared" si="20"/>
        <v>0</v>
      </c>
      <c r="K351" s="270"/>
      <c r="L351" s="271"/>
      <c r="M351" s="272" t="s">
        <v>1</v>
      </c>
      <c r="N351" s="273" t="s">
        <v>46</v>
      </c>
      <c r="O351" s="72"/>
      <c r="P351" s="215">
        <f t="shared" si="21"/>
        <v>0</v>
      </c>
      <c r="Q351" s="215">
        <v>1.7000000000000001E-4</v>
      </c>
      <c r="R351" s="215">
        <f t="shared" si="22"/>
        <v>7.6500000000000005E-3</v>
      </c>
      <c r="S351" s="215">
        <v>0</v>
      </c>
      <c r="T351" s="216">
        <f t="shared" si="2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360</v>
      </c>
      <c r="AT351" s="217" t="s">
        <v>339</v>
      </c>
      <c r="AU351" s="217" t="s">
        <v>185</v>
      </c>
      <c r="AY351" s="18" t="s">
        <v>177</v>
      </c>
      <c r="BE351" s="218">
        <f t="shared" si="24"/>
        <v>0</v>
      </c>
      <c r="BF351" s="218">
        <f t="shared" si="25"/>
        <v>0</v>
      </c>
      <c r="BG351" s="218">
        <f t="shared" si="26"/>
        <v>0</v>
      </c>
      <c r="BH351" s="218">
        <f t="shared" si="27"/>
        <v>0</v>
      </c>
      <c r="BI351" s="218">
        <f t="shared" si="28"/>
        <v>0</v>
      </c>
      <c r="BJ351" s="18" t="s">
        <v>185</v>
      </c>
      <c r="BK351" s="218">
        <f t="shared" si="29"/>
        <v>0</v>
      </c>
      <c r="BL351" s="18" t="s">
        <v>263</v>
      </c>
      <c r="BM351" s="217" t="s">
        <v>1313</v>
      </c>
    </row>
    <row r="352" spans="1:65" s="2" customFormat="1" ht="21.75" customHeight="1">
      <c r="A352" s="35"/>
      <c r="B352" s="36"/>
      <c r="C352" s="205" t="s">
        <v>655</v>
      </c>
      <c r="D352" s="205" t="s">
        <v>180</v>
      </c>
      <c r="E352" s="206" t="s">
        <v>656</v>
      </c>
      <c r="F352" s="207" t="s">
        <v>657</v>
      </c>
      <c r="G352" s="208" t="s">
        <v>203</v>
      </c>
      <c r="H352" s="209">
        <v>1</v>
      </c>
      <c r="I352" s="210"/>
      <c r="J352" s="211">
        <f t="shared" si="20"/>
        <v>0</v>
      </c>
      <c r="K352" s="212"/>
      <c r="L352" s="40"/>
      <c r="M352" s="213" t="s">
        <v>1</v>
      </c>
      <c r="N352" s="214" t="s">
        <v>46</v>
      </c>
      <c r="O352" s="72"/>
      <c r="P352" s="215">
        <f t="shared" si="21"/>
        <v>0</v>
      </c>
      <c r="Q352" s="215">
        <v>0</v>
      </c>
      <c r="R352" s="215">
        <f t="shared" si="22"/>
        <v>0</v>
      </c>
      <c r="S352" s="215">
        <v>0</v>
      </c>
      <c r="T352" s="216">
        <f t="shared" si="2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263</v>
      </c>
      <c r="AT352" s="217" t="s">
        <v>180</v>
      </c>
      <c r="AU352" s="217" t="s">
        <v>185</v>
      </c>
      <c r="AY352" s="18" t="s">
        <v>177</v>
      </c>
      <c r="BE352" s="218">
        <f t="shared" si="24"/>
        <v>0</v>
      </c>
      <c r="BF352" s="218">
        <f t="shared" si="25"/>
        <v>0</v>
      </c>
      <c r="BG352" s="218">
        <f t="shared" si="26"/>
        <v>0</v>
      </c>
      <c r="BH352" s="218">
        <f t="shared" si="27"/>
        <v>0</v>
      </c>
      <c r="BI352" s="218">
        <f t="shared" si="28"/>
        <v>0</v>
      </c>
      <c r="BJ352" s="18" t="s">
        <v>185</v>
      </c>
      <c r="BK352" s="218">
        <f t="shared" si="29"/>
        <v>0</v>
      </c>
      <c r="BL352" s="18" t="s">
        <v>263</v>
      </c>
      <c r="BM352" s="217" t="s">
        <v>1314</v>
      </c>
    </row>
    <row r="353" spans="1:65" s="2" customFormat="1" ht="16.5" customHeight="1">
      <c r="A353" s="35"/>
      <c r="B353" s="36"/>
      <c r="C353" s="263" t="s">
        <v>659</v>
      </c>
      <c r="D353" s="263" t="s">
        <v>339</v>
      </c>
      <c r="E353" s="264" t="s">
        <v>660</v>
      </c>
      <c r="F353" s="265" t="s">
        <v>661</v>
      </c>
      <c r="G353" s="266" t="s">
        <v>203</v>
      </c>
      <c r="H353" s="267">
        <v>1</v>
      </c>
      <c r="I353" s="268"/>
      <c r="J353" s="269">
        <f t="shared" si="20"/>
        <v>0</v>
      </c>
      <c r="K353" s="270"/>
      <c r="L353" s="271"/>
      <c r="M353" s="272" t="s">
        <v>1</v>
      </c>
      <c r="N353" s="273" t="s">
        <v>46</v>
      </c>
      <c r="O353" s="72"/>
      <c r="P353" s="215">
        <f t="shared" si="21"/>
        <v>0</v>
      </c>
      <c r="Q353" s="215">
        <v>3.4000000000000002E-4</v>
      </c>
      <c r="R353" s="215">
        <f t="shared" si="22"/>
        <v>3.4000000000000002E-4</v>
      </c>
      <c r="S353" s="215">
        <v>0</v>
      </c>
      <c r="T353" s="216">
        <f t="shared" si="2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360</v>
      </c>
      <c r="AT353" s="217" t="s">
        <v>339</v>
      </c>
      <c r="AU353" s="217" t="s">
        <v>185</v>
      </c>
      <c r="AY353" s="18" t="s">
        <v>177</v>
      </c>
      <c r="BE353" s="218">
        <f t="shared" si="24"/>
        <v>0</v>
      </c>
      <c r="BF353" s="218">
        <f t="shared" si="25"/>
        <v>0</v>
      </c>
      <c r="BG353" s="218">
        <f t="shared" si="26"/>
        <v>0</v>
      </c>
      <c r="BH353" s="218">
        <f t="shared" si="27"/>
        <v>0</v>
      </c>
      <c r="BI353" s="218">
        <f t="shared" si="28"/>
        <v>0</v>
      </c>
      <c r="BJ353" s="18" t="s">
        <v>185</v>
      </c>
      <c r="BK353" s="218">
        <f t="shared" si="29"/>
        <v>0</v>
      </c>
      <c r="BL353" s="18" t="s">
        <v>263</v>
      </c>
      <c r="BM353" s="217" t="s">
        <v>1315</v>
      </c>
    </row>
    <row r="354" spans="1:65" s="2" customFormat="1" ht="21.75" customHeight="1">
      <c r="A354" s="35"/>
      <c r="B354" s="36"/>
      <c r="C354" s="205" t="s">
        <v>663</v>
      </c>
      <c r="D354" s="205" t="s">
        <v>180</v>
      </c>
      <c r="E354" s="206" t="s">
        <v>664</v>
      </c>
      <c r="F354" s="207" t="s">
        <v>665</v>
      </c>
      <c r="G354" s="208" t="s">
        <v>203</v>
      </c>
      <c r="H354" s="209">
        <v>30</v>
      </c>
      <c r="I354" s="210"/>
      <c r="J354" s="211">
        <f t="shared" si="20"/>
        <v>0</v>
      </c>
      <c r="K354" s="212"/>
      <c r="L354" s="40"/>
      <c r="M354" s="213" t="s">
        <v>1</v>
      </c>
      <c r="N354" s="214" t="s">
        <v>46</v>
      </c>
      <c r="O354" s="72"/>
      <c r="P354" s="215">
        <f t="shared" si="21"/>
        <v>0</v>
      </c>
      <c r="Q354" s="215">
        <v>0</v>
      </c>
      <c r="R354" s="215">
        <f t="shared" si="22"/>
        <v>0</v>
      </c>
      <c r="S354" s="215">
        <v>0</v>
      </c>
      <c r="T354" s="216">
        <f t="shared" si="2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263</v>
      </c>
      <c r="AT354" s="217" t="s">
        <v>180</v>
      </c>
      <c r="AU354" s="217" t="s">
        <v>185</v>
      </c>
      <c r="AY354" s="18" t="s">
        <v>177</v>
      </c>
      <c r="BE354" s="218">
        <f t="shared" si="24"/>
        <v>0</v>
      </c>
      <c r="BF354" s="218">
        <f t="shared" si="25"/>
        <v>0</v>
      </c>
      <c r="BG354" s="218">
        <f t="shared" si="26"/>
        <v>0</v>
      </c>
      <c r="BH354" s="218">
        <f t="shared" si="27"/>
        <v>0</v>
      </c>
      <c r="BI354" s="218">
        <f t="shared" si="28"/>
        <v>0</v>
      </c>
      <c r="BJ354" s="18" t="s">
        <v>185</v>
      </c>
      <c r="BK354" s="218">
        <f t="shared" si="29"/>
        <v>0</v>
      </c>
      <c r="BL354" s="18" t="s">
        <v>263</v>
      </c>
      <c r="BM354" s="217" t="s">
        <v>1316</v>
      </c>
    </row>
    <row r="355" spans="1:65" s="2" customFormat="1" ht="21.75" customHeight="1">
      <c r="A355" s="35"/>
      <c r="B355" s="36"/>
      <c r="C355" s="205" t="s">
        <v>667</v>
      </c>
      <c r="D355" s="205" t="s">
        <v>180</v>
      </c>
      <c r="E355" s="206" t="s">
        <v>668</v>
      </c>
      <c r="F355" s="207" t="s">
        <v>669</v>
      </c>
      <c r="G355" s="208" t="s">
        <v>192</v>
      </c>
      <c r="H355" s="209">
        <v>30</v>
      </c>
      <c r="I355" s="210"/>
      <c r="J355" s="211">
        <f t="shared" si="20"/>
        <v>0</v>
      </c>
      <c r="K355" s="212"/>
      <c r="L355" s="40"/>
      <c r="M355" s="213" t="s">
        <v>1</v>
      </c>
      <c r="N355" s="214" t="s">
        <v>46</v>
      </c>
      <c r="O355" s="72"/>
      <c r="P355" s="215">
        <f t="shared" si="21"/>
        <v>0</v>
      </c>
      <c r="Q355" s="215">
        <v>0</v>
      </c>
      <c r="R355" s="215">
        <f t="shared" si="22"/>
        <v>0</v>
      </c>
      <c r="S355" s="215">
        <v>0</v>
      </c>
      <c r="T355" s="216">
        <f t="shared" si="2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263</v>
      </c>
      <c r="AT355" s="217" t="s">
        <v>180</v>
      </c>
      <c r="AU355" s="217" t="s">
        <v>185</v>
      </c>
      <c r="AY355" s="18" t="s">
        <v>177</v>
      </c>
      <c r="BE355" s="218">
        <f t="shared" si="24"/>
        <v>0</v>
      </c>
      <c r="BF355" s="218">
        <f t="shared" si="25"/>
        <v>0</v>
      </c>
      <c r="BG355" s="218">
        <f t="shared" si="26"/>
        <v>0</v>
      </c>
      <c r="BH355" s="218">
        <f t="shared" si="27"/>
        <v>0</v>
      </c>
      <c r="BI355" s="218">
        <f t="shared" si="28"/>
        <v>0</v>
      </c>
      <c r="BJ355" s="18" t="s">
        <v>185</v>
      </c>
      <c r="BK355" s="218">
        <f t="shared" si="29"/>
        <v>0</v>
      </c>
      <c r="BL355" s="18" t="s">
        <v>263</v>
      </c>
      <c r="BM355" s="217" t="s">
        <v>1317</v>
      </c>
    </row>
    <row r="356" spans="1:65" s="2" customFormat="1" ht="21.75" customHeight="1">
      <c r="A356" s="35"/>
      <c r="B356" s="36"/>
      <c r="C356" s="205" t="s">
        <v>671</v>
      </c>
      <c r="D356" s="205" t="s">
        <v>180</v>
      </c>
      <c r="E356" s="206" t="s">
        <v>672</v>
      </c>
      <c r="F356" s="207" t="s">
        <v>673</v>
      </c>
      <c r="G356" s="208" t="s">
        <v>192</v>
      </c>
      <c r="H356" s="209">
        <v>5</v>
      </c>
      <c r="I356" s="210"/>
      <c r="J356" s="211">
        <f t="shared" si="20"/>
        <v>0</v>
      </c>
      <c r="K356" s="212"/>
      <c r="L356" s="40"/>
      <c r="M356" s="213" t="s">
        <v>1</v>
      </c>
      <c r="N356" s="214" t="s">
        <v>46</v>
      </c>
      <c r="O356" s="72"/>
      <c r="P356" s="215">
        <f t="shared" si="21"/>
        <v>0</v>
      </c>
      <c r="Q356" s="215">
        <v>0</v>
      </c>
      <c r="R356" s="215">
        <f t="shared" si="22"/>
        <v>0</v>
      </c>
      <c r="S356" s="215">
        <v>0</v>
      </c>
      <c r="T356" s="216">
        <f t="shared" si="2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263</v>
      </c>
      <c r="AT356" s="217" t="s">
        <v>180</v>
      </c>
      <c r="AU356" s="217" t="s">
        <v>185</v>
      </c>
      <c r="AY356" s="18" t="s">
        <v>177</v>
      </c>
      <c r="BE356" s="218">
        <f t="shared" si="24"/>
        <v>0</v>
      </c>
      <c r="BF356" s="218">
        <f t="shared" si="25"/>
        <v>0</v>
      </c>
      <c r="BG356" s="218">
        <f t="shared" si="26"/>
        <v>0</v>
      </c>
      <c r="BH356" s="218">
        <f t="shared" si="27"/>
        <v>0</v>
      </c>
      <c r="BI356" s="218">
        <f t="shared" si="28"/>
        <v>0</v>
      </c>
      <c r="BJ356" s="18" t="s">
        <v>185</v>
      </c>
      <c r="BK356" s="218">
        <f t="shared" si="29"/>
        <v>0</v>
      </c>
      <c r="BL356" s="18" t="s">
        <v>263</v>
      </c>
      <c r="BM356" s="217" t="s">
        <v>1318</v>
      </c>
    </row>
    <row r="357" spans="1:65" s="2" customFormat="1" ht="21.75" customHeight="1">
      <c r="A357" s="35"/>
      <c r="B357" s="36"/>
      <c r="C357" s="205" t="s">
        <v>675</v>
      </c>
      <c r="D357" s="205" t="s">
        <v>180</v>
      </c>
      <c r="E357" s="206" t="s">
        <v>676</v>
      </c>
      <c r="F357" s="207" t="s">
        <v>677</v>
      </c>
      <c r="G357" s="208" t="s">
        <v>192</v>
      </c>
      <c r="H357" s="209">
        <v>5</v>
      </c>
      <c r="I357" s="210"/>
      <c r="J357" s="211">
        <f t="shared" si="20"/>
        <v>0</v>
      </c>
      <c r="K357" s="212"/>
      <c r="L357" s="40"/>
      <c r="M357" s="213" t="s">
        <v>1</v>
      </c>
      <c r="N357" s="214" t="s">
        <v>46</v>
      </c>
      <c r="O357" s="72"/>
      <c r="P357" s="215">
        <f t="shared" si="21"/>
        <v>0</v>
      </c>
      <c r="Q357" s="215">
        <v>0</v>
      </c>
      <c r="R357" s="215">
        <f t="shared" si="22"/>
        <v>0</v>
      </c>
      <c r="S357" s="215">
        <v>0</v>
      </c>
      <c r="T357" s="216">
        <f t="shared" si="2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263</v>
      </c>
      <c r="AT357" s="217" t="s">
        <v>180</v>
      </c>
      <c r="AU357" s="217" t="s">
        <v>185</v>
      </c>
      <c r="AY357" s="18" t="s">
        <v>177</v>
      </c>
      <c r="BE357" s="218">
        <f t="shared" si="24"/>
        <v>0</v>
      </c>
      <c r="BF357" s="218">
        <f t="shared" si="25"/>
        <v>0</v>
      </c>
      <c r="BG357" s="218">
        <f t="shared" si="26"/>
        <v>0</v>
      </c>
      <c r="BH357" s="218">
        <f t="shared" si="27"/>
        <v>0</v>
      </c>
      <c r="BI357" s="218">
        <f t="shared" si="28"/>
        <v>0</v>
      </c>
      <c r="BJ357" s="18" t="s">
        <v>185</v>
      </c>
      <c r="BK357" s="218">
        <f t="shared" si="29"/>
        <v>0</v>
      </c>
      <c r="BL357" s="18" t="s">
        <v>263</v>
      </c>
      <c r="BM357" s="217" t="s">
        <v>1319</v>
      </c>
    </row>
    <row r="358" spans="1:65" s="2" customFormat="1" ht="16.5" customHeight="1">
      <c r="A358" s="35"/>
      <c r="B358" s="36"/>
      <c r="C358" s="263" t="s">
        <v>679</v>
      </c>
      <c r="D358" s="263" t="s">
        <v>339</v>
      </c>
      <c r="E358" s="264" t="s">
        <v>680</v>
      </c>
      <c r="F358" s="265" t="s">
        <v>681</v>
      </c>
      <c r="G358" s="266" t="s">
        <v>192</v>
      </c>
      <c r="H358" s="267">
        <v>5</v>
      </c>
      <c r="I358" s="268"/>
      <c r="J358" s="269">
        <f t="shared" si="20"/>
        <v>0</v>
      </c>
      <c r="K358" s="270"/>
      <c r="L358" s="271"/>
      <c r="M358" s="272" t="s">
        <v>1</v>
      </c>
      <c r="N358" s="273" t="s">
        <v>46</v>
      </c>
      <c r="O358" s="72"/>
      <c r="P358" s="215">
        <f t="shared" si="21"/>
        <v>0</v>
      </c>
      <c r="Q358" s="215">
        <v>5.0000000000000002E-5</v>
      </c>
      <c r="R358" s="215">
        <f t="shared" si="22"/>
        <v>2.5000000000000001E-4</v>
      </c>
      <c r="S358" s="215">
        <v>0</v>
      </c>
      <c r="T358" s="216">
        <f t="shared" si="2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360</v>
      </c>
      <c r="AT358" s="217" t="s">
        <v>339</v>
      </c>
      <c r="AU358" s="217" t="s">
        <v>185</v>
      </c>
      <c r="AY358" s="18" t="s">
        <v>177</v>
      </c>
      <c r="BE358" s="218">
        <f t="shared" si="24"/>
        <v>0</v>
      </c>
      <c r="BF358" s="218">
        <f t="shared" si="25"/>
        <v>0</v>
      </c>
      <c r="BG358" s="218">
        <f t="shared" si="26"/>
        <v>0</v>
      </c>
      <c r="BH358" s="218">
        <f t="shared" si="27"/>
        <v>0</v>
      </c>
      <c r="BI358" s="218">
        <f t="shared" si="28"/>
        <v>0</v>
      </c>
      <c r="BJ358" s="18" t="s">
        <v>185</v>
      </c>
      <c r="BK358" s="218">
        <f t="shared" si="29"/>
        <v>0</v>
      </c>
      <c r="BL358" s="18" t="s">
        <v>263</v>
      </c>
      <c r="BM358" s="217" t="s">
        <v>1320</v>
      </c>
    </row>
    <row r="359" spans="1:65" s="2" customFormat="1" ht="16.5" customHeight="1">
      <c r="A359" s="35"/>
      <c r="B359" s="36"/>
      <c r="C359" s="205" t="s">
        <v>683</v>
      </c>
      <c r="D359" s="205" t="s">
        <v>180</v>
      </c>
      <c r="E359" s="206" t="s">
        <v>684</v>
      </c>
      <c r="F359" s="207" t="s">
        <v>685</v>
      </c>
      <c r="G359" s="208" t="s">
        <v>192</v>
      </c>
      <c r="H359" s="209">
        <v>2</v>
      </c>
      <c r="I359" s="210"/>
      <c r="J359" s="211">
        <f t="shared" si="20"/>
        <v>0</v>
      </c>
      <c r="K359" s="212"/>
      <c r="L359" s="40"/>
      <c r="M359" s="213" t="s">
        <v>1</v>
      </c>
      <c r="N359" s="214" t="s">
        <v>46</v>
      </c>
      <c r="O359" s="72"/>
      <c r="P359" s="215">
        <f t="shared" si="21"/>
        <v>0</v>
      </c>
      <c r="Q359" s="215">
        <v>0</v>
      </c>
      <c r="R359" s="215">
        <f t="shared" si="22"/>
        <v>0</v>
      </c>
      <c r="S359" s="215">
        <v>0</v>
      </c>
      <c r="T359" s="216">
        <f t="shared" si="2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263</v>
      </c>
      <c r="AT359" s="217" t="s">
        <v>180</v>
      </c>
      <c r="AU359" s="217" t="s">
        <v>185</v>
      </c>
      <c r="AY359" s="18" t="s">
        <v>177</v>
      </c>
      <c r="BE359" s="218">
        <f t="shared" si="24"/>
        <v>0</v>
      </c>
      <c r="BF359" s="218">
        <f t="shared" si="25"/>
        <v>0</v>
      </c>
      <c r="BG359" s="218">
        <f t="shared" si="26"/>
        <v>0</v>
      </c>
      <c r="BH359" s="218">
        <f t="shared" si="27"/>
        <v>0</v>
      </c>
      <c r="BI359" s="218">
        <f t="shared" si="28"/>
        <v>0</v>
      </c>
      <c r="BJ359" s="18" t="s">
        <v>185</v>
      </c>
      <c r="BK359" s="218">
        <f t="shared" si="29"/>
        <v>0</v>
      </c>
      <c r="BL359" s="18" t="s">
        <v>263</v>
      </c>
      <c r="BM359" s="217" t="s">
        <v>1321</v>
      </c>
    </row>
    <row r="360" spans="1:65" s="2" customFormat="1" ht="16.5" customHeight="1">
      <c r="A360" s="35"/>
      <c r="B360" s="36"/>
      <c r="C360" s="263" t="s">
        <v>687</v>
      </c>
      <c r="D360" s="263" t="s">
        <v>339</v>
      </c>
      <c r="E360" s="264" t="s">
        <v>688</v>
      </c>
      <c r="F360" s="265" t="s">
        <v>689</v>
      </c>
      <c r="G360" s="266" t="s">
        <v>192</v>
      </c>
      <c r="H360" s="267">
        <v>2</v>
      </c>
      <c r="I360" s="268"/>
      <c r="J360" s="269">
        <f t="shared" si="20"/>
        <v>0</v>
      </c>
      <c r="K360" s="270"/>
      <c r="L360" s="271"/>
      <c r="M360" s="272" t="s">
        <v>1</v>
      </c>
      <c r="N360" s="273" t="s">
        <v>46</v>
      </c>
      <c r="O360" s="72"/>
      <c r="P360" s="215">
        <f t="shared" si="21"/>
        <v>0</v>
      </c>
      <c r="Q360" s="215">
        <v>5.0000000000000002E-5</v>
      </c>
      <c r="R360" s="215">
        <f t="shared" si="22"/>
        <v>1E-4</v>
      </c>
      <c r="S360" s="215">
        <v>0</v>
      </c>
      <c r="T360" s="216">
        <f t="shared" si="2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7" t="s">
        <v>360</v>
      </c>
      <c r="AT360" s="217" t="s">
        <v>339</v>
      </c>
      <c r="AU360" s="217" t="s">
        <v>185</v>
      </c>
      <c r="AY360" s="18" t="s">
        <v>177</v>
      </c>
      <c r="BE360" s="218">
        <f t="shared" si="24"/>
        <v>0</v>
      </c>
      <c r="BF360" s="218">
        <f t="shared" si="25"/>
        <v>0</v>
      </c>
      <c r="BG360" s="218">
        <f t="shared" si="26"/>
        <v>0</v>
      </c>
      <c r="BH360" s="218">
        <f t="shared" si="27"/>
        <v>0</v>
      </c>
      <c r="BI360" s="218">
        <f t="shared" si="28"/>
        <v>0</v>
      </c>
      <c r="BJ360" s="18" t="s">
        <v>185</v>
      </c>
      <c r="BK360" s="218">
        <f t="shared" si="29"/>
        <v>0</v>
      </c>
      <c r="BL360" s="18" t="s">
        <v>263</v>
      </c>
      <c r="BM360" s="217" t="s">
        <v>1322</v>
      </c>
    </row>
    <row r="361" spans="1:65" s="2" customFormat="1" ht="21.75" customHeight="1">
      <c r="A361" s="35"/>
      <c r="B361" s="36"/>
      <c r="C361" s="205" t="s">
        <v>691</v>
      </c>
      <c r="D361" s="205" t="s">
        <v>180</v>
      </c>
      <c r="E361" s="206" t="s">
        <v>692</v>
      </c>
      <c r="F361" s="207" t="s">
        <v>693</v>
      </c>
      <c r="G361" s="208" t="s">
        <v>192</v>
      </c>
      <c r="H361" s="209">
        <v>3</v>
      </c>
      <c r="I361" s="210"/>
      <c r="J361" s="211">
        <f t="shared" si="20"/>
        <v>0</v>
      </c>
      <c r="K361" s="212"/>
      <c r="L361" s="40"/>
      <c r="M361" s="213" t="s">
        <v>1</v>
      </c>
      <c r="N361" s="214" t="s">
        <v>46</v>
      </c>
      <c r="O361" s="72"/>
      <c r="P361" s="215">
        <f t="shared" si="21"/>
        <v>0</v>
      </c>
      <c r="Q361" s="215">
        <v>0</v>
      </c>
      <c r="R361" s="215">
        <f t="shared" si="22"/>
        <v>0</v>
      </c>
      <c r="S361" s="215">
        <v>0</v>
      </c>
      <c r="T361" s="216">
        <f t="shared" si="2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263</v>
      </c>
      <c r="AT361" s="217" t="s">
        <v>180</v>
      </c>
      <c r="AU361" s="217" t="s">
        <v>185</v>
      </c>
      <c r="AY361" s="18" t="s">
        <v>177</v>
      </c>
      <c r="BE361" s="218">
        <f t="shared" si="24"/>
        <v>0</v>
      </c>
      <c r="BF361" s="218">
        <f t="shared" si="25"/>
        <v>0</v>
      </c>
      <c r="BG361" s="218">
        <f t="shared" si="26"/>
        <v>0</v>
      </c>
      <c r="BH361" s="218">
        <f t="shared" si="27"/>
        <v>0</v>
      </c>
      <c r="BI361" s="218">
        <f t="shared" si="28"/>
        <v>0</v>
      </c>
      <c r="BJ361" s="18" t="s">
        <v>185</v>
      </c>
      <c r="BK361" s="218">
        <f t="shared" si="29"/>
        <v>0</v>
      </c>
      <c r="BL361" s="18" t="s">
        <v>263</v>
      </c>
      <c r="BM361" s="217" t="s">
        <v>1323</v>
      </c>
    </row>
    <row r="362" spans="1:65" s="2" customFormat="1" ht="16.5" customHeight="1">
      <c r="A362" s="35"/>
      <c r="B362" s="36"/>
      <c r="C362" s="263" t="s">
        <v>695</v>
      </c>
      <c r="D362" s="263" t="s">
        <v>339</v>
      </c>
      <c r="E362" s="264" t="s">
        <v>696</v>
      </c>
      <c r="F362" s="265" t="s">
        <v>697</v>
      </c>
      <c r="G362" s="266" t="s">
        <v>192</v>
      </c>
      <c r="H362" s="267">
        <v>3</v>
      </c>
      <c r="I362" s="268"/>
      <c r="J362" s="269">
        <f t="shared" si="20"/>
        <v>0</v>
      </c>
      <c r="K362" s="270"/>
      <c r="L362" s="271"/>
      <c r="M362" s="272" t="s">
        <v>1</v>
      </c>
      <c r="N362" s="273" t="s">
        <v>46</v>
      </c>
      <c r="O362" s="72"/>
      <c r="P362" s="215">
        <f t="shared" si="21"/>
        <v>0</v>
      </c>
      <c r="Q362" s="215">
        <v>6.0000000000000002E-5</v>
      </c>
      <c r="R362" s="215">
        <f t="shared" si="22"/>
        <v>1.8000000000000001E-4</v>
      </c>
      <c r="S362" s="215">
        <v>0</v>
      </c>
      <c r="T362" s="216">
        <f t="shared" si="2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360</v>
      </c>
      <c r="AT362" s="217" t="s">
        <v>339</v>
      </c>
      <c r="AU362" s="217" t="s">
        <v>185</v>
      </c>
      <c r="AY362" s="18" t="s">
        <v>177</v>
      </c>
      <c r="BE362" s="218">
        <f t="shared" si="24"/>
        <v>0</v>
      </c>
      <c r="BF362" s="218">
        <f t="shared" si="25"/>
        <v>0</v>
      </c>
      <c r="BG362" s="218">
        <f t="shared" si="26"/>
        <v>0</v>
      </c>
      <c r="BH362" s="218">
        <f t="shared" si="27"/>
        <v>0</v>
      </c>
      <c r="BI362" s="218">
        <f t="shared" si="28"/>
        <v>0</v>
      </c>
      <c r="BJ362" s="18" t="s">
        <v>185</v>
      </c>
      <c r="BK362" s="218">
        <f t="shared" si="29"/>
        <v>0</v>
      </c>
      <c r="BL362" s="18" t="s">
        <v>263</v>
      </c>
      <c r="BM362" s="217" t="s">
        <v>1324</v>
      </c>
    </row>
    <row r="363" spans="1:65" s="2" customFormat="1" ht="21.75" customHeight="1">
      <c r="A363" s="35"/>
      <c r="B363" s="36"/>
      <c r="C363" s="205" t="s">
        <v>699</v>
      </c>
      <c r="D363" s="205" t="s">
        <v>180</v>
      </c>
      <c r="E363" s="206" t="s">
        <v>700</v>
      </c>
      <c r="F363" s="207" t="s">
        <v>701</v>
      </c>
      <c r="G363" s="208" t="s">
        <v>192</v>
      </c>
      <c r="H363" s="209">
        <v>11</v>
      </c>
      <c r="I363" s="210"/>
      <c r="J363" s="211">
        <f t="shared" si="20"/>
        <v>0</v>
      </c>
      <c r="K363" s="212"/>
      <c r="L363" s="40"/>
      <c r="M363" s="213" t="s">
        <v>1</v>
      </c>
      <c r="N363" s="214" t="s">
        <v>46</v>
      </c>
      <c r="O363" s="72"/>
      <c r="P363" s="215">
        <f t="shared" si="21"/>
        <v>0</v>
      </c>
      <c r="Q363" s="215">
        <v>0</v>
      </c>
      <c r="R363" s="215">
        <f t="shared" si="22"/>
        <v>0</v>
      </c>
      <c r="S363" s="215">
        <v>0</v>
      </c>
      <c r="T363" s="216">
        <f t="shared" si="2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263</v>
      </c>
      <c r="AT363" s="217" t="s">
        <v>180</v>
      </c>
      <c r="AU363" s="217" t="s">
        <v>185</v>
      </c>
      <c r="AY363" s="18" t="s">
        <v>177</v>
      </c>
      <c r="BE363" s="218">
        <f t="shared" si="24"/>
        <v>0</v>
      </c>
      <c r="BF363" s="218">
        <f t="shared" si="25"/>
        <v>0</v>
      </c>
      <c r="BG363" s="218">
        <f t="shared" si="26"/>
        <v>0</v>
      </c>
      <c r="BH363" s="218">
        <f t="shared" si="27"/>
        <v>0</v>
      </c>
      <c r="BI363" s="218">
        <f t="shared" si="28"/>
        <v>0</v>
      </c>
      <c r="BJ363" s="18" t="s">
        <v>185</v>
      </c>
      <c r="BK363" s="218">
        <f t="shared" si="29"/>
        <v>0</v>
      </c>
      <c r="BL363" s="18" t="s">
        <v>263</v>
      </c>
      <c r="BM363" s="217" t="s">
        <v>1325</v>
      </c>
    </row>
    <row r="364" spans="1:65" s="2" customFormat="1" ht="16.5" customHeight="1">
      <c r="A364" s="35"/>
      <c r="B364" s="36"/>
      <c r="C364" s="263" t="s">
        <v>703</v>
      </c>
      <c r="D364" s="263" t="s">
        <v>339</v>
      </c>
      <c r="E364" s="264" t="s">
        <v>704</v>
      </c>
      <c r="F364" s="265" t="s">
        <v>705</v>
      </c>
      <c r="G364" s="266" t="s">
        <v>192</v>
      </c>
      <c r="H364" s="267">
        <v>11</v>
      </c>
      <c r="I364" s="268"/>
      <c r="J364" s="269">
        <f t="shared" si="20"/>
        <v>0</v>
      </c>
      <c r="K364" s="270"/>
      <c r="L364" s="271"/>
      <c r="M364" s="272" t="s">
        <v>1</v>
      </c>
      <c r="N364" s="273" t="s">
        <v>46</v>
      </c>
      <c r="O364" s="72"/>
      <c r="P364" s="215">
        <f t="shared" si="21"/>
        <v>0</v>
      </c>
      <c r="Q364" s="215">
        <v>6.0000000000000002E-5</v>
      </c>
      <c r="R364" s="215">
        <f t="shared" si="22"/>
        <v>6.6E-4</v>
      </c>
      <c r="S364" s="215">
        <v>0</v>
      </c>
      <c r="T364" s="216">
        <f t="shared" si="2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360</v>
      </c>
      <c r="AT364" s="217" t="s">
        <v>339</v>
      </c>
      <c r="AU364" s="217" t="s">
        <v>185</v>
      </c>
      <c r="AY364" s="18" t="s">
        <v>177</v>
      </c>
      <c r="BE364" s="218">
        <f t="shared" si="24"/>
        <v>0</v>
      </c>
      <c r="BF364" s="218">
        <f t="shared" si="25"/>
        <v>0</v>
      </c>
      <c r="BG364" s="218">
        <f t="shared" si="26"/>
        <v>0</v>
      </c>
      <c r="BH364" s="218">
        <f t="shared" si="27"/>
        <v>0</v>
      </c>
      <c r="BI364" s="218">
        <f t="shared" si="28"/>
        <v>0</v>
      </c>
      <c r="BJ364" s="18" t="s">
        <v>185</v>
      </c>
      <c r="BK364" s="218">
        <f t="shared" si="29"/>
        <v>0</v>
      </c>
      <c r="BL364" s="18" t="s">
        <v>263</v>
      </c>
      <c r="BM364" s="217" t="s">
        <v>1326</v>
      </c>
    </row>
    <row r="365" spans="1:65" s="2" customFormat="1" ht="16.5" customHeight="1">
      <c r="A365" s="35"/>
      <c r="B365" s="36"/>
      <c r="C365" s="205" t="s">
        <v>707</v>
      </c>
      <c r="D365" s="205" t="s">
        <v>180</v>
      </c>
      <c r="E365" s="206" t="s">
        <v>708</v>
      </c>
      <c r="F365" s="207" t="s">
        <v>709</v>
      </c>
      <c r="G365" s="208" t="s">
        <v>203</v>
      </c>
      <c r="H365" s="209">
        <v>4</v>
      </c>
      <c r="I365" s="210"/>
      <c r="J365" s="211">
        <f t="shared" si="20"/>
        <v>0</v>
      </c>
      <c r="K365" s="212"/>
      <c r="L365" s="40"/>
      <c r="M365" s="213" t="s">
        <v>1</v>
      </c>
      <c r="N365" s="214" t="s">
        <v>46</v>
      </c>
      <c r="O365" s="72"/>
      <c r="P365" s="215">
        <f t="shared" si="21"/>
        <v>0</v>
      </c>
      <c r="Q365" s="215">
        <v>0</v>
      </c>
      <c r="R365" s="215">
        <f t="shared" si="22"/>
        <v>0</v>
      </c>
      <c r="S365" s="215">
        <v>0</v>
      </c>
      <c r="T365" s="216">
        <f t="shared" si="2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263</v>
      </c>
      <c r="AT365" s="217" t="s">
        <v>180</v>
      </c>
      <c r="AU365" s="217" t="s">
        <v>185</v>
      </c>
      <c r="AY365" s="18" t="s">
        <v>177</v>
      </c>
      <c r="BE365" s="218">
        <f t="shared" si="24"/>
        <v>0</v>
      </c>
      <c r="BF365" s="218">
        <f t="shared" si="25"/>
        <v>0</v>
      </c>
      <c r="BG365" s="218">
        <f t="shared" si="26"/>
        <v>0</v>
      </c>
      <c r="BH365" s="218">
        <f t="shared" si="27"/>
        <v>0</v>
      </c>
      <c r="BI365" s="218">
        <f t="shared" si="28"/>
        <v>0</v>
      </c>
      <c r="BJ365" s="18" t="s">
        <v>185</v>
      </c>
      <c r="BK365" s="218">
        <f t="shared" si="29"/>
        <v>0</v>
      </c>
      <c r="BL365" s="18" t="s">
        <v>263</v>
      </c>
      <c r="BM365" s="217" t="s">
        <v>710</v>
      </c>
    </row>
    <row r="366" spans="1:65" s="2" customFormat="1" ht="21.75" customHeight="1">
      <c r="A366" s="35"/>
      <c r="B366" s="36"/>
      <c r="C366" s="205" t="s">
        <v>711</v>
      </c>
      <c r="D366" s="205" t="s">
        <v>180</v>
      </c>
      <c r="E366" s="206" t="s">
        <v>712</v>
      </c>
      <c r="F366" s="207" t="s">
        <v>713</v>
      </c>
      <c r="G366" s="208" t="s">
        <v>203</v>
      </c>
      <c r="H366" s="209">
        <v>1</v>
      </c>
      <c r="I366" s="210"/>
      <c r="J366" s="211">
        <f t="shared" si="20"/>
        <v>0</v>
      </c>
      <c r="K366" s="212"/>
      <c r="L366" s="40"/>
      <c r="M366" s="213" t="s">
        <v>1</v>
      </c>
      <c r="N366" s="214" t="s">
        <v>46</v>
      </c>
      <c r="O366" s="72"/>
      <c r="P366" s="215">
        <f t="shared" si="21"/>
        <v>0</v>
      </c>
      <c r="Q366" s="215">
        <v>0</v>
      </c>
      <c r="R366" s="215">
        <f t="shared" si="22"/>
        <v>0</v>
      </c>
      <c r="S366" s="215">
        <v>0</v>
      </c>
      <c r="T366" s="216">
        <f t="shared" si="2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263</v>
      </c>
      <c r="AT366" s="217" t="s">
        <v>180</v>
      </c>
      <c r="AU366" s="217" t="s">
        <v>185</v>
      </c>
      <c r="AY366" s="18" t="s">
        <v>177</v>
      </c>
      <c r="BE366" s="218">
        <f t="shared" si="24"/>
        <v>0</v>
      </c>
      <c r="BF366" s="218">
        <f t="shared" si="25"/>
        <v>0</v>
      </c>
      <c r="BG366" s="218">
        <f t="shared" si="26"/>
        <v>0</v>
      </c>
      <c r="BH366" s="218">
        <f t="shared" si="27"/>
        <v>0</v>
      </c>
      <c r="BI366" s="218">
        <f t="shared" si="28"/>
        <v>0</v>
      </c>
      <c r="BJ366" s="18" t="s">
        <v>185</v>
      </c>
      <c r="BK366" s="218">
        <f t="shared" si="29"/>
        <v>0</v>
      </c>
      <c r="BL366" s="18" t="s">
        <v>263</v>
      </c>
      <c r="BM366" s="217" t="s">
        <v>714</v>
      </c>
    </row>
    <row r="367" spans="1:65" s="2" customFormat="1" ht="16.5" customHeight="1">
      <c r="A367" s="35"/>
      <c r="B367" s="36"/>
      <c r="C367" s="205" t="s">
        <v>715</v>
      </c>
      <c r="D367" s="205" t="s">
        <v>180</v>
      </c>
      <c r="E367" s="206" t="s">
        <v>716</v>
      </c>
      <c r="F367" s="207" t="s">
        <v>717</v>
      </c>
      <c r="G367" s="208" t="s">
        <v>203</v>
      </c>
      <c r="H367" s="209">
        <v>4</v>
      </c>
      <c r="I367" s="210"/>
      <c r="J367" s="211">
        <f t="shared" si="20"/>
        <v>0</v>
      </c>
      <c r="K367" s="212"/>
      <c r="L367" s="40"/>
      <c r="M367" s="213" t="s">
        <v>1</v>
      </c>
      <c r="N367" s="214" t="s">
        <v>46</v>
      </c>
      <c r="O367" s="72"/>
      <c r="P367" s="215">
        <f t="shared" si="21"/>
        <v>0</v>
      </c>
      <c r="Q367" s="215">
        <v>0</v>
      </c>
      <c r="R367" s="215">
        <f t="shared" si="22"/>
        <v>0</v>
      </c>
      <c r="S367" s="215">
        <v>0</v>
      </c>
      <c r="T367" s="216">
        <f t="shared" si="2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263</v>
      </c>
      <c r="AT367" s="217" t="s">
        <v>180</v>
      </c>
      <c r="AU367" s="217" t="s">
        <v>185</v>
      </c>
      <c r="AY367" s="18" t="s">
        <v>177</v>
      </c>
      <c r="BE367" s="218">
        <f t="shared" si="24"/>
        <v>0</v>
      </c>
      <c r="BF367" s="218">
        <f t="shared" si="25"/>
        <v>0</v>
      </c>
      <c r="BG367" s="218">
        <f t="shared" si="26"/>
        <v>0</v>
      </c>
      <c r="BH367" s="218">
        <f t="shared" si="27"/>
        <v>0</v>
      </c>
      <c r="BI367" s="218">
        <f t="shared" si="28"/>
        <v>0</v>
      </c>
      <c r="BJ367" s="18" t="s">
        <v>185</v>
      </c>
      <c r="BK367" s="218">
        <f t="shared" si="29"/>
        <v>0</v>
      </c>
      <c r="BL367" s="18" t="s">
        <v>263</v>
      </c>
      <c r="BM367" s="217" t="s">
        <v>718</v>
      </c>
    </row>
    <row r="368" spans="1:65" s="2" customFormat="1" ht="16.5" customHeight="1">
      <c r="A368" s="35"/>
      <c r="B368" s="36"/>
      <c r="C368" s="205" t="s">
        <v>719</v>
      </c>
      <c r="D368" s="205" t="s">
        <v>180</v>
      </c>
      <c r="E368" s="206" t="s">
        <v>720</v>
      </c>
      <c r="F368" s="207" t="s">
        <v>721</v>
      </c>
      <c r="G368" s="208" t="s">
        <v>371</v>
      </c>
      <c r="H368" s="209">
        <v>1</v>
      </c>
      <c r="I368" s="210"/>
      <c r="J368" s="211">
        <f t="shared" si="20"/>
        <v>0</v>
      </c>
      <c r="K368" s="212"/>
      <c r="L368" s="40"/>
      <c r="M368" s="213" t="s">
        <v>1</v>
      </c>
      <c r="N368" s="214" t="s">
        <v>46</v>
      </c>
      <c r="O368" s="72"/>
      <c r="P368" s="215">
        <f t="shared" si="21"/>
        <v>0</v>
      </c>
      <c r="Q368" s="215">
        <v>0</v>
      </c>
      <c r="R368" s="215">
        <f t="shared" si="22"/>
        <v>0</v>
      </c>
      <c r="S368" s="215">
        <v>0</v>
      </c>
      <c r="T368" s="216">
        <f t="shared" si="2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263</v>
      </c>
      <c r="AT368" s="217" t="s">
        <v>180</v>
      </c>
      <c r="AU368" s="217" t="s">
        <v>185</v>
      </c>
      <c r="AY368" s="18" t="s">
        <v>177</v>
      </c>
      <c r="BE368" s="218">
        <f t="shared" si="24"/>
        <v>0</v>
      </c>
      <c r="BF368" s="218">
        <f t="shared" si="25"/>
        <v>0</v>
      </c>
      <c r="BG368" s="218">
        <f t="shared" si="26"/>
        <v>0</v>
      </c>
      <c r="BH368" s="218">
        <f t="shared" si="27"/>
        <v>0</v>
      </c>
      <c r="BI368" s="218">
        <f t="shared" si="28"/>
        <v>0</v>
      </c>
      <c r="BJ368" s="18" t="s">
        <v>185</v>
      </c>
      <c r="BK368" s="218">
        <f t="shared" si="29"/>
        <v>0</v>
      </c>
      <c r="BL368" s="18" t="s">
        <v>263</v>
      </c>
      <c r="BM368" s="217" t="s">
        <v>722</v>
      </c>
    </row>
    <row r="369" spans="1:65" s="2" customFormat="1" ht="21.75" customHeight="1">
      <c r="A369" s="35"/>
      <c r="B369" s="36"/>
      <c r="C369" s="205" t="s">
        <v>723</v>
      </c>
      <c r="D369" s="205" t="s">
        <v>180</v>
      </c>
      <c r="E369" s="206" t="s">
        <v>724</v>
      </c>
      <c r="F369" s="207" t="s">
        <v>725</v>
      </c>
      <c r="G369" s="208" t="s">
        <v>192</v>
      </c>
      <c r="H369" s="209">
        <v>1</v>
      </c>
      <c r="I369" s="210"/>
      <c r="J369" s="211">
        <f t="shared" si="20"/>
        <v>0</v>
      </c>
      <c r="K369" s="212"/>
      <c r="L369" s="40"/>
      <c r="M369" s="213" t="s">
        <v>1</v>
      </c>
      <c r="N369" s="214" t="s">
        <v>46</v>
      </c>
      <c r="O369" s="72"/>
      <c r="P369" s="215">
        <f t="shared" si="21"/>
        <v>0</v>
      </c>
      <c r="Q369" s="215">
        <v>0</v>
      </c>
      <c r="R369" s="215">
        <f t="shared" si="22"/>
        <v>0</v>
      </c>
      <c r="S369" s="215">
        <v>0</v>
      </c>
      <c r="T369" s="216">
        <f t="shared" si="2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263</v>
      </c>
      <c r="AT369" s="217" t="s">
        <v>180</v>
      </c>
      <c r="AU369" s="217" t="s">
        <v>185</v>
      </c>
      <c r="AY369" s="18" t="s">
        <v>177</v>
      </c>
      <c r="BE369" s="218">
        <f t="shared" si="24"/>
        <v>0</v>
      </c>
      <c r="BF369" s="218">
        <f t="shared" si="25"/>
        <v>0</v>
      </c>
      <c r="BG369" s="218">
        <f t="shared" si="26"/>
        <v>0</v>
      </c>
      <c r="BH369" s="218">
        <f t="shared" si="27"/>
        <v>0</v>
      </c>
      <c r="BI369" s="218">
        <f t="shared" si="28"/>
        <v>0</v>
      </c>
      <c r="BJ369" s="18" t="s">
        <v>185</v>
      </c>
      <c r="BK369" s="218">
        <f t="shared" si="29"/>
        <v>0</v>
      </c>
      <c r="BL369" s="18" t="s">
        <v>263</v>
      </c>
      <c r="BM369" s="217" t="s">
        <v>726</v>
      </c>
    </row>
    <row r="370" spans="1:65" s="2" customFormat="1" ht="21.75" customHeight="1">
      <c r="A370" s="35"/>
      <c r="B370" s="36"/>
      <c r="C370" s="263" t="s">
        <v>727</v>
      </c>
      <c r="D370" s="263" t="s">
        <v>339</v>
      </c>
      <c r="E370" s="264" t="s">
        <v>728</v>
      </c>
      <c r="F370" s="265" t="s">
        <v>729</v>
      </c>
      <c r="G370" s="266" t="s">
        <v>192</v>
      </c>
      <c r="H370" s="267">
        <v>1</v>
      </c>
      <c r="I370" s="268"/>
      <c r="J370" s="269">
        <f t="shared" si="20"/>
        <v>0</v>
      </c>
      <c r="K370" s="270"/>
      <c r="L370" s="271"/>
      <c r="M370" s="272" t="s">
        <v>1</v>
      </c>
      <c r="N370" s="273" t="s">
        <v>46</v>
      </c>
      <c r="O370" s="72"/>
      <c r="P370" s="215">
        <f t="shared" si="21"/>
        <v>0</v>
      </c>
      <c r="Q370" s="215">
        <v>1.3799999999999999E-3</v>
      </c>
      <c r="R370" s="215">
        <f t="shared" si="22"/>
        <v>1.3799999999999999E-3</v>
      </c>
      <c r="S370" s="215">
        <v>0</v>
      </c>
      <c r="T370" s="216">
        <f t="shared" si="2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360</v>
      </c>
      <c r="AT370" s="217" t="s">
        <v>339</v>
      </c>
      <c r="AU370" s="217" t="s">
        <v>185</v>
      </c>
      <c r="AY370" s="18" t="s">
        <v>177</v>
      </c>
      <c r="BE370" s="218">
        <f t="shared" si="24"/>
        <v>0</v>
      </c>
      <c r="BF370" s="218">
        <f t="shared" si="25"/>
        <v>0</v>
      </c>
      <c r="BG370" s="218">
        <f t="shared" si="26"/>
        <v>0</v>
      </c>
      <c r="BH370" s="218">
        <f t="shared" si="27"/>
        <v>0</v>
      </c>
      <c r="BI370" s="218">
        <f t="shared" si="28"/>
        <v>0</v>
      </c>
      <c r="BJ370" s="18" t="s">
        <v>185</v>
      </c>
      <c r="BK370" s="218">
        <f t="shared" si="29"/>
        <v>0</v>
      </c>
      <c r="BL370" s="18" t="s">
        <v>263</v>
      </c>
      <c r="BM370" s="217" t="s">
        <v>730</v>
      </c>
    </row>
    <row r="371" spans="1:65" s="2" customFormat="1" ht="16.5" customHeight="1">
      <c r="A371" s="35"/>
      <c r="B371" s="36"/>
      <c r="C371" s="263" t="s">
        <v>731</v>
      </c>
      <c r="D371" s="263" t="s">
        <v>339</v>
      </c>
      <c r="E371" s="264" t="s">
        <v>732</v>
      </c>
      <c r="F371" s="265" t="s">
        <v>733</v>
      </c>
      <c r="G371" s="266" t="s">
        <v>192</v>
      </c>
      <c r="H371" s="267">
        <v>6</v>
      </c>
      <c r="I371" s="268"/>
      <c r="J371" s="269">
        <f t="shared" si="20"/>
        <v>0</v>
      </c>
      <c r="K371" s="270"/>
      <c r="L371" s="271"/>
      <c r="M371" s="272" t="s">
        <v>1</v>
      </c>
      <c r="N371" s="273" t="s">
        <v>46</v>
      </c>
      <c r="O371" s="72"/>
      <c r="P371" s="215">
        <f t="shared" si="21"/>
        <v>0</v>
      </c>
      <c r="Q371" s="215">
        <v>2.0000000000000001E-4</v>
      </c>
      <c r="R371" s="215">
        <f t="shared" si="22"/>
        <v>1.2000000000000001E-3</v>
      </c>
      <c r="S371" s="215">
        <v>0</v>
      </c>
      <c r="T371" s="216">
        <f t="shared" si="2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360</v>
      </c>
      <c r="AT371" s="217" t="s">
        <v>339</v>
      </c>
      <c r="AU371" s="217" t="s">
        <v>185</v>
      </c>
      <c r="AY371" s="18" t="s">
        <v>177</v>
      </c>
      <c r="BE371" s="218">
        <f t="shared" si="24"/>
        <v>0</v>
      </c>
      <c r="BF371" s="218">
        <f t="shared" si="25"/>
        <v>0</v>
      </c>
      <c r="BG371" s="218">
        <f t="shared" si="26"/>
        <v>0</v>
      </c>
      <c r="BH371" s="218">
        <f t="shared" si="27"/>
        <v>0</v>
      </c>
      <c r="BI371" s="218">
        <f t="shared" si="28"/>
        <v>0</v>
      </c>
      <c r="BJ371" s="18" t="s">
        <v>185</v>
      </c>
      <c r="BK371" s="218">
        <f t="shared" si="29"/>
        <v>0</v>
      </c>
      <c r="BL371" s="18" t="s">
        <v>263</v>
      </c>
      <c r="BM371" s="217" t="s">
        <v>734</v>
      </c>
    </row>
    <row r="372" spans="1:65" s="2" customFormat="1" ht="16.5" customHeight="1">
      <c r="A372" s="35"/>
      <c r="B372" s="36"/>
      <c r="C372" s="263" t="s">
        <v>735</v>
      </c>
      <c r="D372" s="263" t="s">
        <v>339</v>
      </c>
      <c r="E372" s="264" t="s">
        <v>736</v>
      </c>
      <c r="F372" s="265" t="s">
        <v>737</v>
      </c>
      <c r="G372" s="266" t="s">
        <v>192</v>
      </c>
      <c r="H372" s="267">
        <v>4</v>
      </c>
      <c r="I372" s="268"/>
      <c r="J372" s="269">
        <f t="shared" si="20"/>
        <v>0</v>
      </c>
      <c r="K372" s="270"/>
      <c r="L372" s="271"/>
      <c r="M372" s="272" t="s">
        <v>1</v>
      </c>
      <c r="N372" s="273" t="s">
        <v>46</v>
      </c>
      <c r="O372" s="72"/>
      <c r="P372" s="215">
        <f t="shared" si="21"/>
        <v>0</v>
      </c>
      <c r="Q372" s="215">
        <v>2.0000000000000001E-4</v>
      </c>
      <c r="R372" s="215">
        <f t="shared" si="22"/>
        <v>8.0000000000000004E-4</v>
      </c>
      <c r="S372" s="215">
        <v>0</v>
      </c>
      <c r="T372" s="216">
        <f t="shared" si="2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360</v>
      </c>
      <c r="AT372" s="217" t="s">
        <v>339</v>
      </c>
      <c r="AU372" s="217" t="s">
        <v>185</v>
      </c>
      <c r="AY372" s="18" t="s">
        <v>177</v>
      </c>
      <c r="BE372" s="218">
        <f t="shared" si="24"/>
        <v>0</v>
      </c>
      <c r="BF372" s="218">
        <f t="shared" si="25"/>
        <v>0</v>
      </c>
      <c r="BG372" s="218">
        <f t="shared" si="26"/>
        <v>0</v>
      </c>
      <c r="BH372" s="218">
        <f t="shared" si="27"/>
        <v>0</v>
      </c>
      <c r="BI372" s="218">
        <f t="shared" si="28"/>
        <v>0</v>
      </c>
      <c r="BJ372" s="18" t="s">
        <v>185</v>
      </c>
      <c r="BK372" s="218">
        <f t="shared" si="29"/>
        <v>0</v>
      </c>
      <c r="BL372" s="18" t="s">
        <v>263</v>
      </c>
      <c r="BM372" s="217" t="s">
        <v>738</v>
      </c>
    </row>
    <row r="373" spans="1:65" s="2" customFormat="1" ht="21.75" customHeight="1">
      <c r="A373" s="35"/>
      <c r="B373" s="36"/>
      <c r="C373" s="205" t="s">
        <v>739</v>
      </c>
      <c r="D373" s="205" t="s">
        <v>180</v>
      </c>
      <c r="E373" s="206" t="s">
        <v>1061</v>
      </c>
      <c r="F373" s="207" t="s">
        <v>741</v>
      </c>
      <c r="G373" s="208" t="s">
        <v>742</v>
      </c>
      <c r="H373" s="209">
        <v>8</v>
      </c>
      <c r="I373" s="210"/>
      <c r="J373" s="211">
        <f t="shared" si="20"/>
        <v>0</v>
      </c>
      <c r="K373" s="212"/>
      <c r="L373" s="40"/>
      <c r="M373" s="213" t="s">
        <v>1</v>
      </c>
      <c r="N373" s="214" t="s">
        <v>46</v>
      </c>
      <c r="O373" s="72"/>
      <c r="P373" s="215">
        <f t="shared" si="21"/>
        <v>0</v>
      </c>
      <c r="Q373" s="215">
        <v>0</v>
      </c>
      <c r="R373" s="215">
        <f t="shared" si="22"/>
        <v>0</v>
      </c>
      <c r="S373" s="215">
        <v>0</v>
      </c>
      <c r="T373" s="216">
        <f t="shared" si="2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263</v>
      </c>
      <c r="AT373" s="217" t="s">
        <v>180</v>
      </c>
      <c r="AU373" s="217" t="s">
        <v>185</v>
      </c>
      <c r="AY373" s="18" t="s">
        <v>177</v>
      </c>
      <c r="BE373" s="218">
        <f t="shared" si="24"/>
        <v>0</v>
      </c>
      <c r="BF373" s="218">
        <f t="shared" si="25"/>
        <v>0</v>
      </c>
      <c r="BG373" s="218">
        <f t="shared" si="26"/>
        <v>0</v>
      </c>
      <c r="BH373" s="218">
        <f t="shared" si="27"/>
        <v>0</v>
      </c>
      <c r="BI373" s="218">
        <f t="shared" si="28"/>
        <v>0</v>
      </c>
      <c r="BJ373" s="18" t="s">
        <v>185</v>
      </c>
      <c r="BK373" s="218">
        <f t="shared" si="29"/>
        <v>0</v>
      </c>
      <c r="BL373" s="18" t="s">
        <v>263</v>
      </c>
      <c r="BM373" s="217" t="s">
        <v>1327</v>
      </c>
    </row>
    <row r="374" spans="1:65" s="2" customFormat="1" ht="21.75" customHeight="1">
      <c r="A374" s="35"/>
      <c r="B374" s="36"/>
      <c r="C374" s="205" t="s">
        <v>744</v>
      </c>
      <c r="D374" s="205" t="s">
        <v>180</v>
      </c>
      <c r="E374" s="206" t="s">
        <v>745</v>
      </c>
      <c r="F374" s="207" t="s">
        <v>746</v>
      </c>
      <c r="G374" s="208" t="s">
        <v>426</v>
      </c>
      <c r="H374" s="274"/>
      <c r="I374" s="210"/>
      <c r="J374" s="211">
        <f t="shared" si="20"/>
        <v>0</v>
      </c>
      <c r="K374" s="212"/>
      <c r="L374" s="40"/>
      <c r="M374" s="213" t="s">
        <v>1</v>
      </c>
      <c r="N374" s="214" t="s">
        <v>46</v>
      </c>
      <c r="O374" s="72"/>
      <c r="P374" s="215">
        <f t="shared" si="21"/>
        <v>0</v>
      </c>
      <c r="Q374" s="215">
        <v>0</v>
      </c>
      <c r="R374" s="215">
        <f t="shared" si="22"/>
        <v>0</v>
      </c>
      <c r="S374" s="215">
        <v>0</v>
      </c>
      <c r="T374" s="216">
        <f t="shared" si="2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263</v>
      </c>
      <c r="AT374" s="217" t="s">
        <v>180</v>
      </c>
      <c r="AU374" s="217" t="s">
        <v>185</v>
      </c>
      <c r="AY374" s="18" t="s">
        <v>177</v>
      </c>
      <c r="BE374" s="218">
        <f t="shared" si="24"/>
        <v>0</v>
      </c>
      <c r="BF374" s="218">
        <f t="shared" si="25"/>
        <v>0</v>
      </c>
      <c r="BG374" s="218">
        <f t="shared" si="26"/>
        <v>0</v>
      </c>
      <c r="BH374" s="218">
        <f t="shared" si="27"/>
        <v>0</v>
      </c>
      <c r="BI374" s="218">
        <f t="shared" si="28"/>
        <v>0</v>
      </c>
      <c r="BJ374" s="18" t="s">
        <v>185</v>
      </c>
      <c r="BK374" s="218">
        <f t="shared" si="29"/>
        <v>0</v>
      </c>
      <c r="BL374" s="18" t="s">
        <v>263</v>
      </c>
      <c r="BM374" s="217" t="s">
        <v>747</v>
      </c>
    </row>
    <row r="375" spans="1:65" s="12" customFormat="1" ht="22.8" customHeight="1">
      <c r="B375" s="189"/>
      <c r="C375" s="190"/>
      <c r="D375" s="191" t="s">
        <v>79</v>
      </c>
      <c r="E375" s="203" t="s">
        <v>748</v>
      </c>
      <c r="F375" s="203" t="s">
        <v>749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SUM(P376:P382)</f>
        <v>0</v>
      </c>
      <c r="Q375" s="197"/>
      <c r="R375" s="198">
        <f>SUM(R376:R382)</f>
        <v>3.8764999999999997E-3</v>
      </c>
      <c r="S375" s="197"/>
      <c r="T375" s="199">
        <f>SUM(T376:T382)</f>
        <v>0</v>
      </c>
      <c r="AR375" s="200" t="s">
        <v>185</v>
      </c>
      <c r="AT375" s="201" t="s">
        <v>79</v>
      </c>
      <c r="AU375" s="201" t="s">
        <v>88</v>
      </c>
      <c r="AY375" s="200" t="s">
        <v>177</v>
      </c>
      <c r="BK375" s="202">
        <f>SUM(BK376:BK382)</f>
        <v>0</v>
      </c>
    </row>
    <row r="376" spans="1:65" s="2" customFormat="1" ht="21.75" customHeight="1">
      <c r="A376" s="35"/>
      <c r="B376" s="36"/>
      <c r="C376" s="205" t="s">
        <v>750</v>
      </c>
      <c r="D376" s="205" t="s">
        <v>180</v>
      </c>
      <c r="E376" s="206" t="s">
        <v>751</v>
      </c>
      <c r="F376" s="207" t="s">
        <v>752</v>
      </c>
      <c r="G376" s="208" t="s">
        <v>203</v>
      </c>
      <c r="H376" s="209">
        <v>19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46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263</v>
      </c>
      <c r="AT376" s="217" t="s">
        <v>180</v>
      </c>
      <c r="AU376" s="217" t="s">
        <v>185</v>
      </c>
      <c r="AY376" s="18" t="s">
        <v>177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185</v>
      </c>
      <c r="BK376" s="218">
        <f>ROUND(I376*H376,2)</f>
        <v>0</v>
      </c>
      <c r="BL376" s="18" t="s">
        <v>263</v>
      </c>
      <c r="BM376" s="217" t="s">
        <v>1328</v>
      </c>
    </row>
    <row r="377" spans="1:65" s="2" customFormat="1" ht="21.75" customHeight="1">
      <c r="A377" s="35"/>
      <c r="B377" s="36"/>
      <c r="C377" s="263" t="s">
        <v>754</v>
      </c>
      <c r="D377" s="263" t="s">
        <v>339</v>
      </c>
      <c r="E377" s="264" t="s">
        <v>755</v>
      </c>
      <c r="F377" s="265" t="s">
        <v>756</v>
      </c>
      <c r="G377" s="266" t="s">
        <v>203</v>
      </c>
      <c r="H377" s="267">
        <v>19.95</v>
      </c>
      <c r="I377" s="268"/>
      <c r="J377" s="269">
        <f>ROUND(I377*H377,2)</f>
        <v>0</v>
      </c>
      <c r="K377" s="270"/>
      <c r="L377" s="271"/>
      <c r="M377" s="272" t="s">
        <v>1</v>
      </c>
      <c r="N377" s="273" t="s">
        <v>46</v>
      </c>
      <c r="O377" s="72"/>
      <c r="P377" s="215">
        <f>O377*H377</f>
        <v>0</v>
      </c>
      <c r="Q377" s="215">
        <v>6.9999999999999994E-5</v>
      </c>
      <c r="R377" s="215">
        <f>Q377*H377</f>
        <v>1.3964999999999997E-3</v>
      </c>
      <c r="S377" s="215">
        <v>0</v>
      </c>
      <c r="T377" s="21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360</v>
      </c>
      <c r="AT377" s="217" t="s">
        <v>339</v>
      </c>
      <c r="AU377" s="217" t="s">
        <v>185</v>
      </c>
      <c r="AY377" s="18" t="s">
        <v>177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185</v>
      </c>
      <c r="BK377" s="218">
        <f>ROUND(I377*H377,2)</f>
        <v>0</v>
      </c>
      <c r="BL377" s="18" t="s">
        <v>263</v>
      </c>
      <c r="BM377" s="217" t="s">
        <v>1329</v>
      </c>
    </row>
    <row r="378" spans="1:65" s="14" customFormat="1" ht="10.199999999999999">
      <c r="B378" s="230"/>
      <c r="C378" s="231"/>
      <c r="D378" s="221" t="s">
        <v>187</v>
      </c>
      <c r="E378" s="231"/>
      <c r="F378" s="233" t="s">
        <v>1065</v>
      </c>
      <c r="G378" s="231"/>
      <c r="H378" s="234">
        <v>19.95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187</v>
      </c>
      <c r="AU378" s="240" t="s">
        <v>185</v>
      </c>
      <c r="AV378" s="14" t="s">
        <v>185</v>
      </c>
      <c r="AW378" s="14" t="s">
        <v>4</v>
      </c>
      <c r="AX378" s="14" t="s">
        <v>88</v>
      </c>
      <c r="AY378" s="240" t="s">
        <v>177</v>
      </c>
    </row>
    <row r="379" spans="1:65" s="2" customFormat="1" ht="16.5" customHeight="1">
      <c r="A379" s="35"/>
      <c r="B379" s="36"/>
      <c r="C379" s="205" t="s">
        <v>759</v>
      </c>
      <c r="D379" s="205" t="s">
        <v>180</v>
      </c>
      <c r="E379" s="206" t="s">
        <v>760</v>
      </c>
      <c r="F379" s="207" t="s">
        <v>761</v>
      </c>
      <c r="G379" s="208" t="s">
        <v>203</v>
      </c>
      <c r="H379" s="209">
        <v>31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46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263</v>
      </c>
      <c r="AT379" s="217" t="s">
        <v>180</v>
      </c>
      <c r="AU379" s="217" t="s">
        <v>185</v>
      </c>
      <c r="AY379" s="18" t="s">
        <v>177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185</v>
      </c>
      <c r="BK379" s="218">
        <f>ROUND(I379*H379,2)</f>
        <v>0</v>
      </c>
      <c r="BL379" s="18" t="s">
        <v>263</v>
      </c>
      <c r="BM379" s="217" t="s">
        <v>1330</v>
      </c>
    </row>
    <row r="380" spans="1:65" s="2" customFormat="1" ht="16.5" customHeight="1">
      <c r="A380" s="35"/>
      <c r="B380" s="36"/>
      <c r="C380" s="263" t="s">
        <v>763</v>
      </c>
      <c r="D380" s="263" t="s">
        <v>339</v>
      </c>
      <c r="E380" s="264" t="s">
        <v>764</v>
      </c>
      <c r="F380" s="265" t="s">
        <v>765</v>
      </c>
      <c r="G380" s="266" t="s">
        <v>203</v>
      </c>
      <c r="H380" s="267">
        <v>31</v>
      </c>
      <c r="I380" s="268"/>
      <c r="J380" s="269">
        <f>ROUND(I380*H380,2)</f>
        <v>0</v>
      </c>
      <c r="K380" s="270"/>
      <c r="L380" s="271"/>
      <c r="M380" s="272" t="s">
        <v>1</v>
      </c>
      <c r="N380" s="273" t="s">
        <v>46</v>
      </c>
      <c r="O380" s="72"/>
      <c r="P380" s="215">
        <f>O380*H380</f>
        <v>0</v>
      </c>
      <c r="Q380" s="215">
        <v>8.0000000000000007E-5</v>
      </c>
      <c r="R380" s="215">
        <f>Q380*H380</f>
        <v>2.48E-3</v>
      </c>
      <c r="S380" s="215">
        <v>0</v>
      </c>
      <c r="T380" s="21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360</v>
      </c>
      <c r="AT380" s="217" t="s">
        <v>339</v>
      </c>
      <c r="AU380" s="217" t="s">
        <v>185</v>
      </c>
      <c r="AY380" s="18" t="s">
        <v>177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185</v>
      </c>
      <c r="BK380" s="218">
        <f>ROUND(I380*H380,2)</f>
        <v>0</v>
      </c>
      <c r="BL380" s="18" t="s">
        <v>263</v>
      </c>
      <c r="BM380" s="217" t="s">
        <v>1331</v>
      </c>
    </row>
    <row r="381" spans="1:65" s="2" customFormat="1" ht="16.5" customHeight="1">
      <c r="A381" s="35"/>
      <c r="B381" s="36"/>
      <c r="C381" s="205" t="s">
        <v>767</v>
      </c>
      <c r="D381" s="205" t="s">
        <v>180</v>
      </c>
      <c r="E381" s="206" t="s">
        <v>768</v>
      </c>
      <c r="F381" s="207" t="s">
        <v>769</v>
      </c>
      <c r="G381" s="208" t="s">
        <v>192</v>
      </c>
      <c r="H381" s="209">
        <v>4</v>
      </c>
      <c r="I381" s="210"/>
      <c r="J381" s="211">
        <f>ROUND(I381*H381,2)</f>
        <v>0</v>
      </c>
      <c r="K381" s="212"/>
      <c r="L381" s="40"/>
      <c r="M381" s="213" t="s">
        <v>1</v>
      </c>
      <c r="N381" s="214" t="s">
        <v>46</v>
      </c>
      <c r="O381" s="72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263</v>
      </c>
      <c r="AT381" s="217" t="s">
        <v>180</v>
      </c>
      <c r="AU381" s="217" t="s">
        <v>185</v>
      </c>
      <c r="AY381" s="18" t="s">
        <v>177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185</v>
      </c>
      <c r="BK381" s="218">
        <f>ROUND(I381*H381,2)</f>
        <v>0</v>
      </c>
      <c r="BL381" s="18" t="s">
        <v>263</v>
      </c>
      <c r="BM381" s="217" t="s">
        <v>1332</v>
      </c>
    </row>
    <row r="382" spans="1:65" s="2" customFormat="1" ht="21.75" customHeight="1">
      <c r="A382" s="35"/>
      <c r="B382" s="36"/>
      <c r="C382" s="205" t="s">
        <v>771</v>
      </c>
      <c r="D382" s="205" t="s">
        <v>180</v>
      </c>
      <c r="E382" s="206" t="s">
        <v>772</v>
      </c>
      <c r="F382" s="207" t="s">
        <v>773</v>
      </c>
      <c r="G382" s="208" t="s">
        <v>426</v>
      </c>
      <c r="H382" s="274"/>
      <c r="I382" s="210"/>
      <c r="J382" s="211">
        <f>ROUND(I382*H382,2)</f>
        <v>0</v>
      </c>
      <c r="K382" s="212"/>
      <c r="L382" s="40"/>
      <c r="M382" s="213" t="s">
        <v>1</v>
      </c>
      <c r="N382" s="214" t="s">
        <v>46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263</v>
      </c>
      <c r="AT382" s="217" t="s">
        <v>180</v>
      </c>
      <c r="AU382" s="217" t="s">
        <v>185</v>
      </c>
      <c r="AY382" s="18" t="s">
        <v>177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185</v>
      </c>
      <c r="BK382" s="218">
        <f>ROUND(I382*H382,2)</f>
        <v>0</v>
      </c>
      <c r="BL382" s="18" t="s">
        <v>263</v>
      </c>
      <c r="BM382" s="217" t="s">
        <v>1333</v>
      </c>
    </row>
    <row r="383" spans="1:65" s="12" customFormat="1" ht="22.8" customHeight="1">
      <c r="B383" s="189"/>
      <c r="C383" s="190"/>
      <c r="D383" s="191" t="s">
        <v>79</v>
      </c>
      <c r="E383" s="203" t="s">
        <v>775</v>
      </c>
      <c r="F383" s="203" t="s">
        <v>776</v>
      </c>
      <c r="G383" s="190"/>
      <c r="H383" s="190"/>
      <c r="I383" s="193"/>
      <c r="J383" s="204">
        <f>BK383</f>
        <v>0</v>
      </c>
      <c r="K383" s="190"/>
      <c r="L383" s="195"/>
      <c r="M383" s="196"/>
      <c r="N383" s="197"/>
      <c r="O383" s="197"/>
      <c r="P383" s="198">
        <f>SUM(P384:P385)</f>
        <v>0</v>
      </c>
      <c r="Q383" s="197"/>
      <c r="R383" s="198">
        <f>SUM(R384:R385)</f>
        <v>0</v>
      </c>
      <c r="S383" s="197"/>
      <c r="T383" s="199">
        <f>SUM(T384:T385)</f>
        <v>0</v>
      </c>
      <c r="AR383" s="200" t="s">
        <v>185</v>
      </c>
      <c r="AT383" s="201" t="s">
        <v>79</v>
      </c>
      <c r="AU383" s="201" t="s">
        <v>88</v>
      </c>
      <c r="AY383" s="200" t="s">
        <v>177</v>
      </c>
      <c r="BK383" s="202">
        <f>SUM(BK384:BK385)</f>
        <v>0</v>
      </c>
    </row>
    <row r="384" spans="1:65" s="2" customFormat="1" ht="21.75" customHeight="1">
      <c r="A384" s="35"/>
      <c r="B384" s="36"/>
      <c r="C384" s="205" t="s">
        <v>777</v>
      </c>
      <c r="D384" s="205" t="s">
        <v>180</v>
      </c>
      <c r="E384" s="206" t="s">
        <v>778</v>
      </c>
      <c r="F384" s="207" t="s">
        <v>779</v>
      </c>
      <c r="G384" s="208" t="s">
        <v>192</v>
      </c>
      <c r="H384" s="209">
        <v>1</v>
      </c>
      <c r="I384" s="210"/>
      <c r="J384" s="211">
        <f>ROUND(I384*H384,2)</f>
        <v>0</v>
      </c>
      <c r="K384" s="212"/>
      <c r="L384" s="40"/>
      <c r="M384" s="213" t="s">
        <v>1</v>
      </c>
      <c r="N384" s="214" t="s">
        <v>46</v>
      </c>
      <c r="O384" s="72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263</v>
      </c>
      <c r="AT384" s="217" t="s">
        <v>180</v>
      </c>
      <c r="AU384" s="217" t="s">
        <v>185</v>
      </c>
      <c r="AY384" s="18" t="s">
        <v>177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185</v>
      </c>
      <c r="BK384" s="218">
        <f>ROUND(I384*H384,2)</f>
        <v>0</v>
      </c>
      <c r="BL384" s="18" t="s">
        <v>263</v>
      </c>
      <c r="BM384" s="217" t="s">
        <v>780</v>
      </c>
    </row>
    <row r="385" spans="1:65" s="2" customFormat="1" ht="21.75" customHeight="1">
      <c r="A385" s="35"/>
      <c r="B385" s="36"/>
      <c r="C385" s="205" t="s">
        <v>781</v>
      </c>
      <c r="D385" s="205" t="s">
        <v>180</v>
      </c>
      <c r="E385" s="206" t="s">
        <v>782</v>
      </c>
      <c r="F385" s="207" t="s">
        <v>783</v>
      </c>
      <c r="G385" s="208" t="s">
        <v>371</v>
      </c>
      <c r="H385" s="209">
        <v>1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46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263</v>
      </c>
      <c r="AT385" s="217" t="s">
        <v>180</v>
      </c>
      <c r="AU385" s="217" t="s">
        <v>185</v>
      </c>
      <c r="AY385" s="18" t="s">
        <v>177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185</v>
      </c>
      <c r="BK385" s="218">
        <f>ROUND(I385*H385,2)</f>
        <v>0</v>
      </c>
      <c r="BL385" s="18" t="s">
        <v>263</v>
      </c>
      <c r="BM385" s="217" t="s">
        <v>784</v>
      </c>
    </row>
    <row r="386" spans="1:65" s="12" customFormat="1" ht="22.8" customHeight="1">
      <c r="B386" s="189"/>
      <c r="C386" s="190"/>
      <c r="D386" s="191" t="s">
        <v>79</v>
      </c>
      <c r="E386" s="203" t="s">
        <v>785</v>
      </c>
      <c r="F386" s="203" t="s">
        <v>786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SUM(P387:P393)</f>
        <v>0</v>
      </c>
      <c r="Q386" s="197"/>
      <c r="R386" s="198">
        <f>SUM(R387:R393)</f>
        <v>0.15226999999999999</v>
      </c>
      <c r="S386" s="197"/>
      <c r="T386" s="199">
        <f>SUM(T387:T393)</f>
        <v>0</v>
      </c>
      <c r="AR386" s="200" t="s">
        <v>185</v>
      </c>
      <c r="AT386" s="201" t="s">
        <v>79</v>
      </c>
      <c r="AU386" s="201" t="s">
        <v>88</v>
      </c>
      <c r="AY386" s="200" t="s">
        <v>177</v>
      </c>
      <c r="BK386" s="202">
        <f>SUM(BK387:BK393)</f>
        <v>0</v>
      </c>
    </row>
    <row r="387" spans="1:65" s="2" customFormat="1" ht="21.75" customHeight="1">
      <c r="A387" s="35"/>
      <c r="B387" s="36"/>
      <c r="C387" s="205" t="s">
        <v>787</v>
      </c>
      <c r="D387" s="205" t="s">
        <v>180</v>
      </c>
      <c r="E387" s="206" t="s">
        <v>788</v>
      </c>
      <c r="F387" s="207" t="s">
        <v>789</v>
      </c>
      <c r="G387" s="208" t="s">
        <v>210</v>
      </c>
      <c r="H387" s="209">
        <v>5.0999999999999996</v>
      </c>
      <c r="I387" s="210"/>
      <c r="J387" s="211">
        <f>ROUND(I387*H387,2)</f>
        <v>0</v>
      </c>
      <c r="K387" s="212"/>
      <c r="L387" s="40"/>
      <c r="M387" s="213" t="s">
        <v>1</v>
      </c>
      <c r="N387" s="214" t="s">
        <v>46</v>
      </c>
      <c r="O387" s="72"/>
      <c r="P387" s="215">
        <f>O387*H387</f>
        <v>0</v>
      </c>
      <c r="Q387" s="215">
        <v>1.2540000000000001E-2</v>
      </c>
      <c r="R387" s="215">
        <f>Q387*H387</f>
        <v>6.3953999999999997E-2</v>
      </c>
      <c r="S387" s="215">
        <v>0</v>
      </c>
      <c r="T387" s="21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263</v>
      </c>
      <c r="AT387" s="217" t="s">
        <v>180</v>
      </c>
      <c r="AU387" s="217" t="s">
        <v>185</v>
      </c>
      <c r="AY387" s="18" t="s">
        <v>177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8" t="s">
        <v>185</v>
      </c>
      <c r="BK387" s="218">
        <f>ROUND(I387*H387,2)</f>
        <v>0</v>
      </c>
      <c r="BL387" s="18" t="s">
        <v>263</v>
      </c>
      <c r="BM387" s="217" t="s">
        <v>790</v>
      </c>
    </row>
    <row r="388" spans="1:65" s="14" customFormat="1" ht="10.199999999999999">
      <c r="B388" s="230"/>
      <c r="C388" s="231"/>
      <c r="D388" s="221" t="s">
        <v>187</v>
      </c>
      <c r="E388" s="232" t="s">
        <v>1</v>
      </c>
      <c r="F388" s="233" t="s">
        <v>791</v>
      </c>
      <c r="G388" s="231"/>
      <c r="H388" s="234">
        <v>5.0999999999999996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187</v>
      </c>
      <c r="AU388" s="240" t="s">
        <v>185</v>
      </c>
      <c r="AV388" s="14" t="s">
        <v>185</v>
      </c>
      <c r="AW388" s="14" t="s">
        <v>36</v>
      </c>
      <c r="AX388" s="14" t="s">
        <v>88</v>
      </c>
      <c r="AY388" s="240" t="s">
        <v>177</v>
      </c>
    </row>
    <row r="389" spans="1:65" s="2" customFormat="1" ht="16.5" customHeight="1">
      <c r="A389" s="35"/>
      <c r="B389" s="36"/>
      <c r="C389" s="205" t="s">
        <v>792</v>
      </c>
      <c r="D389" s="205" t="s">
        <v>180</v>
      </c>
      <c r="E389" s="206" t="s">
        <v>793</v>
      </c>
      <c r="F389" s="207" t="s">
        <v>794</v>
      </c>
      <c r="G389" s="208" t="s">
        <v>210</v>
      </c>
      <c r="H389" s="209">
        <v>5.0999999999999996</v>
      </c>
      <c r="I389" s="210"/>
      <c r="J389" s="211">
        <f>ROUND(I389*H389,2)</f>
        <v>0</v>
      </c>
      <c r="K389" s="212"/>
      <c r="L389" s="40"/>
      <c r="M389" s="213" t="s">
        <v>1</v>
      </c>
      <c r="N389" s="214" t="s">
        <v>46</v>
      </c>
      <c r="O389" s="72"/>
      <c r="P389" s="215">
        <f>O389*H389</f>
        <v>0</v>
      </c>
      <c r="Q389" s="215">
        <v>1E-4</v>
      </c>
      <c r="R389" s="215">
        <f>Q389*H389</f>
        <v>5.1000000000000004E-4</v>
      </c>
      <c r="S389" s="215">
        <v>0</v>
      </c>
      <c r="T389" s="21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263</v>
      </c>
      <c r="AT389" s="217" t="s">
        <v>180</v>
      </c>
      <c r="AU389" s="217" t="s">
        <v>185</v>
      </c>
      <c r="AY389" s="18" t="s">
        <v>177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185</v>
      </c>
      <c r="BK389" s="218">
        <f>ROUND(I389*H389,2)</f>
        <v>0</v>
      </c>
      <c r="BL389" s="18" t="s">
        <v>263</v>
      </c>
      <c r="BM389" s="217" t="s">
        <v>795</v>
      </c>
    </row>
    <row r="390" spans="1:65" s="2" customFormat="1" ht="21.75" customHeight="1">
      <c r="A390" s="35"/>
      <c r="B390" s="36"/>
      <c r="C390" s="205" t="s">
        <v>796</v>
      </c>
      <c r="D390" s="205" t="s">
        <v>180</v>
      </c>
      <c r="E390" s="206" t="s">
        <v>1151</v>
      </c>
      <c r="F390" s="207" t="s">
        <v>1152</v>
      </c>
      <c r="G390" s="208" t="s">
        <v>203</v>
      </c>
      <c r="H390" s="209">
        <v>5.0999999999999996</v>
      </c>
      <c r="I390" s="210"/>
      <c r="J390" s="211">
        <f>ROUND(I390*H390,2)</f>
        <v>0</v>
      </c>
      <c r="K390" s="212"/>
      <c r="L390" s="40"/>
      <c r="M390" s="213" t="s">
        <v>1</v>
      </c>
      <c r="N390" s="214" t="s">
        <v>46</v>
      </c>
      <c r="O390" s="72"/>
      <c r="P390" s="215">
        <f>O390*H390</f>
        <v>0</v>
      </c>
      <c r="Q390" s="215">
        <v>1.7059999999999999E-2</v>
      </c>
      <c r="R390" s="215">
        <f>Q390*H390</f>
        <v>8.7005999999999986E-2</v>
      </c>
      <c r="S390" s="215">
        <v>0</v>
      </c>
      <c r="T390" s="21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7" t="s">
        <v>263</v>
      </c>
      <c r="AT390" s="217" t="s">
        <v>180</v>
      </c>
      <c r="AU390" s="217" t="s">
        <v>185</v>
      </c>
      <c r="AY390" s="18" t="s">
        <v>177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185</v>
      </c>
      <c r="BK390" s="218">
        <f>ROUND(I390*H390,2)</f>
        <v>0</v>
      </c>
      <c r="BL390" s="18" t="s">
        <v>263</v>
      </c>
      <c r="BM390" s="217" t="s">
        <v>1334</v>
      </c>
    </row>
    <row r="391" spans="1:65" s="2" customFormat="1" ht="16.5" customHeight="1">
      <c r="A391" s="35"/>
      <c r="B391" s="36"/>
      <c r="C391" s="205" t="s">
        <v>802</v>
      </c>
      <c r="D391" s="205" t="s">
        <v>180</v>
      </c>
      <c r="E391" s="206" t="s">
        <v>803</v>
      </c>
      <c r="F391" s="207" t="s">
        <v>804</v>
      </c>
      <c r="G391" s="208" t="s">
        <v>192</v>
      </c>
      <c r="H391" s="209">
        <v>1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46</v>
      </c>
      <c r="O391" s="72"/>
      <c r="P391" s="215">
        <f>O391*H391</f>
        <v>0</v>
      </c>
      <c r="Q391" s="215">
        <v>6.9999999999999994E-5</v>
      </c>
      <c r="R391" s="215">
        <f>Q391*H391</f>
        <v>6.9999999999999994E-5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263</v>
      </c>
      <c r="AT391" s="217" t="s">
        <v>180</v>
      </c>
      <c r="AU391" s="217" t="s">
        <v>185</v>
      </c>
      <c r="AY391" s="18" t="s">
        <v>177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185</v>
      </c>
      <c r="BK391" s="218">
        <f>ROUND(I391*H391,2)</f>
        <v>0</v>
      </c>
      <c r="BL391" s="18" t="s">
        <v>263</v>
      </c>
      <c r="BM391" s="217" t="s">
        <v>805</v>
      </c>
    </row>
    <row r="392" spans="1:65" s="2" customFormat="1" ht="16.5" customHeight="1">
      <c r="A392" s="35"/>
      <c r="B392" s="36"/>
      <c r="C392" s="263" t="s">
        <v>806</v>
      </c>
      <c r="D392" s="263" t="s">
        <v>339</v>
      </c>
      <c r="E392" s="264" t="s">
        <v>807</v>
      </c>
      <c r="F392" s="265" t="s">
        <v>808</v>
      </c>
      <c r="G392" s="266" t="s">
        <v>192</v>
      </c>
      <c r="H392" s="267">
        <v>1</v>
      </c>
      <c r="I392" s="268"/>
      <c r="J392" s="269">
        <f>ROUND(I392*H392,2)</f>
        <v>0</v>
      </c>
      <c r="K392" s="270"/>
      <c r="L392" s="271"/>
      <c r="M392" s="272" t="s">
        <v>1</v>
      </c>
      <c r="N392" s="273" t="s">
        <v>46</v>
      </c>
      <c r="O392" s="72"/>
      <c r="P392" s="215">
        <f>O392*H392</f>
        <v>0</v>
      </c>
      <c r="Q392" s="215">
        <v>7.2999999999999996E-4</v>
      </c>
      <c r="R392" s="215">
        <f>Q392*H392</f>
        <v>7.2999999999999996E-4</v>
      </c>
      <c r="S392" s="215">
        <v>0</v>
      </c>
      <c r="T392" s="216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360</v>
      </c>
      <c r="AT392" s="217" t="s">
        <v>339</v>
      </c>
      <c r="AU392" s="217" t="s">
        <v>185</v>
      </c>
      <c r="AY392" s="18" t="s">
        <v>177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8" t="s">
        <v>185</v>
      </c>
      <c r="BK392" s="218">
        <f>ROUND(I392*H392,2)</f>
        <v>0</v>
      </c>
      <c r="BL392" s="18" t="s">
        <v>263</v>
      </c>
      <c r="BM392" s="217" t="s">
        <v>809</v>
      </c>
    </row>
    <row r="393" spans="1:65" s="2" customFormat="1" ht="21.75" customHeight="1">
      <c r="A393" s="35"/>
      <c r="B393" s="36"/>
      <c r="C393" s="205" t="s">
        <v>810</v>
      </c>
      <c r="D393" s="205" t="s">
        <v>180</v>
      </c>
      <c r="E393" s="206" t="s">
        <v>811</v>
      </c>
      <c r="F393" s="207" t="s">
        <v>812</v>
      </c>
      <c r="G393" s="208" t="s">
        <v>426</v>
      </c>
      <c r="H393" s="274"/>
      <c r="I393" s="210"/>
      <c r="J393" s="211">
        <f>ROUND(I393*H393,2)</f>
        <v>0</v>
      </c>
      <c r="K393" s="212"/>
      <c r="L393" s="40"/>
      <c r="M393" s="213" t="s">
        <v>1</v>
      </c>
      <c r="N393" s="214" t="s">
        <v>46</v>
      </c>
      <c r="O393" s="72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263</v>
      </c>
      <c r="AT393" s="217" t="s">
        <v>180</v>
      </c>
      <c r="AU393" s="217" t="s">
        <v>185</v>
      </c>
      <c r="AY393" s="18" t="s">
        <v>177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185</v>
      </c>
      <c r="BK393" s="218">
        <f>ROUND(I393*H393,2)</f>
        <v>0</v>
      </c>
      <c r="BL393" s="18" t="s">
        <v>263</v>
      </c>
      <c r="BM393" s="217" t="s">
        <v>813</v>
      </c>
    </row>
    <row r="394" spans="1:65" s="12" customFormat="1" ht="22.8" customHeight="1">
      <c r="B394" s="189"/>
      <c r="C394" s="190"/>
      <c r="D394" s="191" t="s">
        <v>79</v>
      </c>
      <c r="E394" s="203" t="s">
        <v>814</v>
      </c>
      <c r="F394" s="203" t="s">
        <v>815</v>
      </c>
      <c r="G394" s="190"/>
      <c r="H394" s="190"/>
      <c r="I394" s="193"/>
      <c r="J394" s="204">
        <f>BK394</f>
        <v>0</v>
      </c>
      <c r="K394" s="190"/>
      <c r="L394" s="195"/>
      <c r="M394" s="196"/>
      <c r="N394" s="197"/>
      <c r="O394" s="197"/>
      <c r="P394" s="198">
        <f>SUM(P395:P411)</f>
        <v>0</v>
      </c>
      <c r="Q394" s="197"/>
      <c r="R394" s="198">
        <f>SUM(R395:R411)</f>
        <v>0.13735</v>
      </c>
      <c r="S394" s="197"/>
      <c r="T394" s="199">
        <f>SUM(T395:T411)</f>
        <v>0.67058024999999999</v>
      </c>
      <c r="AR394" s="200" t="s">
        <v>185</v>
      </c>
      <c r="AT394" s="201" t="s">
        <v>79</v>
      </c>
      <c r="AU394" s="201" t="s">
        <v>88</v>
      </c>
      <c r="AY394" s="200" t="s">
        <v>177</v>
      </c>
      <c r="BK394" s="202">
        <f>SUM(BK395:BK411)</f>
        <v>0</v>
      </c>
    </row>
    <row r="395" spans="1:65" s="2" customFormat="1" ht="16.5" customHeight="1">
      <c r="A395" s="35"/>
      <c r="B395" s="36"/>
      <c r="C395" s="205" t="s">
        <v>816</v>
      </c>
      <c r="D395" s="205" t="s">
        <v>180</v>
      </c>
      <c r="E395" s="206" t="s">
        <v>817</v>
      </c>
      <c r="F395" s="207" t="s">
        <v>818</v>
      </c>
      <c r="G395" s="208" t="s">
        <v>210</v>
      </c>
      <c r="H395" s="209">
        <v>24.695</v>
      </c>
      <c r="I395" s="210"/>
      <c r="J395" s="211">
        <f>ROUND(I395*H395,2)</f>
        <v>0</v>
      </c>
      <c r="K395" s="212"/>
      <c r="L395" s="40"/>
      <c r="M395" s="213" t="s">
        <v>1</v>
      </c>
      <c r="N395" s="214" t="s">
        <v>46</v>
      </c>
      <c r="O395" s="72"/>
      <c r="P395" s="215">
        <f>O395*H395</f>
        <v>0</v>
      </c>
      <c r="Q395" s="215">
        <v>0</v>
      </c>
      <c r="R395" s="215">
        <f>Q395*H395</f>
        <v>0</v>
      </c>
      <c r="S395" s="215">
        <v>1.695E-2</v>
      </c>
      <c r="T395" s="216">
        <f>S395*H395</f>
        <v>0.41858024999999999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263</v>
      </c>
      <c r="AT395" s="217" t="s">
        <v>180</v>
      </c>
      <c r="AU395" s="217" t="s">
        <v>185</v>
      </c>
      <c r="AY395" s="18" t="s">
        <v>177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185</v>
      </c>
      <c r="BK395" s="218">
        <f>ROUND(I395*H395,2)</f>
        <v>0</v>
      </c>
      <c r="BL395" s="18" t="s">
        <v>263</v>
      </c>
      <c r="BM395" s="217" t="s">
        <v>819</v>
      </c>
    </row>
    <row r="396" spans="1:65" s="14" customFormat="1" ht="10.199999999999999">
      <c r="B396" s="230"/>
      <c r="C396" s="231"/>
      <c r="D396" s="221" t="s">
        <v>187</v>
      </c>
      <c r="E396" s="232" t="s">
        <v>1</v>
      </c>
      <c r="F396" s="233" t="s">
        <v>820</v>
      </c>
      <c r="G396" s="231"/>
      <c r="H396" s="234">
        <v>24.695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187</v>
      </c>
      <c r="AU396" s="240" t="s">
        <v>185</v>
      </c>
      <c r="AV396" s="14" t="s">
        <v>185</v>
      </c>
      <c r="AW396" s="14" t="s">
        <v>36</v>
      </c>
      <c r="AX396" s="14" t="s">
        <v>80</v>
      </c>
      <c r="AY396" s="240" t="s">
        <v>177</v>
      </c>
    </row>
    <row r="397" spans="1:65" s="15" customFormat="1" ht="10.199999999999999">
      <c r="B397" s="241"/>
      <c r="C397" s="242"/>
      <c r="D397" s="221" t="s">
        <v>187</v>
      </c>
      <c r="E397" s="243" t="s">
        <v>1</v>
      </c>
      <c r="F397" s="244" t="s">
        <v>217</v>
      </c>
      <c r="G397" s="242"/>
      <c r="H397" s="245">
        <v>24.695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187</v>
      </c>
      <c r="AU397" s="251" t="s">
        <v>185</v>
      </c>
      <c r="AV397" s="15" t="s">
        <v>184</v>
      </c>
      <c r="AW397" s="15" t="s">
        <v>36</v>
      </c>
      <c r="AX397" s="15" t="s">
        <v>88</v>
      </c>
      <c r="AY397" s="251" t="s">
        <v>177</v>
      </c>
    </row>
    <row r="398" spans="1:65" s="2" customFormat="1" ht="21.75" customHeight="1">
      <c r="A398" s="35"/>
      <c r="B398" s="36"/>
      <c r="C398" s="205" t="s">
        <v>821</v>
      </c>
      <c r="D398" s="205" t="s">
        <v>180</v>
      </c>
      <c r="E398" s="206" t="s">
        <v>822</v>
      </c>
      <c r="F398" s="207" t="s">
        <v>823</v>
      </c>
      <c r="G398" s="208" t="s">
        <v>192</v>
      </c>
      <c r="H398" s="209">
        <v>3</v>
      </c>
      <c r="I398" s="210"/>
      <c r="J398" s="211">
        <f t="shared" ref="J398:J405" si="30">ROUND(I398*H398,2)</f>
        <v>0</v>
      </c>
      <c r="K398" s="212"/>
      <c r="L398" s="40"/>
      <c r="M398" s="213" t="s">
        <v>1</v>
      </c>
      <c r="N398" s="214" t="s">
        <v>46</v>
      </c>
      <c r="O398" s="72"/>
      <c r="P398" s="215">
        <f t="shared" ref="P398:P405" si="31">O398*H398</f>
        <v>0</v>
      </c>
      <c r="Q398" s="215">
        <v>4.4999999999999999E-4</v>
      </c>
      <c r="R398" s="215">
        <f t="shared" ref="R398:R405" si="32">Q398*H398</f>
        <v>1.3500000000000001E-3</v>
      </c>
      <c r="S398" s="215">
        <v>0</v>
      </c>
      <c r="T398" s="216">
        <f t="shared" ref="T398:T405" si="33"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263</v>
      </c>
      <c r="AT398" s="217" t="s">
        <v>180</v>
      </c>
      <c r="AU398" s="217" t="s">
        <v>185</v>
      </c>
      <c r="AY398" s="18" t="s">
        <v>177</v>
      </c>
      <c r="BE398" s="218">
        <f t="shared" ref="BE398:BE405" si="34">IF(N398="základní",J398,0)</f>
        <v>0</v>
      </c>
      <c r="BF398" s="218">
        <f t="shared" ref="BF398:BF405" si="35">IF(N398="snížená",J398,0)</f>
        <v>0</v>
      </c>
      <c r="BG398" s="218">
        <f t="shared" ref="BG398:BG405" si="36">IF(N398="zákl. přenesená",J398,0)</f>
        <v>0</v>
      </c>
      <c r="BH398" s="218">
        <f t="shared" ref="BH398:BH405" si="37">IF(N398="sníž. přenesená",J398,0)</f>
        <v>0</v>
      </c>
      <c r="BI398" s="218">
        <f t="shared" ref="BI398:BI405" si="38">IF(N398="nulová",J398,0)</f>
        <v>0</v>
      </c>
      <c r="BJ398" s="18" t="s">
        <v>185</v>
      </c>
      <c r="BK398" s="218">
        <f t="shared" ref="BK398:BK405" si="39">ROUND(I398*H398,2)</f>
        <v>0</v>
      </c>
      <c r="BL398" s="18" t="s">
        <v>263</v>
      </c>
      <c r="BM398" s="217" t="s">
        <v>824</v>
      </c>
    </row>
    <row r="399" spans="1:65" s="2" customFormat="1" ht="21.75" customHeight="1">
      <c r="A399" s="35"/>
      <c r="B399" s="36"/>
      <c r="C399" s="263" t="s">
        <v>825</v>
      </c>
      <c r="D399" s="263" t="s">
        <v>339</v>
      </c>
      <c r="E399" s="264" t="s">
        <v>826</v>
      </c>
      <c r="F399" s="265" t="s">
        <v>827</v>
      </c>
      <c r="G399" s="266" t="s">
        <v>192</v>
      </c>
      <c r="H399" s="267">
        <v>3</v>
      </c>
      <c r="I399" s="268"/>
      <c r="J399" s="269">
        <f t="shared" si="30"/>
        <v>0</v>
      </c>
      <c r="K399" s="270"/>
      <c r="L399" s="271"/>
      <c r="M399" s="272" t="s">
        <v>1</v>
      </c>
      <c r="N399" s="273" t="s">
        <v>46</v>
      </c>
      <c r="O399" s="72"/>
      <c r="P399" s="215">
        <f t="shared" si="31"/>
        <v>0</v>
      </c>
      <c r="Q399" s="215">
        <v>8.5000000000000006E-3</v>
      </c>
      <c r="R399" s="215">
        <f t="shared" si="32"/>
        <v>2.5500000000000002E-2</v>
      </c>
      <c r="S399" s="215">
        <v>0</v>
      </c>
      <c r="T399" s="216">
        <f t="shared" si="3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360</v>
      </c>
      <c r="AT399" s="217" t="s">
        <v>339</v>
      </c>
      <c r="AU399" s="217" t="s">
        <v>185</v>
      </c>
      <c r="AY399" s="18" t="s">
        <v>177</v>
      </c>
      <c r="BE399" s="218">
        <f t="shared" si="34"/>
        <v>0</v>
      </c>
      <c r="BF399" s="218">
        <f t="shared" si="35"/>
        <v>0</v>
      </c>
      <c r="BG399" s="218">
        <f t="shared" si="36"/>
        <v>0</v>
      </c>
      <c r="BH399" s="218">
        <f t="shared" si="37"/>
        <v>0</v>
      </c>
      <c r="BI399" s="218">
        <f t="shared" si="38"/>
        <v>0</v>
      </c>
      <c r="BJ399" s="18" t="s">
        <v>185</v>
      </c>
      <c r="BK399" s="218">
        <f t="shared" si="39"/>
        <v>0</v>
      </c>
      <c r="BL399" s="18" t="s">
        <v>263</v>
      </c>
      <c r="BM399" s="217" t="s">
        <v>828</v>
      </c>
    </row>
    <row r="400" spans="1:65" s="2" customFormat="1" ht="21.75" customHeight="1">
      <c r="A400" s="35"/>
      <c r="B400" s="36"/>
      <c r="C400" s="205" t="s">
        <v>829</v>
      </c>
      <c r="D400" s="205" t="s">
        <v>180</v>
      </c>
      <c r="E400" s="206" t="s">
        <v>830</v>
      </c>
      <c r="F400" s="207" t="s">
        <v>831</v>
      </c>
      <c r="G400" s="208" t="s">
        <v>192</v>
      </c>
      <c r="H400" s="209">
        <v>3</v>
      </c>
      <c r="I400" s="210"/>
      <c r="J400" s="211">
        <f t="shared" si="30"/>
        <v>0</v>
      </c>
      <c r="K400" s="212"/>
      <c r="L400" s="40"/>
      <c r="M400" s="213" t="s">
        <v>1</v>
      </c>
      <c r="N400" s="214" t="s">
        <v>46</v>
      </c>
      <c r="O400" s="72"/>
      <c r="P400" s="215">
        <f t="shared" si="31"/>
        <v>0</v>
      </c>
      <c r="Q400" s="215">
        <v>0</v>
      </c>
      <c r="R400" s="215">
        <f t="shared" si="32"/>
        <v>0</v>
      </c>
      <c r="S400" s="215">
        <v>0</v>
      </c>
      <c r="T400" s="216">
        <f t="shared" si="3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263</v>
      </c>
      <c r="AT400" s="217" t="s">
        <v>180</v>
      </c>
      <c r="AU400" s="217" t="s">
        <v>185</v>
      </c>
      <c r="AY400" s="18" t="s">
        <v>177</v>
      </c>
      <c r="BE400" s="218">
        <f t="shared" si="34"/>
        <v>0</v>
      </c>
      <c r="BF400" s="218">
        <f t="shared" si="35"/>
        <v>0</v>
      </c>
      <c r="BG400" s="218">
        <f t="shared" si="36"/>
        <v>0</v>
      </c>
      <c r="BH400" s="218">
        <f t="shared" si="37"/>
        <v>0</v>
      </c>
      <c r="BI400" s="218">
        <f t="shared" si="38"/>
        <v>0</v>
      </c>
      <c r="BJ400" s="18" t="s">
        <v>185</v>
      </c>
      <c r="BK400" s="218">
        <f t="shared" si="39"/>
        <v>0</v>
      </c>
      <c r="BL400" s="18" t="s">
        <v>263</v>
      </c>
      <c r="BM400" s="217" t="s">
        <v>832</v>
      </c>
    </row>
    <row r="401" spans="1:65" s="2" customFormat="1" ht="21.75" customHeight="1">
      <c r="A401" s="35"/>
      <c r="B401" s="36"/>
      <c r="C401" s="263" t="s">
        <v>833</v>
      </c>
      <c r="D401" s="263" t="s">
        <v>339</v>
      </c>
      <c r="E401" s="264" t="s">
        <v>834</v>
      </c>
      <c r="F401" s="265" t="s">
        <v>835</v>
      </c>
      <c r="G401" s="266" t="s">
        <v>192</v>
      </c>
      <c r="H401" s="267">
        <v>2</v>
      </c>
      <c r="I401" s="268"/>
      <c r="J401" s="269">
        <f t="shared" si="30"/>
        <v>0</v>
      </c>
      <c r="K401" s="270"/>
      <c r="L401" s="271"/>
      <c r="M401" s="272" t="s">
        <v>1</v>
      </c>
      <c r="N401" s="273" t="s">
        <v>46</v>
      </c>
      <c r="O401" s="72"/>
      <c r="P401" s="215">
        <f t="shared" si="31"/>
        <v>0</v>
      </c>
      <c r="Q401" s="215">
        <v>2.75E-2</v>
      </c>
      <c r="R401" s="215">
        <f t="shared" si="32"/>
        <v>5.5E-2</v>
      </c>
      <c r="S401" s="215">
        <v>0</v>
      </c>
      <c r="T401" s="216">
        <f t="shared" si="3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360</v>
      </c>
      <c r="AT401" s="217" t="s">
        <v>339</v>
      </c>
      <c r="AU401" s="217" t="s">
        <v>185</v>
      </c>
      <c r="AY401" s="18" t="s">
        <v>177</v>
      </c>
      <c r="BE401" s="218">
        <f t="shared" si="34"/>
        <v>0</v>
      </c>
      <c r="BF401" s="218">
        <f t="shared" si="35"/>
        <v>0</v>
      </c>
      <c r="BG401" s="218">
        <f t="shared" si="36"/>
        <v>0</v>
      </c>
      <c r="BH401" s="218">
        <f t="shared" si="37"/>
        <v>0</v>
      </c>
      <c r="BI401" s="218">
        <f t="shared" si="38"/>
        <v>0</v>
      </c>
      <c r="BJ401" s="18" t="s">
        <v>185</v>
      </c>
      <c r="BK401" s="218">
        <f t="shared" si="39"/>
        <v>0</v>
      </c>
      <c r="BL401" s="18" t="s">
        <v>263</v>
      </c>
      <c r="BM401" s="217" t="s">
        <v>836</v>
      </c>
    </row>
    <row r="402" spans="1:65" s="2" customFormat="1" ht="21.75" customHeight="1">
      <c r="A402" s="35"/>
      <c r="B402" s="36"/>
      <c r="C402" s="263" t="s">
        <v>837</v>
      </c>
      <c r="D402" s="263" t="s">
        <v>339</v>
      </c>
      <c r="E402" s="264" t="s">
        <v>838</v>
      </c>
      <c r="F402" s="265" t="s">
        <v>839</v>
      </c>
      <c r="G402" s="266" t="s">
        <v>192</v>
      </c>
      <c r="H402" s="267">
        <v>1</v>
      </c>
      <c r="I402" s="268"/>
      <c r="J402" s="269">
        <f t="shared" si="30"/>
        <v>0</v>
      </c>
      <c r="K402" s="270"/>
      <c r="L402" s="271"/>
      <c r="M402" s="272" t="s">
        <v>1</v>
      </c>
      <c r="N402" s="273" t="s">
        <v>46</v>
      </c>
      <c r="O402" s="72"/>
      <c r="P402" s="215">
        <f t="shared" si="31"/>
        <v>0</v>
      </c>
      <c r="Q402" s="215">
        <v>2.75E-2</v>
      </c>
      <c r="R402" s="215">
        <f t="shared" si="32"/>
        <v>2.75E-2</v>
      </c>
      <c r="S402" s="215">
        <v>0</v>
      </c>
      <c r="T402" s="216">
        <f t="shared" si="3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360</v>
      </c>
      <c r="AT402" s="217" t="s">
        <v>339</v>
      </c>
      <c r="AU402" s="217" t="s">
        <v>185</v>
      </c>
      <c r="AY402" s="18" t="s">
        <v>177</v>
      </c>
      <c r="BE402" s="218">
        <f t="shared" si="34"/>
        <v>0</v>
      </c>
      <c r="BF402" s="218">
        <f t="shared" si="35"/>
        <v>0</v>
      </c>
      <c r="BG402" s="218">
        <f t="shared" si="36"/>
        <v>0</v>
      </c>
      <c r="BH402" s="218">
        <f t="shared" si="37"/>
        <v>0</v>
      </c>
      <c r="BI402" s="218">
        <f t="shared" si="38"/>
        <v>0</v>
      </c>
      <c r="BJ402" s="18" t="s">
        <v>185</v>
      </c>
      <c r="BK402" s="218">
        <f t="shared" si="39"/>
        <v>0</v>
      </c>
      <c r="BL402" s="18" t="s">
        <v>263</v>
      </c>
      <c r="BM402" s="217" t="s">
        <v>840</v>
      </c>
    </row>
    <row r="403" spans="1:65" s="2" customFormat="1" ht="21.75" customHeight="1">
      <c r="A403" s="35"/>
      <c r="B403" s="36"/>
      <c r="C403" s="205" t="s">
        <v>841</v>
      </c>
      <c r="D403" s="205" t="s">
        <v>180</v>
      </c>
      <c r="E403" s="206" t="s">
        <v>842</v>
      </c>
      <c r="F403" s="207" t="s">
        <v>843</v>
      </c>
      <c r="G403" s="208" t="s">
        <v>192</v>
      </c>
      <c r="H403" s="209">
        <v>1</v>
      </c>
      <c r="I403" s="210"/>
      <c r="J403" s="211">
        <f t="shared" si="30"/>
        <v>0</v>
      </c>
      <c r="K403" s="212"/>
      <c r="L403" s="40"/>
      <c r="M403" s="213" t="s">
        <v>1</v>
      </c>
      <c r="N403" s="214" t="s">
        <v>46</v>
      </c>
      <c r="O403" s="72"/>
      <c r="P403" s="215">
        <f t="shared" si="31"/>
        <v>0</v>
      </c>
      <c r="Q403" s="215">
        <v>0</v>
      </c>
      <c r="R403" s="215">
        <f t="shared" si="32"/>
        <v>0</v>
      </c>
      <c r="S403" s="215">
        <v>0</v>
      </c>
      <c r="T403" s="216">
        <f t="shared" si="3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263</v>
      </c>
      <c r="AT403" s="217" t="s">
        <v>180</v>
      </c>
      <c r="AU403" s="217" t="s">
        <v>185</v>
      </c>
      <c r="AY403" s="18" t="s">
        <v>177</v>
      </c>
      <c r="BE403" s="218">
        <f t="shared" si="34"/>
        <v>0</v>
      </c>
      <c r="BF403" s="218">
        <f t="shared" si="35"/>
        <v>0</v>
      </c>
      <c r="BG403" s="218">
        <f t="shared" si="36"/>
        <v>0</v>
      </c>
      <c r="BH403" s="218">
        <f t="shared" si="37"/>
        <v>0</v>
      </c>
      <c r="BI403" s="218">
        <f t="shared" si="38"/>
        <v>0</v>
      </c>
      <c r="BJ403" s="18" t="s">
        <v>185</v>
      </c>
      <c r="BK403" s="218">
        <f t="shared" si="39"/>
        <v>0</v>
      </c>
      <c r="BL403" s="18" t="s">
        <v>263</v>
      </c>
      <c r="BM403" s="217" t="s">
        <v>844</v>
      </c>
    </row>
    <row r="404" spans="1:65" s="2" customFormat="1" ht="21.75" customHeight="1">
      <c r="A404" s="35"/>
      <c r="B404" s="36"/>
      <c r="C404" s="263" t="s">
        <v>845</v>
      </c>
      <c r="D404" s="263" t="s">
        <v>339</v>
      </c>
      <c r="E404" s="264" t="s">
        <v>846</v>
      </c>
      <c r="F404" s="265" t="s">
        <v>847</v>
      </c>
      <c r="G404" s="266" t="s">
        <v>192</v>
      </c>
      <c r="H404" s="267">
        <v>1</v>
      </c>
      <c r="I404" s="268"/>
      <c r="J404" s="269">
        <f t="shared" si="30"/>
        <v>0</v>
      </c>
      <c r="K404" s="270"/>
      <c r="L404" s="271"/>
      <c r="M404" s="272" t="s">
        <v>1</v>
      </c>
      <c r="N404" s="273" t="s">
        <v>46</v>
      </c>
      <c r="O404" s="72"/>
      <c r="P404" s="215">
        <f t="shared" si="31"/>
        <v>0</v>
      </c>
      <c r="Q404" s="215">
        <v>2.8000000000000001E-2</v>
      </c>
      <c r="R404" s="215">
        <f t="shared" si="32"/>
        <v>2.8000000000000001E-2</v>
      </c>
      <c r="S404" s="215">
        <v>0</v>
      </c>
      <c r="T404" s="216">
        <f t="shared" si="3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360</v>
      </c>
      <c r="AT404" s="217" t="s">
        <v>339</v>
      </c>
      <c r="AU404" s="217" t="s">
        <v>185</v>
      </c>
      <c r="AY404" s="18" t="s">
        <v>177</v>
      </c>
      <c r="BE404" s="218">
        <f t="shared" si="34"/>
        <v>0</v>
      </c>
      <c r="BF404" s="218">
        <f t="shared" si="35"/>
        <v>0</v>
      </c>
      <c r="BG404" s="218">
        <f t="shared" si="36"/>
        <v>0</v>
      </c>
      <c r="BH404" s="218">
        <f t="shared" si="37"/>
        <v>0</v>
      </c>
      <c r="BI404" s="218">
        <f t="shared" si="38"/>
        <v>0</v>
      </c>
      <c r="BJ404" s="18" t="s">
        <v>185</v>
      </c>
      <c r="BK404" s="218">
        <f t="shared" si="39"/>
        <v>0</v>
      </c>
      <c r="BL404" s="18" t="s">
        <v>263</v>
      </c>
      <c r="BM404" s="217" t="s">
        <v>848</v>
      </c>
    </row>
    <row r="405" spans="1:65" s="2" customFormat="1" ht="21.75" customHeight="1">
      <c r="A405" s="35"/>
      <c r="B405" s="36"/>
      <c r="C405" s="205" t="s">
        <v>849</v>
      </c>
      <c r="D405" s="205" t="s">
        <v>180</v>
      </c>
      <c r="E405" s="206" t="s">
        <v>850</v>
      </c>
      <c r="F405" s="207" t="s">
        <v>851</v>
      </c>
      <c r="G405" s="208" t="s">
        <v>192</v>
      </c>
      <c r="H405" s="209">
        <v>9</v>
      </c>
      <c r="I405" s="210"/>
      <c r="J405" s="211">
        <f t="shared" si="30"/>
        <v>0</v>
      </c>
      <c r="K405" s="212"/>
      <c r="L405" s="40"/>
      <c r="M405" s="213" t="s">
        <v>1</v>
      </c>
      <c r="N405" s="214" t="s">
        <v>46</v>
      </c>
      <c r="O405" s="72"/>
      <c r="P405" s="215">
        <f t="shared" si="31"/>
        <v>0</v>
      </c>
      <c r="Q405" s="215">
        <v>0</v>
      </c>
      <c r="R405" s="215">
        <f t="shared" si="32"/>
        <v>0</v>
      </c>
      <c r="S405" s="215">
        <v>2.8000000000000001E-2</v>
      </c>
      <c r="T405" s="216">
        <f t="shared" si="33"/>
        <v>0.252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263</v>
      </c>
      <c r="AT405" s="217" t="s">
        <v>180</v>
      </c>
      <c r="AU405" s="217" t="s">
        <v>185</v>
      </c>
      <c r="AY405" s="18" t="s">
        <v>177</v>
      </c>
      <c r="BE405" s="218">
        <f t="shared" si="34"/>
        <v>0</v>
      </c>
      <c r="BF405" s="218">
        <f t="shared" si="35"/>
        <v>0</v>
      </c>
      <c r="BG405" s="218">
        <f t="shared" si="36"/>
        <v>0</v>
      </c>
      <c r="BH405" s="218">
        <f t="shared" si="37"/>
        <v>0</v>
      </c>
      <c r="BI405" s="218">
        <f t="shared" si="38"/>
        <v>0</v>
      </c>
      <c r="BJ405" s="18" t="s">
        <v>185</v>
      </c>
      <c r="BK405" s="218">
        <f t="shared" si="39"/>
        <v>0</v>
      </c>
      <c r="BL405" s="18" t="s">
        <v>263</v>
      </c>
      <c r="BM405" s="217" t="s">
        <v>852</v>
      </c>
    </row>
    <row r="406" spans="1:65" s="13" customFormat="1" ht="10.199999999999999">
      <c r="B406" s="219"/>
      <c r="C406" s="220"/>
      <c r="D406" s="221" t="s">
        <v>187</v>
      </c>
      <c r="E406" s="222" t="s">
        <v>1</v>
      </c>
      <c r="F406" s="223" t="s">
        <v>853</v>
      </c>
      <c r="G406" s="220"/>
      <c r="H406" s="222" t="s">
        <v>1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187</v>
      </c>
      <c r="AU406" s="229" t="s">
        <v>185</v>
      </c>
      <c r="AV406" s="13" t="s">
        <v>88</v>
      </c>
      <c r="AW406" s="13" t="s">
        <v>36</v>
      </c>
      <c r="AX406" s="13" t="s">
        <v>80</v>
      </c>
      <c r="AY406" s="229" t="s">
        <v>177</v>
      </c>
    </row>
    <row r="407" spans="1:65" s="14" customFormat="1" ht="10.199999999999999">
      <c r="B407" s="230"/>
      <c r="C407" s="231"/>
      <c r="D407" s="221" t="s">
        <v>187</v>
      </c>
      <c r="E407" s="232" t="s">
        <v>1</v>
      </c>
      <c r="F407" s="233" t="s">
        <v>200</v>
      </c>
      <c r="G407" s="231"/>
      <c r="H407" s="234">
        <v>5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187</v>
      </c>
      <c r="AU407" s="240" t="s">
        <v>185</v>
      </c>
      <c r="AV407" s="14" t="s">
        <v>185</v>
      </c>
      <c r="AW407" s="14" t="s">
        <v>36</v>
      </c>
      <c r="AX407" s="14" t="s">
        <v>80</v>
      </c>
      <c r="AY407" s="240" t="s">
        <v>177</v>
      </c>
    </row>
    <row r="408" spans="1:65" s="13" customFormat="1" ht="10.199999999999999">
      <c r="B408" s="219"/>
      <c r="C408" s="220"/>
      <c r="D408" s="221" t="s">
        <v>187</v>
      </c>
      <c r="E408" s="222" t="s">
        <v>1</v>
      </c>
      <c r="F408" s="223" t="s">
        <v>854</v>
      </c>
      <c r="G408" s="220"/>
      <c r="H408" s="222" t="s">
        <v>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187</v>
      </c>
      <c r="AU408" s="229" t="s">
        <v>185</v>
      </c>
      <c r="AV408" s="13" t="s">
        <v>88</v>
      </c>
      <c r="AW408" s="13" t="s">
        <v>36</v>
      </c>
      <c r="AX408" s="13" t="s">
        <v>80</v>
      </c>
      <c r="AY408" s="229" t="s">
        <v>177</v>
      </c>
    </row>
    <row r="409" spans="1:65" s="14" customFormat="1" ht="10.199999999999999">
      <c r="B409" s="230"/>
      <c r="C409" s="231"/>
      <c r="D409" s="221" t="s">
        <v>187</v>
      </c>
      <c r="E409" s="232" t="s">
        <v>1</v>
      </c>
      <c r="F409" s="233" t="s">
        <v>184</v>
      </c>
      <c r="G409" s="231"/>
      <c r="H409" s="234">
        <v>4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187</v>
      </c>
      <c r="AU409" s="240" t="s">
        <v>185</v>
      </c>
      <c r="AV409" s="14" t="s">
        <v>185</v>
      </c>
      <c r="AW409" s="14" t="s">
        <v>36</v>
      </c>
      <c r="AX409" s="14" t="s">
        <v>80</v>
      </c>
      <c r="AY409" s="240" t="s">
        <v>177</v>
      </c>
    </row>
    <row r="410" spans="1:65" s="15" customFormat="1" ht="10.199999999999999">
      <c r="B410" s="241"/>
      <c r="C410" s="242"/>
      <c r="D410" s="221" t="s">
        <v>187</v>
      </c>
      <c r="E410" s="243" t="s">
        <v>1</v>
      </c>
      <c r="F410" s="244" t="s">
        <v>217</v>
      </c>
      <c r="G410" s="242"/>
      <c r="H410" s="245">
        <v>9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AT410" s="251" t="s">
        <v>187</v>
      </c>
      <c r="AU410" s="251" t="s">
        <v>185</v>
      </c>
      <c r="AV410" s="15" t="s">
        <v>184</v>
      </c>
      <c r="AW410" s="15" t="s">
        <v>36</v>
      </c>
      <c r="AX410" s="15" t="s">
        <v>88</v>
      </c>
      <c r="AY410" s="251" t="s">
        <v>177</v>
      </c>
    </row>
    <row r="411" spans="1:65" s="2" customFormat="1" ht="21.75" customHeight="1">
      <c r="A411" s="35"/>
      <c r="B411" s="36"/>
      <c r="C411" s="205" t="s">
        <v>855</v>
      </c>
      <c r="D411" s="205" t="s">
        <v>180</v>
      </c>
      <c r="E411" s="206" t="s">
        <v>856</v>
      </c>
      <c r="F411" s="207" t="s">
        <v>857</v>
      </c>
      <c r="G411" s="208" t="s">
        <v>426</v>
      </c>
      <c r="H411" s="274"/>
      <c r="I411" s="210"/>
      <c r="J411" s="211">
        <f>ROUND(I411*H411,2)</f>
        <v>0</v>
      </c>
      <c r="K411" s="212"/>
      <c r="L411" s="40"/>
      <c r="M411" s="213" t="s">
        <v>1</v>
      </c>
      <c r="N411" s="214" t="s">
        <v>46</v>
      </c>
      <c r="O411" s="72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263</v>
      </c>
      <c r="AT411" s="217" t="s">
        <v>180</v>
      </c>
      <c r="AU411" s="217" t="s">
        <v>185</v>
      </c>
      <c r="AY411" s="18" t="s">
        <v>177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185</v>
      </c>
      <c r="BK411" s="218">
        <f>ROUND(I411*H411,2)</f>
        <v>0</v>
      </c>
      <c r="BL411" s="18" t="s">
        <v>263</v>
      </c>
      <c r="BM411" s="217" t="s">
        <v>858</v>
      </c>
    </row>
    <row r="412" spans="1:65" s="12" customFormat="1" ht="22.8" customHeight="1">
      <c r="B412" s="189"/>
      <c r="C412" s="190"/>
      <c r="D412" s="191" t="s">
        <v>79</v>
      </c>
      <c r="E412" s="203" t="s">
        <v>859</v>
      </c>
      <c r="F412" s="203" t="s">
        <v>860</v>
      </c>
      <c r="G412" s="190"/>
      <c r="H412" s="190"/>
      <c r="I412" s="193"/>
      <c r="J412" s="204">
        <f>BK412</f>
        <v>0</v>
      </c>
      <c r="K412" s="190"/>
      <c r="L412" s="195"/>
      <c r="M412" s="196"/>
      <c r="N412" s="197"/>
      <c r="O412" s="197"/>
      <c r="P412" s="198">
        <f>SUM(P413:P424)</f>
        <v>0</v>
      </c>
      <c r="Q412" s="197"/>
      <c r="R412" s="198">
        <f>SUM(R413:R424)</f>
        <v>0.16834799999999997</v>
      </c>
      <c r="S412" s="197"/>
      <c r="T412" s="199">
        <f>SUM(T413:T424)</f>
        <v>0</v>
      </c>
      <c r="AR412" s="200" t="s">
        <v>185</v>
      </c>
      <c r="AT412" s="201" t="s">
        <v>79</v>
      </c>
      <c r="AU412" s="201" t="s">
        <v>88</v>
      </c>
      <c r="AY412" s="200" t="s">
        <v>177</v>
      </c>
      <c r="BK412" s="202">
        <f>SUM(BK413:BK424)</f>
        <v>0</v>
      </c>
    </row>
    <row r="413" spans="1:65" s="2" customFormat="1" ht="21.75" customHeight="1">
      <c r="A413" s="35"/>
      <c r="B413" s="36"/>
      <c r="C413" s="205" t="s">
        <v>861</v>
      </c>
      <c r="D413" s="205" t="s">
        <v>180</v>
      </c>
      <c r="E413" s="206" t="s">
        <v>862</v>
      </c>
      <c r="F413" s="207" t="s">
        <v>863</v>
      </c>
      <c r="G413" s="208" t="s">
        <v>203</v>
      </c>
      <c r="H413" s="209">
        <v>0.9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46</v>
      </c>
      <c r="O413" s="72"/>
      <c r="P413" s="215">
        <f>O413*H413</f>
        <v>0</v>
      </c>
      <c r="Q413" s="215">
        <v>3.7399999999999998E-3</v>
      </c>
      <c r="R413" s="215">
        <f>Q413*H413</f>
        <v>3.3660000000000001E-3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263</v>
      </c>
      <c r="AT413" s="217" t="s">
        <v>180</v>
      </c>
      <c r="AU413" s="217" t="s">
        <v>185</v>
      </c>
      <c r="AY413" s="18" t="s">
        <v>177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185</v>
      </c>
      <c r="BK413" s="218">
        <f>ROUND(I413*H413,2)</f>
        <v>0</v>
      </c>
      <c r="BL413" s="18" t="s">
        <v>263</v>
      </c>
      <c r="BM413" s="217" t="s">
        <v>864</v>
      </c>
    </row>
    <row r="414" spans="1:65" s="13" customFormat="1" ht="20.399999999999999">
      <c r="B414" s="219"/>
      <c r="C414" s="220"/>
      <c r="D414" s="221" t="s">
        <v>187</v>
      </c>
      <c r="E414" s="222" t="s">
        <v>1</v>
      </c>
      <c r="F414" s="223" t="s">
        <v>865</v>
      </c>
      <c r="G414" s="220"/>
      <c r="H414" s="222" t="s">
        <v>1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187</v>
      </c>
      <c r="AU414" s="229" t="s">
        <v>185</v>
      </c>
      <c r="AV414" s="13" t="s">
        <v>88</v>
      </c>
      <c r="AW414" s="13" t="s">
        <v>36</v>
      </c>
      <c r="AX414" s="13" t="s">
        <v>80</v>
      </c>
      <c r="AY414" s="229" t="s">
        <v>177</v>
      </c>
    </row>
    <row r="415" spans="1:65" s="14" customFormat="1" ht="10.199999999999999">
      <c r="B415" s="230"/>
      <c r="C415" s="231"/>
      <c r="D415" s="221" t="s">
        <v>187</v>
      </c>
      <c r="E415" s="232" t="s">
        <v>1</v>
      </c>
      <c r="F415" s="233" t="s">
        <v>866</v>
      </c>
      <c r="G415" s="231"/>
      <c r="H415" s="234">
        <v>0.9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187</v>
      </c>
      <c r="AU415" s="240" t="s">
        <v>185</v>
      </c>
      <c r="AV415" s="14" t="s">
        <v>185</v>
      </c>
      <c r="AW415" s="14" t="s">
        <v>36</v>
      </c>
      <c r="AX415" s="14" t="s">
        <v>88</v>
      </c>
      <c r="AY415" s="240" t="s">
        <v>177</v>
      </c>
    </row>
    <row r="416" spans="1:65" s="2" customFormat="1" ht="21.75" customHeight="1">
      <c r="A416" s="35"/>
      <c r="B416" s="36"/>
      <c r="C416" s="205" t="s">
        <v>867</v>
      </c>
      <c r="D416" s="205" t="s">
        <v>180</v>
      </c>
      <c r="E416" s="206" t="s">
        <v>868</v>
      </c>
      <c r="F416" s="207" t="s">
        <v>869</v>
      </c>
      <c r="G416" s="208" t="s">
        <v>210</v>
      </c>
      <c r="H416" s="209">
        <v>5.0999999999999996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46</v>
      </c>
      <c r="O416" s="72"/>
      <c r="P416" s="215">
        <f>O416*H416</f>
        <v>0</v>
      </c>
      <c r="Q416" s="215">
        <v>3.6700000000000001E-3</v>
      </c>
      <c r="R416" s="215">
        <f>Q416*H416</f>
        <v>1.8716999999999998E-2</v>
      </c>
      <c r="S416" s="215">
        <v>0</v>
      </c>
      <c r="T416" s="21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263</v>
      </c>
      <c r="AT416" s="217" t="s">
        <v>180</v>
      </c>
      <c r="AU416" s="217" t="s">
        <v>185</v>
      </c>
      <c r="AY416" s="18" t="s">
        <v>177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185</v>
      </c>
      <c r="BK416" s="218">
        <f>ROUND(I416*H416,2)</f>
        <v>0</v>
      </c>
      <c r="BL416" s="18" t="s">
        <v>263</v>
      </c>
      <c r="BM416" s="217" t="s">
        <v>870</v>
      </c>
    </row>
    <row r="417" spans="1:65" s="14" customFormat="1" ht="10.199999999999999">
      <c r="B417" s="230"/>
      <c r="C417" s="231"/>
      <c r="D417" s="221" t="s">
        <v>187</v>
      </c>
      <c r="E417" s="232" t="s">
        <v>1</v>
      </c>
      <c r="F417" s="233" t="s">
        <v>871</v>
      </c>
      <c r="G417" s="231"/>
      <c r="H417" s="234">
        <v>5.0999999999999996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187</v>
      </c>
      <c r="AU417" s="240" t="s">
        <v>185</v>
      </c>
      <c r="AV417" s="14" t="s">
        <v>185</v>
      </c>
      <c r="AW417" s="14" t="s">
        <v>36</v>
      </c>
      <c r="AX417" s="14" t="s">
        <v>80</v>
      </c>
      <c r="AY417" s="240" t="s">
        <v>177</v>
      </c>
    </row>
    <row r="418" spans="1:65" s="15" customFormat="1" ht="10.199999999999999">
      <c r="B418" s="241"/>
      <c r="C418" s="242"/>
      <c r="D418" s="221" t="s">
        <v>187</v>
      </c>
      <c r="E418" s="243" t="s">
        <v>1</v>
      </c>
      <c r="F418" s="244" t="s">
        <v>217</v>
      </c>
      <c r="G418" s="242"/>
      <c r="H418" s="245">
        <v>5.0999999999999996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187</v>
      </c>
      <c r="AU418" s="251" t="s">
        <v>185</v>
      </c>
      <c r="AV418" s="15" t="s">
        <v>184</v>
      </c>
      <c r="AW418" s="15" t="s">
        <v>36</v>
      </c>
      <c r="AX418" s="15" t="s">
        <v>88</v>
      </c>
      <c r="AY418" s="251" t="s">
        <v>177</v>
      </c>
    </row>
    <row r="419" spans="1:65" s="2" customFormat="1" ht="21.75" customHeight="1">
      <c r="A419" s="35"/>
      <c r="B419" s="36"/>
      <c r="C419" s="263" t="s">
        <v>872</v>
      </c>
      <c r="D419" s="263" t="s">
        <v>339</v>
      </c>
      <c r="E419" s="264" t="s">
        <v>873</v>
      </c>
      <c r="F419" s="265" t="s">
        <v>1070</v>
      </c>
      <c r="G419" s="266" t="s">
        <v>210</v>
      </c>
      <c r="H419" s="267">
        <v>6</v>
      </c>
      <c r="I419" s="268"/>
      <c r="J419" s="269">
        <f>ROUND(I419*H419,2)</f>
        <v>0</v>
      </c>
      <c r="K419" s="270"/>
      <c r="L419" s="271"/>
      <c r="M419" s="272" t="s">
        <v>1</v>
      </c>
      <c r="N419" s="273" t="s">
        <v>46</v>
      </c>
      <c r="O419" s="72"/>
      <c r="P419" s="215">
        <f>O419*H419</f>
        <v>0</v>
      </c>
      <c r="Q419" s="215">
        <v>1.7999999999999999E-2</v>
      </c>
      <c r="R419" s="215">
        <f>Q419*H419</f>
        <v>0.10799999999999998</v>
      </c>
      <c r="S419" s="215">
        <v>0</v>
      </c>
      <c r="T419" s="216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17" t="s">
        <v>360</v>
      </c>
      <c r="AT419" s="217" t="s">
        <v>339</v>
      </c>
      <c r="AU419" s="217" t="s">
        <v>185</v>
      </c>
      <c r="AY419" s="18" t="s">
        <v>177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8" t="s">
        <v>185</v>
      </c>
      <c r="BK419" s="218">
        <f>ROUND(I419*H419,2)</f>
        <v>0</v>
      </c>
      <c r="BL419" s="18" t="s">
        <v>263</v>
      </c>
      <c r="BM419" s="217" t="s">
        <v>875</v>
      </c>
    </row>
    <row r="420" spans="1:65" s="14" customFormat="1" ht="20.399999999999999">
      <c r="B420" s="230"/>
      <c r="C420" s="231"/>
      <c r="D420" s="221" t="s">
        <v>187</v>
      </c>
      <c r="E420" s="231"/>
      <c r="F420" s="233" t="s">
        <v>876</v>
      </c>
      <c r="G420" s="231"/>
      <c r="H420" s="234">
        <v>6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187</v>
      </c>
      <c r="AU420" s="240" t="s">
        <v>185</v>
      </c>
      <c r="AV420" s="14" t="s">
        <v>185</v>
      </c>
      <c r="AW420" s="14" t="s">
        <v>4</v>
      </c>
      <c r="AX420" s="14" t="s">
        <v>88</v>
      </c>
      <c r="AY420" s="240" t="s">
        <v>177</v>
      </c>
    </row>
    <row r="421" spans="1:65" s="2" customFormat="1" ht="16.5" customHeight="1">
      <c r="A421" s="35"/>
      <c r="B421" s="36"/>
      <c r="C421" s="205" t="s">
        <v>877</v>
      </c>
      <c r="D421" s="205" t="s">
        <v>180</v>
      </c>
      <c r="E421" s="206" t="s">
        <v>878</v>
      </c>
      <c r="F421" s="207" t="s">
        <v>879</v>
      </c>
      <c r="G421" s="208" t="s">
        <v>210</v>
      </c>
      <c r="H421" s="209">
        <v>5.0999999999999996</v>
      </c>
      <c r="I421" s="210"/>
      <c r="J421" s="211">
        <f>ROUND(I421*H421,2)</f>
        <v>0</v>
      </c>
      <c r="K421" s="212"/>
      <c r="L421" s="40"/>
      <c r="M421" s="213" t="s">
        <v>1</v>
      </c>
      <c r="N421" s="214" t="s">
        <v>46</v>
      </c>
      <c r="O421" s="72"/>
      <c r="P421" s="215">
        <f>O421*H421</f>
        <v>0</v>
      </c>
      <c r="Q421" s="215">
        <v>2.9999999999999997E-4</v>
      </c>
      <c r="R421" s="215">
        <f>Q421*H421</f>
        <v>1.5299999999999997E-3</v>
      </c>
      <c r="S421" s="215">
        <v>0</v>
      </c>
      <c r="T421" s="216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7" t="s">
        <v>263</v>
      </c>
      <c r="AT421" s="217" t="s">
        <v>180</v>
      </c>
      <c r="AU421" s="217" t="s">
        <v>185</v>
      </c>
      <c r="AY421" s="18" t="s">
        <v>177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185</v>
      </c>
      <c r="BK421" s="218">
        <f>ROUND(I421*H421,2)</f>
        <v>0</v>
      </c>
      <c r="BL421" s="18" t="s">
        <v>263</v>
      </c>
      <c r="BM421" s="217" t="s">
        <v>880</v>
      </c>
    </row>
    <row r="422" spans="1:65" s="2" customFormat="1" ht="16.5" customHeight="1">
      <c r="A422" s="35"/>
      <c r="B422" s="36"/>
      <c r="C422" s="205" t="s">
        <v>881</v>
      </c>
      <c r="D422" s="205" t="s">
        <v>180</v>
      </c>
      <c r="E422" s="206" t="s">
        <v>882</v>
      </c>
      <c r="F422" s="207" t="s">
        <v>883</v>
      </c>
      <c r="G422" s="208" t="s">
        <v>203</v>
      </c>
      <c r="H422" s="209">
        <v>9</v>
      </c>
      <c r="I422" s="210"/>
      <c r="J422" s="211">
        <f>ROUND(I422*H422,2)</f>
        <v>0</v>
      </c>
      <c r="K422" s="212"/>
      <c r="L422" s="40"/>
      <c r="M422" s="213" t="s">
        <v>1</v>
      </c>
      <c r="N422" s="214" t="s">
        <v>46</v>
      </c>
      <c r="O422" s="72"/>
      <c r="P422" s="215">
        <f>O422*H422</f>
        <v>0</v>
      </c>
      <c r="Q422" s="215">
        <v>3.0000000000000001E-5</v>
      </c>
      <c r="R422" s="215">
        <f>Q422*H422</f>
        <v>2.7E-4</v>
      </c>
      <c r="S422" s="215">
        <v>0</v>
      </c>
      <c r="T422" s="216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7" t="s">
        <v>263</v>
      </c>
      <c r="AT422" s="217" t="s">
        <v>180</v>
      </c>
      <c r="AU422" s="217" t="s">
        <v>185</v>
      </c>
      <c r="AY422" s="18" t="s">
        <v>177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8" t="s">
        <v>185</v>
      </c>
      <c r="BK422" s="218">
        <f>ROUND(I422*H422,2)</f>
        <v>0</v>
      </c>
      <c r="BL422" s="18" t="s">
        <v>263</v>
      </c>
      <c r="BM422" s="217" t="s">
        <v>884</v>
      </c>
    </row>
    <row r="423" spans="1:65" s="2" customFormat="1" ht="21.75" customHeight="1">
      <c r="A423" s="35"/>
      <c r="B423" s="36"/>
      <c r="C423" s="205" t="s">
        <v>885</v>
      </c>
      <c r="D423" s="205" t="s">
        <v>180</v>
      </c>
      <c r="E423" s="206" t="s">
        <v>886</v>
      </c>
      <c r="F423" s="207" t="s">
        <v>887</v>
      </c>
      <c r="G423" s="208" t="s">
        <v>210</v>
      </c>
      <c r="H423" s="209">
        <v>5.0999999999999996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46</v>
      </c>
      <c r="O423" s="72"/>
      <c r="P423" s="215">
        <f>O423*H423</f>
        <v>0</v>
      </c>
      <c r="Q423" s="215">
        <v>7.1500000000000001E-3</v>
      </c>
      <c r="R423" s="215">
        <f>Q423*H423</f>
        <v>3.6464999999999997E-2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263</v>
      </c>
      <c r="AT423" s="217" t="s">
        <v>180</v>
      </c>
      <c r="AU423" s="217" t="s">
        <v>185</v>
      </c>
      <c r="AY423" s="18" t="s">
        <v>177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185</v>
      </c>
      <c r="BK423" s="218">
        <f>ROUND(I423*H423,2)</f>
        <v>0</v>
      </c>
      <c r="BL423" s="18" t="s">
        <v>263</v>
      </c>
      <c r="BM423" s="217" t="s">
        <v>888</v>
      </c>
    </row>
    <row r="424" spans="1:65" s="2" customFormat="1" ht="21.75" customHeight="1">
      <c r="A424" s="35"/>
      <c r="B424" s="36"/>
      <c r="C424" s="205" t="s">
        <v>889</v>
      </c>
      <c r="D424" s="205" t="s">
        <v>180</v>
      </c>
      <c r="E424" s="206" t="s">
        <v>890</v>
      </c>
      <c r="F424" s="207" t="s">
        <v>891</v>
      </c>
      <c r="G424" s="208" t="s">
        <v>426</v>
      </c>
      <c r="H424" s="274"/>
      <c r="I424" s="210"/>
      <c r="J424" s="211">
        <f>ROUND(I424*H424,2)</f>
        <v>0</v>
      </c>
      <c r="K424" s="212"/>
      <c r="L424" s="40"/>
      <c r="M424" s="213" t="s">
        <v>1</v>
      </c>
      <c r="N424" s="214" t="s">
        <v>46</v>
      </c>
      <c r="O424" s="72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7" t="s">
        <v>263</v>
      </c>
      <c r="AT424" s="217" t="s">
        <v>180</v>
      </c>
      <c r="AU424" s="217" t="s">
        <v>185</v>
      </c>
      <c r="AY424" s="18" t="s">
        <v>177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185</v>
      </c>
      <c r="BK424" s="218">
        <f>ROUND(I424*H424,2)</f>
        <v>0</v>
      </c>
      <c r="BL424" s="18" t="s">
        <v>263</v>
      </c>
      <c r="BM424" s="217" t="s">
        <v>892</v>
      </c>
    </row>
    <row r="425" spans="1:65" s="12" customFormat="1" ht="22.8" customHeight="1">
      <c r="B425" s="189"/>
      <c r="C425" s="190"/>
      <c r="D425" s="191" t="s">
        <v>79</v>
      </c>
      <c r="E425" s="203" t="s">
        <v>893</v>
      </c>
      <c r="F425" s="203" t="s">
        <v>894</v>
      </c>
      <c r="G425" s="190"/>
      <c r="H425" s="190"/>
      <c r="I425" s="193"/>
      <c r="J425" s="204">
        <f>BK425</f>
        <v>0</v>
      </c>
      <c r="K425" s="190"/>
      <c r="L425" s="195"/>
      <c r="M425" s="196"/>
      <c r="N425" s="197"/>
      <c r="O425" s="197"/>
      <c r="P425" s="198">
        <f>SUM(P426:P439)</f>
        <v>0</v>
      </c>
      <c r="Q425" s="197"/>
      <c r="R425" s="198">
        <f>SUM(R426:R439)</f>
        <v>0.13406020000000002</v>
      </c>
      <c r="S425" s="197"/>
      <c r="T425" s="199">
        <f>SUM(T426:T439)</f>
        <v>0</v>
      </c>
      <c r="AR425" s="200" t="s">
        <v>185</v>
      </c>
      <c r="AT425" s="201" t="s">
        <v>79</v>
      </c>
      <c r="AU425" s="201" t="s">
        <v>88</v>
      </c>
      <c r="AY425" s="200" t="s">
        <v>177</v>
      </c>
      <c r="BK425" s="202">
        <f>SUM(BK426:BK439)</f>
        <v>0</v>
      </c>
    </row>
    <row r="426" spans="1:65" s="2" customFormat="1" ht="21.75" customHeight="1">
      <c r="A426" s="35"/>
      <c r="B426" s="36"/>
      <c r="C426" s="205" t="s">
        <v>895</v>
      </c>
      <c r="D426" s="205" t="s">
        <v>180</v>
      </c>
      <c r="E426" s="206" t="s">
        <v>896</v>
      </c>
      <c r="F426" s="207" t="s">
        <v>897</v>
      </c>
      <c r="G426" s="208" t="s">
        <v>210</v>
      </c>
      <c r="H426" s="209">
        <v>42.7</v>
      </c>
      <c r="I426" s="210"/>
      <c r="J426" s="211">
        <f>ROUND(I426*H426,2)</f>
        <v>0</v>
      </c>
      <c r="K426" s="212"/>
      <c r="L426" s="40"/>
      <c r="M426" s="213" t="s">
        <v>1</v>
      </c>
      <c r="N426" s="214" t="s">
        <v>46</v>
      </c>
      <c r="O426" s="72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7" t="s">
        <v>263</v>
      </c>
      <c r="AT426" s="217" t="s">
        <v>180</v>
      </c>
      <c r="AU426" s="217" t="s">
        <v>185</v>
      </c>
      <c r="AY426" s="18" t="s">
        <v>177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185</v>
      </c>
      <c r="BK426" s="218">
        <f>ROUND(I426*H426,2)</f>
        <v>0</v>
      </c>
      <c r="BL426" s="18" t="s">
        <v>263</v>
      </c>
      <c r="BM426" s="217" t="s">
        <v>898</v>
      </c>
    </row>
    <row r="427" spans="1:65" s="2" customFormat="1" ht="16.5" customHeight="1">
      <c r="A427" s="35"/>
      <c r="B427" s="36"/>
      <c r="C427" s="205" t="s">
        <v>899</v>
      </c>
      <c r="D427" s="205" t="s">
        <v>180</v>
      </c>
      <c r="E427" s="206" t="s">
        <v>900</v>
      </c>
      <c r="F427" s="207" t="s">
        <v>901</v>
      </c>
      <c r="G427" s="208" t="s">
        <v>210</v>
      </c>
      <c r="H427" s="209">
        <v>42.7</v>
      </c>
      <c r="I427" s="210"/>
      <c r="J427" s="211">
        <f>ROUND(I427*H427,2)</f>
        <v>0</v>
      </c>
      <c r="K427" s="212"/>
      <c r="L427" s="40"/>
      <c r="M427" s="213" t="s">
        <v>1</v>
      </c>
      <c r="N427" s="214" t="s">
        <v>46</v>
      </c>
      <c r="O427" s="72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17" t="s">
        <v>263</v>
      </c>
      <c r="AT427" s="217" t="s">
        <v>180</v>
      </c>
      <c r="AU427" s="217" t="s">
        <v>185</v>
      </c>
      <c r="AY427" s="18" t="s">
        <v>177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185</v>
      </c>
      <c r="BK427" s="218">
        <f>ROUND(I427*H427,2)</f>
        <v>0</v>
      </c>
      <c r="BL427" s="18" t="s">
        <v>263</v>
      </c>
      <c r="BM427" s="217" t="s">
        <v>902</v>
      </c>
    </row>
    <row r="428" spans="1:65" s="2" customFormat="1" ht="21.75" customHeight="1">
      <c r="A428" s="35"/>
      <c r="B428" s="36"/>
      <c r="C428" s="205" t="s">
        <v>903</v>
      </c>
      <c r="D428" s="205" t="s">
        <v>180</v>
      </c>
      <c r="E428" s="206" t="s">
        <v>904</v>
      </c>
      <c r="F428" s="207" t="s">
        <v>905</v>
      </c>
      <c r="G428" s="208" t="s">
        <v>210</v>
      </c>
      <c r="H428" s="209">
        <v>42.7</v>
      </c>
      <c r="I428" s="210"/>
      <c r="J428" s="211">
        <f>ROUND(I428*H428,2)</f>
        <v>0</v>
      </c>
      <c r="K428" s="212"/>
      <c r="L428" s="40"/>
      <c r="M428" s="213" t="s">
        <v>1</v>
      </c>
      <c r="N428" s="214" t="s">
        <v>46</v>
      </c>
      <c r="O428" s="72"/>
      <c r="P428" s="215">
        <f>O428*H428</f>
        <v>0</v>
      </c>
      <c r="Q428" s="215">
        <v>3.0000000000000001E-5</v>
      </c>
      <c r="R428" s="215">
        <f>Q428*H428</f>
        <v>1.281E-3</v>
      </c>
      <c r="S428" s="215">
        <v>0</v>
      </c>
      <c r="T428" s="21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7" t="s">
        <v>263</v>
      </c>
      <c r="AT428" s="217" t="s">
        <v>180</v>
      </c>
      <c r="AU428" s="217" t="s">
        <v>185</v>
      </c>
      <c r="AY428" s="18" t="s">
        <v>177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185</v>
      </c>
      <c r="BK428" s="218">
        <f>ROUND(I428*H428,2)</f>
        <v>0</v>
      </c>
      <c r="BL428" s="18" t="s">
        <v>263</v>
      </c>
      <c r="BM428" s="217" t="s">
        <v>906</v>
      </c>
    </row>
    <row r="429" spans="1:65" s="2" customFormat="1" ht="16.5" customHeight="1">
      <c r="A429" s="35"/>
      <c r="B429" s="36"/>
      <c r="C429" s="205" t="s">
        <v>907</v>
      </c>
      <c r="D429" s="205" t="s">
        <v>180</v>
      </c>
      <c r="E429" s="206" t="s">
        <v>908</v>
      </c>
      <c r="F429" s="207" t="s">
        <v>909</v>
      </c>
      <c r="G429" s="208" t="s">
        <v>210</v>
      </c>
      <c r="H429" s="209">
        <v>35.700000000000003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46</v>
      </c>
      <c r="O429" s="72"/>
      <c r="P429" s="215">
        <f>O429*H429</f>
        <v>0</v>
      </c>
      <c r="Q429" s="215">
        <v>2.9999999999999997E-4</v>
      </c>
      <c r="R429" s="215">
        <f>Q429*H429</f>
        <v>1.0710000000000001E-2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263</v>
      </c>
      <c r="AT429" s="217" t="s">
        <v>180</v>
      </c>
      <c r="AU429" s="217" t="s">
        <v>185</v>
      </c>
      <c r="AY429" s="18" t="s">
        <v>177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185</v>
      </c>
      <c r="BK429" s="218">
        <f>ROUND(I429*H429,2)</f>
        <v>0</v>
      </c>
      <c r="BL429" s="18" t="s">
        <v>263</v>
      </c>
      <c r="BM429" s="217" t="s">
        <v>910</v>
      </c>
    </row>
    <row r="430" spans="1:65" s="14" customFormat="1" ht="10.199999999999999">
      <c r="B430" s="230"/>
      <c r="C430" s="231"/>
      <c r="D430" s="221" t="s">
        <v>187</v>
      </c>
      <c r="E430" s="232" t="s">
        <v>1</v>
      </c>
      <c r="F430" s="233" t="s">
        <v>259</v>
      </c>
      <c r="G430" s="231"/>
      <c r="H430" s="234">
        <v>35.700000000000003</v>
      </c>
      <c r="I430" s="235"/>
      <c r="J430" s="231"/>
      <c r="K430" s="231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187</v>
      </c>
      <c r="AU430" s="240" t="s">
        <v>185</v>
      </c>
      <c r="AV430" s="14" t="s">
        <v>185</v>
      </c>
      <c r="AW430" s="14" t="s">
        <v>36</v>
      </c>
      <c r="AX430" s="14" t="s">
        <v>88</v>
      </c>
      <c r="AY430" s="240" t="s">
        <v>177</v>
      </c>
    </row>
    <row r="431" spans="1:65" s="2" customFormat="1" ht="33" customHeight="1">
      <c r="A431" s="35"/>
      <c r="B431" s="36"/>
      <c r="C431" s="263" t="s">
        <v>911</v>
      </c>
      <c r="D431" s="263" t="s">
        <v>339</v>
      </c>
      <c r="E431" s="264" t="s">
        <v>912</v>
      </c>
      <c r="F431" s="265" t="s">
        <v>913</v>
      </c>
      <c r="G431" s="266" t="s">
        <v>210</v>
      </c>
      <c r="H431" s="267">
        <v>39.270000000000003</v>
      </c>
      <c r="I431" s="268"/>
      <c r="J431" s="269">
        <f>ROUND(I431*H431,2)</f>
        <v>0</v>
      </c>
      <c r="K431" s="270"/>
      <c r="L431" s="271"/>
      <c r="M431" s="272" t="s">
        <v>1</v>
      </c>
      <c r="N431" s="273" t="s">
        <v>46</v>
      </c>
      <c r="O431" s="72"/>
      <c r="P431" s="215">
        <f>O431*H431</f>
        <v>0</v>
      </c>
      <c r="Q431" s="215">
        <v>2.8700000000000002E-3</v>
      </c>
      <c r="R431" s="215">
        <f>Q431*H431</f>
        <v>0.11270490000000001</v>
      </c>
      <c r="S431" s="215">
        <v>0</v>
      </c>
      <c r="T431" s="21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7" t="s">
        <v>360</v>
      </c>
      <c r="AT431" s="217" t="s">
        <v>339</v>
      </c>
      <c r="AU431" s="217" t="s">
        <v>185</v>
      </c>
      <c r="AY431" s="18" t="s">
        <v>177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185</v>
      </c>
      <c r="BK431" s="218">
        <f>ROUND(I431*H431,2)</f>
        <v>0</v>
      </c>
      <c r="BL431" s="18" t="s">
        <v>263</v>
      </c>
      <c r="BM431" s="217" t="s">
        <v>914</v>
      </c>
    </row>
    <row r="432" spans="1:65" s="14" customFormat="1" ht="10.199999999999999">
      <c r="B432" s="230"/>
      <c r="C432" s="231"/>
      <c r="D432" s="221" t="s">
        <v>187</v>
      </c>
      <c r="E432" s="231"/>
      <c r="F432" s="233" t="s">
        <v>915</v>
      </c>
      <c r="G432" s="231"/>
      <c r="H432" s="234">
        <v>39.270000000000003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187</v>
      </c>
      <c r="AU432" s="240" t="s">
        <v>185</v>
      </c>
      <c r="AV432" s="14" t="s">
        <v>185</v>
      </c>
      <c r="AW432" s="14" t="s">
        <v>4</v>
      </c>
      <c r="AX432" s="14" t="s">
        <v>88</v>
      </c>
      <c r="AY432" s="240" t="s">
        <v>177</v>
      </c>
    </row>
    <row r="433" spans="1:65" s="2" customFormat="1" ht="16.5" customHeight="1">
      <c r="A433" s="35"/>
      <c r="B433" s="36"/>
      <c r="C433" s="205" t="s">
        <v>916</v>
      </c>
      <c r="D433" s="205" t="s">
        <v>180</v>
      </c>
      <c r="E433" s="206" t="s">
        <v>917</v>
      </c>
      <c r="F433" s="207" t="s">
        <v>918</v>
      </c>
      <c r="G433" s="208" t="s">
        <v>203</v>
      </c>
      <c r="H433" s="209">
        <v>48.5</v>
      </c>
      <c r="I433" s="210"/>
      <c r="J433" s="211">
        <f>ROUND(I433*H433,2)</f>
        <v>0</v>
      </c>
      <c r="K433" s="212"/>
      <c r="L433" s="40"/>
      <c r="M433" s="213" t="s">
        <v>1</v>
      </c>
      <c r="N433" s="214" t="s">
        <v>46</v>
      </c>
      <c r="O433" s="72"/>
      <c r="P433" s="215">
        <f>O433*H433</f>
        <v>0</v>
      </c>
      <c r="Q433" s="215">
        <v>2.0000000000000002E-5</v>
      </c>
      <c r="R433" s="215">
        <f>Q433*H433</f>
        <v>9.7000000000000005E-4</v>
      </c>
      <c r="S433" s="215">
        <v>0</v>
      </c>
      <c r="T433" s="21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263</v>
      </c>
      <c r="AT433" s="217" t="s">
        <v>180</v>
      </c>
      <c r="AU433" s="217" t="s">
        <v>185</v>
      </c>
      <c r="AY433" s="18" t="s">
        <v>177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185</v>
      </c>
      <c r="BK433" s="218">
        <f>ROUND(I433*H433,2)</f>
        <v>0</v>
      </c>
      <c r="BL433" s="18" t="s">
        <v>263</v>
      </c>
      <c r="BM433" s="217" t="s">
        <v>919</v>
      </c>
    </row>
    <row r="434" spans="1:65" s="14" customFormat="1" ht="10.199999999999999">
      <c r="B434" s="230"/>
      <c r="C434" s="231"/>
      <c r="D434" s="221" t="s">
        <v>187</v>
      </c>
      <c r="E434" s="232" t="s">
        <v>1</v>
      </c>
      <c r="F434" s="233" t="s">
        <v>920</v>
      </c>
      <c r="G434" s="231"/>
      <c r="H434" s="234">
        <v>48.5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187</v>
      </c>
      <c r="AU434" s="240" t="s">
        <v>185</v>
      </c>
      <c r="AV434" s="14" t="s">
        <v>185</v>
      </c>
      <c r="AW434" s="14" t="s">
        <v>36</v>
      </c>
      <c r="AX434" s="14" t="s">
        <v>88</v>
      </c>
      <c r="AY434" s="240" t="s">
        <v>177</v>
      </c>
    </row>
    <row r="435" spans="1:65" s="2" customFormat="1" ht="16.5" customHeight="1">
      <c r="A435" s="35"/>
      <c r="B435" s="36"/>
      <c r="C435" s="263" t="s">
        <v>921</v>
      </c>
      <c r="D435" s="263" t="s">
        <v>339</v>
      </c>
      <c r="E435" s="264" t="s">
        <v>922</v>
      </c>
      <c r="F435" s="265" t="s">
        <v>923</v>
      </c>
      <c r="G435" s="266" t="s">
        <v>192</v>
      </c>
      <c r="H435" s="267">
        <v>55.962000000000003</v>
      </c>
      <c r="I435" s="268"/>
      <c r="J435" s="269">
        <f>ROUND(I435*H435,2)</f>
        <v>0</v>
      </c>
      <c r="K435" s="270"/>
      <c r="L435" s="271"/>
      <c r="M435" s="272" t="s">
        <v>1</v>
      </c>
      <c r="N435" s="273" t="s">
        <v>46</v>
      </c>
      <c r="O435" s="72"/>
      <c r="P435" s="215">
        <f>O435*H435</f>
        <v>0</v>
      </c>
      <c r="Q435" s="215">
        <v>1.4999999999999999E-4</v>
      </c>
      <c r="R435" s="215">
        <f>Q435*H435</f>
        <v>8.3943000000000004E-3</v>
      </c>
      <c r="S435" s="215">
        <v>0</v>
      </c>
      <c r="T435" s="21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7" t="s">
        <v>360</v>
      </c>
      <c r="AT435" s="217" t="s">
        <v>339</v>
      </c>
      <c r="AU435" s="217" t="s">
        <v>185</v>
      </c>
      <c r="AY435" s="18" t="s">
        <v>177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185</v>
      </c>
      <c r="BK435" s="218">
        <f>ROUND(I435*H435,2)</f>
        <v>0</v>
      </c>
      <c r="BL435" s="18" t="s">
        <v>263</v>
      </c>
      <c r="BM435" s="217" t="s">
        <v>924</v>
      </c>
    </row>
    <row r="436" spans="1:65" s="14" customFormat="1" ht="20.399999999999999">
      <c r="B436" s="230"/>
      <c r="C436" s="231"/>
      <c r="D436" s="221" t="s">
        <v>187</v>
      </c>
      <c r="E436" s="231"/>
      <c r="F436" s="233" t="s">
        <v>925</v>
      </c>
      <c r="G436" s="231"/>
      <c r="H436" s="234">
        <v>55.962000000000003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187</v>
      </c>
      <c r="AU436" s="240" t="s">
        <v>185</v>
      </c>
      <c r="AV436" s="14" t="s">
        <v>185</v>
      </c>
      <c r="AW436" s="14" t="s">
        <v>4</v>
      </c>
      <c r="AX436" s="14" t="s">
        <v>88</v>
      </c>
      <c r="AY436" s="240" t="s">
        <v>177</v>
      </c>
    </row>
    <row r="437" spans="1:65" s="2" customFormat="1" ht="16.5" customHeight="1">
      <c r="A437" s="35"/>
      <c r="B437" s="36"/>
      <c r="C437" s="205" t="s">
        <v>926</v>
      </c>
      <c r="D437" s="205" t="s">
        <v>180</v>
      </c>
      <c r="E437" s="206" t="s">
        <v>927</v>
      </c>
      <c r="F437" s="207" t="s">
        <v>928</v>
      </c>
      <c r="G437" s="208" t="s">
        <v>203</v>
      </c>
      <c r="H437" s="209">
        <v>4</v>
      </c>
      <c r="I437" s="210"/>
      <c r="J437" s="211">
        <f>ROUND(I437*H437,2)</f>
        <v>0</v>
      </c>
      <c r="K437" s="212"/>
      <c r="L437" s="40"/>
      <c r="M437" s="213" t="s">
        <v>1</v>
      </c>
      <c r="N437" s="214" t="s">
        <v>46</v>
      </c>
      <c r="O437" s="72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17" t="s">
        <v>263</v>
      </c>
      <c r="AT437" s="217" t="s">
        <v>180</v>
      </c>
      <c r="AU437" s="217" t="s">
        <v>185</v>
      </c>
      <c r="AY437" s="18" t="s">
        <v>177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185</v>
      </c>
      <c r="BK437" s="218">
        <f>ROUND(I437*H437,2)</f>
        <v>0</v>
      </c>
      <c r="BL437" s="18" t="s">
        <v>263</v>
      </c>
      <c r="BM437" s="217" t="s">
        <v>929</v>
      </c>
    </row>
    <row r="438" spans="1:65" s="2" customFormat="1" ht="16.5" customHeight="1">
      <c r="A438" s="35"/>
      <c r="B438" s="36"/>
      <c r="C438" s="263" t="s">
        <v>930</v>
      </c>
      <c r="D438" s="263" t="s">
        <v>339</v>
      </c>
      <c r="E438" s="264" t="s">
        <v>931</v>
      </c>
      <c r="F438" s="265" t="s">
        <v>932</v>
      </c>
      <c r="G438" s="266" t="s">
        <v>203</v>
      </c>
      <c r="H438" s="267">
        <v>4</v>
      </c>
      <c r="I438" s="268"/>
      <c r="J438" s="269">
        <f>ROUND(I438*H438,2)</f>
        <v>0</v>
      </c>
      <c r="K438" s="270"/>
      <c r="L438" s="271"/>
      <c r="M438" s="272" t="s">
        <v>1</v>
      </c>
      <c r="N438" s="273" t="s">
        <v>46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360</v>
      </c>
      <c r="AT438" s="217" t="s">
        <v>339</v>
      </c>
      <c r="AU438" s="217" t="s">
        <v>185</v>
      </c>
      <c r="AY438" s="18" t="s">
        <v>177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185</v>
      </c>
      <c r="BK438" s="218">
        <f>ROUND(I438*H438,2)</f>
        <v>0</v>
      </c>
      <c r="BL438" s="18" t="s">
        <v>263</v>
      </c>
      <c r="BM438" s="217" t="s">
        <v>933</v>
      </c>
    </row>
    <row r="439" spans="1:65" s="2" customFormat="1" ht="21.75" customHeight="1">
      <c r="A439" s="35"/>
      <c r="B439" s="36"/>
      <c r="C439" s="205" t="s">
        <v>934</v>
      </c>
      <c r="D439" s="205" t="s">
        <v>180</v>
      </c>
      <c r="E439" s="206" t="s">
        <v>935</v>
      </c>
      <c r="F439" s="207" t="s">
        <v>936</v>
      </c>
      <c r="G439" s="208" t="s">
        <v>426</v>
      </c>
      <c r="H439" s="274"/>
      <c r="I439" s="210"/>
      <c r="J439" s="211">
        <f>ROUND(I439*H439,2)</f>
        <v>0</v>
      </c>
      <c r="K439" s="212"/>
      <c r="L439" s="40"/>
      <c r="M439" s="213" t="s">
        <v>1</v>
      </c>
      <c r="N439" s="214" t="s">
        <v>46</v>
      </c>
      <c r="O439" s="72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17" t="s">
        <v>263</v>
      </c>
      <c r="AT439" s="217" t="s">
        <v>180</v>
      </c>
      <c r="AU439" s="217" t="s">
        <v>185</v>
      </c>
      <c r="AY439" s="18" t="s">
        <v>177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8" t="s">
        <v>185</v>
      </c>
      <c r="BK439" s="218">
        <f>ROUND(I439*H439,2)</f>
        <v>0</v>
      </c>
      <c r="BL439" s="18" t="s">
        <v>263</v>
      </c>
      <c r="BM439" s="217" t="s">
        <v>937</v>
      </c>
    </row>
    <row r="440" spans="1:65" s="12" customFormat="1" ht="22.8" customHeight="1">
      <c r="B440" s="189"/>
      <c r="C440" s="190"/>
      <c r="D440" s="191" t="s">
        <v>79</v>
      </c>
      <c r="E440" s="203" t="s">
        <v>938</v>
      </c>
      <c r="F440" s="203" t="s">
        <v>939</v>
      </c>
      <c r="G440" s="190"/>
      <c r="H440" s="190"/>
      <c r="I440" s="193"/>
      <c r="J440" s="204">
        <f>BK440</f>
        <v>0</v>
      </c>
      <c r="K440" s="190"/>
      <c r="L440" s="195"/>
      <c r="M440" s="196"/>
      <c r="N440" s="197"/>
      <c r="O440" s="197"/>
      <c r="P440" s="198">
        <f>SUM(P441:P450)</f>
        <v>0</v>
      </c>
      <c r="Q440" s="197"/>
      <c r="R440" s="198">
        <f>SUM(R441:R450)</f>
        <v>0.29879499999999992</v>
      </c>
      <c r="S440" s="197"/>
      <c r="T440" s="199">
        <f>SUM(T441:T450)</f>
        <v>0</v>
      </c>
      <c r="AR440" s="200" t="s">
        <v>185</v>
      </c>
      <c r="AT440" s="201" t="s">
        <v>79</v>
      </c>
      <c r="AU440" s="201" t="s">
        <v>88</v>
      </c>
      <c r="AY440" s="200" t="s">
        <v>177</v>
      </c>
      <c r="BK440" s="202">
        <f>SUM(BK441:BK450)</f>
        <v>0</v>
      </c>
    </row>
    <row r="441" spans="1:65" s="2" customFormat="1" ht="21.75" customHeight="1">
      <c r="A441" s="35"/>
      <c r="B441" s="36"/>
      <c r="C441" s="205" t="s">
        <v>940</v>
      </c>
      <c r="D441" s="205" t="s">
        <v>180</v>
      </c>
      <c r="E441" s="206" t="s">
        <v>941</v>
      </c>
      <c r="F441" s="207" t="s">
        <v>942</v>
      </c>
      <c r="G441" s="208" t="s">
        <v>210</v>
      </c>
      <c r="H441" s="209">
        <v>18.149999999999999</v>
      </c>
      <c r="I441" s="210"/>
      <c r="J441" s="211">
        <f>ROUND(I441*H441,2)</f>
        <v>0</v>
      </c>
      <c r="K441" s="212"/>
      <c r="L441" s="40"/>
      <c r="M441" s="213" t="s">
        <v>1</v>
      </c>
      <c r="N441" s="214" t="s">
        <v>46</v>
      </c>
      <c r="O441" s="72"/>
      <c r="P441" s="215">
        <f>O441*H441</f>
        <v>0</v>
      </c>
      <c r="Q441" s="215">
        <v>3.0000000000000001E-3</v>
      </c>
      <c r="R441" s="215">
        <f>Q441*H441</f>
        <v>5.4449999999999998E-2</v>
      </c>
      <c r="S441" s="215">
        <v>0</v>
      </c>
      <c r="T441" s="216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17" t="s">
        <v>263</v>
      </c>
      <c r="AT441" s="217" t="s">
        <v>180</v>
      </c>
      <c r="AU441" s="217" t="s">
        <v>185</v>
      </c>
      <c r="AY441" s="18" t="s">
        <v>177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185</v>
      </c>
      <c r="BK441" s="218">
        <f>ROUND(I441*H441,2)</f>
        <v>0</v>
      </c>
      <c r="BL441" s="18" t="s">
        <v>263</v>
      </c>
      <c r="BM441" s="217" t="s">
        <v>943</v>
      </c>
    </row>
    <row r="442" spans="1:65" s="14" customFormat="1" ht="10.199999999999999">
      <c r="B442" s="230"/>
      <c r="C442" s="231"/>
      <c r="D442" s="221" t="s">
        <v>187</v>
      </c>
      <c r="E442" s="232" t="s">
        <v>1</v>
      </c>
      <c r="F442" s="233" t="s">
        <v>944</v>
      </c>
      <c r="G442" s="231"/>
      <c r="H442" s="234">
        <v>20.2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187</v>
      </c>
      <c r="AU442" s="240" t="s">
        <v>185</v>
      </c>
      <c r="AV442" s="14" t="s">
        <v>185</v>
      </c>
      <c r="AW442" s="14" t="s">
        <v>36</v>
      </c>
      <c r="AX442" s="14" t="s">
        <v>80</v>
      </c>
      <c r="AY442" s="240" t="s">
        <v>177</v>
      </c>
    </row>
    <row r="443" spans="1:65" s="14" customFormat="1" ht="10.199999999999999">
      <c r="B443" s="230"/>
      <c r="C443" s="231"/>
      <c r="D443" s="221" t="s">
        <v>187</v>
      </c>
      <c r="E443" s="232" t="s">
        <v>1</v>
      </c>
      <c r="F443" s="233" t="s">
        <v>945</v>
      </c>
      <c r="G443" s="231"/>
      <c r="H443" s="234">
        <v>-2.0499999999999998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187</v>
      </c>
      <c r="AU443" s="240" t="s">
        <v>185</v>
      </c>
      <c r="AV443" s="14" t="s">
        <v>185</v>
      </c>
      <c r="AW443" s="14" t="s">
        <v>36</v>
      </c>
      <c r="AX443" s="14" t="s">
        <v>80</v>
      </c>
      <c r="AY443" s="240" t="s">
        <v>177</v>
      </c>
    </row>
    <row r="444" spans="1:65" s="15" customFormat="1" ht="10.199999999999999">
      <c r="B444" s="241"/>
      <c r="C444" s="242"/>
      <c r="D444" s="221" t="s">
        <v>187</v>
      </c>
      <c r="E444" s="243" t="s">
        <v>1</v>
      </c>
      <c r="F444" s="244" t="s">
        <v>217</v>
      </c>
      <c r="G444" s="242"/>
      <c r="H444" s="245">
        <v>18.149999999999999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AT444" s="251" t="s">
        <v>187</v>
      </c>
      <c r="AU444" s="251" t="s">
        <v>185</v>
      </c>
      <c r="AV444" s="15" t="s">
        <v>184</v>
      </c>
      <c r="AW444" s="15" t="s">
        <v>36</v>
      </c>
      <c r="AX444" s="15" t="s">
        <v>88</v>
      </c>
      <c r="AY444" s="251" t="s">
        <v>177</v>
      </c>
    </row>
    <row r="445" spans="1:65" s="2" customFormat="1" ht="33" customHeight="1">
      <c r="A445" s="35"/>
      <c r="B445" s="36"/>
      <c r="C445" s="263" t="s">
        <v>946</v>
      </c>
      <c r="D445" s="263" t="s">
        <v>339</v>
      </c>
      <c r="E445" s="264" t="s">
        <v>947</v>
      </c>
      <c r="F445" s="265" t="s">
        <v>1074</v>
      </c>
      <c r="G445" s="266" t="s">
        <v>210</v>
      </c>
      <c r="H445" s="267">
        <v>20</v>
      </c>
      <c r="I445" s="268"/>
      <c r="J445" s="269">
        <f>ROUND(I445*H445,2)</f>
        <v>0</v>
      </c>
      <c r="K445" s="270"/>
      <c r="L445" s="271"/>
      <c r="M445" s="272" t="s">
        <v>1</v>
      </c>
      <c r="N445" s="273" t="s">
        <v>46</v>
      </c>
      <c r="O445" s="72"/>
      <c r="P445" s="215">
        <f>O445*H445</f>
        <v>0</v>
      </c>
      <c r="Q445" s="215">
        <v>1.18E-2</v>
      </c>
      <c r="R445" s="215">
        <f>Q445*H445</f>
        <v>0.23599999999999999</v>
      </c>
      <c r="S445" s="215">
        <v>0</v>
      </c>
      <c r="T445" s="216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17" t="s">
        <v>360</v>
      </c>
      <c r="AT445" s="217" t="s">
        <v>339</v>
      </c>
      <c r="AU445" s="217" t="s">
        <v>185</v>
      </c>
      <c r="AY445" s="18" t="s">
        <v>177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8" t="s">
        <v>185</v>
      </c>
      <c r="BK445" s="218">
        <f>ROUND(I445*H445,2)</f>
        <v>0</v>
      </c>
      <c r="BL445" s="18" t="s">
        <v>263</v>
      </c>
      <c r="BM445" s="217" t="s">
        <v>949</v>
      </c>
    </row>
    <row r="446" spans="1:65" s="14" customFormat="1" ht="10.199999999999999">
      <c r="B446" s="230"/>
      <c r="C446" s="231"/>
      <c r="D446" s="221" t="s">
        <v>187</v>
      </c>
      <c r="E446" s="231"/>
      <c r="F446" s="233" t="s">
        <v>1075</v>
      </c>
      <c r="G446" s="231"/>
      <c r="H446" s="234">
        <v>20</v>
      </c>
      <c r="I446" s="235"/>
      <c r="J446" s="231"/>
      <c r="K446" s="231"/>
      <c r="L446" s="236"/>
      <c r="M446" s="237"/>
      <c r="N446" s="238"/>
      <c r="O446" s="238"/>
      <c r="P446" s="238"/>
      <c r="Q446" s="238"/>
      <c r="R446" s="238"/>
      <c r="S446" s="238"/>
      <c r="T446" s="239"/>
      <c r="AT446" s="240" t="s">
        <v>187</v>
      </c>
      <c r="AU446" s="240" t="s">
        <v>185</v>
      </c>
      <c r="AV446" s="14" t="s">
        <v>185</v>
      </c>
      <c r="AW446" s="14" t="s">
        <v>4</v>
      </c>
      <c r="AX446" s="14" t="s">
        <v>88</v>
      </c>
      <c r="AY446" s="240" t="s">
        <v>177</v>
      </c>
    </row>
    <row r="447" spans="1:65" s="2" customFormat="1" ht="16.5" customHeight="1">
      <c r="A447" s="35"/>
      <c r="B447" s="36"/>
      <c r="C447" s="205" t="s">
        <v>951</v>
      </c>
      <c r="D447" s="205" t="s">
        <v>180</v>
      </c>
      <c r="E447" s="206" t="s">
        <v>952</v>
      </c>
      <c r="F447" s="207" t="s">
        <v>953</v>
      </c>
      <c r="G447" s="208" t="s">
        <v>203</v>
      </c>
      <c r="H447" s="209">
        <v>8</v>
      </c>
      <c r="I447" s="210"/>
      <c r="J447" s="211">
        <f>ROUND(I447*H447,2)</f>
        <v>0</v>
      </c>
      <c r="K447" s="212"/>
      <c r="L447" s="40"/>
      <c r="M447" s="213" t="s">
        <v>1</v>
      </c>
      <c r="N447" s="214" t="s">
        <v>46</v>
      </c>
      <c r="O447" s="72"/>
      <c r="P447" s="215">
        <f>O447*H447</f>
        <v>0</v>
      </c>
      <c r="Q447" s="215">
        <v>3.1E-4</v>
      </c>
      <c r="R447" s="215">
        <f>Q447*H447</f>
        <v>2.48E-3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263</v>
      </c>
      <c r="AT447" s="217" t="s">
        <v>180</v>
      </c>
      <c r="AU447" s="217" t="s">
        <v>185</v>
      </c>
      <c r="AY447" s="18" t="s">
        <v>177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185</v>
      </c>
      <c r="BK447" s="218">
        <f>ROUND(I447*H447,2)</f>
        <v>0</v>
      </c>
      <c r="BL447" s="18" t="s">
        <v>263</v>
      </c>
      <c r="BM447" s="217" t="s">
        <v>954</v>
      </c>
    </row>
    <row r="448" spans="1:65" s="2" customFormat="1" ht="16.5" customHeight="1">
      <c r="A448" s="35"/>
      <c r="B448" s="36"/>
      <c r="C448" s="205" t="s">
        <v>955</v>
      </c>
      <c r="D448" s="205" t="s">
        <v>180</v>
      </c>
      <c r="E448" s="206" t="s">
        <v>956</v>
      </c>
      <c r="F448" s="207" t="s">
        <v>957</v>
      </c>
      <c r="G448" s="208" t="s">
        <v>210</v>
      </c>
      <c r="H448" s="209">
        <v>18.149999999999999</v>
      </c>
      <c r="I448" s="210"/>
      <c r="J448" s="211">
        <f>ROUND(I448*H448,2)</f>
        <v>0</v>
      </c>
      <c r="K448" s="212"/>
      <c r="L448" s="40"/>
      <c r="M448" s="213" t="s">
        <v>1</v>
      </c>
      <c r="N448" s="214" t="s">
        <v>46</v>
      </c>
      <c r="O448" s="72"/>
      <c r="P448" s="215">
        <f>O448*H448</f>
        <v>0</v>
      </c>
      <c r="Q448" s="215">
        <v>2.9999999999999997E-4</v>
      </c>
      <c r="R448" s="215">
        <f>Q448*H448</f>
        <v>5.4449999999999993E-3</v>
      </c>
      <c r="S448" s="215">
        <v>0</v>
      </c>
      <c r="T448" s="216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17" t="s">
        <v>263</v>
      </c>
      <c r="AT448" s="217" t="s">
        <v>180</v>
      </c>
      <c r="AU448" s="217" t="s">
        <v>185</v>
      </c>
      <c r="AY448" s="18" t="s">
        <v>177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8" t="s">
        <v>185</v>
      </c>
      <c r="BK448" s="218">
        <f>ROUND(I448*H448,2)</f>
        <v>0</v>
      </c>
      <c r="BL448" s="18" t="s">
        <v>263</v>
      </c>
      <c r="BM448" s="217" t="s">
        <v>958</v>
      </c>
    </row>
    <row r="449" spans="1:65" s="2" customFormat="1" ht="16.5" customHeight="1">
      <c r="A449" s="35"/>
      <c r="B449" s="36"/>
      <c r="C449" s="205" t="s">
        <v>959</v>
      </c>
      <c r="D449" s="205" t="s">
        <v>180</v>
      </c>
      <c r="E449" s="206" t="s">
        <v>960</v>
      </c>
      <c r="F449" s="207" t="s">
        <v>961</v>
      </c>
      <c r="G449" s="208" t="s">
        <v>203</v>
      </c>
      <c r="H449" s="209">
        <v>14</v>
      </c>
      <c r="I449" s="210"/>
      <c r="J449" s="211">
        <f>ROUND(I449*H449,2)</f>
        <v>0</v>
      </c>
      <c r="K449" s="212"/>
      <c r="L449" s="40"/>
      <c r="M449" s="213" t="s">
        <v>1</v>
      </c>
      <c r="N449" s="214" t="s">
        <v>46</v>
      </c>
      <c r="O449" s="72"/>
      <c r="P449" s="215">
        <f>O449*H449</f>
        <v>0</v>
      </c>
      <c r="Q449" s="215">
        <v>3.0000000000000001E-5</v>
      </c>
      <c r="R449" s="215">
        <f>Q449*H449</f>
        <v>4.2000000000000002E-4</v>
      </c>
      <c r="S449" s="215">
        <v>0</v>
      </c>
      <c r="T449" s="21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7" t="s">
        <v>263</v>
      </c>
      <c r="AT449" s="217" t="s">
        <v>180</v>
      </c>
      <c r="AU449" s="217" t="s">
        <v>185</v>
      </c>
      <c r="AY449" s="18" t="s">
        <v>177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185</v>
      </c>
      <c r="BK449" s="218">
        <f>ROUND(I449*H449,2)</f>
        <v>0</v>
      </c>
      <c r="BL449" s="18" t="s">
        <v>263</v>
      </c>
      <c r="BM449" s="217" t="s">
        <v>962</v>
      </c>
    </row>
    <row r="450" spans="1:65" s="2" customFormat="1" ht="21.75" customHeight="1">
      <c r="A450" s="35"/>
      <c r="B450" s="36"/>
      <c r="C450" s="205" t="s">
        <v>963</v>
      </c>
      <c r="D450" s="205" t="s">
        <v>180</v>
      </c>
      <c r="E450" s="206" t="s">
        <v>964</v>
      </c>
      <c r="F450" s="207" t="s">
        <v>965</v>
      </c>
      <c r="G450" s="208" t="s">
        <v>426</v>
      </c>
      <c r="H450" s="274"/>
      <c r="I450" s="210"/>
      <c r="J450" s="211">
        <f>ROUND(I450*H450,2)</f>
        <v>0</v>
      </c>
      <c r="K450" s="212"/>
      <c r="L450" s="40"/>
      <c r="M450" s="213" t="s">
        <v>1</v>
      </c>
      <c r="N450" s="214" t="s">
        <v>46</v>
      </c>
      <c r="O450" s="72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263</v>
      </c>
      <c r="AT450" s="217" t="s">
        <v>180</v>
      </c>
      <c r="AU450" s="217" t="s">
        <v>185</v>
      </c>
      <c r="AY450" s="18" t="s">
        <v>177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185</v>
      </c>
      <c r="BK450" s="218">
        <f>ROUND(I450*H450,2)</f>
        <v>0</v>
      </c>
      <c r="BL450" s="18" t="s">
        <v>263</v>
      </c>
      <c r="BM450" s="217" t="s">
        <v>966</v>
      </c>
    </row>
    <row r="451" spans="1:65" s="12" customFormat="1" ht="22.8" customHeight="1">
      <c r="B451" s="189"/>
      <c r="C451" s="190"/>
      <c r="D451" s="191" t="s">
        <v>79</v>
      </c>
      <c r="E451" s="203" t="s">
        <v>967</v>
      </c>
      <c r="F451" s="203" t="s">
        <v>968</v>
      </c>
      <c r="G451" s="190"/>
      <c r="H451" s="190"/>
      <c r="I451" s="193"/>
      <c r="J451" s="204">
        <f>BK451</f>
        <v>0</v>
      </c>
      <c r="K451" s="190"/>
      <c r="L451" s="195"/>
      <c r="M451" s="196"/>
      <c r="N451" s="197"/>
      <c r="O451" s="197"/>
      <c r="P451" s="198">
        <f>SUM(P452:P453)</f>
        <v>0</v>
      </c>
      <c r="Q451" s="197"/>
      <c r="R451" s="198">
        <f>SUM(R452:R453)</f>
        <v>2.8999999999999998E-3</v>
      </c>
      <c r="S451" s="197"/>
      <c r="T451" s="199">
        <f>SUM(T452:T453)</f>
        <v>0</v>
      </c>
      <c r="AR451" s="200" t="s">
        <v>185</v>
      </c>
      <c r="AT451" s="201" t="s">
        <v>79</v>
      </c>
      <c r="AU451" s="201" t="s">
        <v>88</v>
      </c>
      <c r="AY451" s="200" t="s">
        <v>177</v>
      </c>
      <c r="BK451" s="202">
        <f>SUM(BK452:BK453)</f>
        <v>0</v>
      </c>
    </row>
    <row r="452" spans="1:65" s="2" customFormat="1" ht="21.75" customHeight="1">
      <c r="A452" s="35"/>
      <c r="B452" s="36"/>
      <c r="C452" s="205" t="s">
        <v>969</v>
      </c>
      <c r="D452" s="205" t="s">
        <v>180</v>
      </c>
      <c r="E452" s="206" t="s">
        <v>970</v>
      </c>
      <c r="F452" s="207" t="s">
        <v>971</v>
      </c>
      <c r="G452" s="208" t="s">
        <v>210</v>
      </c>
      <c r="H452" s="209">
        <v>5.4</v>
      </c>
      <c r="I452" s="210"/>
      <c r="J452" s="211">
        <f>ROUND(I452*H452,2)</f>
        <v>0</v>
      </c>
      <c r="K452" s="212"/>
      <c r="L452" s="40"/>
      <c r="M452" s="213" t="s">
        <v>1</v>
      </c>
      <c r="N452" s="214" t="s">
        <v>46</v>
      </c>
      <c r="O452" s="72"/>
      <c r="P452" s="215">
        <f>O452*H452</f>
        <v>0</v>
      </c>
      <c r="Q452" s="215">
        <v>2.0000000000000001E-4</v>
      </c>
      <c r="R452" s="215">
        <f>Q452*H452</f>
        <v>1.0800000000000002E-3</v>
      </c>
      <c r="S452" s="215">
        <v>0</v>
      </c>
      <c r="T452" s="21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7" t="s">
        <v>263</v>
      </c>
      <c r="AT452" s="217" t="s">
        <v>180</v>
      </c>
      <c r="AU452" s="217" t="s">
        <v>185</v>
      </c>
      <c r="AY452" s="18" t="s">
        <v>177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185</v>
      </c>
      <c r="BK452" s="218">
        <f>ROUND(I452*H452,2)</f>
        <v>0</v>
      </c>
      <c r="BL452" s="18" t="s">
        <v>263</v>
      </c>
      <c r="BM452" s="217" t="s">
        <v>972</v>
      </c>
    </row>
    <row r="453" spans="1:65" s="2" customFormat="1" ht="21.75" customHeight="1">
      <c r="A453" s="35"/>
      <c r="B453" s="36"/>
      <c r="C453" s="205" t="s">
        <v>973</v>
      </c>
      <c r="D453" s="205" t="s">
        <v>180</v>
      </c>
      <c r="E453" s="206" t="s">
        <v>974</v>
      </c>
      <c r="F453" s="207" t="s">
        <v>975</v>
      </c>
      <c r="G453" s="208" t="s">
        <v>976</v>
      </c>
      <c r="H453" s="209">
        <v>14</v>
      </c>
      <c r="I453" s="210"/>
      <c r="J453" s="211">
        <f>ROUND(I453*H453,2)</f>
        <v>0</v>
      </c>
      <c r="K453" s="212"/>
      <c r="L453" s="40"/>
      <c r="M453" s="213" t="s">
        <v>1</v>
      </c>
      <c r="N453" s="214" t="s">
        <v>46</v>
      </c>
      <c r="O453" s="72"/>
      <c r="P453" s="215">
        <f>O453*H453</f>
        <v>0</v>
      </c>
      <c r="Q453" s="215">
        <v>1.2999999999999999E-4</v>
      </c>
      <c r="R453" s="215">
        <f>Q453*H453</f>
        <v>1.8199999999999998E-3</v>
      </c>
      <c r="S453" s="215">
        <v>0</v>
      </c>
      <c r="T453" s="216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17" t="s">
        <v>263</v>
      </c>
      <c r="AT453" s="217" t="s">
        <v>180</v>
      </c>
      <c r="AU453" s="217" t="s">
        <v>185</v>
      </c>
      <c r="AY453" s="18" t="s">
        <v>177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185</v>
      </c>
      <c r="BK453" s="218">
        <f>ROUND(I453*H453,2)</f>
        <v>0</v>
      </c>
      <c r="BL453" s="18" t="s">
        <v>263</v>
      </c>
      <c r="BM453" s="217" t="s">
        <v>977</v>
      </c>
    </row>
    <row r="454" spans="1:65" s="12" customFormat="1" ht="22.8" customHeight="1">
      <c r="B454" s="189"/>
      <c r="C454" s="190"/>
      <c r="D454" s="191" t="s">
        <v>79</v>
      </c>
      <c r="E454" s="203" t="s">
        <v>978</v>
      </c>
      <c r="F454" s="203" t="s">
        <v>979</v>
      </c>
      <c r="G454" s="190"/>
      <c r="H454" s="190"/>
      <c r="I454" s="193"/>
      <c r="J454" s="204">
        <f>BK454</f>
        <v>0</v>
      </c>
      <c r="K454" s="190"/>
      <c r="L454" s="195"/>
      <c r="M454" s="196"/>
      <c r="N454" s="197"/>
      <c r="O454" s="197"/>
      <c r="P454" s="198">
        <f>SUM(P455:P467)</f>
        <v>0</v>
      </c>
      <c r="Q454" s="197"/>
      <c r="R454" s="198">
        <f>SUM(R455:R467)</f>
        <v>0.19455871999999999</v>
      </c>
      <c r="S454" s="197"/>
      <c r="T454" s="199">
        <f>SUM(T455:T467)</f>
        <v>4.1491639999999996E-2</v>
      </c>
      <c r="AR454" s="200" t="s">
        <v>185</v>
      </c>
      <c r="AT454" s="201" t="s">
        <v>79</v>
      </c>
      <c r="AU454" s="201" t="s">
        <v>88</v>
      </c>
      <c r="AY454" s="200" t="s">
        <v>177</v>
      </c>
      <c r="BK454" s="202">
        <f>SUM(BK455:BK467)</f>
        <v>0</v>
      </c>
    </row>
    <row r="455" spans="1:65" s="2" customFormat="1" ht="16.5" customHeight="1">
      <c r="A455" s="35"/>
      <c r="B455" s="36"/>
      <c r="C455" s="205" t="s">
        <v>980</v>
      </c>
      <c r="D455" s="205" t="s">
        <v>180</v>
      </c>
      <c r="E455" s="206" t="s">
        <v>981</v>
      </c>
      <c r="F455" s="207" t="s">
        <v>982</v>
      </c>
      <c r="G455" s="208" t="s">
        <v>210</v>
      </c>
      <c r="H455" s="209">
        <v>133.84399999999999</v>
      </c>
      <c r="I455" s="210"/>
      <c r="J455" s="211">
        <f>ROUND(I455*H455,2)</f>
        <v>0</v>
      </c>
      <c r="K455" s="212"/>
      <c r="L455" s="40"/>
      <c r="M455" s="213" t="s">
        <v>1</v>
      </c>
      <c r="N455" s="214" t="s">
        <v>46</v>
      </c>
      <c r="O455" s="72"/>
      <c r="P455" s="215">
        <f>O455*H455</f>
        <v>0</v>
      </c>
      <c r="Q455" s="215">
        <v>1E-3</v>
      </c>
      <c r="R455" s="215">
        <f>Q455*H455</f>
        <v>0.13384399999999999</v>
      </c>
      <c r="S455" s="215">
        <v>3.1E-4</v>
      </c>
      <c r="T455" s="216">
        <f>S455*H455</f>
        <v>4.1491639999999996E-2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17" t="s">
        <v>263</v>
      </c>
      <c r="AT455" s="217" t="s">
        <v>180</v>
      </c>
      <c r="AU455" s="217" t="s">
        <v>185</v>
      </c>
      <c r="AY455" s="18" t="s">
        <v>177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8" t="s">
        <v>185</v>
      </c>
      <c r="BK455" s="218">
        <f>ROUND(I455*H455,2)</f>
        <v>0</v>
      </c>
      <c r="BL455" s="18" t="s">
        <v>263</v>
      </c>
      <c r="BM455" s="217" t="s">
        <v>983</v>
      </c>
    </row>
    <row r="456" spans="1:65" s="14" customFormat="1" ht="10.199999999999999">
      <c r="B456" s="230"/>
      <c r="C456" s="231"/>
      <c r="D456" s="221" t="s">
        <v>187</v>
      </c>
      <c r="E456" s="232" t="s">
        <v>1</v>
      </c>
      <c r="F456" s="233" t="s">
        <v>984</v>
      </c>
      <c r="G456" s="231"/>
      <c r="H456" s="234">
        <v>133.84399999999999</v>
      </c>
      <c r="I456" s="235"/>
      <c r="J456" s="231"/>
      <c r="K456" s="231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187</v>
      </c>
      <c r="AU456" s="240" t="s">
        <v>185</v>
      </c>
      <c r="AV456" s="14" t="s">
        <v>185</v>
      </c>
      <c r="AW456" s="14" t="s">
        <v>36</v>
      </c>
      <c r="AX456" s="14" t="s">
        <v>88</v>
      </c>
      <c r="AY456" s="240" t="s">
        <v>177</v>
      </c>
    </row>
    <row r="457" spans="1:65" s="2" customFormat="1" ht="21.75" customHeight="1">
      <c r="A457" s="35"/>
      <c r="B457" s="36"/>
      <c r="C457" s="205" t="s">
        <v>985</v>
      </c>
      <c r="D457" s="205" t="s">
        <v>180</v>
      </c>
      <c r="E457" s="206" t="s">
        <v>986</v>
      </c>
      <c r="F457" s="207" t="s">
        <v>987</v>
      </c>
      <c r="G457" s="208" t="s">
        <v>210</v>
      </c>
      <c r="H457" s="209">
        <v>133.84399999999999</v>
      </c>
      <c r="I457" s="210"/>
      <c r="J457" s="211">
        <f>ROUND(I457*H457,2)</f>
        <v>0</v>
      </c>
      <c r="K457" s="212"/>
      <c r="L457" s="40"/>
      <c r="M457" s="213" t="s">
        <v>1</v>
      </c>
      <c r="N457" s="214" t="s">
        <v>46</v>
      </c>
      <c r="O457" s="72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7" t="s">
        <v>263</v>
      </c>
      <c r="AT457" s="217" t="s">
        <v>180</v>
      </c>
      <c r="AU457" s="217" t="s">
        <v>185</v>
      </c>
      <c r="AY457" s="18" t="s">
        <v>177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185</v>
      </c>
      <c r="BK457" s="218">
        <f>ROUND(I457*H457,2)</f>
        <v>0</v>
      </c>
      <c r="BL457" s="18" t="s">
        <v>263</v>
      </c>
      <c r="BM457" s="217" t="s">
        <v>988</v>
      </c>
    </row>
    <row r="458" spans="1:65" s="2" customFormat="1" ht="21.75" customHeight="1">
      <c r="A458" s="35"/>
      <c r="B458" s="36"/>
      <c r="C458" s="205" t="s">
        <v>989</v>
      </c>
      <c r="D458" s="205" t="s">
        <v>180</v>
      </c>
      <c r="E458" s="206" t="s">
        <v>990</v>
      </c>
      <c r="F458" s="207" t="s">
        <v>991</v>
      </c>
      <c r="G458" s="208" t="s">
        <v>210</v>
      </c>
      <c r="H458" s="209">
        <v>48.143999999999998</v>
      </c>
      <c r="I458" s="210"/>
      <c r="J458" s="211">
        <f>ROUND(I458*H458,2)</f>
        <v>0</v>
      </c>
      <c r="K458" s="212"/>
      <c r="L458" s="40"/>
      <c r="M458" s="213" t="s">
        <v>1</v>
      </c>
      <c r="N458" s="214" t="s">
        <v>46</v>
      </c>
      <c r="O458" s="72"/>
      <c r="P458" s="215">
        <f>O458*H458</f>
        <v>0</v>
      </c>
      <c r="Q458" s="215">
        <v>1.9000000000000001E-4</v>
      </c>
      <c r="R458" s="215">
        <f>Q458*H458</f>
        <v>9.1473600000000002E-3</v>
      </c>
      <c r="S458" s="215">
        <v>0</v>
      </c>
      <c r="T458" s="216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17" t="s">
        <v>263</v>
      </c>
      <c r="AT458" s="217" t="s">
        <v>180</v>
      </c>
      <c r="AU458" s="217" t="s">
        <v>185</v>
      </c>
      <c r="AY458" s="18" t="s">
        <v>177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8" t="s">
        <v>185</v>
      </c>
      <c r="BK458" s="218">
        <f>ROUND(I458*H458,2)</f>
        <v>0</v>
      </c>
      <c r="BL458" s="18" t="s">
        <v>263</v>
      </c>
      <c r="BM458" s="217" t="s">
        <v>992</v>
      </c>
    </row>
    <row r="459" spans="1:65" s="14" customFormat="1" ht="10.199999999999999">
      <c r="B459" s="230"/>
      <c r="C459" s="231"/>
      <c r="D459" s="221" t="s">
        <v>187</v>
      </c>
      <c r="E459" s="232" t="s">
        <v>1</v>
      </c>
      <c r="F459" s="233" t="s">
        <v>297</v>
      </c>
      <c r="G459" s="231"/>
      <c r="H459" s="234">
        <v>48.143999999999998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187</v>
      </c>
      <c r="AU459" s="240" t="s">
        <v>185</v>
      </c>
      <c r="AV459" s="14" t="s">
        <v>185</v>
      </c>
      <c r="AW459" s="14" t="s">
        <v>36</v>
      </c>
      <c r="AX459" s="14" t="s">
        <v>88</v>
      </c>
      <c r="AY459" s="240" t="s">
        <v>177</v>
      </c>
    </row>
    <row r="460" spans="1:65" s="2" customFormat="1" ht="33" customHeight="1">
      <c r="A460" s="35"/>
      <c r="B460" s="36"/>
      <c r="C460" s="205" t="s">
        <v>993</v>
      </c>
      <c r="D460" s="205" t="s">
        <v>180</v>
      </c>
      <c r="E460" s="206" t="s">
        <v>994</v>
      </c>
      <c r="F460" s="207" t="s">
        <v>995</v>
      </c>
      <c r="G460" s="208" t="s">
        <v>210</v>
      </c>
      <c r="H460" s="209">
        <v>198.33600000000001</v>
      </c>
      <c r="I460" s="210"/>
      <c r="J460" s="211">
        <f>ROUND(I460*H460,2)</f>
        <v>0</v>
      </c>
      <c r="K460" s="212"/>
      <c r="L460" s="40"/>
      <c r="M460" s="213" t="s">
        <v>1</v>
      </c>
      <c r="N460" s="214" t="s">
        <v>46</v>
      </c>
      <c r="O460" s="72"/>
      <c r="P460" s="215">
        <f>O460*H460</f>
        <v>0</v>
      </c>
      <c r="Q460" s="215">
        <v>2.5999999999999998E-4</v>
      </c>
      <c r="R460" s="215">
        <f>Q460*H460</f>
        <v>5.156736E-2</v>
      </c>
      <c r="S460" s="215">
        <v>0</v>
      </c>
      <c r="T460" s="216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17" t="s">
        <v>263</v>
      </c>
      <c r="AT460" s="217" t="s">
        <v>180</v>
      </c>
      <c r="AU460" s="217" t="s">
        <v>185</v>
      </c>
      <c r="AY460" s="18" t="s">
        <v>177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8" t="s">
        <v>185</v>
      </c>
      <c r="BK460" s="218">
        <f>ROUND(I460*H460,2)</f>
        <v>0</v>
      </c>
      <c r="BL460" s="18" t="s">
        <v>263</v>
      </c>
      <c r="BM460" s="217" t="s">
        <v>996</v>
      </c>
    </row>
    <row r="461" spans="1:65" s="13" customFormat="1" ht="10.199999999999999">
      <c r="B461" s="219"/>
      <c r="C461" s="220"/>
      <c r="D461" s="221" t="s">
        <v>187</v>
      </c>
      <c r="E461" s="222" t="s">
        <v>1</v>
      </c>
      <c r="F461" s="223" t="s">
        <v>997</v>
      </c>
      <c r="G461" s="220"/>
      <c r="H461" s="222" t="s">
        <v>1</v>
      </c>
      <c r="I461" s="224"/>
      <c r="J461" s="220"/>
      <c r="K461" s="220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187</v>
      </c>
      <c r="AU461" s="229" t="s">
        <v>185</v>
      </c>
      <c r="AV461" s="13" t="s">
        <v>88</v>
      </c>
      <c r="AW461" s="13" t="s">
        <v>36</v>
      </c>
      <c r="AX461" s="13" t="s">
        <v>80</v>
      </c>
      <c r="AY461" s="229" t="s">
        <v>177</v>
      </c>
    </row>
    <row r="462" spans="1:65" s="14" customFormat="1" ht="10.199999999999999">
      <c r="B462" s="230"/>
      <c r="C462" s="231"/>
      <c r="D462" s="221" t="s">
        <v>187</v>
      </c>
      <c r="E462" s="232" t="s">
        <v>1</v>
      </c>
      <c r="F462" s="233" t="s">
        <v>998</v>
      </c>
      <c r="G462" s="231"/>
      <c r="H462" s="234">
        <v>40.799999999999997</v>
      </c>
      <c r="I462" s="235"/>
      <c r="J462" s="231"/>
      <c r="K462" s="231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187</v>
      </c>
      <c r="AU462" s="240" t="s">
        <v>185</v>
      </c>
      <c r="AV462" s="14" t="s">
        <v>185</v>
      </c>
      <c r="AW462" s="14" t="s">
        <v>36</v>
      </c>
      <c r="AX462" s="14" t="s">
        <v>80</v>
      </c>
      <c r="AY462" s="240" t="s">
        <v>177</v>
      </c>
    </row>
    <row r="463" spans="1:65" s="13" customFormat="1" ht="10.199999999999999">
      <c r="B463" s="219"/>
      <c r="C463" s="220"/>
      <c r="D463" s="221" t="s">
        <v>187</v>
      </c>
      <c r="E463" s="222" t="s">
        <v>1</v>
      </c>
      <c r="F463" s="223" t="s">
        <v>999</v>
      </c>
      <c r="G463" s="220"/>
      <c r="H463" s="222" t="s">
        <v>1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187</v>
      </c>
      <c r="AU463" s="229" t="s">
        <v>185</v>
      </c>
      <c r="AV463" s="13" t="s">
        <v>88</v>
      </c>
      <c r="AW463" s="13" t="s">
        <v>36</v>
      </c>
      <c r="AX463" s="13" t="s">
        <v>80</v>
      </c>
      <c r="AY463" s="229" t="s">
        <v>177</v>
      </c>
    </row>
    <row r="464" spans="1:65" s="14" customFormat="1" ht="10.199999999999999">
      <c r="B464" s="230"/>
      <c r="C464" s="231"/>
      <c r="D464" s="221" t="s">
        <v>187</v>
      </c>
      <c r="E464" s="232" t="s">
        <v>1</v>
      </c>
      <c r="F464" s="233" t="s">
        <v>1000</v>
      </c>
      <c r="G464" s="231"/>
      <c r="H464" s="234">
        <v>81.536000000000001</v>
      </c>
      <c r="I464" s="235"/>
      <c r="J464" s="231"/>
      <c r="K464" s="231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187</v>
      </c>
      <c r="AU464" s="240" t="s">
        <v>185</v>
      </c>
      <c r="AV464" s="14" t="s">
        <v>185</v>
      </c>
      <c r="AW464" s="14" t="s">
        <v>36</v>
      </c>
      <c r="AX464" s="14" t="s">
        <v>80</v>
      </c>
      <c r="AY464" s="240" t="s">
        <v>177</v>
      </c>
    </row>
    <row r="465" spans="1:65" s="13" customFormat="1" ht="10.199999999999999">
      <c r="B465" s="219"/>
      <c r="C465" s="220"/>
      <c r="D465" s="221" t="s">
        <v>187</v>
      </c>
      <c r="E465" s="222" t="s">
        <v>1</v>
      </c>
      <c r="F465" s="223" t="s">
        <v>1001</v>
      </c>
      <c r="G465" s="220"/>
      <c r="H465" s="222" t="s">
        <v>1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187</v>
      </c>
      <c r="AU465" s="229" t="s">
        <v>185</v>
      </c>
      <c r="AV465" s="13" t="s">
        <v>88</v>
      </c>
      <c r="AW465" s="13" t="s">
        <v>36</v>
      </c>
      <c r="AX465" s="13" t="s">
        <v>80</v>
      </c>
      <c r="AY465" s="229" t="s">
        <v>177</v>
      </c>
    </row>
    <row r="466" spans="1:65" s="14" customFormat="1" ht="10.199999999999999">
      <c r="B466" s="230"/>
      <c r="C466" s="231"/>
      <c r="D466" s="221" t="s">
        <v>187</v>
      </c>
      <c r="E466" s="232" t="s">
        <v>1</v>
      </c>
      <c r="F466" s="233" t="s">
        <v>1002</v>
      </c>
      <c r="G466" s="231"/>
      <c r="H466" s="234">
        <v>76</v>
      </c>
      <c r="I466" s="235"/>
      <c r="J466" s="231"/>
      <c r="K466" s="231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187</v>
      </c>
      <c r="AU466" s="240" t="s">
        <v>185</v>
      </c>
      <c r="AV466" s="14" t="s">
        <v>185</v>
      </c>
      <c r="AW466" s="14" t="s">
        <v>36</v>
      </c>
      <c r="AX466" s="14" t="s">
        <v>80</v>
      </c>
      <c r="AY466" s="240" t="s">
        <v>177</v>
      </c>
    </row>
    <row r="467" spans="1:65" s="15" customFormat="1" ht="10.199999999999999">
      <c r="B467" s="241"/>
      <c r="C467" s="242"/>
      <c r="D467" s="221" t="s">
        <v>187</v>
      </c>
      <c r="E467" s="243" t="s">
        <v>1</v>
      </c>
      <c r="F467" s="244" t="s">
        <v>217</v>
      </c>
      <c r="G467" s="242"/>
      <c r="H467" s="245">
        <v>198.33600000000001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AT467" s="251" t="s">
        <v>187</v>
      </c>
      <c r="AU467" s="251" t="s">
        <v>185</v>
      </c>
      <c r="AV467" s="15" t="s">
        <v>184</v>
      </c>
      <c r="AW467" s="15" t="s">
        <v>36</v>
      </c>
      <c r="AX467" s="15" t="s">
        <v>88</v>
      </c>
      <c r="AY467" s="251" t="s">
        <v>177</v>
      </c>
    </row>
    <row r="468" spans="1:65" s="12" customFormat="1" ht="25.95" customHeight="1">
      <c r="B468" s="189"/>
      <c r="C468" s="190"/>
      <c r="D468" s="191" t="s">
        <v>79</v>
      </c>
      <c r="E468" s="192" t="s">
        <v>1003</v>
      </c>
      <c r="F468" s="192" t="s">
        <v>1004</v>
      </c>
      <c r="G468" s="190"/>
      <c r="H468" s="190"/>
      <c r="I468" s="193"/>
      <c r="J468" s="194">
        <f>BK468</f>
        <v>0</v>
      </c>
      <c r="K468" s="190"/>
      <c r="L468" s="195"/>
      <c r="M468" s="196"/>
      <c r="N468" s="197"/>
      <c r="O468" s="197"/>
      <c r="P468" s="198">
        <f>P469+P471+P473</f>
        <v>0</v>
      </c>
      <c r="Q468" s="197"/>
      <c r="R468" s="198">
        <f>R469+R471+R473</f>
        <v>0</v>
      </c>
      <c r="S468" s="197"/>
      <c r="T468" s="199">
        <f>T469+T471+T473</f>
        <v>0</v>
      </c>
      <c r="AR468" s="200" t="s">
        <v>200</v>
      </c>
      <c r="AT468" s="201" t="s">
        <v>79</v>
      </c>
      <c r="AU468" s="201" t="s">
        <v>80</v>
      </c>
      <c r="AY468" s="200" t="s">
        <v>177</v>
      </c>
      <c r="BK468" s="202">
        <f>BK469+BK471+BK473</f>
        <v>0</v>
      </c>
    </row>
    <row r="469" spans="1:65" s="12" customFormat="1" ht="22.8" customHeight="1">
      <c r="B469" s="189"/>
      <c r="C469" s="190"/>
      <c r="D469" s="191" t="s">
        <v>79</v>
      </c>
      <c r="E469" s="203" t="s">
        <v>1005</v>
      </c>
      <c r="F469" s="203" t="s">
        <v>1006</v>
      </c>
      <c r="G469" s="190"/>
      <c r="H469" s="190"/>
      <c r="I469" s="193"/>
      <c r="J469" s="204">
        <f>BK469</f>
        <v>0</v>
      </c>
      <c r="K469" s="190"/>
      <c r="L469" s="195"/>
      <c r="M469" s="196"/>
      <c r="N469" s="197"/>
      <c r="O469" s="197"/>
      <c r="P469" s="198">
        <f>P470</f>
        <v>0</v>
      </c>
      <c r="Q469" s="197"/>
      <c r="R469" s="198">
        <f>R470</f>
        <v>0</v>
      </c>
      <c r="S469" s="197"/>
      <c r="T469" s="199">
        <f>T470</f>
        <v>0</v>
      </c>
      <c r="AR469" s="200" t="s">
        <v>200</v>
      </c>
      <c r="AT469" s="201" t="s">
        <v>79</v>
      </c>
      <c r="AU469" s="201" t="s">
        <v>88</v>
      </c>
      <c r="AY469" s="200" t="s">
        <v>177</v>
      </c>
      <c r="BK469" s="202">
        <f>BK470</f>
        <v>0</v>
      </c>
    </row>
    <row r="470" spans="1:65" s="2" customFormat="1" ht="16.5" customHeight="1">
      <c r="A470" s="35"/>
      <c r="B470" s="36"/>
      <c r="C470" s="205" t="s">
        <v>1007</v>
      </c>
      <c r="D470" s="205" t="s">
        <v>180</v>
      </c>
      <c r="E470" s="206" t="s">
        <v>1008</v>
      </c>
      <c r="F470" s="207" t="s">
        <v>1006</v>
      </c>
      <c r="G470" s="208" t="s">
        <v>426</v>
      </c>
      <c r="H470" s="274"/>
      <c r="I470" s="210"/>
      <c r="J470" s="211">
        <f>ROUND(I470*H470,2)</f>
        <v>0</v>
      </c>
      <c r="K470" s="212"/>
      <c r="L470" s="40"/>
      <c r="M470" s="213" t="s">
        <v>1</v>
      </c>
      <c r="N470" s="214" t="s">
        <v>46</v>
      </c>
      <c r="O470" s="72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17" t="s">
        <v>1009</v>
      </c>
      <c r="AT470" s="217" t="s">
        <v>180</v>
      </c>
      <c r="AU470" s="217" t="s">
        <v>185</v>
      </c>
      <c r="AY470" s="18" t="s">
        <v>177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8" t="s">
        <v>185</v>
      </c>
      <c r="BK470" s="218">
        <f>ROUND(I470*H470,2)</f>
        <v>0</v>
      </c>
      <c r="BL470" s="18" t="s">
        <v>1009</v>
      </c>
      <c r="BM470" s="217" t="s">
        <v>1010</v>
      </c>
    </row>
    <row r="471" spans="1:65" s="12" customFormat="1" ht="22.8" customHeight="1">
      <c r="B471" s="189"/>
      <c r="C471" s="190"/>
      <c r="D471" s="191" t="s">
        <v>79</v>
      </c>
      <c r="E471" s="203" t="s">
        <v>1011</v>
      </c>
      <c r="F471" s="203" t="s">
        <v>1012</v>
      </c>
      <c r="G471" s="190"/>
      <c r="H471" s="190"/>
      <c r="I471" s="193"/>
      <c r="J471" s="204">
        <f>BK471</f>
        <v>0</v>
      </c>
      <c r="K471" s="190"/>
      <c r="L471" s="195"/>
      <c r="M471" s="196"/>
      <c r="N471" s="197"/>
      <c r="O471" s="197"/>
      <c r="P471" s="198">
        <f>P472</f>
        <v>0</v>
      </c>
      <c r="Q471" s="197"/>
      <c r="R471" s="198">
        <f>R472</f>
        <v>0</v>
      </c>
      <c r="S471" s="197"/>
      <c r="T471" s="199">
        <f>T472</f>
        <v>0</v>
      </c>
      <c r="AR471" s="200" t="s">
        <v>200</v>
      </c>
      <c r="AT471" s="201" t="s">
        <v>79</v>
      </c>
      <c r="AU471" s="201" t="s">
        <v>88</v>
      </c>
      <c r="AY471" s="200" t="s">
        <v>177</v>
      </c>
      <c r="BK471" s="202">
        <f>BK472</f>
        <v>0</v>
      </c>
    </row>
    <row r="472" spans="1:65" s="2" customFormat="1" ht="16.5" customHeight="1">
      <c r="A472" s="35"/>
      <c r="B472" s="36"/>
      <c r="C472" s="205" t="s">
        <v>1013</v>
      </c>
      <c r="D472" s="205" t="s">
        <v>180</v>
      </c>
      <c r="E472" s="206" t="s">
        <v>1014</v>
      </c>
      <c r="F472" s="207" t="s">
        <v>1015</v>
      </c>
      <c r="G472" s="208" t="s">
        <v>426</v>
      </c>
      <c r="H472" s="274"/>
      <c r="I472" s="210"/>
      <c r="J472" s="211">
        <f>ROUND(I472*H472,2)</f>
        <v>0</v>
      </c>
      <c r="K472" s="212"/>
      <c r="L472" s="40"/>
      <c r="M472" s="213" t="s">
        <v>1</v>
      </c>
      <c r="N472" s="214" t="s">
        <v>46</v>
      </c>
      <c r="O472" s="72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7" t="s">
        <v>1009</v>
      </c>
      <c r="AT472" s="217" t="s">
        <v>180</v>
      </c>
      <c r="AU472" s="217" t="s">
        <v>185</v>
      </c>
      <c r="AY472" s="18" t="s">
        <v>177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8" t="s">
        <v>185</v>
      </c>
      <c r="BK472" s="218">
        <f>ROUND(I472*H472,2)</f>
        <v>0</v>
      </c>
      <c r="BL472" s="18" t="s">
        <v>1009</v>
      </c>
      <c r="BM472" s="217" t="s">
        <v>1016</v>
      </c>
    </row>
    <row r="473" spans="1:65" s="12" customFormat="1" ht="22.8" customHeight="1">
      <c r="B473" s="189"/>
      <c r="C473" s="190"/>
      <c r="D473" s="191" t="s">
        <v>79</v>
      </c>
      <c r="E473" s="203" t="s">
        <v>1017</v>
      </c>
      <c r="F473" s="203" t="s">
        <v>1018</v>
      </c>
      <c r="G473" s="190"/>
      <c r="H473" s="190"/>
      <c r="I473" s="193"/>
      <c r="J473" s="204">
        <f>BK473</f>
        <v>0</v>
      </c>
      <c r="K473" s="190"/>
      <c r="L473" s="195"/>
      <c r="M473" s="196"/>
      <c r="N473" s="197"/>
      <c r="O473" s="197"/>
      <c r="P473" s="198">
        <f>P474</f>
        <v>0</v>
      </c>
      <c r="Q473" s="197"/>
      <c r="R473" s="198">
        <f>R474</f>
        <v>0</v>
      </c>
      <c r="S473" s="197"/>
      <c r="T473" s="199">
        <f>T474</f>
        <v>0</v>
      </c>
      <c r="AR473" s="200" t="s">
        <v>200</v>
      </c>
      <c r="AT473" s="201" t="s">
        <v>79</v>
      </c>
      <c r="AU473" s="201" t="s">
        <v>88</v>
      </c>
      <c r="AY473" s="200" t="s">
        <v>177</v>
      </c>
      <c r="BK473" s="202">
        <f>BK474</f>
        <v>0</v>
      </c>
    </row>
    <row r="474" spans="1:65" s="2" customFormat="1" ht="16.5" customHeight="1">
      <c r="A474" s="35"/>
      <c r="B474" s="36"/>
      <c r="C474" s="205" t="s">
        <v>1019</v>
      </c>
      <c r="D474" s="205" t="s">
        <v>180</v>
      </c>
      <c r="E474" s="206" t="s">
        <v>1020</v>
      </c>
      <c r="F474" s="207" t="s">
        <v>1021</v>
      </c>
      <c r="G474" s="208" t="s">
        <v>426</v>
      </c>
      <c r="H474" s="274"/>
      <c r="I474" s="210"/>
      <c r="J474" s="211">
        <f>ROUND(I474*H474,2)</f>
        <v>0</v>
      </c>
      <c r="K474" s="212"/>
      <c r="L474" s="40"/>
      <c r="M474" s="275" t="s">
        <v>1</v>
      </c>
      <c r="N474" s="276" t="s">
        <v>46</v>
      </c>
      <c r="O474" s="277"/>
      <c r="P474" s="278">
        <f>O474*H474</f>
        <v>0</v>
      </c>
      <c r="Q474" s="278">
        <v>0</v>
      </c>
      <c r="R474" s="278">
        <f>Q474*H474</f>
        <v>0</v>
      </c>
      <c r="S474" s="278">
        <v>0</v>
      </c>
      <c r="T474" s="279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17" t="s">
        <v>1009</v>
      </c>
      <c r="AT474" s="217" t="s">
        <v>180</v>
      </c>
      <c r="AU474" s="217" t="s">
        <v>185</v>
      </c>
      <c r="AY474" s="18" t="s">
        <v>177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8" t="s">
        <v>185</v>
      </c>
      <c r="BK474" s="218">
        <f>ROUND(I474*H474,2)</f>
        <v>0</v>
      </c>
      <c r="BL474" s="18" t="s">
        <v>1009</v>
      </c>
      <c r="BM474" s="217" t="s">
        <v>1022</v>
      </c>
    </row>
    <row r="475" spans="1:65" s="2" customFormat="1" ht="6.9" customHeight="1">
      <c r="A475" s="35"/>
      <c r="B475" s="55"/>
      <c r="C475" s="56"/>
      <c r="D475" s="56"/>
      <c r="E475" s="56"/>
      <c r="F475" s="56"/>
      <c r="G475" s="56"/>
      <c r="H475" s="56"/>
      <c r="I475" s="153"/>
      <c r="J475" s="56"/>
      <c r="K475" s="56"/>
      <c r="L475" s="40"/>
      <c r="M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</row>
  </sheetData>
  <sheetProtection algorithmName="SHA-512" hashValue="6dRBwHGAUUhRur1/KVP6MO51cYjxyFCVbNoBdPObhx+Bsm+bKyV1DvfsTM5H87WKW4P7NjY/SXFCDjG0AZ/2sA==" saltValue="OSca/CUSR2NyQsfBegbrS3WT8QonDXmZiixsVhoO9rDhVnTqrKPR0u/xJdKtFukSH+Fm97DmiBGK4QSrmdjeJQ==" spinCount="100000" sheet="1" objects="1" scenarios="1" formatColumns="0" formatRows="0" autoFilter="0"/>
  <autoFilter ref="C143:K474" xr:uid="{00000000-0009-0000-0000-00000B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475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122</v>
      </c>
    </row>
    <row r="3" spans="1:46" s="1" customFormat="1" ht="6.9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" hidden="1" customHeight="1">
      <c r="B4" s="21"/>
      <c r="D4" s="113" t="s">
        <v>126</v>
      </c>
      <c r="I4" s="109"/>
      <c r="L4" s="21"/>
      <c r="M4" s="114" t="s">
        <v>10</v>
      </c>
      <c r="AT4" s="18" t="s">
        <v>4</v>
      </c>
    </row>
    <row r="5" spans="1:46" s="1" customFormat="1" ht="6.9" hidden="1" customHeight="1">
      <c r="B5" s="21"/>
      <c r="I5" s="109"/>
      <c r="L5" s="21"/>
    </row>
    <row r="6" spans="1:46" s="1" customFormat="1" ht="12" hidden="1" customHeight="1">
      <c r="B6" s="21"/>
      <c r="D6" s="115" t="s">
        <v>16</v>
      </c>
      <c r="I6" s="109"/>
      <c r="L6" s="21"/>
    </row>
    <row r="7" spans="1:46" s="1" customFormat="1" ht="16.5" hidden="1" customHeight="1">
      <c r="B7" s="21"/>
      <c r="E7" s="321" t="str">
        <f>'Rekapitulace stavby'!K6</f>
        <v>Reko pokojů II.ETAPA 21 pokojů - PD- - -</v>
      </c>
      <c r="F7" s="322"/>
      <c r="G7" s="322"/>
      <c r="H7" s="322"/>
      <c r="I7" s="109"/>
      <c r="L7" s="21"/>
    </row>
    <row r="8" spans="1:46" s="2" customFormat="1" ht="12" hidden="1" customHeight="1">
      <c r="A8" s="35"/>
      <c r="B8" s="40"/>
      <c r="C8" s="35"/>
      <c r="D8" s="115" t="s">
        <v>127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23" t="s">
        <v>1336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15. 4. 2020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5" t="s">
        <v>30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5" t="s">
        <v>32</v>
      </c>
      <c r="E20" s="35"/>
      <c r="F20" s="35"/>
      <c r="G20" s="35"/>
      <c r="H20" s="35"/>
      <c r="I20" s="118" t="s">
        <v>25</v>
      </c>
      <c r="J20" s="117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7" t="s">
        <v>34</v>
      </c>
      <c r="F21" s="35"/>
      <c r="G21" s="35"/>
      <c r="H21" s="35"/>
      <c r="I21" s="118" t="s">
        <v>28</v>
      </c>
      <c r="J21" s="117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5" t="s">
        <v>37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5" t="s">
        <v>39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116"/>
      <c r="J30" s="127">
        <f>ROUND(J144,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9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30" t="s">
        <v>44</v>
      </c>
      <c r="E33" s="115" t="s">
        <v>45</v>
      </c>
      <c r="F33" s="131">
        <f>ROUND((SUM(BE144:BE474)),  2)</f>
        <v>0</v>
      </c>
      <c r="G33" s="35"/>
      <c r="H33" s="35"/>
      <c r="I33" s="132">
        <v>0.21</v>
      </c>
      <c r="J33" s="131">
        <f>ROUND(((SUM(BE144:BE474))*I33),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15" t="s">
        <v>46</v>
      </c>
      <c r="F34" s="131">
        <f>ROUND((SUM(BF144:BF474)),  2)</f>
        <v>0</v>
      </c>
      <c r="G34" s="35"/>
      <c r="H34" s="35"/>
      <c r="I34" s="132">
        <v>0.15</v>
      </c>
      <c r="J34" s="131">
        <f>ROUND(((SUM(BF144:BF474))*I34),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47</v>
      </c>
      <c r="F35" s="131">
        <f>ROUND((SUM(BG144:BG474)),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48</v>
      </c>
      <c r="F36" s="131">
        <f>ROUND((SUM(BH144:BH474)),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49</v>
      </c>
      <c r="F37" s="131">
        <f>ROUND((SUM(BI144:BI474)),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33"/>
      <c r="D39" s="134" t="s">
        <v>50</v>
      </c>
      <c r="E39" s="135"/>
      <c r="F39" s="135"/>
      <c r="G39" s="136" t="s">
        <v>51</v>
      </c>
      <c r="H39" s="137" t="s">
        <v>52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>
      <c r="B41" s="21"/>
      <c r="I41" s="109"/>
      <c r="L41" s="21"/>
    </row>
    <row r="42" spans="1:31" s="1" customFormat="1" ht="14.4" hidden="1" customHeight="1">
      <c r="B42" s="21"/>
      <c r="I42" s="109"/>
      <c r="L42" s="21"/>
    </row>
    <row r="43" spans="1:31" s="1" customFormat="1" ht="14.4" hidden="1" customHeight="1">
      <c r="B43" s="21"/>
      <c r="I43" s="109"/>
      <c r="L43" s="21"/>
    </row>
    <row r="44" spans="1:31" s="1" customFormat="1" ht="14.4" hidden="1" customHeight="1">
      <c r="B44" s="21"/>
      <c r="I44" s="109"/>
      <c r="L44" s="21"/>
    </row>
    <row r="45" spans="1:31" s="1" customFormat="1" ht="14.4" hidden="1" customHeight="1">
      <c r="B45" s="21"/>
      <c r="I45" s="109"/>
      <c r="L45" s="21"/>
    </row>
    <row r="46" spans="1:31" s="1" customFormat="1" ht="14.4" hidden="1" customHeight="1">
      <c r="B46" s="21"/>
      <c r="I46" s="109"/>
      <c r="L46" s="21"/>
    </row>
    <row r="47" spans="1:31" s="1" customFormat="1" ht="14.4" hidden="1" customHeight="1">
      <c r="B47" s="21"/>
      <c r="I47" s="109"/>
      <c r="L47" s="21"/>
    </row>
    <row r="48" spans="1:31" s="1" customFormat="1" ht="14.4" hidden="1" customHeight="1">
      <c r="B48" s="21"/>
      <c r="I48" s="109"/>
      <c r="L48" s="21"/>
    </row>
    <row r="49" spans="1:31" s="1" customFormat="1" ht="14.4" hidden="1" customHeight="1">
      <c r="B49" s="21"/>
      <c r="I49" s="109"/>
      <c r="L49" s="21"/>
    </row>
    <row r="50" spans="1:31" s="2" customFormat="1" ht="14.4" hidden="1" customHeight="1">
      <c r="B50" s="52"/>
      <c r="D50" s="141" t="s">
        <v>53</v>
      </c>
      <c r="E50" s="142"/>
      <c r="F50" s="142"/>
      <c r="G50" s="141" t="s">
        <v>54</v>
      </c>
      <c r="H50" s="142"/>
      <c r="I50" s="143"/>
      <c r="J50" s="142"/>
      <c r="K50" s="142"/>
      <c r="L50" s="52"/>
    </row>
    <row r="51" spans="1:31" ht="10.199999999999999" hidden="1">
      <c r="B51" s="21"/>
      <c r="L51" s="21"/>
    </row>
    <row r="52" spans="1:31" ht="10.199999999999999" hidden="1">
      <c r="B52" s="21"/>
      <c r="L52" s="21"/>
    </row>
    <row r="53" spans="1:31" ht="10.199999999999999" hidden="1">
      <c r="B53" s="21"/>
      <c r="L53" s="21"/>
    </row>
    <row r="54" spans="1:31" ht="10.199999999999999" hidden="1">
      <c r="B54" s="21"/>
      <c r="L54" s="21"/>
    </row>
    <row r="55" spans="1:31" ht="10.199999999999999" hidden="1">
      <c r="B55" s="21"/>
      <c r="L55" s="21"/>
    </row>
    <row r="56" spans="1:31" ht="10.199999999999999" hidden="1">
      <c r="B56" s="21"/>
      <c r="L56" s="21"/>
    </row>
    <row r="57" spans="1:31" ht="10.199999999999999" hidden="1">
      <c r="B57" s="21"/>
      <c r="L57" s="21"/>
    </row>
    <row r="58" spans="1:31" ht="10.199999999999999" hidden="1">
      <c r="B58" s="21"/>
      <c r="L58" s="21"/>
    </row>
    <row r="59" spans="1:31" ht="10.199999999999999" hidden="1">
      <c r="B59" s="21"/>
      <c r="L59" s="21"/>
    </row>
    <row r="60" spans="1:31" ht="10.199999999999999" hidden="1">
      <c r="B60" s="21"/>
      <c r="L60" s="21"/>
    </row>
    <row r="61" spans="1:31" s="2" customFormat="1" ht="13.2" hidden="1">
      <c r="A61" s="35"/>
      <c r="B61" s="40"/>
      <c r="C61" s="35"/>
      <c r="D61" s="144" t="s">
        <v>55</v>
      </c>
      <c r="E61" s="145"/>
      <c r="F61" s="146" t="s">
        <v>56</v>
      </c>
      <c r="G61" s="144" t="s">
        <v>55</v>
      </c>
      <c r="H61" s="145"/>
      <c r="I61" s="147"/>
      <c r="J61" s="148" t="s">
        <v>56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hidden="1">
      <c r="B62" s="21"/>
      <c r="L62" s="21"/>
    </row>
    <row r="63" spans="1:31" ht="10.199999999999999" hidden="1">
      <c r="B63" s="21"/>
      <c r="L63" s="21"/>
    </row>
    <row r="64" spans="1:31" ht="10.199999999999999" hidden="1">
      <c r="B64" s="21"/>
      <c r="L64" s="21"/>
    </row>
    <row r="65" spans="1:31" s="2" customFormat="1" ht="13.2" hidden="1">
      <c r="A65" s="35"/>
      <c r="B65" s="40"/>
      <c r="C65" s="35"/>
      <c r="D65" s="141" t="s">
        <v>57</v>
      </c>
      <c r="E65" s="149"/>
      <c r="F65" s="149"/>
      <c r="G65" s="141" t="s">
        <v>58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hidden="1">
      <c r="B66" s="21"/>
      <c r="L66" s="21"/>
    </row>
    <row r="67" spans="1:31" ht="10.199999999999999" hidden="1">
      <c r="B67" s="21"/>
      <c r="L67" s="21"/>
    </row>
    <row r="68" spans="1:31" ht="10.199999999999999" hidden="1">
      <c r="B68" s="21"/>
      <c r="L68" s="21"/>
    </row>
    <row r="69" spans="1:31" ht="10.199999999999999" hidden="1">
      <c r="B69" s="21"/>
      <c r="L69" s="21"/>
    </row>
    <row r="70" spans="1:31" ht="10.199999999999999" hidden="1">
      <c r="B70" s="21"/>
      <c r="L70" s="21"/>
    </row>
    <row r="71" spans="1:31" ht="10.199999999999999" hidden="1">
      <c r="B71" s="21"/>
      <c r="L71" s="21"/>
    </row>
    <row r="72" spans="1:31" ht="10.199999999999999" hidden="1">
      <c r="B72" s="21"/>
      <c r="L72" s="21"/>
    </row>
    <row r="73" spans="1:31" ht="10.199999999999999" hidden="1">
      <c r="B73" s="21"/>
      <c r="L73" s="21"/>
    </row>
    <row r="74" spans="1:31" ht="10.199999999999999" hidden="1">
      <c r="B74" s="21"/>
      <c r="L74" s="21"/>
    </row>
    <row r="75" spans="1:31" ht="10.199999999999999" hidden="1">
      <c r="B75" s="21"/>
      <c r="L75" s="21"/>
    </row>
    <row r="76" spans="1:31" s="2" customFormat="1" ht="13.2" hidden="1">
      <c r="A76" s="35"/>
      <c r="B76" s="40"/>
      <c r="C76" s="35"/>
      <c r="D76" s="144" t="s">
        <v>55</v>
      </c>
      <c r="E76" s="145"/>
      <c r="F76" s="146" t="s">
        <v>56</v>
      </c>
      <c r="G76" s="144" t="s">
        <v>55</v>
      </c>
      <c r="H76" s="145"/>
      <c r="I76" s="147"/>
      <c r="J76" s="148" t="s">
        <v>56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28" t="str">
        <f>E7</f>
        <v>Reko pokojů II.ETAPA 21 pokojů - PD- - -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127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12 - Stavební úpravy pokoje 366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Sedlčany</v>
      </c>
      <c r="G89" s="37"/>
      <c r="H89" s="37"/>
      <c r="I89" s="118" t="s">
        <v>22</v>
      </c>
      <c r="J89" s="67" t="str">
        <f>IF(J12="","",J12)</f>
        <v>15. 4. 2020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24</v>
      </c>
      <c r="D91" s="37"/>
      <c r="E91" s="37"/>
      <c r="F91" s="28" t="str">
        <f>E15</f>
        <v>Domov Sedlčany - poskytovatel soc. služeb</v>
      </c>
      <c r="G91" s="37"/>
      <c r="H91" s="37"/>
      <c r="I91" s="118" t="s">
        <v>32</v>
      </c>
      <c r="J91" s="33" t="str">
        <f>E21</f>
        <v>Ing. Michal Strnad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8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57" t="s">
        <v>130</v>
      </c>
      <c r="D94" s="158"/>
      <c r="E94" s="158"/>
      <c r="F94" s="158"/>
      <c r="G94" s="158"/>
      <c r="H94" s="158"/>
      <c r="I94" s="159"/>
      <c r="J94" s="160" t="s">
        <v>131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hidden="1" customHeight="1">
      <c r="A96" s="35"/>
      <c r="B96" s="36"/>
      <c r="C96" s="161" t="s">
        <v>132</v>
      </c>
      <c r="D96" s="37"/>
      <c r="E96" s="37"/>
      <c r="F96" s="37"/>
      <c r="G96" s="37"/>
      <c r="H96" s="37"/>
      <c r="I96" s="116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133</v>
      </c>
    </row>
    <row r="97" spans="2:12" s="9" customFormat="1" ht="24.9" hidden="1" customHeight="1">
      <c r="B97" s="162"/>
      <c r="C97" s="163"/>
      <c r="D97" s="164" t="s">
        <v>134</v>
      </c>
      <c r="E97" s="165"/>
      <c r="F97" s="165"/>
      <c r="G97" s="165"/>
      <c r="H97" s="165"/>
      <c r="I97" s="166"/>
      <c r="J97" s="167">
        <f>J145</f>
        <v>0</v>
      </c>
      <c r="K97" s="163"/>
      <c r="L97" s="168"/>
    </row>
    <row r="98" spans="2:12" s="10" customFormat="1" ht="19.95" hidden="1" customHeight="1">
      <c r="B98" s="169"/>
      <c r="C98" s="170"/>
      <c r="D98" s="171" t="s">
        <v>135</v>
      </c>
      <c r="E98" s="172"/>
      <c r="F98" s="172"/>
      <c r="G98" s="172"/>
      <c r="H98" s="172"/>
      <c r="I98" s="173"/>
      <c r="J98" s="174">
        <f>J146</f>
        <v>0</v>
      </c>
      <c r="K98" s="170"/>
      <c r="L98" s="175"/>
    </row>
    <row r="99" spans="2:12" s="10" customFormat="1" ht="19.95" hidden="1" customHeight="1">
      <c r="B99" s="169"/>
      <c r="C99" s="170"/>
      <c r="D99" s="171" t="s">
        <v>136</v>
      </c>
      <c r="E99" s="172"/>
      <c r="F99" s="172"/>
      <c r="G99" s="172"/>
      <c r="H99" s="172"/>
      <c r="I99" s="173"/>
      <c r="J99" s="174">
        <f>J177</f>
        <v>0</v>
      </c>
      <c r="K99" s="170"/>
      <c r="L99" s="175"/>
    </row>
    <row r="100" spans="2:12" s="10" customFormat="1" ht="19.95" hidden="1" customHeight="1">
      <c r="B100" s="169"/>
      <c r="C100" s="170"/>
      <c r="D100" s="171" t="s">
        <v>137</v>
      </c>
      <c r="E100" s="172"/>
      <c r="F100" s="172"/>
      <c r="G100" s="172"/>
      <c r="H100" s="172"/>
      <c r="I100" s="173"/>
      <c r="J100" s="174">
        <f>J252</f>
        <v>0</v>
      </c>
      <c r="K100" s="170"/>
      <c r="L100" s="175"/>
    </row>
    <row r="101" spans="2:12" s="10" customFormat="1" ht="19.95" hidden="1" customHeight="1">
      <c r="B101" s="169"/>
      <c r="C101" s="170"/>
      <c r="D101" s="171" t="s">
        <v>138</v>
      </c>
      <c r="E101" s="172"/>
      <c r="F101" s="172"/>
      <c r="G101" s="172"/>
      <c r="H101" s="172"/>
      <c r="I101" s="173"/>
      <c r="J101" s="174">
        <f>J268</f>
        <v>0</v>
      </c>
      <c r="K101" s="170"/>
      <c r="L101" s="175"/>
    </row>
    <row r="102" spans="2:12" s="10" customFormat="1" ht="19.95" hidden="1" customHeight="1">
      <c r="B102" s="169"/>
      <c r="C102" s="170"/>
      <c r="D102" s="171" t="s">
        <v>139</v>
      </c>
      <c r="E102" s="172"/>
      <c r="F102" s="172"/>
      <c r="G102" s="172"/>
      <c r="H102" s="172"/>
      <c r="I102" s="173"/>
      <c r="J102" s="174">
        <f>J274</f>
        <v>0</v>
      </c>
      <c r="K102" s="170"/>
      <c r="L102" s="175"/>
    </row>
    <row r="103" spans="2:12" s="9" customFormat="1" ht="24.9" hidden="1" customHeight="1">
      <c r="B103" s="162"/>
      <c r="C103" s="163"/>
      <c r="D103" s="164" t="s">
        <v>140</v>
      </c>
      <c r="E103" s="165"/>
      <c r="F103" s="165"/>
      <c r="G103" s="165"/>
      <c r="H103" s="165"/>
      <c r="I103" s="166"/>
      <c r="J103" s="167">
        <f>J276</f>
        <v>0</v>
      </c>
      <c r="K103" s="163"/>
      <c r="L103" s="168"/>
    </row>
    <row r="104" spans="2:12" s="10" customFormat="1" ht="19.95" hidden="1" customHeight="1">
      <c r="B104" s="169"/>
      <c r="C104" s="170"/>
      <c r="D104" s="171" t="s">
        <v>141</v>
      </c>
      <c r="E104" s="172"/>
      <c r="F104" s="172"/>
      <c r="G104" s="172"/>
      <c r="H104" s="172"/>
      <c r="I104" s="173"/>
      <c r="J104" s="174">
        <f>J277</f>
        <v>0</v>
      </c>
      <c r="K104" s="170"/>
      <c r="L104" s="175"/>
    </row>
    <row r="105" spans="2:12" s="10" customFormat="1" ht="19.95" hidden="1" customHeight="1">
      <c r="B105" s="169"/>
      <c r="C105" s="170"/>
      <c r="D105" s="171" t="s">
        <v>142</v>
      </c>
      <c r="E105" s="172"/>
      <c r="F105" s="172"/>
      <c r="G105" s="172"/>
      <c r="H105" s="172"/>
      <c r="I105" s="173"/>
      <c r="J105" s="174">
        <f>J285</f>
        <v>0</v>
      </c>
      <c r="K105" s="170"/>
      <c r="L105" s="175"/>
    </row>
    <row r="106" spans="2:12" s="10" customFormat="1" ht="19.95" hidden="1" customHeight="1">
      <c r="B106" s="169"/>
      <c r="C106" s="170"/>
      <c r="D106" s="171" t="s">
        <v>143</v>
      </c>
      <c r="E106" s="172"/>
      <c r="F106" s="172"/>
      <c r="G106" s="172"/>
      <c r="H106" s="172"/>
      <c r="I106" s="173"/>
      <c r="J106" s="174">
        <f>J296</f>
        <v>0</v>
      </c>
      <c r="K106" s="170"/>
      <c r="L106" s="175"/>
    </row>
    <row r="107" spans="2:12" s="10" customFormat="1" ht="19.95" hidden="1" customHeight="1">
      <c r="B107" s="169"/>
      <c r="C107" s="170"/>
      <c r="D107" s="171" t="s">
        <v>144</v>
      </c>
      <c r="E107" s="172"/>
      <c r="F107" s="172"/>
      <c r="G107" s="172"/>
      <c r="H107" s="172"/>
      <c r="I107" s="173"/>
      <c r="J107" s="174">
        <f>J304</f>
        <v>0</v>
      </c>
      <c r="K107" s="170"/>
      <c r="L107" s="175"/>
    </row>
    <row r="108" spans="2:12" s="10" customFormat="1" ht="19.95" hidden="1" customHeight="1">
      <c r="B108" s="169"/>
      <c r="C108" s="170"/>
      <c r="D108" s="171" t="s">
        <v>145</v>
      </c>
      <c r="E108" s="172"/>
      <c r="F108" s="172"/>
      <c r="G108" s="172"/>
      <c r="H108" s="172"/>
      <c r="I108" s="173"/>
      <c r="J108" s="174">
        <f>J314</f>
        <v>0</v>
      </c>
      <c r="K108" s="170"/>
      <c r="L108" s="175"/>
    </row>
    <row r="109" spans="2:12" s="10" customFormat="1" ht="19.95" hidden="1" customHeight="1">
      <c r="B109" s="169"/>
      <c r="C109" s="170"/>
      <c r="D109" s="171" t="s">
        <v>146</v>
      </c>
      <c r="E109" s="172"/>
      <c r="F109" s="172"/>
      <c r="G109" s="172"/>
      <c r="H109" s="172"/>
      <c r="I109" s="173"/>
      <c r="J109" s="174">
        <f>J332</f>
        <v>0</v>
      </c>
      <c r="K109" s="170"/>
      <c r="L109" s="175"/>
    </row>
    <row r="110" spans="2:12" s="10" customFormat="1" ht="19.95" hidden="1" customHeight="1">
      <c r="B110" s="169"/>
      <c r="C110" s="170"/>
      <c r="D110" s="171" t="s">
        <v>147</v>
      </c>
      <c r="E110" s="172"/>
      <c r="F110" s="172"/>
      <c r="G110" s="172"/>
      <c r="H110" s="172"/>
      <c r="I110" s="173"/>
      <c r="J110" s="174">
        <f>J334</f>
        <v>0</v>
      </c>
      <c r="K110" s="170"/>
      <c r="L110" s="175"/>
    </row>
    <row r="111" spans="2:12" s="10" customFormat="1" ht="19.95" hidden="1" customHeight="1">
      <c r="B111" s="169"/>
      <c r="C111" s="170"/>
      <c r="D111" s="171" t="s">
        <v>148</v>
      </c>
      <c r="E111" s="172"/>
      <c r="F111" s="172"/>
      <c r="G111" s="172"/>
      <c r="H111" s="172"/>
      <c r="I111" s="173"/>
      <c r="J111" s="174">
        <f>J343</f>
        <v>0</v>
      </c>
      <c r="K111" s="170"/>
      <c r="L111" s="175"/>
    </row>
    <row r="112" spans="2:12" s="10" customFormat="1" ht="19.95" hidden="1" customHeight="1">
      <c r="B112" s="169"/>
      <c r="C112" s="170"/>
      <c r="D112" s="171" t="s">
        <v>149</v>
      </c>
      <c r="E112" s="172"/>
      <c r="F112" s="172"/>
      <c r="G112" s="172"/>
      <c r="H112" s="172"/>
      <c r="I112" s="173"/>
      <c r="J112" s="174">
        <f>J375</f>
        <v>0</v>
      </c>
      <c r="K112" s="170"/>
      <c r="L112" s="175"/>
    </row>
    <row r="113" spans="1:31" s="10" customFormat="1" ht="19.95" hidden="1" customHeight="1">
      <c r="B113" s="169"/>
      <c r="C113" s="170"/>
      <c r="D113" s="171" t="s">
        <v>150</v>
      </c>
      <c r="E113" s="172"/>
      <c r="F113" s="172"/>
      <c r="G113" s="172"/>
      <c r="H113" s="172"/>
      <c r="I113" s="173"/>
      <c r="J113" s="174">
        <f>J383</f>
        <v>0</v>
      </c>
      <c r="K113" s="170"/>
      <c r="L113" s="175"/>
    </row>
    <row r="114" spans="1:31" s="10" customFormat="1" ht="19.95" hidden="1" customHeight="1">
      <c r="B114" s="169"/>
      <c r="C114" s="170"/>
      <c r="D114" s="171" t="s">
        <v>151</v>
      </c>
      <c r="E114" s="172"/>
      <c r="F114" s="172"/>
      <c r="G114" s="172"/>
      <c r="H114" s="172"/>
      <c r="I114" s="173"/>
      <c r="J114" s="174">
        <f>J386</f>
        <v>0</v>
      </c>
      <c r="K114" s="170"/>
      <c r="L114" s="175"/>
    </row>
    <row r="115" spans="1:31" s="10" customFormat="1" ht="19.95" hidden="1" customHeight="1">
      <c r="B115" s="169"/>
      <c r="C115" s="170"/>
      <c r="D115" s="171" t="s">
        <v>152</v>
      </c>
      <c r="E115" s="172"/>
      <c r="F115" s="172"/>
      <c r="G115" s="172"/>
      <c r="H115" s="172"/>
      <c r="I115" s="173"/>
      <c r="J115" s="174">
        <f>J394</f>
        <v>0</v>
      </c>
      <c r="K115" s="170"/>
      <c r="L115" s="175"/>
    </row>
    <row r="116" spans="1:31" s="10" customFormat="1" ht="19.95" hidden="1" customHeight="1">
      <c r="B116" s="169"/>
      <c r="C116" s="170"/>
      <c r="D116" s="171" t="s">
        <v>153</v>
      </c>
      <c r="E116" s="172"/>
      <c r="F116" s="172"/>
      <c r="G116" s="172"/>
      <c r="H116" s="172"/>
      <c r="I116" s="173"/>
      <c r="J116" s="174">
        <f>J412</f>
        <v>0</v>
      </c>
      <c r="K116" s="170"/>
      <c r="L116" s="175"/>
    </row>
    <row r="117" spans="1:31" s="10" customFormat="1" ht="19.95" hidden="1" customHeight="1">
      <c r="B117" s="169"/>
      <c r="C117" s="170"/>
      <c r="D117" s="171" t="s">
        <v>154</v>
      </c>
      <c r="E117" s="172"/>
      <c r="F117" s="172"/>
      <c r="G117" s="172"/>
      <c r="H117" s="172"/>
      <c r="I117" s="173"/>
      <c r="J117" s="174">
        <f>J425</f>
        <v>0</v>
      </c>
      <c r="K117" s="170"/>
      <c r="L117" s="175"/>
    </row>
    <row r="118" spans="1:31" s="10" customFormat="1" ht="19.95" hidden="1" customHeight="1">
      <c r="B118" s="169"/>
      <c r="C118" s="170"/>
      <c r="D118" s="171" t="s">
        <v>155</v>
      </c>
      <c r="E118" s="172"/>
      <c r="F118" s="172"/>
      <c r="G118" s="172"/>
      <c r="H118" s="172"/>
      <c r="I118" s="173"/>
      <c r="J118" s="174">
        <f>J440</f>
        <v>0</v>
      </c>
      <c r="K118" s="170"/>
      <c r="L118" s="175"/>
    </row>
    <row r="119" spans="1:31" s="10" customFormat="1" ht="19.95" hidden="1" customHeight="1">
      <c r="B119" s="169"/>
      <c r="C119" s="170"/>
      <c r="D119" s="171" t="s">
        <v>156</v>
      </c>
      <c r="E119" s="172"/>
      <c r="F119" s="172"/>
      <c r="G119" s="172"/>
      <c r="H119" s="172"/>
      <c r="I119" s="173"/>
      <c r="J119" s="174">
        <f>J451</f>
        <v>0</v>
      </c>
      <c r="K119" s="170"/>
      <c r="L119" s="175"/>
    </row>
    <row r="120" spans="1:31" s="10" customFormat="1" ht="19.95" hidden="1" customHeight="1">
      <c r="B120" s="169"/>
      <c r="C120" s="170"/>
      <c r="D120" s="171" t="s">
        <v>157</v>
      </c>
      <c r="E120" s="172"/>
      <c r="F120" s="172"/>
      <c r="G120" s="172"/>
      <c r="H120" s="172"/>
      <c r="I120" s="173"/>
      <c r="J120" s="174">
        <f>J454</f>
        <v>0</v>
      </c>
      <c r="K120" s="170"/>
      <c r="L120" s="175"/>
    </row>
    <row r="121" spans="1:31" s="9" customFormat="1" ht="24.9" hidden="1" customHeight="1">
      <c r="B121" s="162"/>
      <c r="C121" s="163"/>
      <c r="D121" s="164" t="s">
        <v>158</v>
      </c>
      <c r="E121" s="165"/>
      <c r="F121" s="165"/>
      <c r="G121" s="165"/>
      <c r="H121" s="165"/>
      <c r="I121" s="166"/>
      <c r="J121" s="167">
        <f>J468</f>
        <v>0</v>
      </c>
      <c r="K121" s="163"/>
      <c r="L121" s="168"/>
    </row>
    <row r="122" spans="1:31" s="10" customFormat="1" ht="19.95" hidden="1" customHeight="1">
      <c r="B122" s="169"/>
      <c r="C122" s="170"/>
      <c r="D122" s="171" t="s">
        <v>159</v>
      </c>
      <c r="E122" s="172"/>
      <c r="F122" s="172"/>
      <c r="G122" s="172"/>
      <c r="H122" s="172"/>
      <c r="I122" s="173"/>
      <c r="J122" s="174">
        <f>J469</f>
        <v>0</v>
      </c>
      <c r="K122" s="170"/>
      <c r="L122" s="175"/>
    </row>
    <row r="123" spans="1:31" s="10" customFormat="1" ht="19.95" hidden="1" customHeight="1">
      <c r="B123" s="169"/>
      <c r="C123" s="170"/>
      <c r="D123" s="171" t="s">
        <v>160</v>
      </c>
      <c r="E123" s="172"/>
      <c r="F123" s="172"/>
      <c r="G123" s="172"/>
      <c r="H123" s="172"/>
      <c r="I123" s="173"/>
      <c r="J123" s="174">
        <f>J471</f>
        <v>0</v>
      </c>
      <c r="K123" s="170"/>
      <c r="L123" s="175"/>
    </row>
    <row r="124" spans="1:31" s="10" customFormat="1" ht="19.95" hidden="1" customHeight="1">
      <c r="B124" s="169"/>
      <c r="C124" s="170"/>
      <c r="D124" s="171" t="s">
        <v>161</v>
      </c>
      <c r="E124" s="172"/>
      <c r="F124" s="172"/>
      <c r="G124" s="172"/>
      <c r="H124" s="172"/>
      <c r="I124" s="173"/>
      <c r="J124" s="174">
        <f>J473</f>
        <v>0</v>
      </c>
      <c r="K124" s="170"/>
      <c r="L124" s="175"/>
    </row>
    <row r="125" spans="1:31" s="2" customFormat="1" ht="21.75" hidden="1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hidden="1" customHeight="1">
      <c r="A126" s="35"/>
      <c r="B126" s="55"/>
      <c r="C126" s="56"/>
      <c r="D126" s="56"/>
      <c r="E126" s="56"/>
      <c r="F126" s="56"/>
      <c r="G126" s="56"/>
      <c r="H126" s="56"/>
      <c r="I126" s="153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ht="10.199999999999999" hidden="1"/>
    <row r="128" spans="1:31" ht="10.199999999999999" hidden="1"/>
    <row r="129" spans="1:63" ht="10.199999999999999" hidden="1"/>
    <row r="130" spans="1:63" s="2" customFormat="1" ht="6.9" customHeight="1">
      <c r="A130" s="35"/>
      <c r="B130" s="57"/>
      <c r="C130" s="58"/>
      <c r="D130" s="58"/>
      <c r="E130" s="58"/>
      <c r="F130" s="58"/>
      <c r="G130" s="58"/>
      <c r="H130" s="58"/>
      <c r="I130" s="156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" customHeight="1">
      <c r="A131" s="35"/>
      <c r="B131" s="36"/>
      <c r="C131" s="24" t="s">
        <v>162</v>
      </c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116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28" t="str">
        <f>E7</f>
        <v>Reko pokojů II.ETAPA 21 pokojů - PD- - -</v>
      </c>
      <c r="F134" s="329"/>
      <c r="G134" s="329"/>
      <c r="H134" s="329"/>
      <c r="I134" s="116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127</v>
      </c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84" t="str">
        <f>E9</f>
        <v>12 - Stavební úpravy pokoje 366</v>
      </c>
      <c r="F136" s="330"/>
      <c r="G136" s="330"/>
      <c r="H136" s="330"/>
      <c r="I136" s="116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" customHeight="1">
      <c r="A137" s="35"/>
      <c r="B137" s="36"/>
      <c r="C137" s="37"/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F12</f>
        <v>Sedlčany</v>
      </c>
      <c r="G138" s="37"/>
      <c r="H138" s="37"/>
      <c r="I138" s="118" t="s">
        <v>22</v>
      </c>
      <c r="J138" s="67" t="str">
        <f>IF(J12="","",J12)</f>
        <v>15. 4. 2020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" customHeight="1">
      <c r="A139" s="35"/>
      <c r="B139" s="36"/>
      <c r="C139" s="37"/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24</v>
      </c>
      <c r="D140" s="37"/>
      <c r="E140" s="37"/>
      <c r="F140" s="28" t="str">
        <f>E15</f>
        <v>Domov Sedlčany - poskytovatel soc. služeb</v>
      </c>
      <c r="G140" s="37"/>
      <c r="H140" s="37"/>
      <c r="I140" s="118" t="s">
        <v>32</v>
      </c>
      <c r="J140" s="33" t="str">
        <f>E21</f>
        <v>Ing. Michal Strnad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15" customHeight="1">
      <c r="A141" s="35"/>
      <c r="B141" s="36"/>
      <c r="C141" s="30" t="s">
        <v>30</v>
      </c>
      <c r="D141" s="37"/>
      <c r="E141" s="37"/>
      <c r="F141" s="28" t="str">
        <f>IF(E18="","",E18)</f>
        <v>Vyplň údaj</v>
      </c>
      <c r="G141" s="37"/>
      <c r="H141" s="37"/>
      <c r="I141" s="118" t="s">
        <v>37</v>
      </c>
      <c r="J141" s="33" t="str">
        <f>E24</f>
        <v xml:space="preserve"> 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76"/>
      <c r="B143" s="177"/>
      <c r="C143" s="178" t="s">
        <v>163</v>
      </c>
      <c r="D143" s="179" t="s">
        <v>65</v>
      </c>
      <c r="E143" s="179" t="s">
        <v>61</v>
      </c>
      <c r="F143" s="179" t="s">
        <v>62</v>
      </c>
      <c r="G143" s="179" t="s">
        <v>164</v>
      </c>
      <c r="H143" s="179" t="s">
        <v>165</v>
      </c>
      <c r="I143" s="180" t="s">
        <v>166</v>
      </c>
      <c r="J143" s="181" t="s">
        <v>131</v>
      </c>
      <c r="K143" s="182" t="s">
        <v>167</v>
      </c>
      <c r="L143" s="183"/>
      <c r="M143" s="76" t="s">
        <v>1</v>
      </c>
      <c r="N143" s="77" t="s">
        <v>44</v>
      </c>
      <c r="O143" s="77" t="s">
        <v>168</v>
      </c>
      <c r="P143" s="77" t="s">
        <v>169</v>
      </c>
      <c r="Q143" s="77" t="s">
        <v>170</v>
      </c>
      <c r="R143" s="77" t="s">
        <v>171</v>
      </c>
      <c r="S143" s="77" t="s">
        <v>172</v>
      </c>
      <c r="T143" s="78" t="s">
        <v>173</v>
      </c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</row>
    <row r="144" spans="1:63" s="2" customFormat="1" ht="22.8" customHeight="1">
      <c r="A144" s="35"/>
      <c r="B144" s="36"/>
      <c r="C144" s="83" t="s">
        <v>174</v>
      </c>
      <c r="D144" s="37"/>
      <c r="E144" s="37"/>
      <c r="F144" s="37"/>
      <c r="G144" s="37"/>
      <c r="H144" s="37"/>
      <c r="I144" s="116"/>
      <c r="J144" s="184">
        <f>BK144</f>
        <v>0</v>
      </c>
      <c r="K144" s="37"/>
      <c r="L144" s="40"/>
      <c r="M144" s="79"/>
      <c r="N144" s="185"/>
      <c r="O144" s="80"/>
      <c r="P144" s="186">
        <f>P145+P276+P468</f>
        <v>0</v>
      </c>
      <c r="Q144" s="80"/>
      <c r="R144" s="186">
        <f>R145+R276+R468</f>
        <v>9.8025723000000013</v>
      </c>
      <c r="S144" s="80"/>
      <c r="T144" s="187">
        <f>T145+T276+T468</f>
        <v>5.7805768900000007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79</v>
      </c>
      <c r="AU144" s="18" t="s">
        <v>133</v>
      </c>
      <c r="BK144" s="188">
        <f>BK145+BK276+BK468</f>
        <v>0</v>
      </c>
    </row>
    <row r="145" spans="1:65" s="12" customFormat="1" ht="25.95" customHeight="1">
      <c r="B145" s="189"/>
      <c r="C145" s="190"/>
      <c r="D145" s="191" t="s">
        <v>79</v>
      </c>
      <c r="E145" s="192" t="s">
        <v>175</v>
      </c>
      <c r="F145" s="192" t="s">
        <v>176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P146+P177+P252+P268+P274</f>
        <v>0</v>
      </c>
      <c r="Q145" s="197"/>
      <c r="R145" s="198">
        <f>R146+R177+R252+R268+R274</f>
        <v>8.4806768000000012</v>
      </c>
      <c r="S145" s="197"/>
      <c r="T145" s="199">
        <f>T146+T177+T252+T268+T274</f>
        <v>4.8682950000000007</v>
      </c>
      <c r="AR145" s="200" t="s">
        <v>88</v>
      </c>
      <c r="AT145" s="201" t="s">
        <v>79</v>
      </c>
      <c r="AU145" s="201" t="s">
        <v>80</v>
      </c>
      <c r="AY145" s="200" t="s">
        <v>177</v>
      </c>
      <c r="BK145" s="202">
        <f>BK146+BK177+BK252+BK268+BK274</f>
        <v>0</v>
      </c>
    </row>
    <row r="146" spans="1:65" s="12" customFormat="1" ht="22.8" customHeight="1">
      <c r="B146" s="189"/>
      <c r="C146" s="190"/>
      <c r="D146" s="191" t="s">
        <v>79</v>
      </c>
      <c r="E146" s="203" t="s">
        <v>178</v>
      </c>
      <c r="F146" s="203" t="s">
        <v>179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SUM(P147:P176)</f>
        <v>0</v>
      </c>
      <c r="Q146" s="197"/>
      <c r="R146" s="198">
        <f>SUM(R147:R176)</f>
        <v>3.88970408</v>
      </c>
      <c r="S146" s="197"/>
      <c r="T146" s="199">
        <f>SUM(T147:T176)</f>
        <v>0</v>
      </c>
      <c r="AR146" s="200" t="s">
        <v>88</v>
      </c>
      <c r="AT146" s="201" t="s">
        <v>79</v>
      </c>
      <c r="AU146" s="201" t="s">
        <v>88</v>
      </c>
      <c r="AY146" s="200" t="s">
        <v>177</v>
      </c>
      <c r="BK146" s="202">
        <f>SUM(BK147:BK176)</f>
        <v>0</v>
      </c>
    </row>
    <row r="147" spans="1:65" s="2" customFormat="1" ht="21.75" customHeight="1">
      <c r="A147" s="35"/>
      <c r="B147" s="36"/>
      <c r="C147" s="205" t="s">
        <v>88</v>
      </c>
      <c r="D147" s="205" t="s">
        <v>180</v>
      </c>
      <c r="E147" s="206" t="s">
        <v>181</v>
      </c>
      <c r="F147" s="207" t="s">
        <v>182</v>
      </c>
      <c r="G147" s="208" t="s">
        <v>183</v>
      </c>
      <c r="H147" s="209">
        <v>0.371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46</v>
      </c>
      <c r="O147" s="72"/>
      <c r="P147" s="215">
        <f>O147*H147</f>
        <v>0</v>
      </c>
      <c r="Q147" s="215">
        <v>1.7863599999999999</v>
      </c>
      <c r="R147" s="215">
        <f>Q147*H147</f>
        <v>0.66273956000000001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184</v>
      </c>
      <c r="AT147" s="217" t="s">
        <v>180</v>
      </c>
      <c r="AU147" s="217" t="s">
        <v>185</v>
      </c>
      <c r="AY147" s="18" t="s">
        <v>177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185</v>
      </c>
      <c r="BK147" s="218">
        <f>ROUND(I147*H147,2)</f>
        <v>0</v>
      </c>
      <c r="BL147" s="18" t="s">
        <v>184</v>
      </c>
      <c r="BM147" s="217" t="s">
        <v>186</v>
      </c>
    </row>
    <row r="148" spans="1:65" s="13" customFormat="1" ht="10.199999999999999">
      <c r="B148" s="219"/>
      <c r="C148" s="220"/>
      <c r="D148" s="221" t="s">
        <v>187</v>
      </c>
      <c r="E148" s="222" t="s">
        <v>1</v>
      </c>
      <c r="F148" s="223" t="s">
        <v>188</v>
      </c>
      <c r="G148" s="220"/>
      <c r="H148" s="222" t="s">
        <v>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187</v>
      </c>
      <c r="AU148" s="229" t="s">
        <v>185</v>
      </c>
      <c r="AV148" s="13" t="s">
        <v>88</v>
      </c>
      <c r="AW148" s="13" t="s">
        <v>36</v>
      </c>
      <c r="AX148" s="13" t="s">
        <v>80</v>
      </c>
      <c r="AY148" s="229" t="s">
        <v>177</v>
      </c>
    </row>
    <row r="149" spans="1:65" s="14" customFormat="1" ht="10.199999999999999">
      <c r="B149" s="230"/>
      <c r="C149" s="231"/>
      <c r="D149" s="221" t="s">
        <v>187</v>
      </c>
      <c r="E149" s="232" t="s">
        <v>1</v>
      </c>
      <c r="F149" s="233" t="s">
        <v>189</v>
      </c>
      <c r="G149" s="231"/>
      <c r="H149" s="234">
        <v>0.371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187</v>
      </c>
      <c r="AU149" s="240" t="s">
        <v>185</v>
      </c>
      <c r="AV149" s="14" t="s">
        <v>185</v>
      </c>
      <c r="AW149" s="14" t="s">
        <v>36</v>
      </c>
      <c r="AX149" s="14" t="s">
        <v>88</v>
      </c>
      <c r="AY149" s="240" t="s">
        <v>177</v>
      </c>
    </row>
    <row r="150" spans="1:65" s="2" customFormat="1" ht="21.75" customHeight="1">
      <c r="A150" s="35"/>
      <c r="B150" s="36"/>
      <c r="C150" s="205" t="s">
        <v>185</v>
      </c>
      <c r="D150" s="205" t="s">
        <v>180</v>
      </c>
      <c r="E150" s="206" t="s">
        <v>190</v>
      </c>
      <c r="F150" s="207" t="s">
        <v>191</v>
      </c>
      <c r="G150" s="208" t="s">
        <v>192</v>
      </c>
      <c r="H150" s="209">
        <v>2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46</v>
      </c>
      <c r="O150" s="72"/>
      <c r="P150" s="215">
        <f>O150*H150</f>
        <v>0</v>
      </c>
      <c r="Q150" s="215">
        <v>2.019E-2</v>
      </c>
      <c r="R150" s="215">
        <f>Q150*H150</f>
        <v>4.0379999999999999E-2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184</v>
      </c>
      <c r="AT150" s="217" t="s">
        <v>180</v>
      </c>
      <c r="AU150" s="217" t="s">
        <v>185</v>
      </c>
      <c r="AY150" s="18" t="s">
        <v>177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185</v>
      </c>
      <c r="BK150" s="218">
        <f>ROUND(I150*H150,2)</f>
        <v>0</v>
      </c>
      <c r="BL150" s="18" t="s">
        <v>184</v>
      </c>
      <c r="BM150" s="217" t="s">
        <v>193</v>
      </c>
    </row>
    <row r="151" spans="1:65" s="2" customFormat="1" ht="21.75" customHeight="1">
      <c r="A151" s="35"/>
      <c r="B151" s="36"/>
      <c r="C151" s="205" t="s">
        <v>178</v>
      </c>
      <c r="D151" s="205" t="s">
        <v>180</v>
      </c>
      <c r="E151" s="206" t="s">
        <v>194</v>
      </c>
      <c r="F151" s="207" t="s">
        <v>195</v>
      </c>
      <c r="G151" s="208" t="s">
        <v>192</v>
      </c>
      <c r="H151" s="209">
        <v>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46</v>
      </c>
      <c r="O151" s="72"/>
      <c r="P151" s="215">
        <f>O151*H151</f>
        <v>0</v>
      </c>
      <c r="Q151" s="215">
        <v>4.2860000000000002E-2</v>
      </c>
      <c r="R151" s="215">
        <f>Q151*H151</f>
        <v>4.2860000000000002E-2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184</v>
      </c>
      <c r="AT151" s="217" t="s">
        <v>180</v>
      </c>
      <c r="AU151" s="217" t="s">
        <v>185</v>
      </c>
      <c r="AY151" s="18" t="s">
        <v>177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185</v>
      </c>
      <c r="BK151" s="218">
        <f>ROUND(I151*H151,2)</f>
        <v>0</v>
      </c>
      <c r="BL151" s="18" t="s">
        <v>184</v>
      </c>
      <c r="BM151" s="217" t="s">
        <v>196</v>
      </c>
    </row>
    <row r="152" spans="1:65" s="2" customFormat="1" ht="21.75" customHeight="1">
      <c r="A152" s="35"/>
      <c r="B152" s="36"/>
      <c r="C152" s="205" t="s">
        <v>184</v>
      </c>
      <c r="D152" s="205" t="s">
        <v>180</v>
      </c>
      <c r="E152" s="206" t="s">
        <v>197</v>
      </c>
      <c r="F152" s="207" t="s">
        <v>198</v>
      </c>
      <c r="G152" s="208" t="s">
        <v>192</v>
      </c>
      <c r="H152" s="209">
        <v>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46</v>
      </c>
      <c r="O152" s="72"/>
      <c r="P152" s="215">
        <f>O152*H152</f>
        <v>0</v>
      </c>
      <c r="Q152" s="215">
        <v>2.444E-2</v>
      </c>
      <c r="R152" s="215">
        <f>Q152*H152</f>
        <v>2.444E-2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184</v>
      </c>
      <c r="AT152" s="217" t="s">
        <v>180</v>
      </c>
      <c r="AU152" s="217" t="s">
        <v>185</v>
      </c>
      <c r="AY152" s="18" t="s">
        <v>177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185</v>
      </c>
      <c r="BK152" s="218">
        <f>ROUND(I152*H152,2)</f>
        <v>0</v>
      </c>
      <c r="BL152" s="18" t="s">
        <v>184</v>
      </c>
      <c r="BM152" s="217" t="s">
        <v>199</v>
      </c>
    </row>
    <row r="153" spans="1:65" s="2" customFormat="1" ht="16.5" customHeight="1">
      <c r="A153" s="35"/>
      <c r="B153" s="36"/>
      <c r="C153" s="205" t="s">
        <v>200</v>
      </c>
      <c r="D153" s="205" t="s">
        <v>180</v>
      </c>
      <c r="E153" s="206" t="s">
        <v>201</v>
      </c>
      <c r="F153" s="207" t="s">
        <v>202</v>
      </c>
      <c r="G153" s="208" t="s">
        <v>203</v>
      </c>
      <c r="H153" s="209">
        <v>5.35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46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184</v>
      </c>
      <c r="AT153" s="217" t="s">
        <v>180</v>
      </c>
      <c r="AU153" s="217" t="s">
        <v>185</v>
      </c>
      <c r="AY153" s="18" t="s">
        <v>177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185</v>
      </c>
      <c r="BK153" s="218">
        <f>ROUND(I153*H153,2)</f>
        <v>0</v>
      </c>
      <c r="BL153" s="18" t="s">
        <v>184</v>
      </c>
      <c r="BM153" s="217" t="s">
        <v>204</v>
      </c>
    </row>
    <row r="154" spans="1:65" s="13" customFormat="1" ht="10.199999999999999">
      <c r="B154" s="219"/>
      <c r="C154" s="220"/>
      <c r="D154" s="221" t="s">
        <v>187</v>
      </c>
      <c r="E154" s="222" t="s">
        <v>1</v>
      </c>
      <c r="F154" s="223" t="s">
        <v>205</v>
      </c>
      <c r="G154" s="220"/>
      <c r="H154" s="222" t="s">
        <v>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187</v>
      </c>
      <c r="AU154" s="229" t="s">
        <v>185</v>
      </c>
      <c r="AV154" s="13" t="s">
        <v>88</v>
      </c>
      <c r="AW154" s="13" t="s">
        <v>36</v>
      </c>
      <c r="AX154" s="13" t="s">
        <v>80</v>
      </c>
      <c r="AY154" s="229" t="s">
        <v>177</v>
      </c>
    </row>
    <row r="155" spans="1:65" s="14" customFormat="1" ht="10.199999999999999">
      <c r="B155" s="230"/>
      <c r="C155" s="231"/>
      <c r="D155" s="221" t="s">
        <v>187</v>
      </c>
      <c r="E155" s="232" t="s">
        <v>1</v>
      </c>
      <c r="F155" s="233" t="s">
        <v>206</v>
      </c>
      <c r="G155" s="231"/>
      <c r="H155" s="234">
        <v>5.35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187</v>
      </c>
      <c r="AU155" s="240" t="s">
        <v>185</v>
      </c>
      <c r="AV155" s="14" t="s">
        <v>185</v>
      </c>
      <c r="AW155" s="14" t="s">
        <v>36</v>
      </c>
      <c r="AX155" s="14" t="s">
        <v>88</v>
      </c>
      <c r="AY155" s="240" t="s">
        <v>177</v>
      </c>
    </row>
    <row r="156" spans="1:65" s="2" customFormat="1" ht="21.75" customHeight="1">
      <c r="A156" s="35"/>
      <c r="B156" s="36"/>
      <c r="C156" s="205" t="s">
        <v>207</v>
      </c>
      <c r="D156" s="205" t="s">
        <v>180</v>
      </c>
      <c r="E156" s="206" t="s">
        <v>208</v>
      </c>
      <c r="F156" s="207" t="s">
        <v>209</v>
      </c>
      <c r="G156" s="208" t="s">
        <v>210</v>
      </c>
      <c r="H156" s="209">
        <v>8.8010000000000002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46</v>
      </c>
      <c r="O156" s="72"/>
      <c r="P156" s="215">
        <f>O156*H156</f>
        <v>0</v>
      </c>
      <c r="Q156" s="215">
        <v>6.9819999999999993E-2</v>
      </c>
      <c r="R156" s="215">
        <f>Q156*H156</f>
        <v>0.61448581999999996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184</v>
      </c>
      <c r="AT156" s="217" t="s">
        <v>180</v>
      </c>
      <c r="AU156" s="217" t="s">
        <v>185</v>
      </c>
      <c r="AY156" s="18" t="s">
        <v>177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185</v>
      </c>
      <c r="BK156" s="218">
        <f>ROUND(I156*H156,2)</f>
        <v>0</v>
      </c>
      <c r="BL156" s="18" t="s">
        <v>184</v>
      </c>
      <c r="BM156" s="217" t="s">
        <v>211</v>
      </c>
    </row>
    <row r="157" spans="1:65" s="13" customFormat="1" ht="10.199999999999999">
      <c r="B157" s="219"/>
      <c r="C157" s="220"/>
      <c r="D157" s="221" t="s">
        <v>187</v>
      </c>
      <c r="E157" s="222" t="s">
        <v>1</v>
      </c>
      <c r="F157" s="223" t="s">
        <v>212</v>
      </c>
      <c r="G157" s="220"/>
      <c r="H157" s="222" t="s">
        <v>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187</v>
      </c>
      <c r="AU157" s="229" t="s">
        <v>185</v>
      </c>
      <c r="AV157" s="13" t="s">
        <v>88</v>
      </c>
      <c r="AW157" s="13" t="s">
        <v>36</v>
      </c>
      <c r="AX157" s="13" t="s">
        <v>80</v>
      </c>
      <c r="AY157" s="229" t="s">
        <v>177</v>
      </c>
    </row>
    <row r="158" spans="1:65" s="14" customFormat="1" ht="10.199999999999999">
      <c r="B158" s="230"/>
      <c r="C158" s="231"/>
      <c r="D158" s="221" t="s">
        <v>187</v>
      </c>
      <c r="E158" s="232" t="s">
        <v>1</v>
      </c>
      <c r="F158" s="233" t="s">
        <v>213</v>
      </c>
      <c r="G158" s="231"/>
      <c r="H158" s="234">
        <v>4.3609999999999998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187</v>
      </c>
      <c r="AU158" s="240" t="s">
        <v>185</v>
      </c>
      <c r="AV158" s="14" t="s">
        <v>185</v>
      </c>
      <c r="AW158" s="14" t="s">
        <v>36</v>
      </c>
      <c r="AX158" s="14" t="s">
        <v>80</v>
      </c>
      <c r="AY158" s="240" t="s">
        <v>177</v>
      </c>
    </row>
    <row r="159" spans="1:65" s="14" customFormat="1" ht="10.199999999999999">
      <c r="B159" s="230"/>
      <c r="C159" s="231"/>
      <c r="D159" s="221" t="s">
        <v>187</v>
      </c>
      <c r="E159" s="232" t="s">
        <v>1</v>
      </c>
      <c r="F159" s="233" t="s">
        <v>214</v>
      </c>
      <c r="G159" s="231"/>
      <c r="H159" s="234">
        <v>1.1220000000000001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187</v>
      </c>
      <c r="AU159" s="240" t="s">
        <v>185</v>
      </c>
      <c r="AV159" s="14" t="s">
        <v>185</v>
      </c>
      <c r="AW159" s="14" t="s">
        <v>36</v>
      </c>
      <c r="AX159" s="14" t="s">
        <v>80</v>
      </c>
      <c r="AY159" s="240" t="s">
        <v>177</v>
      </c>
    </row>
    <row r="160" spans="1:65" s="13" customFormat="1" ht="10.199999999999999">
      <c r="B160" s="219"/>
      <c r="C160" s="220"/>
      <c r="D160" s="221" t="s">
        <v>187</v>
      </c>
      <c r="E160" s="222" t="s">
        <v>1</v>
      </c>
      <c r="F160" s="223" t="s">
        <v>215</v>
      </c>
      <c r="G160" s="220"/>
      <c r="H160" s="222" t="s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187</v>
      </c>
      <c r="AU160" s="229" t="s">
        <v>185</v>
      </c>
      <c r="AV160" s="13" t="s">
        <v>88</v>
      </c>
      <c r="AW160" s="13" t="s">
        <v>36</v>
      </c>
      <c r="AX160" s="13" t="s">
        <v>80</v>
      </c>
      <c r="AY160" s="229" t="s">
        <v>177</v>
      </c>
    </row>
    <row r="161" spans="1:65" s="14" customFormat="1" ht="10.199999999999999">
      <c r="B161" s="230"/>
      <c r="C161" s="231"/>
      <c r="D161" s="221" t="s">
        <v>187</v>
      </c>
      <c r="E161" s="232" t="s">
        <v>1</v>
      </c>
      <c r="F161" s="233" t="s">
        <v>216</v>
      </c>
      <c r="G161" s="231"/>
      <c r="H161" s="234">
        <v>3.3180000000000001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187</v>
      </c>
      <c r="AU161" s="240" t="s">
        <v>185</v>
      </c>
      <c r="AV161" s="14" t="s">
        <v>185</v>
      </c>
      <c r="AW161" s="14" t="s">
        <v>36</v>
      </c>
      <c r="AX161" s="14" t="s">
        <v>80</v>
      </c>
      <c r="AY161" s="240" t="s">
        <v>177</v>
      </c>
    </row>
    <row r="162" spans="1:65" s="15" customFormat="1" ht="10.199999999999999">
      <c r="B162" s="241"/>
      <c r="C162" s="242"/>
      <c r="D162" s="221" t="s">
        <v>187</v>
      </c>
      <c r="E162" s="243" t="s">
        <v>1</v>
      </c>
      <c r="F162" s="244" t="s">
        <v>217</v>
      </c>
      <c r="G162" s="242"/>
      <c r="H162" s="245">
        <v>8.8010000000000002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187</v>
      </c>
      <c r="AU162" s="251" t="s">
        <v>185</v>
      </c>
      <c r="AV162" s="15" t="s">
        <v>184</v>
      </c>
      <c r="AW162" s="15" t="s">
        <v>36</v>
      </c>
      <c r="AX162" s="15" t="s">
        <v>88</v>
      </c>
      <c r="AY162" s="251" t="s">
        <v>177</v>
      </c>
    </row>
    <row r="163" spans="1:65" s="2" customFormat="1" ht="21.75" customHeight="1">
      <c r="A163" s="35"/>
      <c r="B163" s="36"/>
      <c r="C163" s="205" t="s">
        <v>218</v>
      </c>
      <c r="D163" s="205" t="s">
        <v>180</v>
      </c>
      <c r="E163" s="206" t="s">
        <v>219</v>
      </c>
      <c r="F163" s="207" t="s">
        <v>220</v>
      </c>
      <c r="G163" s="208" t="s">
        <v>210</v>
      </c>
      <c r="H163" s="209">
        <v>10.252000000000001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46</v>
      </c>
      <c r="O163" s="72"/>
      <c r="P163" s="215">
        <f>O163*H163</f>
        <v>0</v>
      </c>
      <c r="Q163" s="215">
        <v>8.7069999999999995E-2</v>
      </c>
      <c r="R163" s="215">
        <f>Q163*H163</f>
        <v>0.89264164000000001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184</v>
      </c>
      <c r="AT163" s="217" t="s">
        <v>180</v>
      </c>
      <c r="AU163" s="217" t="s">
        <v>185</v>
      </c>
      <c r="AY163" s="18" t="s">
        <v>177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185</v>
      </c>
      <c r="BK163" s="218">
        <f>ROUND(I163*H163,2)</f>
        <v>0</v>
      </c>
      <c r="BL163" s="18" t="s">
        <v>184</v>
      </c>
      <c r="BM163" s="217" t="s">
        <v>221</v>
      </c>
    </row>
    <row r="164" spans="1:65" s="13" customFormat="1" ht="10.199999999999999">
      <c r="B164" s="219"/>
      <c r="C164" s="220"/>
      <c r="D164" s="221" t="s">
        <v>187</v>
      </c>
      <c r="E164" s="222" t="s">
        <v>1</v>
      </c>
      <c r="F164" s="223" t="s">
        <v>222</v>
      </c>
      <c r="G164" s="220"/>
      <c r="H164" s="222" t="s">
        <v>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187</v>
      </c>
      <c r="AU164" s="229" t="s">
        <v>185</v>
      </c>
      <c r="AV164" s="13" t="s">
        <v>88</v>
      </c>
      <c r="AW164" s="13" t="s">
        <v>36</v>
      </c>
      <c r="AX164" s="13" t="s">
        <v>80</v>
      </c>
      <c r="AY164" s="229" t="s">
        <v>177</v>
      </c>
    </row>
    <row r="165" spans="1:65" s="14" customFormat="1" ht="10.199999999999999">
      <c r="B165" s="230"/>
      <c r="C165" s="231"/>
      <c r="D165" s="221" t="s">
        <v>187</v>
      </c>
      <c r="E165" s="232" t="s">
        <v>1</v>
      </c>
      <c r="F165" s="233" t="s">
        <v>223</v>
      </c>
      <c r="G165" s="231"/>
      <c r="H165" s="234">
        <v>17.289000000000001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187</v>
      </c>
      <c r="AU165" s="240" t="s">
        <v>185</v>
      </c>
      <c r="AV165" s="14" t="s">
        <v>185</v>
      </c>
      <c r="AW165" s="14" t="s">
        <v>36</v>
      </c>
      <c r="AX165" s="14" t="s">
        <v>80</v>
      </c>
      <c r="AY165" s="240" t="s">
        <v>177</v>
      </c>
    </row>
    <row r="166" spans="1:65" s="13" customFormat="1" ht="10.199999999999999">
      <c r="B166" s="219"/>
      <c r="C166" s="220"/>
      <c r="D166" s="221" t="s">
        <v>187</v>
      </c>
      <c r="E166" s="222" t="s">
        <v>1</v>
      </c>
      <c r="F166" s="223" t="s">
        <v>224</v>
      </c>
      <c r="G166" s="220"/>
      <c r="H166" s="222" t="s">
        <v>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187</v>
      </c>
      <c r="AU166" s="229" t="s">
        <v>185</v>
      </c>
      <c r="AV166" s="13" t="s">
        <v>88</v>
      </c>
      <c r="AW166" s="13" t="s">
        <v>36</v>
      </c>
      <c r="AX166" s="13" t="s">
        <v>80</v>
      </c>
      <c r="AY166" s="229" t="s">
        <v>177</v>
      </c>
    </row>
    <row r="167" spans="1:65" s="14" customFormat="1" ht="10.199999999999999">
      <c r="B167" s="230"/>
      <c r="C167" s="231"/>
      <c r="D167" s="221" t="s">
        <v>187</v>
      </c>
      <c r="E167" s="232" t="s">
        <v>1</v>
      </c>
      <c r="F167" s="233" t="s">
        <v>225</v>
      </c>
      <c r="G167" s="231"/>
      <c r="H167" s="234">
        <v>-7.0369999999999999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187</v>
      </c>
      <c r="AU167" s="240" t="s">
        <v>185</v>
      </c>
      <c r="AV167" s="14" t="s">
        <v>185</v>
      </c>
      <c r="AW167" s="14" t="s">
        <v>36</v>
      </c>
      <c r="AX167" s="14" t="s">
        <v>80</v>
      </c>
      <c r="AY167" s="240" t="s">
        <v>177</v>
      </c>
    </row>
    <row r="168" spans="1:65" s="15" customFormat="1" ht="10.199999999999999">
      <c r="B168" s="241"/>
      <c r="C168" s="242"/>
      <c r="D168" s="221" t="s">
        <v>187</v>
      </c>
      <c r="E168" s="243" t="s">
        <v>1</v>
      </c>
      <c r="F168" s="244" t="s">
        <v>217</v>
      </c>
      <c r="G168" s="242"/>
      <c r="H168" s="245">
        <v>10.252000000000001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187</v>
      </c>
      <c r="AU168" s="251" t="s">
        <v>185</v>
      </c>
      <c r="AV168" s="15" t="s">
        <v>184</v>
      </c>
      <c r="AW168" s="15" t="s">
        <v>36</v>
      </c>
      <c r="AX168" s="15" t="s">
        <v>88</v>
      </c>
      <c r="AY168" s="251" t="s">
        <v>177</v>
      </c>
    </row>
    <row r="169" spans="1:65" s="2" customFormat="1" ht="21.75" customHeight="1">
      <c r="A169" s="35"/>
      <c r="B169" s="36"/>
      <c r="C169" s="205" t="s">
        <v>226</v>
      </c>
      <c r="D169" s="205" t="s">
        <v>180</v>
      </c>
      <c r="E169" s="206" t="s">
        <v>227</v>
      </c>
      <c r="F169" s="207" t="s">
        <v>228</v>
      </c>
      <c r="G169" s="208" t="s">
        <v>210</v>
      </c>
      <c r="H169" s="209">
        <v>15.423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46</v>
      </c>
      <c r="O169" s="72"/>
      <c r="P169" s="215">
        <f>O169*H169</f>
        <v>0</v>
      </c>
      <c r="Q169" s="215">
        <v>0.10421999999999999</v>
      </c>
      <c r="R169" s="215">
        <f>Q169*H169</f>
        <v>1.6073850599999999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184</v>
      </c>
      <c r="AT169" s="217" t="s">
        <v>180</v>
      </c>
      <c r="AU169" s="217" t="s">
        <v>185</v>
      </c>
      <c r="AY169" s="18" t="s">
        <v>177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185</v>
      </c>
      <c r="BK169" s="218">
        <f>ROUND(I169*H169,2)</f>
        <v>0</v>
      </c>
      <c r="BL169" s="18" t="s">
        <v>184</v>
      </c>
      <c r="BM169" s="217" t="s">
        <v>229</v>
      </c>
    </row>
    <row r="170" spans="1:65" s="13" customFormat="1" ht="10.199999999999999">
      <c r="B170" s="219"/>
      <c r="C170" s="220"/>
      <c r="D170" s="221" t="s">
        <v>187</v>
      </c>
      <c r="E170" s="222" t="s">
        <v>1</v>
      </c>
      <c r="F170" s="223" t="s">
        <v>230</v>
      </c>
      <c r="G170" s="220"/>
      <c r="H170" s="222" t="s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187</v>
      </c>
      <c r="AU170" s="229" t="s">
        <v>185</v>
      </c>
      <c r="AV170" s="13" t="s">
        <v>88</v>
      </c>
      <c r="AW170" s="13" t="s">
        <v>36</v>
      </c>
      <c r="AX170" s="13" t="s">
        <v>80</v>
      </c>
      <c r="AY170" s="229" t="s">
        <v>177</v>
      </c>
    </row>
    <row r="171" spans="1:65" s="14" customFormat="1" ht="10.199999999999999">
      <c r="B171" s="230"/>
      <c r="C171" s="231"/>
      <c r="D171" s="221" t="s">
        <v>187</v>
      </c>
      <c r="E171" s="232" t="s">
        <v>1</v>
      </c>
      <c r="F171" s="233" t="s">
        <v>231</v>
      </c>
      <c r="G171" s="231"/>
      <c r="H171" s="234">
        <v>17.882999999999999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187</v>
      </c>
      <c r="AU171" s="240" t="s">
        <v>185</v>
      </c>
      <c r="AV171" s="14" t="s">
        <v>185</v>
      </c>
      <c r="AW171" s="14" t="s">
        <v>36</v>
      </c>
      <c r="AX171" s="14" t="s">
        <v>80</v>
      </c>
      <c r="AY171" s="240" t="s">
        <v>177</v>
      </c>
    </row>
    <row r="172" spans="1:65" s="14" customFormat="1" ht="10.199999999999999">
      <c r="B172" s="230"/>
      <c r="C172" s="231"/>
      <c r="D172" s="221" t="s">
        <v>187</v>
      </c>
      <c r="E172" s="232" t="s">
        <v>1</v>
      </c>
      <c r="F172" s="233" t="s">
        <v>232</v>
      </c>
      <c r="G172" s="231"/>
      <c r="H172" s="234">
        <v>-2.46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187</v>
      </c>
      <c r="AU172" s="240" t="s">
        <v>185</v>
      </c>
      <c r="AV172" s="14" t="s">
        <v>185</v>
      </c>
      <c r="AW172" s="14" t="s">
        <v>36</v>
      </c>
      <c r="AX172" s="14" t="s">
        <v>80</v>
      </c>
      <c r="AY172" s="240" t="s">
        <v>177</v>
      </c>
    </row>
    <row r="173" spans="1:65" s="15" customFormat="1" ht="10.199999999999999">
      <c r="B173" s="241"/>
      <c r="C173" s="242"/>
      <c r="D173" s="221" t="s">
        <v>187</v>
      </c>
      <c r="E173" s="243" t="s">
        <v>1</v>
      </c>
      <c r="F173" s="244" t="s">
        <v>217</v>
      </c>
      <c r="G173" s="242"/>
      <c r="H173" s="245">
        <v>15.423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187</v>
      </c>
      <c r="AU173" s="251" t="s">
        <v>185</v>
      </c>
      <c r="AV173" s="15" t="s">
        <v>184</v>
      </c>
      <c r="AW173" s="15" t="s">
        <v>36</v>
      </c>
      <c r="AX173" s="15" t="s">
        <v>88</v>
      </c>
      <c r="AY173" s="251" t="s">
        <v>177</v>
      </c>
    </row>
    <row r="174" spans="1:65" s="2" customFormat="1" ht="21.75" customHeight="1">
      <c r="A174" s="35"/>
      <c r="B174" s="36"/>
      <c r="C174" s="205" t="s">
        <v>233</v>
      </c>
      <c r="D174" s="205" t="s">
        <v>180</v>
      </c>
      <c r="E174" s="206" t="s">
        <v>234</v>
      </c>
      <c r="F174" s="207" t="s">
        <v>235</v>
      </c>
      <c r="G174" s="208" t="s">
        <v>203</v>
      </c>
      <c r="H174" s="209">
        <v>2.8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46</v>
      </c>
      <c r="O174" s="72"/>
      <c r="P174" s="215">
        <f>O174*H174</f>
        <v>0</v>
      </c>
      <c r="Q174" s="215">
        <v>8.0000000000000007E-5</v>
      </c>
      <c r="R174" s="215">
        <f>Q174*H174</f>
        <v>2.24E-4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184</v>
      </c>
      <c r="AT174" s="217" t="s">
        <v>180</v>
      </c>
      <c r="AU174" s="217" t="s">
        <v>185</v>
      </c>
      <c r="AY174" s="18" t="s">
        <v>177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185</v>
      </c>
      <c r="BK174" s="218">
        <f>ROUND(I174*H174,2)</f>
        <v>0</v>
      </c>
      <c r="BL174" s="18" t="s">
        <v>184</v>
      </c>
      <c r="BM174" s="217" t="s">
        <v>236</v>
      </c>
    </row>
    <row r="175" spans="1:65" s="2" customFormat="1" ht="21.75" customHeight="1">
      <c r="A175" s="35"/>
      <c r="B175" s="36"/>
      <c r="C175" s="205" t="s">
        <v>114</v>
      </c>
      <c r="D175" s="205" t="s">
        <v>180</v>
      </c>
      <c r="E175" s="206" t="s">
        <v>237</v>
      </c>
      <c r="F175" s="207" t="s">
        <v>238</v>
      </c>
      <c r="G175" s="208" t="s">
        <v>203</v>
      </c>
      <c r="H175" s="209">
        <v>13.9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46</v>
      </c>
      <c r="O175" s="72"/>
      <c r="P175" s="215">
        <f>O175*H175</f>
        <v>0</v>
      </c>
      <c r="Q175" s="215">
        <v>1.2E-4</v>
      </c>
      <c r="R175" s="215">
        <f>Q175*H175</f>
        <v>1.668E-3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184</v>
      </c>
      <c r="AT175" s="217" t="s">
        <v>180</v>
      </c>
      <c r="AU175" s="217" t="s">
        <v>185</v>
      </c>
      <c r="AY175" s="18" t="s">
        <v>177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185</v>
      </c>
      <c r="BK175" s="218">
        <f>ROUND(I175*H175,2)</f>
        <v>0</v>
      </c>
      <c r="BL175" s="18" t="s">
        <v>184</v>
      </c>
      <c r="BM175" s="217" t="s">
        <v>239</v>
      </c>
    </row>
    <row r="176" spans="1:65" s="2" customFormat="1" ht="21.75" customHeight="1">
      <c r="A176" s="35"/>
      <c r="B176" s="36"/>
      <c r="C176" s="205" t="s">
        <v>117</v>
      </c>
      <c r="D176" s="205" t="s">
        <v>180</v>
      </c>
      <c r="E176" s="206" t="s">
        <v>240</v>
      </c>
      <c r="F176" s="207" t="s">
        <v>241</v>
      </c>
      <c r="G176" s="208" t="s">
        <v>203</v>
      </c>
      <c r="H176" s="209">
        <v>14.4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46</v>
      </c>
      <c r="O176" s="72"/>
      <c r="P176" s="215">
        <f>O176*H176</f>
        <v>0</v>
      </c>
      <c r="Q176" s="215">
        <v>2.0000000000000001E-4</v>
      </c>
      <c r="R176" s="215">
        <f>Q176*H176</f>
        <v>2.8800000000000002E-3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184</v>
      </c>
      <c r="AT176" s="217" t="s">
        <v>180</v>
      </c>
      <c r="AU176" s="217" t="s">
        <v>185</v>
      </c>
      <c r="AY176" s="18" t="s">
        <v>177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185</v>
      </c>
      <c r="BK176" s="218">
        <f>ROUND(I176*H176,2)</f>
        <v>0</v>
      </c>
      <c r="BL176" s="18" t="s">
        <v>184</v>
      </c>
      <c r="BM176" s="217" t="s">
        <v>242</v>
      </c>
    </row>
    <row r="177" spans="1:65" s="12" customFormat="1" ht="22.8" customHeight="1">
      <c r="B177" s="189"/>
      <c r="C177" s="190"/>
      <c r="D177" s="191" t="s">
        <v>79</v>
      </c>
      <c r="E177" s="203" t="s">
        <v>207</v>
      </c>
      <c r="F177" s="203" t="s">
        <v>243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SUM(P178:P251)</f>
        <v>0</v>
      </c>
      <c r="Q177" s="197"/>
      <c r="R177" s="198">
        <f>SUM(R178:R251)</f>
        <v>4.58917822</v>
      </c>
      <c r="S177" s="197"/>
      <c r="T177" s="199">
        <f>SUM(T178:T251)</f>
        <v>0</v>
      </c>
      <c r="AR177" s="200" t="s">
        <v>88</v>
      </c>
      <c r="AT177" s="201" t="s">
        <v>79</v>
      </c>
      <c r="AU177" s="201" t="s">
        <v>88</v>
      </c>
      <c r="AY177" s="200" t="s">
        <v>177</v>
      </c>
      <c r="BK177" s="202">
        <f>SUM(BK178:BK251)</f>
        <v>0</v>
      </c>
    </row>
    <row r="178" spans="1:65" s="2" customFormat="1" ht="21.75" customHeight="1">
      <c r="A178" s="35"/>
      <c r="B178" s="36"/>
      <c r="C178" s="205" t="s">
        <v>120</v>
      </c>
      <c r="D178" s="205" t="s">
        <v>180</v>
      </c>
      <c r="E178" s="206" t="s">
        <v>244</v>
      </c>
      <c r="F178" s="207" t="s">
        <v>245</v>
      </c>
      <c r="G178" s="208" t="s">
        <v>210</v>
      </c>
      <c r="H178" s="209">
        <v>35.700000000000003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46</v>
      </c>
      <c r="O178" s="72"/>
      <c r="P178" s="215">
        <f>O178*H178</f>
        <v>0</v>
      </c>
      <c r="Q178" s="215">
        <v>2.5999999999999998E-4</v>
      </c>
      <c r="R178" s="215">
        <f>Q178*H178</f>
        <v>9.2820000000000003E-3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184</v>
      </c>
      <c r="AT178" s="217" t="s">
        <v>180</v>
      </c>
      <c r="AU178" s="217" t="s">
        <v>185</v>
      </c>
      <c r="AY178" s="18" t="s">
        <v>177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185</v>
      </c>
      <c r="BK178" s="218">
        <f>ROUND(I178*H178,2)</f>
        <v>0</v>
      </c>
      <c r="BL178" s="18" t="s">
        <v>184</v>
      </c>
      <c r="BM178" s="217" t="s">
        <v>246</v>
      </c>
    </row>
    <row r="179" spans="1:65" s="14" customFormat="1" ht="10.199999999999999">
      <c r="B179" s="230"/>
      <c r="C179" s="231"/>
      <c r="D179" s="221" t="s">
        <v>187</v>
      </c>
      <c r="E179" s="232" t="s">
        <v>1</v>
      </c>
      <c r="F179" s="233" t="s">
        <v>247</v>
      </c>
      <c r="G179" s="231"/>
      <c r="H179" s="234">
        <v>35.700000000000003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187</v>
      </c>
      <c r="AU179" s="240" t="s">
        <v>185</v>
      </c>
      <c r="AV179" s="14" t="s">
        <v>185</v>
      </c>
      <c r="AW179" s="14" t="s">
        <v>36</v>
      </c>
      <c r="AX179" s="14" t="s">
        <v>88</v>
      </c>
      <c r="AY179" s="240" t="s">
        <v>177</v>
      </c>
    </row>
    <row r="180" spans="1:65" s="2" customFormat="1" ht="16.5" customHeight="1">
      <c r="A180" s="35"/>
      <c r="B180" s="36"/>
      <c r="C180" s="205" t="s">
        <v>123</v>
      </c>
      <c r="D180" s="205" t="s">
        <v>180</v>
      </c>
      <c r="E180" s="206" t="s">
        <v>248</v>
      </c>
      <c r="F180" s="207" t="s">
        <v>249</v>
      </c>
      <c r="G180" s="208" t="s">
        <v>210</v>
      </c>
      <c r="H180" s="209">
        <v>4.71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46</v>
      </c>
      <c r="O180" s="72"/>
      <c r="P180" s="215">
        <f>O180*H180</f>
        <v>0</v>
      </c>
      <c r="Q180" s="215">
        <v>0.04</v>
      </c>
      <c r="R180" s="215">
        <f>Q180*H180</f>
        <v>0.18840000000000001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184</v>
      </c>
      <c r="AT180" s="217" t="s">
        <v>180</v>
      </c>
      <c r="AU180" s="217" t="s">
        <v>185</v>
      </c>
      <c r="AY180" s="18" t="s">
        <v>177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185</v>
      </c>
      <c r="BK180" s="218">
        <f>ROUND(I180*H180,2)</f>
        <v>0</v>
      </c>
      <c r="BL180" s="18" t="s">
        <v>184</v>
      </c>
      <c r="BM180" s="217" t="s">
        <v>250</v>
      </c>
    </row>
    <row r="181" spans="1:65" s="13" customFormat="1" ht="10.199999999999999">
      <c r="B181" s="219"/>
      <c r="C181" s="220"/>
      <c r="D181" s="221" t="s">
        <v>187</v>
      </c>
      <c r="E181" s="222" t="s">
        <v>1</v>
      </c>
      <c r="F181" s="223" t="s">
        <v>251</v>
      </c>
      <c r="G181" s="220"/>
      <c r="H181" s="222" t="s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187</v>
      </c>
      <c r="AU181" s="229" t="s">
        <v>185</v>
      </c>
      <c r="AV181" s="13" t="s">
        <v>88</v>
      </c>
      <c r="AW181" s="13" t="s">
        <v>36</v>
      </c>
      <c r="AX181" s="13" t="s">
        <v>80</v>
      </c>
      <c r="AY181" s="229" t="s">
        <v>177</v>
      </c>
    </row>
    <row r="182" spans="1:65" s="14" customFormat="1" ht="10.199999999999999">
      <c r="B182" s="230"/>
      <c r="C182" s="231"/>
      <c r="D182" s="221" t="s">
        <v>187</v>
      </c>
      <c r="E182" s="232" t="s">
        <v>1</v>
      </c>
      <c r="F182" s="233" t="s">
        <v>252</v>
      </c>
      <c r="G182" s="231"/>
      <c r="H182" s="234">
        <v>2.71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187</v>
      </c>
      <c r="AU182" s="240" t="s">
        <v>185</v>
      </c>
      <c r="AV182" s="14" t="s">
        <v>185</v>
      </c>
      <c r="AW182" s="14" t="s">
        <v>36</v>
      </c>
      <c r="AX182" s="14" t="s">
        <v>80</v>
      </c>
      <c r="AY182" s="240" t="s">
        <v>177</v>
      </c>
    </row>
    <row r="183" spans="1:65" s="13" customFormat="1" ht="10.199999999999999">
      <c r="B183" s="219"/>
      <c r="C183" s="220"/>
      <c r="D183" s="221" t="s">
        <v>187</v>
      </c>
      <c r="E183" s="222" t="s">
        <v>1</v>
      </c>
      <c r="F183" s="223" t="s">
        <v>253</v>
      </c>
      <c r="G183" s="220"/>
      <c r="H183" s="222" t="s">
        <v>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187</v>
      </c>
      <c r="AU183" s="229" t="s">
        <v>185</v>
      </c>
      <c r="AV183" s="13" t="s">
        <v>88</v>
      </c>
      <c r="AW183" s="13" t="s">
        <v>36</v>
      </c>
      <c r="AX183" s="13" t="s">
        <v>80</v>
      </c>
      <c r="AY183" s="229" t="s">
        <v>177</v>
      </c>
    </row>
    <row r="184" spans="1:65" s="14" customFormat="1" ht="10.199999999999999">
      <c r="B184" s="230"/>
      <c r="C184" s="231"/>
      <c r="D184" s="221" t="s">
        <v>187</v>
      </c>
      <c r="E184" s="232" t="s">
        <v>1</v>
      </c>
      <c r="F184" s="233" t="s">
        <v>254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187</v>
      </c>
      <c r="AU184" s="240" t="s">
        <v>185</v>
      </c>
      <c r="AV184" s="14" t="s">
        <v>185</v>
      </c>
      <c r="AW184" s="14" t="s">
        <v>36</v>
      </c>
      <c r="AX184" s="14" t="s">
        <v>80</v>
      </c>
      <c r="AY184" s="240" t="s">
        <v>177</v>
      </c>
    </row>
    <row r="185" spans="1:65" s="15" customFormat="1" ht="10.199999999999999">
      <c r="B185" s="241"/>
      <c r="C185" s="242"/>
      <c r="D185" s="221" t="s">
        <v>187</v>
      </c>
      <c r="E185" s="243" t="s">
        <v>1</v>
      </c>
      <c r="F185" s="244" t="s">
        <v>217</v>
      </c>
      <c r="G185" s="242"/>
      <c r="H185" s="245">
        <v>4.71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187</v>
      </c>
      <c r="AU185" s="251" t="s">
        <v>185</v>
      </c>
      <c r="AV185" s="15" t="s">
        <v>184</v>
      </c>
      <c r="AW185" s="15" t="s">
        <v>36</v>
      </c>
      <c r="AX185" s="15" t="s">
        <v>88</v>
      </c>
      <c r="AY185" s="251" t="s">
        <v>177</v>
      </c>
    </row>
    <row r="186" spans="1:65" s="2" customFormat="1" ht="21.75" customHeight="1">
      <c r="A186" s="35"/>
      <c r="B186" s="36"/>
      <c r="C186" s="205" t="s">
        <v>255</v>
      </c>
      <c r="D186" s="205" t="s">
        <v>180</v>
      </c>
      <c r="E186" s="206" t="s">
        <v>256</v>
      </c>
      <c r="F186" s="207" t="s">
        <v>257</v>
      </c>
      <c r="G186" s="208" t="s">
        <v>210</v>
      </c>
      <c r="H186" s="209">
        <v>35.700000000000003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46</v>
      </c>
      <c r="O186" s="72"/>
      <c r="P186" s="215">
        <f>O186*H186</f>
        <v>0</v>
      </c>
      <c r="Q186" s="215">
        <v>4.8900000000000002E-3</v>
      </c>
      <c r="R186" s="215">
        <f>Q186*H186</f>
        <v>0.17457300000000003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184</v>
      </c>
      <c r="AT186" s="217" t="s">
        <v>180</v>
      </c>
      <c r="AU186" s="217" t="s">
        <v>185</v>
      </c>
      <c r="AY186" s="18" t="s">
        <v>177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185</v>
      </c>
      <c r="BK186" s="218">
        <f>ROUND(I186*H186,2)</f>
        <v>0</v>
      </c>
      <c r="BL186" s="18" t="s">
        <v>184</v>
      </c>
      <c r="BM186" s="217" t="s">
        <v>258</v>
      </c>
    </row>
    <row r="187" spans="1:65" s="14" customFormat="1" ht="10.199999999999999">
      <c r="B187" s="230"/>
      <c r="C187" s="231"/>
      <c r="D187" s="221" t="s">
        <v>187</v>
      </c>
      <c r="E187" s="232" t="s">
        <v>1</v>
      </c>
      <c r="F187" s="233" t="s">
        <v>259</v>
      </c>
      <c r="G187" s="231"/>
      <c r="H187" s="234">
        <v>35.700000000000003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187</v>
      </c>
      <c r="AU187" s="240" t="s">
        <v>185</v>
      </c>
      <c r="AV187" s="14" t="s">
        <v>185</v>
      </c>
      <c r="AW187" s="14" t="s">
        <v>36</v>
      </c>
      <c r="AX187" s="14" t="s">
        <v>88</v>
      </c>
      <c r="AY187" s="240" t="s">
        <v>177</v>
      </c>
    </row>
    <row r="188" spans="1:65" s="2" customFormat="1" ht="21.75" customHeight="1">
      <c r="A188" s="35"/>
      <c r="B188" s="36"/>
      <c r="C188" s="205" t="s">
        <v>8</v>
      </c>
      <c r="D188" s="205" t="s">
        <v>180</v>
      </c>
      <c r="E188" s="206" t="s">
        <v>260</v>
      </c>
      <c r="F188" s="207" t="s">
        <v>261</v>
      </c>
      <c r="G188" s="208" t="s">
        <v>210</v>
      </c>
      <c r="H188" s="209">
        <v>35.700000000000003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46</v>
      </c>
      <c r="O188" s="72"/>
      <c r="P188" s="215">
        <f>O188*H188</f>
        <v>0</v>
      </c>
      <c r="Q188" s="215">
        <v>3.0000000000000001E-3</v>
      </c>
      <c r="R188" s="215">
        <f>Q188*H188</f>
        <v>0.10710000000000001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184</v>
      </c>
      <c r="AT188" s="217" t="s">
        <v>180</v>
      </c>
      <c r="AU188" s="217" t="s">
        <v>185</v>
      </c>
      <c r="AY188" s="18" t="s">
        <v>177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185</v>
      </c>
      <c r="BK188" s="218">
        <f>ROUND(I188*H188,2)</f>
        <v>0</v>
      </c>
      <c r="BL188" s="18" t="s">
        <v>184</v>
      </c>
      <c r="BM188" s="217" t="s">
        <v>262</v>
      </c>
    </row>
    <row r="189" spans="1:65" s="2" customFormat="1" ht="21.75" customHeight="1">
      <c r="A189" s="35"/>
      <c r="B189" s="36"/>
      <c r="C189" s="205" t="s">
        <v>263</v>
      </c>
      <c r="D189" s="205" t="s">
        <v>180</v>
      </c>
      <c r="E189" s="206" t="s">
        <v>264</v>
      </c>
      <c r="F189" s="207" t="s">
        <v>265</v>
      </c>
      <c r="G189" s="208" t="s">
        <v>210</v>
      </c>
      <c r="H189" s="209">
        <v>48.143999999999998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46</v>
      </c>
      <c r="O189" s="72"/>
      <c r="P189" s="215">
        <f>O189*H189</f>
        <v>0</v>
      </c>
      <c r="Q189" s="215">
        <v>2.5999999999999998E-4</v>
      </c>
      <c r="R189" s="215">
        <f>Q189*H189</f>
        <v>1.2517439999999998E-2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184</v>
      </c>
      <c r="AT189" s="217" t="s">
        <v>180</v>
      </c>
      <c r="AU189" s="217" t="s">
        <v>185</v>
      </c>
      <c r="AY189" s="18" t="s">
        <v>177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185</v>
      </c>
      <c r="BK189" s="218">
        <f>ROUND(I189*H189,2)</f>
        <v>0</v>
      </c>
      <c r="BL189" s="18" t="s">
        <v>184</v>
      </c>
      <c r="BM189" s="217" t="s">
        <v>266</v>
      </c>
    </row>
    <row r="190" spans="1:65" s="13" customFormat="1" ht="10.199999999999999">
      <c r="B190" s="219"/>
      <c r="C190" s="220"/>
      <c r="D190" s="221" t="s">
        <v>187</v>
      </c>
      <c r="E190" s="222" t="s">
        <v>1</v>
      </c>
      <c r="F190" s="223" t="s">
        <v>267</v>
      </c>
      <c r="G190" s="220"/>
      <c r="H190" s="222" t="s">
        <v>1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187</v>
      </c>
      <c r="AU190" s="229" t="s">
        <v>185</v>
      </c>
      <c r="AV190" s="13" t="s">
        <v>88</v>
      </c>
      <c r="AW190" s="13" t="s">
        <v>36</v>
      </c>
      <c r="AX190" s="13" t="s">
        <v>80</v>
      </c>
      <c r="AY190" s="229" t="s">
        <v>177</v>
      </c>
    </row>
    <row r="191" spans="1:65" s="14" customFormat="1" ht="10.199999999999999">
      <c r="B191" s="230"/>
      <c r="C191" s="231"/>
      <c r="D191" s="221" t="s">
        <v>187</v>
      </c>
      <c r="E191" s="232" t="s">
        <v>1</v>
      </c>
      <c r="F191" s="233" t="s">
        <v>268</v>
      </c>
      <c r="G191" s="231"/>
      <c r="H191" s="234">
        <v>18.640999999999998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187</v>
      </c>
      <c r="AU191" s="240" t="s">
        <v>185</v>
      </c>
      <c r="AV191" s="14" t="s">
        <v>185</v>
      </c>
      <c r="AW191" s="14" t="s">
        <v>36</v>
      </c>
      <c r="AX191" s="14" t="s">
        <v>80</v>
      </c>
      <c r="AY191" s="240" t="s">
        <v>177</v>
      </c>
    </row>
    <row r="192" spans="1:65" s="14" customFormat="1" ht="10.199999999999999">
      <c r="B192" s="230"/>
      <c r="C192" s="231"/>
      <c r="D192" s="221" t="s">
        <v>187</v>
      </c>
      <c r="E192" s="232" t="s">
        <v>1</v>
      </c>
      <c r="F192" s="233" t="s">
        <v>269</v>
      </c>
      <c r="G192" s="231"/>
      <c r="H192" s="234">
        <v>-3.7120000000000002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187</v>
      </c>
      <c r="AU192" s="240" t="s">
        <v>185</v>
      </c>
      <c r="AV192" s="14" t="s">
        <v>185</v>
      </c>
      <c r="AW192" s="14" t="s">
        <v>36</v>
      </c>
      <c r="AX192" s="14" t="s">
        <v>80</v>
      </c>
      <c r="AY192" s="240" t="s">
        <v>177</v>
      </c>
    </row>
    <row r="193" spans="1:65" s="13" customFormat="1" ht="10.199999999999999">
      <c r="B193" s="219"/>
      <c r="C193" s="220"/>
      <c r="D193" s="221" t="s">
        <v>187</v>
      </c>
      <c r="E193" s="222" t="s">
        <v>1</v>
      </c>
      <c r="F193" s="223" t="s">
        <v>270</v>
      </c>
      <c r="G193" s="220"/>
      <c r="H193" s="222" t="s">
        <v>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187</v>
      </c>
      <c r="AU193" s="229" t="s">
        <v>185</v>
      </c>
      <c r="AV193" s="13" t="s">
        <v>88</v>
      </c>
      <c r="AW193" s="13" t="s">
        <v>36</v>
      </c>
      <c r="AX193" s="13" t="s">
        <v>80</v>
      </c>
      <c r="AY193" s="229" t="s">
        <v>177</v>
      </c>
    </row>
    <row r="194" spans="1:65" s="14" customFormat="1" ht="10.199999999999999">
      <c r="B194" s="230"/>
      <c r="C194" s="231"/>
      <c r="D194" s="221" t="s">
        <v>187</v>
      </c>
      <c r="E194" s="232" t="s">
        <v>1</v>
      </c>
      <c r="F194" s="233" t="s">
        <v>271</v>
      </c>
      <c r="G194" s="231"/>
      <c r="H194" s="234">
        <v>3.0859999999999999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187</v>
      </c>
      <c r="AU194" s="240" t="s">
        <v>185</v>
      </c>
      <c r="AV194" s="14" t="s">
        <v>185</v>
      </c>
      <c r="AW194" s="14" t="s">
        <v>36</v>
      </c>
      <c r="AX194" s="14" t="s">
        <v>80</v>
      </c>
      <c r="AY194" s="240" t="s">
        <v>177</v>
      </c>
    </row>
    <row r="195" spans="1:65" s="13" customFormat="1" ht="10.199999999999999">
      <c r="B195" s="219"/>
      <c r="C195" s="220"/>
      <c r="D195" s="221" t="s">
        <v>187</v>
      </c>
      <c r="E195" s="222" t="s">
        <v>1</v>
      </c>
      <c r="F195" s="223" t="s">
        <v>272</v>
      </c>
      <c r="G195" s="220"/>
      <c r="H195" s="222" t="s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187</v>
      </c>
      <c r="AU195" s="229" t="s">
        <v>185</v>
      </c>
      <c r="AV195" s="13" t="s">
        <v>88</v>
      </c>
      <c r="AW195" s="13" t="s">
        <v>36</v>
      </c>
      <c r="AX195" s="13" t="s">
        <v>80</v>
      </c>
      <c r="AY195" s="229" t="s">
        <v>177</v>
      </c>
    </row>
    <row r="196" spans="1:65" s="14" customFormat="1" ht="20.399999999999999">
      <c r="B196" s="230"/>
      <c r="C196" s="231"/>
      <c r="D196" s="221" t="s">
        <v>187</v>
      </c>
      <c r="E196" s="232" t="s">
        <v>1</v>
      </c>
      <c r="F196" s="233" t="s">
        <v>273</v>
      </c>
      <c r="G196" s="231"/>
      <c r="H196" s="234">
        <v>35.649000000000001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187</v>
      </c>
      <c r="AU196" s="240" t="s">
        <v>185</v>
      </c>
      <c r="AV196" s="14" t="s">
        <v>185</v>
      </c>
      <c r="AW196" s="14" t="s">
        <v>36</v>
      </c>
      <c r="AX196" s="14" t="s">
        <v>80</v>
      </c>
      <c r="AY196" s="240" t="s">
        <v>177</v>
      </c>
    </row>
    <row r="197" spans="1:65" s="14" customFormat="1" ht="10.199999999999999">
      <c r="B197" s="230"/>
      <c r="C197" s="231"/>
      <c r="D197" s="221" t="s">
        <v>187</v>
      </c>
      <c r="E197" s="232" t="s">
        <v>1</v>
      </c>
      <c r="F197" s="233" t="s">
        <v>274</v>
      </c>
      <c r="G197" s="231"/>
      <c r="H197" s="234">
        <v>-5.52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187</v>
      </c>
      <c r="AU197" s="240" t="s">
        <v>185</v>
      </c>
      <c r="AV197" s="14" t="s">
        <v>185</v>
      </c>
      <c r="AW197" s="14" t="s">
        <v>36</v>
      </c>
      <c r="AX197" s="14" t="s">
        <v>80</v>
      </c>
      <c r="AY197" s="240" t="s">
        <v>177</v>
      </c>
    </row>
    <row r="198" spans="1:65" s="15" customFormat="1" ht="10.199999999999999">
      <c r="B198" s="241"/>
      <c r="C198" s="242"/>
      <c r="D198" s="221" t="s">
        <v>187</v>
      </c>
      <c r="E198" s="243" t="s">
        <v>1</v>
      </c>
      <c r="F198" s="244" t="s">
        <v>217</v>
      </c>
      <c r="G198" s="242"/>
      <c r="H198" s="245">
        <v>48.143999999999998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187</v>
      </c>
      <c r="AU198" s="251" t="s">
        <v>185</v>
      </c>
      <c r="AV198" s="15" t="s">
        <v>184</v>
      </c>
      <c r="AW198" s="15" t="s">
        <v>36</v>
      </c>
      <c r="AX198" s="15" t="s">
        <v>88</v>
      </c>
      <c r="AY198" s="251" t="s">
        <v>177</v>
      </c>
    </row>
    <row r="199" spans="1:65" s="2" customFormat="1" ht="16.5" customHeight="1">
      <c r="A199" s="35"/>
      <c r="B199" s="36"/>
      <c r="C199" s="205" t="s">
        <v>275</v>
      </c>
      <c r="D199" s="205" t="s">
        <v>180</v>
      </c>
      <c r="E199" s="206" t="s">
        <v>276</v>
      </c>
      <c r="F199" s="207" t="s">
        <v>277</v>
      </c>
      <c r="G199" s="208" t="s">
        <v>210</v>
      </c>
      <c r="H199" s="209">
        <v>7.1550000000000002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46</v>
      </c>
      <c r="O199" s="72"/>
      <c r="P199" s="215">
        <f>O199*H199</f>
        <v>0</v>
      </c>
      <c r="Q199" s="215">
        <v>0.04</v>
      </c>
      <c r="R199" s="215">
        <f>Q199*H199</f>
        <v>0.28620000000000001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184</v>
      </c>
      <c r="AT199" s="217" t="s">
        <v>180</v>
      </c>
      <c r="AU199" s="217" t="s">
        <v>185</v>
      </c>
      <c r="AY199" s="18" t="s">
        <v>177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185</v>
      </c>
      <c r="BK199" s="218">
        <f>ROUND(I199*H199,2)</f>
        <v>0</v>
      </c>
      <c r="BL199" s="18" t="s">
        <v>184</v>
      </c>
      <c r="BM199" s="217" t="s">
        <v>278</v>
      </c>
    </row>
    <row r="200" spans="1:65" s="14" customFormat="1" ht="10.199999999999999">
      <c r="B200" s="230"/>
      <c r="C200" s="231"/>
      <c r="D200" s="221" t="s">
        <v>187</v>
      </c>
      <c r="E200" s="232" t="s">
        <v>1</v>
      </c>
      <c r="F200" s="233" t="s">
        <v>279</v>
      </c>
      <c r="G200" s="231"/>
      <c r="H200" s="234">
        <v>5.04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187</v>
      </c>
      <c r="AU200" s="240" t="s">
        <v>185</v>
      </c>
      <c r="AV200" s="14" t="s">
        <v>185</v>
      </c>
      <c r="AW200" s="14" t="s">
        <v>36</v>
      </c>
      <c r="AX200" s="14" t="s">
        <v>80</v>
      </c>
      <c r="AY200" s="240" t="s">
        <v>177</v>
      </c>
    </row>
    <row r="201" spans="1:65" s="14" customFormat="1" ht="10.199999999999999">
      <c r="B201" s="230"/>
      <c r="C201" s="231"/>
      <c r="D201" s="221" t="s">
        <v>187</v>
      </c>
      <c r="E201" s="232" t="s">
        <v>1</v>
      </c>
      <c r="F201" s="233" t="s">
        <v>280</v>
      </c>
      <c r="G201" s="231"/>
      <c r="H201" s="234">
        <v>2.1150000000000002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187</v>
      </c>
      <c r="AU201" s="240" t="s">
        <v>185</v>
      </c>
      <c r="AV201" s="14" t="s">
        <v>185</v>
      </c>
      <c r="AW201" s="14" t="s">
        <v>36</v>
      </c>
      <c r="AX201" s="14" t="s">
        <v>80</v>
      </c>
      <c r="AY201" s="240" t="s">
        <v>177</v>
      </c>
    </row>
    <row r="202" spans="1:65" s="15" customFormat="1" ht="10.199999999999999">
      <c r="B202" s="241"/>
      <c r="C202" s="242"/>
      <c r="D202" s="221" t="s">
        <v>187</v>
      </c>
      <c r="E202" s="243" t="s">
        <v>1</v>
      </c>
      <c r="F202" s="244" t="s">
        <v>217</v>
      </c>
      <c r="G202" s="242"/>
      <c r="H202" s="245">
        <v>7.1550000000000002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187</v>
      </c>
      <c r="AU202" s="251" t="s">
        <v>185</v>
      </c>
      <c r="AV202" s="15" t="s">
        <v>184</v>
      </c>
      <c r="AW202" s="15" t="s">
        <v>36</v>
      </c>
      <c r="AX202" s="15" t="s">
        <v>88</v>
      </c>
      <c r="AY202" s="251" t="s">
        <v>177</v>
      </c>
    </row>
    <row r="203" spans="1:65" s="2" customFormat="1" ht="21.75" customHeight="1">
      <c r="A203" s="35"/>
      <c r="B203" s="36"/>
      <c r="C203" s="205" t="s">
        <v>281</v>
      </c>
      <c r="D203" s="205" t="s">
        <v>180</v>
      </c>
      <c r="E203" s="206" t="s">
        <v>282</v>
      </c>
      <c r="F203" s="207" t="s">
        <v>283</v>
      </c>
      <c r="G203" s="208" t="s">
        <v>210</v>
      </c>
      <c r="H203" s="209">
        <v>51.381999999999998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46</v>
      </c>
      <c r="O203" s="72"/>
      <c r="P203" s="215">
        <f>O203*H203</f>
        <v>0</v>
      </c>
      <c r="Q203" s="215">
        <v>4.8900000000000002E-3</v>
      </c>
      <c r="R203" s="215">
        <f>Q203*H203</f>
        <v>0.25125797999999999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184</v>
      </c>
      <c r="AT203" s="217" t="s">
        <v>180</v>
      </c>
      <c r="AU203" s="217" t="s">
        <v>185</v>
      </c>
      <c r="AY203" s="18" t="s">
        <v>177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185</v>
      </c>
      <c r="BK203" s="218">
        <f>ROUND(I203*H203,2)</f>
        <v>0</v>
      </c>
      <c r="BL203" s="18" t="s">
        <v>184</v>
      </c>
      <c r="BM203" s="217" t="s">
        <v>284</v>
      </c>
    </row>
    <row r="204" spans="1:65" s="13" customFormat="1" ht="10.199999999999999">
      <c r="B204" s="219"/>
      <c r="C204" s="220"/>
      <c r="D204" s="221" t="s">
        <v>187</v>
      </c>
      <c r="E204" s="222" t="s">
        <v>1</v>
      </c>
      <c r="F204" s="223" t="s">
        <v>212</v>
      </c>
      <c r="G204" s="220"/>
      <c r="H204" s="222" t="s">
        <v>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187</v>
      </c>
      <c r="AU204" s="229" t="s">
        <v>185</v>
      </c>
      <c r="AV204" s="13" t="s">
        <v>88</v>
      </c>
      <c r="AW204" s="13" t="s">
        <v>36</v>
      </c>
      <c r="AX204" s="13" t="s">
        <v>80</v>
      </c>
      <c r="AY204" s="229" t="s">
        <v>177</v>
      </c>
    </row>
    <row r="205" spans="1:65" s="14" customFormat="1" ht="10.199999999999999">
      <c r="B205" s="230"/>
      <c r="C205" s="231"/>
      <c r="D205" s="221" t="s">
        <v>187</v>
      </c>
      <c r="E205" s="232" t="s">
        <v>1</v>
      </c>
      <c r="F205" s="233" t="s">
        <v>213</v>
      </c>
      <c r="G205" s="231"/>
      <c r="H205" s="234">
        <v>4.3609999999999998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187</v>
      </c>
      <c r="AU205" s="240" t="s">
        <v>185</v>
      </c>
      <c r="AV205" s="14" t="s">
        <v>185</v>
      </c>
      <c r="AW205" s="14" t="s">
        <v>36</v>
      </c>
      <c r="AX205" s="14" t="s">
        <v>80</v>
      </c>
      <c r="AY205" s="240" t="s">
        <v>177</v>
      </c>
    </row>
    <row r="206" spans="1:65" s="14" customFormat="1" ht="10.199999999999999">
      <c r="B206" s="230"/>
      <c r="C206" s="231"/>
      <c r="D206" s="221" t="s">
        <v>187</v>
      </c>
      <c r="E206" s="232" t="s">
        <v>1</v>
      </c>
      <c r="F206" s="233" t="s">
        <v>285</v>
      </c>
      <c r="G206" s="231"/>
      <c r="H206" s="234">
        <v>1.3009999999999999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187</v>
      </c>
      <c r="AU206" s="240" t="s">
        <v>185</v>
      </c>
      <c r="AV206" s="14" t="s">
        <v>185</v>
      </c>
      <c r="AW206" s="14" t="s">
        <v>36</v>
      </c>
      <c r="AX206" s="14" t="s">
        <v>80</v>
      </c>
      <c r="AY206" s="240" t="s">
        <v>177</v>
      </c>
    </row>
    <row r="207" spans="1:65" s="13" customFormat="1" ht="10.199999999999999">
      <c r="B207" s="219"/>
      <c r="C207" s="220"/>
      <c r="D207" s="221" t="s">
        <v>187</v>
      </c>
      <c r="E207" s="222" t="s">
        <v>1</v>
      </c>
      <c r="F207" s="223" t="s">
        <v>215</v>
      </c>
      <c r="G207" s="220"/>
      <c r="H207" s="222" t="s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187</v>
      </c>
      <c r="AU207" s="229" t="s">
        <v>185</v>
      </c>
      <c r="AV207" s="13" t="s">
        <v>88</v>
      </c>
      <c r="AW207" s="13" t="s">
        <v>36</v>
      </c>
      <c r="AX207" s="13" t="s">
        <v>80</v>
      </c>
      <c r="AY207" s="229" t="s">
        <v>177</v>
      </c>
    </row>
    <row r="208" spans="1:65" s="14" customFormat="1" ht="10.199999999999999">
      <c r="B208" s="230"/>
      <c r="C208" s="231"/>
      <c r="D208" s="221" t="s">
        <v>187</v>
      </c>
      <c r="E208" s="232" t="s">
        <v>1</v>
      </c>
      <c r="F208" s="233" t="s">
        <v>286</v>
      </c>
      <c r="G208" s="231"/>
      <c r="H208" s="234">
        <v>3.448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187</v>
      </c>
      <c r="AU208" s="240" t="s">
        <v>185</v>
      </c>
      <c r="AV208" s="14" t="s">
        <v>185</v>
      </c>
      <c r="AW208" s="14" t="s">
        <v>36</v>
      </c>
      <c r="AX208" s="14" t="s">
        <v>80</v>
      </c>
      <c r="AY208" s="240" t="s">
        <v>177</v>
      </c>
    </row>
    <row r="209" spans="1:65" s="16" customFormat="1" ht="10.199999999999999">
      <c r="B209" s="252"/>
      <c r="C209" s="253"/>
      <c r="D209" s="221" t="s">
        <v>187</v>
      </c>
      <c r="E209" s="254" t="s">
        <v>1</v>
      </c>
      <c r="F209" s="255" t="s">
        <v>287</v>
      </c>
      <c r="G209" s="253"/>
      <c r="H209" s="256">
        <v>9.11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187</v>
      </c>
      <c r="AU209" s="262" t="s">
        <v>185</v>
      </c>
      <c r="AV209" s="16" t="s">
        <v>178</v>
      </c>
      <c r="AW209" s="16" t="s">
        <v>36</v>
      </c>
      <c r="AX209" s="16" t="s">
        <v>80</v>
      </c>
      <c r="AY209" s="262" t="s">
        <v>177</v>
      </c>
    </row>
    <row r="210" spans="1:65" s="13" customFormat="1" ht="10.199999999999999">
      <c r="B210" s="219"/>
      <c r="C210" s="220"/>
      <c r="D210" s="221" t="s">
        <v>187</v>
      </c>
      <c r="E210" s="222" t="s">
        <v>1</v>
      </c>
      <c r="F210" s="223" t="s">
        <v>222</v>
      </c>
      <c r="G210" s="220"/>
      <c r="H210" s="222" t="s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187</v>
      </c>
      <c r="AU210" s="229" t="s">
        <v>185</v>
      </c>
      <c r="AV210" s="13" t="s">
        <v>88</v>
      </c>
      <c r="AW210" s="13" t="s">
        <v>36</v>
      </c>
      <c r="AX210" s="13" t="s">
        <v>80</v>
      </c>
      <c r="AY210" s="229" t="s">
        <v>177</v>
      </c>
    </row>
    <row r="211" spans="1:65" s="14" customFormat="1" ht="10.199999999999999">
      <c r="B211" s="230"/>
      <c r="C211" s="231"/>
      <c r="D211" s="221" t="s">
        <v>187</v>
      </c>
      <c r="E211" s="232" t="s">
        <v>1</v>
      </c>
      <c r="F211" s="233" t="s">
        <v>288</v>
      </c>
      <c r="G211" s="231"/>
      <c r="H211" s="234">
        <v>34.578000000000003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187</v>
      </c>
      <c r="AU211" s="240" t="s">
        <v>185</v>
      </c>
      <c r="AV211" s="14" t="s">
        <v>185</v>
      </c>
      <c r="AW211" s="14" t="s">
        <v>36</v>
      </c>
      <c r="AX211" s="14" t="s">
        <v>80</v>
      </c>
      <c r="AY211" s="240" t="s">
        <v>177</v>
      </c>
    </row>
    <row r="212" spans="1:65" s="13" customFormat="1" ht="10.199999999999999">
      <c r="B212" s="219"/>
      <c r="C212" s="220"/>
      <c r="D212" s="221" t="s">
        <v>187</v>
      </c>
      <c r="E212" s="222" t="s">
        <v>1</v>
      </c>
      <c r="F212" s="223" t="s">
        <v>224</v>
      </c>
      <c r="G212" s="220"/>
      <c r="H212" s="222" t="s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187</v>
      </c>
      <c r="AU212" s="229" t="s">
        <v>185</v>
      </c>
      <c r="AV212" s="13" t="s">
        <v>88</v>
      </c>
      <c r="AW212" s="13" t="s">
        <v>36</v>
      </c>
      <c r="AX212" s="13" t="s">
        <v>80</v>
      </c>
      <c r="AY212" s="229" t="s">
        <v>177</v>
      </c>
    </row>
    <row r="213" spans="1:65" s="14" customFormat="1" ht="10.199999999999999">
      <c r="B213" s="230"/>
      <c r="C213" s="231"/>
      <c r="D213" s="221" t="s">
        <v>187</v>
      </c>
      <c r="E213" s="232" t="s">
        <v>1</v>
      </c>
      <c r="F213" s="233" t="s">
        <v>289</v>
      </c>
      <c r="G213" s="231"/>
      <c r="H213" s="234">
        <v>-14.074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187</v>
      </c>
      <c r="AU213" s="240" t="s">
        <v>185</v>
      </c>
      <c r="AV213" s="14" t="s">
        <v>185</v>
      </c>
      <c r="AW213" s="14" t="s">
        <v>36</v>
      </c>
      <c r="AX213" s="14" t="s">
        <v>80</v>
      </c>
      <c r="AY213" s="240" t="s">
        <v>177</v>
      </c>
    </row>
    <row r="214" spans="1:65" s="16" customFormat="1" ht="10.199999999999999">
      <c r="B214" s="252"/>
      <c r="C214" s="253"/>
      <c r="D214" s="221" t="s">
        <v>187</v>
      </c>
      <c r="E214" s="254" t="s">
        <v>1</v>
      </c>
      <c r="F214" s="255" t="s">
        <v>287</v>
      </c>
      <c r="G214" s="253"/>
      <c r="H214" s="256">
        <v>20.504000000000001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187</v>
      </c>
      <c r="AU214" s="262" t="s">
        <v>185</v>
      </c>
      <c r="AV214" s="16" t="s">
        <v>178</v>
      </c>
      <c r="AW214" s="16" t="s">
        <v>36</v>
      </c>
      <c r="AX214" s="16" t="s">
        <v>80</v>
      </c>
      <c r="AY214" s="262" t="s">
        <v>177</v>
      </c>
    </row>
    <row r="215" spans="1:65" s="13" customFormat="1" ht="10.199999999999999">
      <c r="B215" s="219"/>
      <c r="C215" s="220"/>
      <c r="D215" s="221" t="s">
        <v>187</v>
      </c>
      <c r="E215" s="222" t="s">
        <v>1</v>
      </c>
      <c r="F215" s="223" t="s">
        <v>230</v>
      </c>
      <c r="G215" s="220"/>
      <c r="H215" s="222" t="s">
        <v>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187</v>
      </c>
      <c r="AU215" s="229" t="s">
        <v>185</v>
      </c>
      <c r="AV215" s="13" t="s">
        <v>88</v>
      </c>
      <c r="AW215" s="13" t="s">
        <v>36</v>
      </c>
      <c r="AX215" s="13" t="s">
        <v>80</v>
      </c>
      <c r="AY215" s="229" t="s">
        <v>177</v>
      </c>
    </row>
    <row r="216" spans="1:65" s="14" customFormat="1" ht="10.199999999999999">
      <c r="B216" s="230"/>
      <c r="C216" s="231"/>
      <c r="D216" s="221" t="s">
        <v>187</v>
      </c>
      <c r="E216" s="232" t="s">
        <v>1</v>
      </c>
      <c r="F216" s="233" t="s">
        <v>290</v>
      </c>
      <c r="G216" s="231"/>
      <c r="H216" s="234">
        <v>31.608000000000001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187</v>
      </c>
      <c r="AU216" s="240" t="s">
        <v>185</v>
      </c>
      <c r="AV216" s="14" t="s">
        <v>185</v>
      </c>
      <c r="AW216" s="14" t="s">
        <v>36</v>
      </c>
      <c r="AX216" s="14" t="s">
        <v>80</v>
      </c>
      <c r="AY216" s="240" t="s">
        <v>177</v>
      </c>
    </row>
    <row r="217" spans="1:65" s="14" customFormat="1" ht="10.199999999999999">
      <c r="B217" s="230"/>
      <c r="C217" s="231"/>
      <c r="D217" s="221" t="s">
        <v>187</v>
      </c>
      <c r="E217" s="232" t="s">
        <v>1</v>
      </c>
      <c r="F217" s="233" t="s">
        <v>291</v>
      </c>
      <c r="G217" s="231"/>
      <c r="H217" s="234">
        <v>-9.84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187</v>
      </c>
      <c r="AU217" s="240" t="s">
        <v>185</v>
      </c>
      <c r="AV217" s="14" t="s">
        <v>185</v>
      </c>
      <c r="AW217" s="14" t="s">
        <v>36</v>
      </c>
      <c r="AX217" s="14" t="s">
        <v>80</v>
      </c>
      <c r="AY217" s="240" t="s">
        <v>177</v>
      </c>
    </row>
    <row r="218" spans="1:65" s="16" customFormat="1" ht="10.199999999999999">
      <c r="B218" s="252"/>
      <c r="C218" s="253"/>
      <c r="D218" s="221" t="s">
        <v>187</v>
      </c>
      <c r="E218" s="254" t="s">
        <v>1</v>
      </c>
      <c r="F218" s="255" t="s">
        <v>287</v>
      </c>
      <c r="G218" s="253"/>
      <c r="H218" s="256">
        <v>21.768000000000001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187</v>
      </c>
      <c r="AU218" s="262" t="s">
        <v>185</v>
      </c>
      <c r="AV218" s="16" t="s">
        <v>178</v>
      </c>
      <c r="AW218" s="16" t="s">
        <v>36</v>
      </c>
      <c r="AX218" s="16" t="s">
        <v>80</v>
      </c>
      <c r="AY218" s="262" t="s">
        <v>177</v>
      </c>
    </row>
    <row r="219" spans="1:65" s="15" customFormat="1" ht="10.199999999999999">
      <c r="B219" s="241"/>
      <c r="C219" s="242"/>
      <c r="D219" s="221" t="s">
        <v>187</v>
      </c>
      <c r="E219" s="243" t="s">
        <v>1</v>
      </c>
      <c r="F219" s="244" t="s">
        <v>217</v>
      </c>
      <c r="G219" s="242"/>
      <c r="H219" s="245">
        <v>51.381999999999998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187</v>
      </c>
      <c r="AU219" s="251" t="s">
        <v>185</v>
      </c>
      <c r="AV219" s="15" t="s">
        <v>184</v>
      </c>
      <c r="AW219" s="15" t="s">
        <v>36</v>
      </c>
      <c r="AX219" s="15" t="s">
        <v>88</v>
      </c>
      <c r="AY219" s="251" t="s">
        <v>177</v>
      </c>
    </row>
    <row r="220" spans="1:65" s="2" customFormat="1" ht="21.75" customHeight="1">
      <c r="A220" s="35"/>
      <c r="B220" s="36"/>
      <c r="C220" s="205" t="s">
        <v>292</v>
      </c>
      <c r="D220" s="205" t="s">
        <v>180</v>
      </c>
      <c r="E220" s="206" t="s">
        <v>293</v>
      </c>
      <c r="F220" s="207" t="s">
        <v>294</v>
      </c>
      <c r="G220" s="208" t="s">
        <v>210</v>
      </c>
      <c r="H220" s="209">
        <v>81.536000000000001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46</v>
      </c>
      <c r="O220" s="72"/>
      <c r="P220" s="215">
        <f>O220*H220</f>
        <v>0</v>
      </c>
      <c r="Q220" s="215">
        <v>3.0000000000000001E-3</v>
      </c>
      <c r="R220" s="215">
        <f>Q220*H220</f>
        <v>0.24460800000000002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184</v>
      </c>
      <c r="AT220" s="217" t="s">
        <v>180</v>
      </c>
      <c r="AU220" s="217" t="s">
        <v>185</v>
      </c>
      <c r="AY220" s="18" t="s">
        <v>177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185</v>
      </c>
      <c r="BK220" s="218">
        <f>ROUND(I220*H220,2)</f>
        <v>0</v>
      </c>
      <c r="BL220" s="18" t="s">
        <v>184</v>
      </c>
      <c r="BM220" s="217" t="s">
        <v>295</v>
      </c>
    </row>
    <row r="221" spans="1:65" s="13" customFormat="1" ht="10.199999999999999">
      <c r="B221" s="219"/>
      <c r="C221" s="220"/>
      <c r="D221" s="221" t="s">
        <v>187</v>
      </c>
      <c r="E221" s="222" t="s">
        <v>1</v>
      </c>
      <c r="F221" s="223" t="s">
        <v>296</v>
      </c>
      <c r="G221" s="220"/>
      <c r="H221" s="222" t="s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187</v>
      </c>
      <c r="AU221" s="229" t="s">
        <v>185</v>
      </c>
      <c r="AV221" s="13" t="s">
        <v>88</v>
      </c>
      <c r="AW221" s="13" t="s">
        <v>36</v>
      </c>
      <c r="AX221" s="13" t="s">
        <v>80</v>
      </c>
      <c r="AY221" s="229" t="s">
        <v>177</v>
      </c>
    </row>
    <row r="222" spans="1:65" s="14" customFormat="1" ht="10.199999999999999">
      <c r="B222" s="230"/>
      <c r="C222" s="231"/>
      <c r="D222" s="221" t="s">
        <v>187</v>
      </c>
      <c r="E222" s="232" t="s">
        <v>1</v>
      </c>
      <c r="F222" s="233" t="s">
        <v>297</v>
      </c>
      <c r="G222" s="231"/>
      <c r="H222" s="234">
        <v>48.143999999999998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187</v>
      </c>
      <c r="AU222" s="240" t="s">
        <v>185</v>
      </c>
      <c r="AV222" s="14" t="s">
        <v>185</v>
      </c>
      <c r="AW222" s="14" t="s">
        <v>36</v>
      </c>
      <c r="AX222" s="14" t="s">
        <v>80</v>
      </c>
      <c r="AY222" s="240" t="s">
        <v>177</v>
      </c>
    </row>
    <row r="223" spans="1:65" s="13" customFormat="1" ht="10.199999999999999">
      <c r="B223" s="219"/>
      <c r="C223" s="220"/>
      <c r="D223" s="221" t="s">
        <v>187</v>
      </c>
      <c r="E223" s="222" t="s">
        <v>1</v>
      </c>
      <c r="F223" s="223" t="s">
        <v>298</v>
      </c>
      <c r="G223" s="220"/>
      <c r="H223" s="222" t="s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187</v>
      </c>
      <c r="AU223" s="229" t="s">
        <v>185</v>
      </c>
      <c r="AV223" s="13" t="s">
        <v>88</v>
      </c>
      <c r="AW223" s="13" t="s">
        <v>36</v>
      </c>
      <c r="AX223" s="13" t="s">
        <v>80</v>
      </c>
      <c r="AY223" s="229" t="s">
        <v>177</v>
      </c>
    </row>
    <row r="224" spans="1:65" s="13" customFormat="1" ht="10.199999999999999">
      <c r="B224" s="219"/>
      <c r="C224" s="220"/>
      <c r="D224" s="221" t="s">
        <v>187</v>
      </c>
      <c r="E224" s="222" t="s">
        <v>1</v>
      </c>
      <c r="F224" s="223" t="s">
        <v>212</v>
      </c>
      <c r="G224" s="220"/>
      <c r="H224" s="222" t="s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187</v>
      </c>
      <c r="AU224" s="229" t="s">
        <v>185</v>
      </c>
      <c r="AV224" s="13" t="s">
        <v>88</v>
      </c>
      <c r="AW224" s="13" t="s">
        <v>36</v>
      </c>
      <c r="AX224" s="13" t="s">
        <v>80</v>
      </c>
      <c r="AY224" s="229" t="s">
        <v>177</v>
      </c>
    </row>
    <row r="225" spans="1:65" s="14" customFormat="1" ht="10.199999999999999">
      <c r="B225" s="230"/>
      <c r="C225" s="231"/>
      <c r="D225" s="221" t="s">
        <v>187</v>
      </c>
      <c r="E225" s="232" t="s">
        <v>1</v>
      </c>
      <c r="F225" s="233" t="s">
        <v>299</v>
      </c>
      <c r="G225" s="231"/>
      <c r="H225" s="234">
        <v>1.026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187</v>
      </c>
      <c r="AU225" s="240" t="s">
        <v>185</v>
      </c>
      <c r="AV225" s="14" t="s">
        <v>185</v>
      </c>
      <c r="AW225" s="14" t="s">
        <v>36</v>
      </c>
      <c r="AX225" s="14" t="s">
        <v>80</v>
      </c>
      <c r="AY225" s="240" t="s">
        <v>177</v>
      </c>
    </row>
    <row r="226" spans="1:65" s="14" customFormat="1" ht="10.199999999999999">
      <c r="B226" s="230"/>
      <c r="C226" s="231"/>
      <c r="D226" s="221" t="s">
        <v>187</v>
      </c>
      <c r="E226" s="232" t="s">
        <v>1</v>
      </c>
      <c r="F226" s="233" t="s">
        <v>285</v>
      </c>
      <c r="G226" s="231"/>
      <c r="H226" s="234">
        <v>1.3009999999999999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187</v>
      </c>
      <c r="AU226" s="240" t="s">
        <v>185</v>
      </c>
      <c r="AV226" s="14" t="s">
        <v>185</v>
      </c>
      <c r="AW226" s="14" t="s">
        <v>36</v>
      </c>
      <c r="AX226" s="14" t="s">
        <v>80</v>
      </c>
      <c r="AY226" s="240" t="s">
        <v>177</v>
      </c>
    </row>
    <row r="227" spans="1:65" s="13" customFormat="1" ht="10.199999999999999">
      <c r="B227" s="219"/>
      <c r="C227" s="220"/>
      <c r="D227" s="221" t="s">
        <v>187</v>
      </c>
      <c r="E227" s="222" t="s">
        <v>1</v>
      </c>
      <c r="F227" s="223" t="s">
        <v>215</v>
      </c>
      <c r="G227" s="220"/>
      <c r="H227" s="222" t="s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187</v>
      </c>
      <c r="AU227" s="229" t="s">
        <v>185</v>
      </c>
      <c r="AV227" s="13" t="s">
        <v>88</v>
      </c>
      <c r="AW227" s="13" t="s">
        <v>36</v>
      </c>
      <c r="AX227" s="13" t="s">
        <v>80</v>
      </c>
      <c r="AY227" s="229" t="s">
        <v>177</v>
      </c>
    </row>
    <row r="228" spans="1:65" s="14" customFormat="1" ht="10.199999999999999">
      <c r="B228" s="230"/>
      <c r="C228" s="231"/>
      <c r="D228" s="221" t="s">
        <v>187</v>
      </c>
      <c r="E228" s="232" t="s">
        <v>1</v>
      </c>
      <c r="F228" s="233" t="s">
        <v>300</v>
      </c>
      <c r="G228" s="231"/>
      <c r="H228" s="234">
        <v>1.266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187</v>
      </c>
      <c r="AU228" s="240" t="s">
        <v>185</v>
      </c>
      <c r="AV228" s="14" t="s">
        <v>185</v>
      </c>
      <c r="AW228" s="14" t="s">
        <v>36</v>
      </c>
      <c r="AX228" s="14" t="s">
        <v>80</v>
      </c>
      <c r="AY228" s="240" t="s">
        <v>177</v>
      </c>
    </row>
    <row r="229" spans="1:65" s="16" customFormat="1" ht="10.199999999999999">
      <c r="B229" s="252"/>
      <c r="C229" s="253"/>
      <c r="D229" s="221" t="s">
        <v>187</v>
      </c>
      <c r="E229" s="254" t="s">
        <v>1</v>
      </c>
      <c r="F229" s="255" t="s">
        <v>287</v>
      </c>
      <c r="G229" s="253"/>
      <c r="H229" s="256">
        <v>51.737000000000002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187</v>
      </c>
      <c r="AU229" s="262" t="s">
        <v>185</v>
      </c>
      <c r="AV229" s="16" t="s">
        <v>178</v>
      </c>
      <c r="AW229" s="16" t="s">
        <v>36</v>
      </c>
      <c r="AX229" s="16" t="s">
        <v>80</v>
      </c>
      <c r="AY229" s="262" t="s">
        <v>177</v>
      </c>
    </row>
    <row r="230" spans="1:65" s="13" customFormat="1" ht="10.199999999999999">
      <c r="B230" s="219"/>
      <c r="C230" s="220"/>
      <c r="D230" s="221" t="s">
        <v>187</v>
      </c>
      <c r="E230" s="222" t="s">
        <v>1</v>
      </c>
      <c r="F230" s="223" t="s">
        <v>222</v>
      </c>
      <c r="G230" s="220"/>
      <c r="H230" s="222" t="s">
        <v>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187</v>
      </c>
      <c r="AU230" s="229" t="s">
        <v>185</v>
      </c>
      <c r="AV230" s="13" t="s">
        <v>88</v>
      </c>
      <c r="AW230" s="13" t="s">
        <v>36</v>
      </c>
      <c r="AX230" s="13" t="s">
        <v>80</v>
      </c>
      <c r="AY230" s="229" t="s">
        <v>177</v>
      </c>
    </row>
    <row r="231" spans="1:65" s="14" customFormat="1" ht="10.199999999999999">
      <c r="B231" s="230"/>
      <c r="C231" s="231"/>
      <c r="D231" s="221" t="s">
        <v>187</v>
      </c>
      <c r="E231" s="232" t="s">
        <v>1</v>
      </c>
      <c r="F231" s="233" t="s">
        <v>301</v>
      </c>
      <c r="G231" s="231"/>
      <c r="H231" s="234">
        <v>23.21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187</v>
      </c>
      <c r="AU231" s="240" t="s">
        <v>185</v>
      </c>
      <c r="AV231" s="14" t="s">
        <v>185</v>
      </c>
      <c r="AW231" s="14" t="s">
        <v>36</v>
      </c>
      <c r="AX231" s="14" t="s">
        <v>80</v>
      </c>
      <c r="AY231" s="240" t="s">
        <v>177</v>
      </c>
    </row>
    <row r="232" spans="1:65" s="13" customFormat="1" ht="10.199999999999999">
      <c r="B232" s="219"/>
      <c r="C232" s="220"/>
      <c r="D232" s="221" t="s">
        <v>187</v>
      </c>
      <c r="E232" s="222" t="s">
        <v>1</v>
      </c>
      <c r="F232" s="223" t="s">
        <v>224</v>
      </c>
      <c r="G232" s="220"/>
      <c r="H232" s="222" t="s">
        <v>1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187</v>
      </c>
      <c r="AU232" s="229" t="s">
        <v>185</v>
      </c>
      <c r="AV232" s="13" t="s">
        <v>88</v>
      </c>
      <c r="AW232" s="13" t="s">
        <v>36</v>
      </c>
      <c r="AX232" s="13" t="s">
        <v>80</v>
      </c>
      <c r="AY232" s="229" t="s">
        <v>177</v>
      </c>
    </row>
    <row r="233" spans="1:65" s="14" customFormat="1" ht="10.199999999999999">
      <c r="B233" s="230"/>
      <c r="C233" s="231"/>
      <c r="D233" s="221" t="s">
        <v>187</v>
      </c>
      <c r="E233" s="232" t="s">
        <v>1</v>
      </c>
      <c r="F233" s="233" t="s">
        <v>302</v>
      </c>
      <c r="G233" s="231"/>
      <c r="H233" s="234">
        <v>-9.4969999999999999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187</v>
      </c>
      <c r="AU233" s="240" t="s">
        <v>185</v>
      </c>
      <c r="AV233" s="14" t="s">
        <v>185</v>
      </c>
      <c r="AW233" s="14" t="s">
        <v>36</v>
      </c>
      <c r="AX233" s="14" t="s">
        <v>80</v>
      </c>
      <c r="AY233" s="240" t="s">
        <v>177</v>
      </c>
    </row>
    <row r="234" spans="1:65" s="16" customFormat="1" ht="10.199999999999999">
      <c r="B234" s="252"/>
      <c r="C234" s="253"/>
      <c r="D234" s="221" t="s">
        <v>187</v>
      </c>
      <c r="E234" s="254" t="s">
        <v>1</v>
      </c>
      <c r="F234" s="255" t="s">
        <v>287</v>
      </c>
      <c r="G234" s="253"/>
      <c r="H234" s="256">
        <v>13.712999999999999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187</v>
      </c>
      <c r="AU234" s="262" t="s">
        <v>185</v>
      </c>
      <c r="AV234" s="16" t="s">
        <v>178</v>
      </c>
      <c r="AW234" s="16" t="s">
        <v>36</v>
      </c>
      <c r="AX234" s="16" t="s">
        <v>80</v>
      </c>
      <c r="AY234" s="262" t="s">
        <v>177</v>
      </c>
    </row>
    <row r="235" spans="1:65" s="13" customFormat="1" ht="10.199999999999999">
      <c r="B235" s="219"/>
      <c r="C235" s="220"/>
      <c r="D235" s="221" t="s">
        <v>187</v>
      </c>
      <c r="E235" s="222" t="s">
        <v>1</v>
      </c>
      <c r="F235" s="223" t="s">
        <v>230</v>
      </c>
      <c r="G235" s="220"/>
      <c r="H235" s="222" t="s">
        <v>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187</v>
      </c>
      <c r="AU235" s="229" t="s">
        <v>185</v>
      </c>
      <c r="AV235" s="13" t="s">
        <v>88</v>
      </c>
      <c r="AW235" s="13" t="s">
        <v>36</v>
      </c>
      <c r="AX235" s="13" t="s">
        <v>80</v>
      </c>
      <c r="AY235" s="229" t="s">
        <v>177</v>
      </c>
    </row>
    <row r="236" spans="1:65" s="14" customFormat="1" ht="10.199999999999999">
      <c r="B236" s="230"/>
      <c r="C236" s="231"/>
      <c r="D236" s="221" t="s">
        <v>187</v>
      </c>
      <c r="E236" s="232" t="s">
        <v>1</v>
      </c>
      <c r="F236" s="233" t="s">
        <v>303</v>
      </c>
      <c r="G236" s="231"/>
      <c r="H236" s="234">
        <v>25.925999999999998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187</v>
      </c>
      <c r="AU236" s="240" t="s">
        <v>185</v>
      </c>
      <c r="AV236" s="14" t="s">
        <v>185</v>
      </c>
      <c r="AW236" s="14" t="s">
        <v>36</v>
      </c>
      <c r="AX236" s="14" t="s">
        <v>80</v>
      </c>
      <c r="AY236" s="240" t="s">
        <v>177</v>
      </c>
    </row>
    <row r="237" spans="1:65" s="14" customFormat="1" ht="10.199999999999999">
      <c r="B237" s="230"/>
      <c r="C237" s="231"/>
      <c r="D237" s="221" t="s">
        <v>187</v>
      </c>
      <c r="E237" s="232" t="s">
        <v>1</v>
      </c>
      <c r="F237" s="233" t="s">
        <v>291</v>
      </c>
      <c r="G237" s="231"/>
      <c r="H237" s="234">
        <v>-9.84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187</v>
      </c>
      <c r="AU237" s="240" t="s">
        <v>185</v>
      </c>
      <c r="AV237" s="14" t="s">
        <v>185</v>
      </c>
      <c r="AW237" s="14" t="s">
        <v>36</v>
      </c>
      <c r="AX237" s="14" t="s">
        <v>80</v>
      </c>
      <c r="AY237" s="240" t="s">
        <v>177</v>
      </c>
    </row>
    <row r="238" spans="1:65" s="16" customFormat="1" ht="10.199999999999999">
      <c r="B238" s="252"/>
      <c r="C238" s="253"/>
      <c r="D238" s="221" t="s">
        <v>187</v>
      </c>
      <c r="E238" s="254" t="s">
        <v>1</v>
      </c>
      <c r="F238" s="255" t="s">
        <v>287</v>
      </c>
      <c r="G238" s="253"/>
      <c r="H238" s="256">
        <v>16.085999999999999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187</v>
      </c>
      <c r="AU238" s="262" t="s">
        <v>185</v>
      </c>
      <c r="AV238" s="16" t="s">
        <v>178</v>
      </c>
      <c r="AW238" s="16" t="s">
        <v>36</v>
      </c>
      <c r="AX238" s="16" t="s">
        <v>80</v>
      </c>
      <c r="AY238" s="262" t="s">
        <v>177</v>
      </c>
    </row>
    <row r="239" spans="1:65" s="15" customFormat="1" ht="10.199999999999999">
      <c r="B239" s="241"/>
      <c r="C239" s="242"/>
      <c r="D239" s="221" t="s">
        <v>187</v>
      </c>
      <c r="E239" s="243" t="s">
        <v>1</v>
      </c>
      <c r="F239" s="244" t="s">
        <v>217</v>
      </c>
      <c r="G239" s="242"/>
      <c r="H239" s="245">
        <v>81.536000000000001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187</v>
      </c>
      <c r="AU239" s="251" t="s">
        <v>185</v>
      </c>
      <c r="AV239" s="15" t="s">
        <v>184</v>
      </c>
      <c r="AW239" s="15" t="s">
        <v>36</v>
      </c>
      <c r="AX239" s="15" t="s">
        <v>88</v>
      </c>
      <c r="AY239" s="251" t="s">
        <v>177</v>
      </c>
    </row>
    <row r="240" spans="1:65" s="2" customFormat="1" ht="21.75" customHeight="1">
      <c r="A240" s="35"/>
      <c r="B240" s="36"/>
      <c r="C240" s="205" t="s">
        <v>304</v>
      </c>
      <c r="D240" s="205" t="s">
        <v>180</v>
      </c>
      <c r="E240" s="206" t="s">
        <v>305</v>
      </c>
      <c r="F240" s="207" t="s">
        <v>306</v>
      </c>
      <c r="G240" s="208" t="s">
        <v>192</v>
      </c>
      <c r="H240" s="209">
        <v>2</v>
      </c>
      <c r="I240" s="210"/>
      <c r="J240" s="211">
        <f>ROUND(I240*H240,2)</f>
        <v>0</v>
      </c>
      <c r="K240" s="212"/>
      <c r="L240" s="40"/>
      <c r="M240" s="213" t="s">
        <v>1</v>
      </c>
      <c r="N240" s="214" t="s">
        <v>46</v>
      </c>
      <c r="O240" s="72"/>
      <c r="P240" s="215">
        <f>O240*H240</f>
        <v>0</v>
      </c>
      <c r="Q240" s="215">
        <v>0.14699999999999999</v>
      </c>
      <c r="R240" s="215">
        <f>Q240*H240</f>
        <v>0.29399999999999998</v>
      </c>
      <c r="S240" s="215">
        <v>0</v>
      </c>
      <c r="T240" s="21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184</v>
      </c>
      <c r="AT240" s="217" t="s">
        <v>180</v>
      </c>
      <c r="AU240" s="217" t="s">
        <v>185</v>
      </c>
      <c r="AY240" s="18" t="s">
        <v>177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185</v>
      </c>
      <c r="BK240" s="218">
        <f>ROUND(I240*H240,2)</f>
        <v>0</v>
      </c>
      <c r="BL240" s="18" t="s">
        <v>184</v>
      </c>
      <c r="BM240" s="217" t="s">
        <v>307</v>
      </c>
    </row>
    <row r="241" spans="1:65" s="13" customFormat="1" ht="10.199999999999999">
      <c r="B241" s="219"/>
      <c r="C241" s="220"/>
      <c r="D241" s="221" t="s">
        <v>187</v>
      </c>
      <c r="E241" s="222" t="s">
        <v>1</v>
      </c>
      <c r="F241" s="223" t="s">
        <v>308</v>
      </c>
      <c r="G241" s="220"/>
      <c r="H241" s="222" t="s">
        <v>1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187</v>
      </c>
      <c r="AU241" s="229" t="s">
        <v>185</v>
      </c>
      <c r="AV241" s="13" t="s">
        <v>88</v>
      </c>
      <c r="AW241" s="13" t="s">
        <v>36</v>
      </c>
      <c r="AX241" s="13" t="s">
        <v>80</v>
      </c>
      <c r="AY241" s="229" t="s">
        <v>177</v>
      </c>
    </row>
    <row r="242" spans="1:65" s="14" customFormat="1" ht="10.199999999999999">
      <c r="B242" s="230"/>
      <c r="C242" s="231"/>
      <c r="D242" s="221" t="s">
        <v>187</v>
      </c>
      <c r="E242" s="232" t="s">
        <v>1</v>
      </c>
      <c r="F242" s="233" t="s">
        <v>309</v>
      </c>
      <c r="G242" s="231"/>
      <c r="H242" s="234">
        <v>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187</v>
      </c>
      <c r="AU242" s="240" t="s">
        <v>185</v>
      </c>
      <c r="AV242" s="14" t="s">
        <v>185</v>
      </c>
      <c r="AW242" s="14" t="s">
        <v>36</v>
      </c>
      <c r="AX242" s="14" t="s">
        <v>88</v>
      </c>
      <c r="AY242" s="240" t="s">
        <v>177</v>
      </c>
    </row>
    <row r="243" spans="1:65" s="2" customFormat="1" ht="21.75" customHeight="1">
      <c r="A243" s="35"/>
      <c r="B243" s="36"/>
      <c r="C243" s="205" t="s">
        <v>7</v>
      </c>
      <c r="D243" s="205" t="s">
        <v>180</v>
      </c>
      <c r="E243" s="206" t="s">
        <v>310</v>
      </c>
      <c r="F243" s="207" t="s">
        <v>311</v>
      </c>
      <c r="G243" s="208" t="s">
        <v>210</v>
      </c>
      <c r="H243" s="209">
        <v>48.143999999999998</v>
      </c>
      <c r="I243" s="210"/>
      <c r="J243" s="211">
        <f>ROUND(I243*H243,2)</f>
        <v>0</v>
      </c>
      <c r="K243" s="212"/>
      <c r="L243" s="40"/>
      <c r="M243" s="213" t="s">
        <v>1</v>
      </c>
      <c r="N243" s="214" t="s">
        <v>46</v>
      </c>
      <c r="O243" s="72"/>
      <c r="P243" s="215">
        <f>O243*H243</f>
        <v>0</v>
      </c>
      <c r="Q243" s="215">
        <v>5.1999999999999998E-3</v>
      </c>
      <c r="R243" s="215">
        <f>Q243*H243</f>
        <v>0.25034879999999998</v>
      </c>
      <c r="S243" s="215">
        <v>0</v>
      </c>
      <c r="T243" s="21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184</v>
      </c>
      <c r="AT243" s="217" t="s">
        <v>180</v>
      </c>
      <c r="AU243" s="217" t="s">
        <v>185</v>
      </c>
      <c r="AY243" s="18" t="s">
        <v>177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185</v>
      </c>
      <c r="BK243" s="218">
        <f>ROUND(I243*H243,2)</f>
        <v>0</v>
      </c>
      <c r="BL243" s="18" t="s">
        <v>184</v>
      </c>
      <c r="BM243" s="217" t="s">
        <v>312</v>
      </c>
    </row>
    <row r="244" spans="1:65" s="2" customFormat="1" ht="21.75" customHeight="1">
      <c r="A244" s="35"/>
      <c r="B244" s="36"/>
      <c r="C244" s="205" t="s">
        <v>313</v>
      </c>
      <c r="D244" s="205" t="s">
        <v>180</v>
      </c>
      <c r="E244" s="206" t="s">
        <v>314</v>
      </c>
      <c r="F244" s="207" t="s">
        <v>315</v>
      </c>
      <c r="G244" s="208" t="s">
        <v>203</v>
      </c>
      <c r="H244" s="209">
        <v>53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46</v>
      </c>
      <c r="O244" s="72"/>
      <c r="P244" s="215">
        <f>O244*H244</f>
        <v>0</v>
      </c>
      <c r="Q244" s="215">
        <v>1.5E-3</v>
      </c>
      <c r="R244" s="215">
        <f>Q244*H244</f>
        <v>7.9500000000000001E-2</v>
      </c>
      <c r="S244" s="215">
        <v>0</v>
      </c>
      <c r="T244" s="21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184</v>
      </c>
      <c r="AT244" s="217" t="s">
        <v>180</v>
      </c>
      <c r="AU244" s="217" t="s">
        <v>185</v>
      </c>
      <c r="AY244" s="18" t="s">
        <v>177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185</v>
      </c>
      <c r="BK244" s="218">
        <f>ROUND(I244*H244,2)</f>
        <v>0</v>
      </c>
      <c r="BL244" s="18" t="s">
        <v>184</v>
      </c>
      <c r="BM244" s="217" t="s">
        <v>316</v>
      </c>
    </row>
    <row r="245" spans="1:65" s="2" customFormat="1" ht="21.75" customHeight="1">
      <c r="A245" s="35"/>
      <c r="B245" s="36"/>
      <c r="C245" s="205" t="s">
        <v>317</v>
      </c>
      <c r="D245" s="205" t="s">
        <v>180</v>
      </c>
      <c r="E245" s="206" t="s">
        <v>318</v>
      </c>
      <c r="F245" s="207" t="s">
        <v>319</v>
      </c>
      <c r="G245" s="208" t="s">
        <v>210</v>
      </c>
      <c r="H245" s="209">
        <v>20.3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46</v>
      </c>
      <c r="O245" s="72"/>
      <c r="P245" s="215">
        <f>O245*H245</f>
        <v>0</v>
      </c>
      <c r="Q245" s="215">
        <v>0.105</v>
      </c>
      <c r="R245" s="215">
        <f>Q245*H245</f>
        <v>2.1315</v>
      </c>
      <c r="S245" s="215">
        <v>0</v>
      </c>
      <c r="T245" s="21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184</v>
      </c>
      <c r="AT245" s="217" t="s">
        <v>180</v>
      </c>
      <c r="AU245" s="217" t="s">
        <v>185</v>
      </c>
      <c r="AY245" s="18" t="s">
        <v>177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185</v>
      </c>
      <c r="BK245" s="218">
        <f>ROUND(I245*H245,2)</f>
        <v>0</v>
      </c>
      <c r="BL245" s="18" t="s">
        <v>184</v>
      </c>
      <c r="BM245" s="217" t="s">
        <v>320</v>
      </c>
    </row>
    <row r="246" spans="1:65" s="14" customFormat="1" ht="10.199999999999999">
      <c r="B246" s="230"/>
      <c r="C246" s="231"/>
      <c r="D246" s="221" t="s">
        <v>187</v>
      </c>
      <c r="E246" s="232" t="s">
        <v>1</v>
      </c>
      <c r="F246" s="233" t="s">
        <v>321</v>
      </c>
      <c r="G246" s="231"/>
      <c r="H246" s="234">
        <v>20.3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187</v>
      </c>
      <c r="AU246" s="240" t="s">
        <v>185</v>
      </c>
      <c r="AV246" s="14" t="s">
        <v>185</v>
      </c>
      <c r="AW246" s="14" t="s">
        <v>36</v>
      </c>
      <c r="AX246" s="14" t="s">
        <v>88</v>
      </c>
      <c r="AY246" s="240" t="s">
        <v>177</v>
      </c>
    </row>
    <row r="247" spans="1:65" s="2" customFormat="1" ht="16.5" customHeight="1">
      <c r="A247" s="35"/>
      <c r="B247" s="36"/>
      <c r="C247" s="205" t="s">
        <v>322</v>
      </c>
      <c r="D247" s="205" t="s">
        <v>180</v>
      </c>
      <c r="E247" s="206" t="s">
        <v>323</v>
      </c>
      <c r="F247" s="207" t="s">
        <v>324</v>
      </c>
      <c r="G247" s="208" t="s">
        <v>210</v>
      </c>
      <c r="H247" s="209">
        <v>20.3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46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184</v>
      </c>
      <c r="AT247" s="217" t="s">
        <v>180</v>
      </c>
      <c r="AU247" s="217" t="s">
        <v>185</v>
      </c>
      <c r="AY247" s="18" t="s">
        <v>177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185</v>
      </c>
      <c r="BK247" s="218">
        <f>ROUND(I247*H247,2)</f>
        <v>0</v>
      </c>
      <c r="BL247" s="18" t="s">
        <v>184</v>
      </c>
      <c r="BM247" s="217" t="s">
        <v>325</v>
      </c>
    </row>
    <row r="248" spans="1:65" s="2" customFormat="1" ht="16.5" customHeight="1">
      <c r="A248" s="35"/>
      <c r="B248" s="36"/>
      <c r="C248" s="205" t="s">
        <v>326</v>
      </c>
      <c r="D248" s="205" t="s">
        <v>180</v>
      </c>
      <c r="E248" s="206" t="s">
        <v>327</v>
      </c>
      <c r="F248" s="207" t="s">
        <v>328</v>
      </c>
      <c r="G248" s="208" t="s">
        <v>210</v>
      </c>
      <c r="H248" s="209">
        <v>20.3</v>
      </c>
      <c r="I248" s="210"/>
      <c r="J248" s="211">
        <f>ROUND(I248*H248,2)</f>
        <v>0</v>
      </c>
      <c r="K248" s="212"/>
      <c r="L248" s="40"/>
      <c r="M248" s="213" t="s">
        <v>1</v>
      </c>
      <c r="N248" s="214" t="s">
        <v>46</v>
      </c>
      <c r="O248" s="72"/>
      <c r="P248" s="215">
        <f>O248*H248</f>
        <v>0</v>
      </c>
      <c r="Q248" s="215">
        <v>5.6999999999999998E-4</v>
      </c>
      <c r="R248" s="215">
        <f>Q248*H248</f>
        <v>1.1571E-2</v>
      </c>
      <c r="S248" s="215">
        <v>0</v>
      </c>
      <c r="T248" s="21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184</v>
      </c>
      <c r="AT248" s="217" t="s">
        <v>180</v>
      </c>
      <c r="AU248" s="217" t="s">
        <v>185</v>
      </c>
      <c r="AY248" s="18" t="s">
        <v>177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185</v>
      </c>
      <c r="BK248" s="218">
        <f>ROUND(I248*H248,2)</f>
        <v>0</v>
      </c>
      <c r="BL248" s="18" t="s">
        <v>184</v>
      </c>
      <c r="BM248" s="217" t="s">
        <v>329</v>
      </c>
    </row>
    <row r="249" spans="1:65" s="2" customFormat="1" ht="33" customHeight="1">
      <c r="A249" s="35"/>
      <c r="B249" s="36"/>
      <c r="C249" s="205" t="s">
        <v>330</v>
      </c>
      <c r="D249" s="205" t="s">
        <v>180</v>
      </c>
      <c r="E249" s="206" t="s">
        <v>331</v>
      </c>
      <c r="F249" s="207" t="s">
        <v>332</v>
      </c>
      <c r="G249" s="208" t="s">
        <v>192</v>
      </c>
      <c r="H249" s="209">
        <v>1</v>
      </c>
      <c r="I249" s="210"/>
      <c r="J249" s="211">
        <f>ROUND(I249*H249,2)</f>
        <v>0</v>
      </c>
      <c r="K249" s="212"/>
      <c r="L249" s="40"/>
      <c r="M249" s="213" t="s">
        <v>1</v>
      </c>
      <c r="N249" s="214" t="s">
        <v>46</v>
      </c>
      <c r="O249" s="72"/>
      <c r="P249" s="215">
        <f>O249*H249</f>
        <v>0</v>
      </c>
      <c r="Q249" s="215">
        <v>0.44169999999999998</v>
      </c>
      <c r="R249" s="215">
        <f>Q249*H249</f>
        <v>0.44169999999999998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184</v>
      </c>
      <c r="AT249" s="217" t="s">
        <v>180</v>
      </c>
      <c r="AU249" s="217" t="s">
        <v>185</v>
      </c>
      <c r="AY249" s="18" t="s">
        <v>177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185</v>
      </c>
      <c r="BK249" s="218">
        <f>ROUND(I249*H249,2)</f>
        <v>0</v>
      </c>
      <c r="BL249" s="18" t="s">
        <v>184</v>
      </c>
      <c r="BM249" s="217" t="s">
        <v>333</v>
      </c>
    </row>
    <row r="250" spans="1:65" s="2" customFormat="1" ht="21.75" customHeight="1">
      <c r="A250" s="35"/>
      <c r="B250" s="36"/>
      <c r="C250" s="205" t="s">
        <v>334</v>
      </c>
      <c r="D250" s="205" t="s">
        <v>180</v>
      </c>
      <c r="E250" s="206" t="s">
        <v>335</v>
      </c>
      <c r="F250" s="207" t="s">
        <v>336</v>
      </c>
      <c r="G250" s="208" t="s">
        <v>192</v>
      </c>
      <c r="H250" s="209">
        <v>1</v>
      </c>
      <c r="I250" s="210"/>
      <c r="J250" s="211">
        <f>ROUND(I250*H250,2)</f>
        <v>0</v>
      </c>
      <c r="K250" s="212"/>
      <c r="L250" s="40"/>
      <c r="M250" s="213" t="s">
        <v>1</v>
      </c>
      <c r="N250" s="214" t="s">
        <v>46</v>
      </c>
      <c r="O250" s="72"/>
      <c r="P250" s="215">
        <f>O250*H250</f>
        <v>0</v>
      </c>
      <c r="Q250" s="215">
        <v>5.3620000000000001E-2</v>
      </c>
      <c r="R250" s="215">
        <f>Q250*H250</f>
        <v>5.3620000000000001E-2</v>
      </c>
      <c r="S250" s="215">
        <v>0</v>
      </c>
      <c r="T250" s="21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184</v>
      </c>
      <c r="AT250" s="217" t="s">
        <v>180</v>
      </c>
      <c r="AU250" s="217" t="s">
        <v>185</v>
      </c>
      <c r="AY250" s="18" t="s">
        <v>177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185</v>
      </c>
      <c r="BK250" s="218">
        <f>ROUND(I250*H250,2)</f>
        <v>0</v>
      </c>
      <c r="BL250" s="18" t="s">
        <v>184</v>
      </c>
      <c r="BM250" s="217" t="s">
        <v>337</v>
      </c>
    </row>
    <row r="251" spans="1:65" s="2" customFormat="1" ht="16.5" customHeight="1">
      <c r="A251" s="35"/>
      <c r="B251" s="36"/>
      <c r="C251" s="263" t="s">
        <v>338</v>
      </c>
      <c r="D251" s="263" t="s">
        <v>339</v>
      </c>
      <c r="E251" s="264" t="s">
        <v>340</v>
      </c>
      <c r="F251" s="265" t="s">
        <v>341</v>
      </c>
      <c r="G251" s="266" t="s">
        <v>192</v>
      </c>
      <c r="H251" s="267">
        <v>1</v>
      </c>
      <c r="I251" s="268"/>
      <c r="J251" s="269">
        <f>ROUND(I251*H251,2)</f>
        <v>0</v>
      </c>
      <c r="K251" s="270"/>
      <c r="L251" s="271"/>
      <c r="M251" s="272" t="s">
        <v>1</v>
      </c>
      <c r="N251" s="273" t="s">
        <v>46</v>
      </c>
      <c r="O251" s="72"/>
      <c r="P251" s="215">
        <f>O251*H251</f>
        <v>0</v>
      </c>
      <c r="Q251" s="215">
        <v>5.2999999999999999E-2</v>
      </c>
      <c r="R251" s="215">
        <f>Q251*H251</f>
        <v>5.2999999999999999E-2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226</v>
      </c>
      <c r="AT251" s="217" t="s">
        <v>339</v>
      </c>
      <c r="AU251" s="217" t="s">
        <v>185</v>
      </c>
      <c r="AY251" s="18" t="s">
        <v>177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185</v>
      </c>
      <c r="BK251" s="218">
        <f>ROUND(I251*H251,2)</f>
        <v>0</v>
      </c>
      <c r="BL251" s="18" t="s">
        <v>184</v>
      </c>
      <c r="BM251" s="217" t="s">
        <v>342</v>
      </c>
    </row>
    <row r="252" spans="1:65" s="12" customFormat="1" ht="22.8" customHeight="1">
      <c r="B252" s="189"/>
      <c r="C252" s="190"/>
      <c r="D252" s="191" t="s">
        <v>79</v>
      </c>
      <c r="E252" s="203" t="s">
        <v>233</v>
      </c>
      <c r="F252" s="203" t="s">
        <v>343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SUM(P253:P267)</f>
        <v>0</v>
      </c>
      <c r="Q252" s="197"/>
      <c r="R252" s="198">
        <f>SUM(R253:R267)</f>
        <v>1.7945000000000001E-3</v>
      </c>
      <c r="S252" s="197"/>
      <c r="T252" s="199">
        <f>SUM(T253:T267)</f>
        <v>4.8682950000000007</v>
      </c>
      <c r="AR252" s="200" t="s">
        <v>88</v>
      </c>
      <c r="AT252" s="201" t="s">
        <v>79</v>
      </c>
      <c r="AU252" s="201" t="s">
        <v>88</v>
      </c>
      <c r="AY252" s="200" t="s">
        <v>177</v>
      </c>
      <c r="BK252" s="202">
        <f>SUM(BK253:BK267)</f>
        <v>0</v>
      </c>
    </row>
    <row r="253" spans="1:65" s="2" customFormat="1" ht="21.75" customHeight="1">
      <c r="A253" s="35"/>
      <c r="B253" s="36"/>
      <c r="C253" s="205" t="s">
        <v>344</v>
      </c>
      <c r="D253" s="205" t="s">
        <v>180</v>
      </c>
      <c r="E253" s="206" t="s">
        <v>345</v>
      </c>
      <c r="F253" s="207" t="s">
        <v>346</v>
      </c>
      <c r="G253" s="208" t="s">
        <v>210</v>
      </c>
      <c r="H253" s="209">
        <v>40.799999999999997</v>
      </c>
      <c r="I253" s="210"/>
      <c r="J253" s="211">
        <f>ROUND(I253*H253,2)</f>
        <v>0</v>
      </c>
      <c r="K253" s="212"/>
      <c r="L253" s="40"/>
      <c r="M253" s="213" t="s">
        <v>1</v>
      </c>
      <c r="N253" s="214" t="s">
        <v>46</v>
      </c>
      <c r="O253" s="72"/>
      <c r="P253" s="215">
        <f>O253*H253</f>
        <v>0</v>
      </c>
      <c r="Q253" s="215">
        <v>4.0000000000000003E-5</v>
      </c>
      <c r="R253" s="215">
        <f>Q253*H253</f>
        <v>1.632E-3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184</v>
      </c>
      <c r="AT253" s="217" t="s">
        <v>180</v>
      </c>
      <c r="AU253" s="217" t="s">
        <v>185</v>
      </c>
      <c r="AY253" s="18" t="s">
        <v>177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185</v>
      </c>
      <c r="BK253" s="218">
        <f>ROUND(I253*H253,2)</f>
        <v>0</v>
      </c>
      <c r="BL253" s="18" t="s">
        <v>184</v>
      </c>
      <c r="BM253" s="217" t="s">
        <v>347</v>
      </c>
    </row>
    <row r="254" spans="1:65" s="14" customFormat="1" ht="10.199999999999999">
      <c r="B254" s="230"/>
      <c r="C254" s="231"/>
      <c r="D254" s="221" t="s">
        <v>187</v>
      </c>
      <c r="E254" s="232" t="s">
        <v>1</v>
      </c>
      <c r="F254" s="233" t="s">
        <v>348</v>
      </c>
      <c r="G254" s="231"/>
      <c r="H254" s="234">
        <v>40.799999999999997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187</v>
      </c>
      <c r="AU254" s="240" t="s">
        <v>185</v>
      </c>
      <c r="AV254" s="14" t="s">
        <v>185</v>
      </c>
      <c r="AW254" s="14" t="s">
        <v>36</v>
      </c>
      <c r="AX254" s="14" t="s">
        <v>88</v>
      </c>
      <c r="AY254" s="240" t="s">
        <v>177</v>
      </c>
    </row>
    <row r="255" spans="1:65" s="2" customFormat="1" ht="21.75" customHeight="1">
      <c r="A255" s="35"/>
      <c r="B255" s="36"/>
      <c r="C255" s="205" t="s">
        <v>349</v>
      </c>
      <c r="D255" s="205" t="s">
        <v>180</v>
      </c>
      <c r="E255" s="206" t="s">
        <v>350</v>
      </c>
      <c r="F255" s="207" t="s">
        <v>351</v>
      </c>
      <c r="G255" s="208" t="s">
        <v>210</v>
      </c>
      <c r="H255" s="209">
        <v>14.345000000000001</v>
      </c>
      <c r="I255" s="210"/>
      <c r="J255" s="211">
        <f>ROUND(I255*H255,2)</f>
        <v>0</v>
      </c>
      <c r="K255" s="212"/>
      <c r="L255" s="40"/>
      <c r="M255" s="213" t="s">
        <v>1</v>
      </c>
      <c r="N255" s="214" t="s">
        <v>46</v>
      </c>
      <c r="O255" s="72"/>
      <c r="P255" s="215">
        <f>O255*H255</f>
        <v>0</v>
      </c>
      <c r="Q255" s="215">
        <v>0</v>
      </c>
      <c r="R255" s="215">
        <f>Q255*H255</f>
        <v>0</v>
      </c>
      <c r="S255" s="215">
        <v>0.13100000000000001</v>
      </c>
      <c r="T255" s="216">
        <f>S255*H255</f>
        <v>1.8791950000000002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184</v>
      </c>
      <c r="AT255" s="217" t="s">
        <v>180</v>
      </c>
      <c r="AU255" s="217" t="s">
        <v>185</v>
      </c>
      <c r="AY255" s="18" t="s">
        <v>177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185</v>
      </c>
      <c r="BK255" s="218">
        <f>ROUND(I255*H255,2)</f>
        <v>0</v>
      </c>
      <c r="BL255" s="18" t="s">
        <v>184</v>
      </c>
      <c r="BM255" s="217" t="s">
        <v>352</v>
      </c>
    </row>
    <row r="256" spans="1:65" s="13" customFormat="1" ht="10.199999999999999">
      <c r="B256" s="219"/>
      <c r="C256" s="220"/>
      <c r="D256" s="221" t="s">
        <v>187</v>
      </c>
      <c r="E256" s="222" t="s">
        <v>1</v>
      </c>
      <c r="F256" s="223" t="s">
        <v>353</v>
      </c>
      <c r="G256" s="220"/>
      <c r="H256" s="222" t="s">
        <v>1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187</v>
      </c>
      <c r="AU256" s="229" t="s">
        <v>185</v>
      </c>
      <c r="AV256" s="13" t="s">
        <v>88</v>
      </c>
      <c r="AW256" s="13" t="s">
        <v>36</v>
      </c>
      <c r="AX256" s="13" t="s">
        <v>80</v>
      </c>
      <c r="AY256" s="229" t="s">
        <v>177</v>
      </c>
    </row>
    <row r="257" spans="1:65" s="14" customFormat="1" ht="10.199999999999999">
      <c r="B257" s="230"/>
      <c r="C257" s="231"/>
      <c r="D257" s="221" t="s">
        <v>187</v>
      </c>
      <c r="E257" s="232" t="s">
        <v>1</v>
      </c>
      <c r="F257" s="233" t="s">
        <v>1037</v>
      </c>
      <c r="G257" s="231"/>
      <c r="H257" s="234">
        <v>14.345000000000001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187</v>
      </c>
      <c r="AU257" s="240" t="s">
        <v>185</v>
      </c>
      <c r="AV257" s="14" t="s">
        <v>185</v>
      </c>
      <c r="AW257" s="14" t="s">
        <v>36</v>
      </c>
      <c r="AX257" s="14" t="s">
        <v>80</v>
      </c>
      <c r="AY257" s="240" t="s">
        <v>177</v>
      </c>
    </row>
    <row r="258" spans="1:65" s="15" customFormat="1" ht="10.199999999999999">
      <c r="B258" s="241"/>
      <c r="C258" s="242"/>
      <c r="D258" s="221" t="s">
        <v>187</v>
      </c>
      <c r="E258" s="243" t="s">
        <v>1</v>
      </c>
      <c r="F258" s="244" t="s">
        <v>217</v>
      </c>
      <c r="G258" s="242"/>
      <c r="H258" s="245">
        <v>14.345000000000001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187</v>
      </c>
      <c r="AU258" s="251" t="s">
        <v>185</v>
      </c>
      <c r="AV258" s="15" t="s">
        <v>184</v>
      </c>
      <c r="AW258" s="15" t="s">
        <v>36</v>
      </c>
      <c r="AX258" s="15" t="s">
        <v>88</v>
      </c>
      <c r="AY258" s="251" t="s">
        <v>177</v>
      </c>
    </row>
    <row r="259" spans="1:65" s="2" customFormat="1" ht="21.75" customHeight="1">
      <c r="A259" s="35"/>
      <c r="B259" s="36"/>
      <c r="C259" s="205" t="s">
        <v>355</v>
      </c>
      <c r="D259" s="205" t="s">
        <v>180</v>
      </c>
      <c r="E259" s="206" t="s">
        <v>356</v>
      </c>
      <c r="F259" s="207" t="s">
        <v>357</v>
      </c>
      <c r="G259" s="208" t="s">
        <v>210</v>
      </c>
      <c r="H259" s="209">
        <v>8.3490000000000002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46</v>
      </c>
      <c r="O259" s="72"/>
      <c r="P259" s="215">
        <f>O259*H259</f>
        <v>0</v>
      </c>
      <c r="Q259" s="215">
        <v>0</v>
      </c>
      <c r="R259" s="215">
        <f>Q259*H259</f>
        <v>0</v>
      </c>
      <c r="S259" s="215">
        <v>0.1</v>
      </c>
      <c r="T259" s="216">
        <f>S259*H259</f>
        <v>0.83490000000000009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184</v>
      </c>
      <c r="AT259" s="217" t="s">
        <v>180</v>
      </c>
      <c r="AU259" s="217" t="s">
        <v>185</v>
      </c>
      <c r="AY259" s="18" t="s">
        <v>177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185</v>
      </c>
      <c r="BK259" s="218">
        <f>ROUND(I259*H259,2)</f>
        <v>0</v>
      </c>
      <c r="BL259" s="18" t="s">
        <v>184</v>
      </c>
      <c r="BM259" s="217" t="s">
        <v>358</v>
      </c>
    </row>
    <row r="260" spans="1:65" s="14" customFormat="1" ht="10.199999999999999">
      <c r="B260" s="230"/>
      <c r="C260" s="231"/>
      <c r="D260" s="221" t="s">
        <v>187</v>
      </c>
      <c r="E260" s="232" t="s">
        <v>1</v>
      </c>
      <c r="F260" s="233" t="s">
        <v>359</v>
      </c>
      <c r="G260" s="231"/>
      <c r="H260" s="234">
        <v>8.3490000000000002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187</v>
      </c>
      <c r="AU260" s="240" t="s">
        <v>185</v>
      </c>
      <c r="AV260" s="14" t="s">
        <v>185</v>
      </c>
      <c r="AW260" s="14" t="s">
        <v>36</v>
      </c>
      <c r="AX260" s="14" t="s">
        <v>88</v>
      </c>
      <c r="AY260" s="240" t="s">
        <v>177</v>
      </c>
    </row>
    <row r="261" spans="1:65" s="2" customFormat="1" ht="21.75" customHeight="1">
      <c r="A261" s="35"/>
      <c r="B261" s="36"/>
      <c r="C261" s="205" t="s">
        <v>360</v>
      </c>
      <c r="D261" s="205" t="s">
        <v>180</v>
      </c>
      <c r="E261" s="206" t="s">
        <v>361</v>
      </c>
      <c r="F261" s="207" t="s">
        <v>362</v>
      </c>
      <c r="G261" s="208" t="s">
        <v>210</v>
      </c>
      <c r="H261" s="209">
        <v>17.3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46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0.09</v>
      </c>
      <c r="T261" s="216">
        <f>S261*H261</f>
        <v>1.5569999999999999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184</v>
      </c>
      <c r="AT261" s="217" t="s">
        <v>180</v>
      </c>
      <c r="AU261" s="217" t="s">
        <v>185</v>
      </c>
      <c r="AY261" s="18" t="s">
        <v>177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185</v>
      </c>
      <c r="BK261" s="218">
        <f>ROUND(I261*H261,2)</f>
        <v>0</v>
      </c>
      <c r="BL261" s="18" t="s">
        <v>184</v>
      </c>
      <c r="BM261" s="217" t="s">
        <v>363</v>
      </c>
    </row>
    <row r="262" spans="1:65" s="2" customFormat="1" ht="16.5" customHeight="1">
      <c r="A262" s="35"/>
      <c r="B262" s="36"/>
      <c r="C262" s="205" t="s">
        <v>364</v>
      </c>
      <c r="D262" s="205" t="s">
        <v>180</v>
      </c>
      <c r="E262" s="206" t="s">
        <v>365</v>
      </c>
      <c r="F262" s="207" t="s">
        <v>366</v>
      </c>
      <c r="G262" s="208" t="s">
        <v>210</v>
      </c>
      <c r="H262" s="209">
        <v>7.2</v>
      </c>
      <c r="I262" s="210"/>
      <c r="J262" s="211">
        <f>ROUND(I262*H262,2)</f>
        <v>0</v>
      </c>
      <c r="K262" s="212"/>
      <c r="L262" s="40"/>
      <c r="M262" s="213" t="s">
        <v>1</v>
      </c>
      <c r="N262" s="214" t="s">
        <v>46</v>
      </c>
      <c r="O262" s="72"/>
      <c r="P262" s="215">
        <f>O262*H262</f>
        <v>0</v>
      </c>
      <c r="Q262" s="215">
        <v>0</v>
      </c>
      <c r="R262" s="215">
        <f>Q262*H262</f>
        <v>0</v>
      </c>
      <c r="S262" s="215">
        <v>7.5999999999999998E-2</v>
      </c>
      <c r="T262" s="216">
        <f>S262*H262</f>
        <v>0.54720000000000002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184</v>
      </c>
      <c r="AT262" s="217" t="s">
        <v>180</v>
      </c>
      <c r="AU262" s="217" t="s">
        <v>185</v>
      </c>
      <c r="AY262" s="18" t="s">
        <v>177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185</v>
      </c>
      <c r="BK262" s="218">
        <f>ROUND(I262*H262,2)</f>
        <v>0</v>
      </c>
      <c r="BL262" s="18" t="s">
        <v>184</v>
      </c>
      <c r="BM262" s="217" t="s">
        <v>367</v>
      </c>
    </row>
    <row r="263" spans="1:65" s="2" customFormat="1" ht="21.75" customHeight="1">
      <c r="A263" s="35"/>
      <c r="B263" s="36"/>
      <c r="C263" s="205" t="s">
        <v>368</v>
      </c>
      <c r="D263" s="205" t="s">
        <v>180</v>
      </c>
      <c r="E263" s="206" t="s">
        <v>369</v>
      </c>
      <c r="F263" s="207" t="s">
        <v>370</v>
      </c>
      <c r="G263" s="208" t="s">
        <v>371</v>
      </c>
      <c r="H263" s="209">
        <v>1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46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1.2999999999999999E-2</v>
      </c>
      <c r="T263" s="216">
        <f>S263*H263</f>
        <v>1.2999999999999999E-2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184</v>
      </c>
      <c r="AT263" s="217" t="s">
        <v>180</v>
      </c>
      <c r="AU263" s="217" t="s">
        <v>185</v>
      </c>
      <c r="AY263" s="18" t="s">
        <v>177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185</v>
      </c>
      <c r="BK263" s="218">
        <f>ROUND(I263*H263,2)</f>
        <v>0</v>
      </c>
      <c r="BL263" s="18" t="s">
        <v>184</v>
      </c>
      <c r="BM263" s="217" t="s">
        <v>372</v>
      </c>
    </row>
    <row r="264" spans="1:65" s="2" customFormat="1" ht="21.75" customHeight="1">
      <c r="A264" s="35"/>
      <c r="B264" s="36"/>
      <c r="C264" s="205" t="s">
        <v>373</v>
      </c>
      <c r="D264" s="205" t="s">
        <v>180</v>
      </c>
      <c r="E264" s="206" t="s">
        <v>374</v>
      </c>
      <c r="F264" s="207" t="s">
        <v>375</v>
      </c>
      <c r="G264" s="208" t="s">
        <v>371</v>
      </c>
      <c r="H264" s="209">
        <v>1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46</v>
      </c>
      <c r="O264" s="72"/>
      <c r="P264" s="215">
        <f>O264*H264</f>
        <v>0</v>
      </c>
      <c r="Q264" s="215">
        <v>0</v>
      </c>
      <c r="R264" s="215">
        <f>Q264*H264</f>
        <v>0</v>
      </c>
      <c r="S264" s="215">
        <v>3.6999999999999998E-2</v>
      </c>
      <c r="T264" s="216">
        <f>S264*H264</f>
        <v>3.6999999999999998E-2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184</v>
      </c>
      <c r="AT264" s="217" t="s">
        <v>180</v>
      </c>
      <c r="AU264" s="217" t="s">
        <v>185</v>
      </c>
      <c r="AY264" s="18" t="s">
        <v>177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185</v>
      </c>
      <c r="BK264" s="218">
        <f>ROUND(I264*H264,2)</f>
        <v>0</v>
      </c>
      <c r="BL264" s="18" t="s">
        <v>184</v>
      </c>
      <c r="BM264" s="217" t="s">
        <v>376</v>
      </c>
    </row>
    <row r="265" spans="1:65" s="2" customFormat="1" ht="21.75" customHeight="1">
      <c r="A265" s="35"/>
      <c r="B265" s="36"/>
      <c r="C265" s="205" t="s">
        <v>377</v>
      </c>
      <c r="D265" s="205" t="s">
        <v>180</v>
      </c>
      <c r="E265" s="206" t="s">
        <v>378</v>
      </c>
      <c r="F265" s="207" t="s">
        <v>379</v>
      </c>
      <c r="G265" s="208" t="s">
        <v>203</v>
      </c>
      <c r="H265" s="209">
        <v>0.25</v>
      </c>
      <c r="I265" s="210"/>
      <c r="J265" s="211">
        <f>ROUND(I265*H265,2)</f>
        <v>0</v>
      </c>
      <c r="K265" s="212"/>
      <c r="L265" s="40"/>
      <c r="M265" s="213" t="s">
        <v>1</v>
      </c>
      <c r="N265" s="214" t="s">
        <v>46</v>
      </c>
      <c r="O265" s="72"/>
      <c r="P265" s="215">
        <f>O265*H265</f>
        <v>0</v>
      </c>
      <c r="Q265" s="215">
        <v>6.4999999999999997E-4</v>
      </c>
      <c r="R265" s="215">
        <f>Q265*H265</f>
        <v>1.6249999999999999E-4</v>
      </c>
      <c r="S265" s="215">
        <v>0</v>
      </c>
      <c r="T265" s="21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184</v>
      </c>
      <c r="AT265" s="217" t="s">
        <v>180</v>
      </c>
      <c r="AU265" s="217" t="s">
        <v>185</v>
      </c>
      <c r="AY265" s="18" t="s">
        <v>177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185</v>
      </c>
      <c r="BK265" s="218">
        <f>ROUND(I265*H265,2)</f>
        <v>0</v>
      </c>
      <c r="BL265" s="18" t="s">
        <v>184</v>
      </c>
      <c r="BM265" s="217" t="s">
        <v>380</v>
      </c>
    </row>
    <row r="266" spans="1:65" s="13" customFormat="1" ht="10.199999999999999">
      <c r="B266" s="219"/>
      <c r="C266" s="220"/>
      <c r="D266" s="221" t="s">
        <v>187</v>
      </c>
      <c r="E266" s="222" t="s">
        <v>1</v>
      </c>
      <c r="F266" s="223" t="s">
        <v>381</v>
      </c>
      <c r="G266" s="220"/>
      <c r="H266" s="222" t="s">
        <v>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187</v>
      </c>
      <c r="AU266" s="229" t="s">
        <v>185</v>
      </c>
      <c r="AV266" s="13" t="s">
        <v>88</v>
      </c>
      <c r="AW266" s="13" t="s">
        <v>36</v>
      </c>
      <c r="AX266" s="13" t="s">
        <v>80</v>
      </c>
      <c r="AY266" s="229" t="s">
        <v>177</v>
      </c>
    </row>
    <row r="267" spans="1:65" s="14" customFormat="1" ht="10.199999999999999">
      <c r="B267" s="230"/>
      <c r="C267" s="231"/>
      <c r="D267" s="221" t="s">
        <v>187</v>
      </c>
      <c r="E267" s="232" t="s">
        <v>1</v>
      </c>
      <c r="F267" s="233" t="s">
        <v>382</v>
      </c>
      <c r="G267" s="231"/>
      <c r="H267" s="234">
        <v>0.25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187</v>
      </c>
      <c r="AU267" s="240" t="s">
        <v>185</v>
      </c>
      <c r="AV267" s="14" t="s">
        <v>185</v>
      </c>
      <c r="AW267" s="14" t="s">
        <v>36</v>
      </c>
      <c r="AX267" s="14" t="s">
        <v>88</v>
      </c>
      <c r="AY267" s="240" t="s">
        <v>177</v>
      </c>
    </row>
    <row r="268" spans="1:65" s="12" customFormat="1" ht="22.8" customHeight="1">
      <c r="B268" s="189"/>
      <c r="C268" s="190"/>
      <c r="D268" s="191" t="s">
        <v>79</v>
      </c>
      <c r="E268" s="203" t="s">
        <v>383</v>
      </c>
      <c r="F268" s="203" t="s">
        <v>384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SUM(P269:P273)</f>
        <v>0</v>
      </c>
      <c r="Q268" s="197"/>
      <c r="R268" s="198">
        <f>SUM(R269:R273)</f>
        <v>0</v>
      </c>
      <c r="S268" s="197"/>
      <c r="T268" s="199">
        <f>SUM(T269:T273)</f>
        <v>0</v>
      </c>
      <c r="AR268" s="200" t="s">
        <v>88</v>
      </c>
      <c r="AT268" s="201" t="s">
        <v>79</v>
      </c>
      <c r="AU268" s="201" t="s">
        <v>88</v>
      </c>
      <c r="AY268" s="200" t="s">
        <v>177</v>
      </c>
      <c r="BK268" s="202">
        <f>SUM(BK269:BK273)</f>
        <v>0</v>
      </c>
    </row>
    <row r="269" spans="1:65" s="2" customFormat="1" ht="21.75" customHeight="1">
      <c r="A269" s="35"/>
      <c r="B269" s="36"/>
      <c r="C269" s="205" t="s">
        <v>385</v>
      </c>
      <c r="D269" s="205" t="s">
        <v>180</v>
      </c>
      <c r="E269" s="206" t="s">
        <v>386</v>
      </c>
      <c r="F269" s="207" t="s">
        <v>387</v>
      </c>
      <c r="G269" s="208" t="s">
        <v>388</v>
      </c>
      <c r="H269" s="209">
        <v>5.7809999999999997</v>
      </c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46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184</v>
      </c>
      <c r="AT269" s="217" t="s">
        <v>180</v>
      </c>
      <c r="AU269" s="217" t="s">
        <v>185</v>
      </c>
      <c r="AY269" s="18" t="s">
        <v>177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185</v>
      </c>
      <c r="BK269" s="218">
        <f>ROUND(I269*H269,2)</f>
        <v>0</v>
      </c>
      <c r="BL269" s="18" t="s">
        <v>184</v>
      </c>
      <c r="BM269" s="217" t="s">
        <v>389</v>
      </c>
    </row>
    <row r="270" spans="1:65" s="2" customFormat="1" ht="21.75" customHeight="1">
      <c r="A270" s="35"/>
      <c r="B270" s="36"/>
      <c r="C270" s="205" t="s">
        <v>390</v>
      </c>
      <c r="D270" s="205" t="s">
        <v>180</v>
      </c>
      <c r="E270" s="206" t="s">
        <v>391</v>
      </c>
      <c r="F270" s="207" t="s">
        <v>392</v>
      </c>
      <c r="G270" s="208" t="s">
        <v>388</v>
      </c>
      <c r="H270" s="209">
        <v>5.7809999999999997</v>
      </c>
      <c r="I270" s="210"/>
      <c r="J270" s="211">
        <f>ROUND(I270*H270,2)</f>
        <v>0</v>
      </c>
      <c r="K270" s="212"/>
      <c r="L270" s="40"/>
      <c r="M270" s="213" t="s">
        <v>1</v>
      </c>
      <c r="N270" s="214" t="s">
        <v>46</v>
      </c>
      <c r="O270" s="72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184</v>
      </c>
      <c r="AT270" s="217" t="s">
        <v>180</v>
      </c>
      <c r="AU270" s="217" t="s">
        <v>185</v>
      </c>
      <c r="AY270" s="18" t="s">
        <v>177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185</v>
      </c>
      <c r="BK270" s="218">
        <f>ROUND(I270*H270,2)</f>
        <v>0</v>
      </c>
      <c r="BL270" s="18" t="s">
        <v>184</v>
      </c>
      <c r="BM270" s="217" t="s">
        <v>393</v>
      </c>
    </row>
    <row r="271" spans="1:65" s="2" customFormat="1" ht="21.75" customHeight="1">
      <c r="A271" s="35"/>
      <c r="B271" s="36"/>
      <c r="C271" s="205" t="s">
        <v>394</v>
      </c>
      <c r="D271" s="205" t="s">
        <v>180</v>
      </c>
      <c r="E271" s="206" t="s">
        <v>395</v>
      </c>
      <c r="F271" s="207" t="s">
        <v>396</v>
      </c>
      <c r="G271" s="208" t="s">
        <v>388</v>
      </c>
      <c r="H271" s="209">
        <v>166.905</v>
      </c>
      <c r="I271" s="210"/>
      <c r="J271" s="211">
        <f>ROUND(I271*H271,2)</f>
        <v>0</v>
      </c>
      <c r="K271" s="212"/>
      <c r="L271" s="40"/>
      <c r="M271" s="213" t="s">
        <v>1</v>
      </c>
      <c r="N271" s="214" t="s">
        <v>46</v>
      </c>
      <c r="O271" s="72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184</v>
      </c>
      <c r="AT271" s="217" t="s">
        <v>180</v>
      </c>
      <c r="AU271" s="217" t="s">
        <v>185</v>
      </c>
      <c r="AY271" s="18" t="s">
        <v>177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185</v>
      </c>
      <c r="BK271" s="218">
        <f>ROUND(I271*H271,2)</f>
        <v>0</v>
      </c>
      <c r="BL271" s="18" t="s">
        <v>184</v>
      </c>
      <c r="BM271" s="217" t="s">
        <v>397</v>
      </c>
    </row>
    <row r="272" spans="1:65" s="14" customFormat="1" ht="10.199999999999999">
      <c r="B272" s="230"/>
      <c r="C272" s="231"/>
      <c r="D272" s="221" t="s">
        <v>187</v>
      </c>
      <c r="E272" s="232" t="s">
        <v>1</v>
      </c>
      <c r="F272" s="233" t="s">
        <v>398</v>
      </c>
      <c r="G272" s="231"/>
      <c r="H272" s="234">
        <v>166.905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187</v>
      </c>
      <c r="AU272" s="240" t="s">
        <v>185</v>
      </c>
      <c r="AV272" s="14" t="s">
        <v>185</v>
      </c>
      <c r="AW272" s="14" t="s">
        <v>36</v>
      </c>
      <c r="AX272" s="14" t="s">
        <v>88</v>
      </c>
      <c r="AY272" s="240" t="s">
        <v>177</v>
      </c>
    </row>
    <row r="273" spans="1:65" s="2" customFormat="1" ht="21.75" customHeight="1">
      <c r="A273" s="35"/>
      <c r="B273" s="36"/>
      <c r="C273" s="205" t="s">
        <v>399</v>
      </c>
      <c r="D273" s="205" t="s">
        <v>180</v>
      </c>
      <c r="E273" s="206" t="s">
        <v>400</v>
      </c>
      <c r="F273" s="207" t="s">
        <v>401</v>
      </c>
      <c r="G273" s="208" t="s">
        <v>388</v>
      </c>
      <c r="H273" s="209">
        <v>5.7809999999999997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46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184</v>
      </c>
      <c r="AT273" s="217" t="s">
        <v>180</v>
      </c>
      <c r="AU273" s="217" t="s">
        <v>185</v>
      </c>
      <c r="AY273" s="18" t="s">
        <v>177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185</v>
      </c>
      <c r="BK273" s="218">
        <f>ROUND(I273*H273,2)</f>
        <v>0</v>
      </c>
      <c r="BL273" s="18" t="s">
        <v>184</v>
      </c>
      <c r="BM273" s="217" t="s">
        <v>402</v>
      </c>
    </row>
    <row r="274" spans="1:65" s="12" customFormat="1" ht="22.8" customHeight="1">
      <c r="B274" s="189"/>
      <c r="C274" s="190"/>
      <c r="D274" s="191" t="s">
        <v>79</v>
      </c>
      <c r="E274" s="203" t="s">
        <v>403</v>
      </c>
      <c r="F274" s="203" t="s">
        <v>404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P275</f>
        <v>0</v>
      </c>
      <c r="Q274" s="197"/>
      <c r="R274" s="198">
        <f>R275</f>
        <v>0</v>
      </c>
      <c r="S274" s="197"/>
      <c r="T274" s="199">
        <f>T275</f>
        <v>0</v>
      </c>
      <c r="AR274" s="200" t="s">
        <v>88</v>
      </c>
      <c r="AT274" s="201" t="s">
        <v>79</v>
      </c>
      <c r="AU274" s="201" t="s">
        <v>88</v>
      </c>
      <c r="AY274" s="200" t="s">
        <v>177</v>
      </c>
      <c r="BK274" s="202">
        <f>BK275</f>
        <v>0</v>
      </c>
    </row>
    <row r="275" spans="1:65" s="2" customFormat="1" ht="16.5" customHeight="1">
      <c r="A275" s="35"/>
      <c r="B275" s="36"/>
      <c r="C275" s="205" t="s">
        <v>405</v>
      </c>
      <c r="D275" s="205" t="s">
        <v>180</v>
      </c>
      <c r="E275" s="206" t="s">
        <v>406</v>
      </c>
      <c r="F275" s="207" t="s">
        <v>407</v>
      </c>
      <c r="G275" s="208" t="s">
        <v>388</v>
      </c>
      <c r="H275" s="209">
        <v>8.4809999999999999</v>
      </c>
      <c r="I275" s="210"/>
      <c r="J275" s="211">
        <f>ROUND(I275*H275,2)</f>
        <v>0</v>
      </c>
      <c r="K275" s="212"/>
      <c r="L275" s="40"/>
      <c r="M275" s="213" t="s">
        <v>1</v>
      </c>
      <c r="N275" s="214" t="s">
        <v>46</v>
      </c>
      <c r="O275" s="72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184</v>
      </c>
      <c r="AT275" s="217" t="s">
        <v>180</v>
      </c>
      <c r="AU275" s="217" t="s">
        <v>185</v>
      </c>
      <c r="AY275" s="18" t="s">
        <v>177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185</v>
      </c>
      <c r="BK275" s="218">
        <f>ROUND(I275*H275,2)</f>
        <v>0</v>
      </c>
      <c r="BL275" s="18" t="s">
        <v>184</v>
      </c>
      <c r="BM275" s="217" t="s">
        <v>408</v>
      </c>
    </row>
    <row r="276" spans="1:65" s="12" customFormat="1" ht="25.95" customHeight="1">
      <c r="B276" s="189"/>
      <c r="C276" s="190"/>
      <c r="D276" s="191" t="s">
        <v>79</v>
      </c>
      <c r="E276" s="192" t="s">
        <v>409</v>
      </c>
      <c r="F276" s="192" t="s">
        <v>410</v>
      </c>
      <c r="G276" s="190"/>
      <c r="H276" s="190"/>
      <c r="I276" s="193"/>
      <c r="J276" s="194">
        <f>BK276</f>
        <v>0</v>
      </c>
      <c r="K276" s="190"/>
      <c r="L276" s="195"/>
      <c r="M276" s="196"/>
      <c r="N276" s="197"/>
      <c r="O276" s="197"/>
      <c r="P276" s="198">
        <f>P277+P285+P296+P304+P314+P332+P334+P343+P375+P383+P386+P394+P412+P425+P440+P451+P454</f>
        <v>0</v>
      </c>
      <c r="Q276" s="197"/>
      <c r="R276" s="198">
        <f>R277+R285+R296+R304+R314+R332+R334+R343+R375+R383+R386+R394+R412+R425+R440+R451+R454</f>
        <v>1.3218954999999999</v>
      </c>
      <c r="S276" s="197"/>
      <c r="T276" s="199">
        <f>T277+T285+T296+T304+T314+T332+T334+T343+T375+T383+T386+T394+T412+T425+T440+T451+T454</f>
        <v>0.91228189000000004</v>
      </c>
      <c r="AR276" s="200" t="s">
        <v>185</v>
      </c>
      <c r="AT276" s="201" t="s">
        <v>79</v>
      </c>
      <c r="AU276" s="201" t="s">
        <v>80</v>
      </c>
      <c r="AY276" s="200" t="s">
        <v>177</v>
      </c>
      <c r="BK276" s="202">
        <f>BK277+BK285+BK296+BK304+BK314+BK332+BK334+BK343+BK375+BK383+BK386+BK394+BK412+BK425+BK440+BK451+BK454</f>
        <v>0</v>
      </c>
    </row>
    <row r="277" spans="1:65" s="12" customFormat="1" ht="22.8" customHeight="1">
      <c r="B277" s="189"/>
      <c r="C277" s="190"/>
      <c r="D277" s="191" t="s">
        <v>79</v>
      </c>
      <c r="E277" s="203" t="s">
        <v>411</v>
      </c>
      <c r="F277" s="203" t="s">
        <v>412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SUM(P278:P284)</f>
        <v>0</v>
      </c>
      <c r="Q277" s="197"/>
      <c r="R277" s="198">
        <f>SUM(R278:R284)</f>
        <v>9.2482079999999994E-2</v>
      </c>
      <c r="S277" s="197"/>
      <c r="T277" s="199">
        <f>SUM(T278:T284)</f>
        <v>0</v>
      </c>
      <c r="AR277" s="200" t="s">
        <v>185</v>
      </c>
      <c r="AT277" s="201" t="s">
        <v>79</v>
      </c>
      <c r="AU277" s="201" t="s">
        <v>88</v>
      </c>
      <c r="AY277" s="200" t="s">
        <v>177</v>
      </c>
      <c r="BK277" s="202">
        <f>SUM(BK278:BK284)</f>
        <v>0</v>
      </c>
    </row>
    <row r="278" spans="1:65" s="2" customFormat="1" ht="21.75" customHeight="1">
      <c r="A278" s="35"/>
      <c r="B278" s="36"/>
      <c r="C278" s="205" t="s">
        <v>413</v>
      </c>
      <c r="D278" s="205" t="s">
        <v>180</v>
      </c>
      <c r="E278" s="206" t="s">
        <v>414</v>
      </c>
      <c r="F278" s="207" t="s">
        <v>415</v>
      </c>
      <c r="G278" s="208" t="s">
        <v>210</v>
      </c>
      <c r="H278" s="209">
        <v>5.0999999999999996</v>
      </c>
      <c r="I278" s="210"/>
      <c r="J278" s="211">
        <f>ROUND(I278*H278,2)</f>
        <v>0</v>
      </c>
      <c r="K278" s="212"/>
      <c r="L278" s="40"/>
      <c r="M278" s="213" t="s">
        <v>1</v>
      </c>
      <c r="N278" s="214" t="s">
        <v>46</v>
      </c>
      <c r="O278" s="72"/>
      <c r="P278" s="215">
        <f>O278*H278</f>
        <v>0</v>
      </c>
      <c r="Q278" s="215">
        <v>6.0000000000000001E-3</v>
      </c>
      <c r="R278" s="215">
        <f>Q278*H278</f>
        <v>3.0599999999999999E-2</v>
      </c>
      <c r="S278" s="215">
        <v>0</v>
      </c>
      <c r="T278" s="21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263</v>
      </c>
      <c r="AT278" s="217" t="s">
        <v>180</v>
      </c>
      <c r="AU278" s="217" t="s">
        <v>185</v>
      </c>
      <c r="AY278" s="18" t="s">
        <v>177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185</v>
      </c>
      <c r="BK278" s="218">
        <f>ROUND(I278*H278,2)</f>
        <v>0</v>
      </c>
      <c r="BL278" s="18" t="s">
        <v>263</v>
      </c>
      <c r="BM278" s="217" t="s">
        <v>416</v>
      </c>
    </row>
    <row r="279" spans="1:65" s="14" customFormat="1" ht="10.199999999999999">
      <c r="B279" s="230"/>
      <c r="C279" s="231"/>
      <c r="D279" s="221" t="s">
        <v>187</v>
      </c>
      <c r="E279" s="232" t="s">
        <v>1</v>
      </c>
      <c r="F279" s="233" t="s">
        <v>417</v>
      </c>
      <c r="G279" s="231"/>
      <c r="H279" s="234">
        <v>5.0999999999999996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187</v>
      </c>
      <c r="AU279" s="240" t="s">
        <v>185</v>
      </c>
      <c r="AV279" s="14" t="s">
        <v>185</v>
      </c>
      <c r="AW279" s="14" t="s">
        <v>36</v>
      </c>
      <c r="AX279" s="14" t="s">
        <v>80</v>
      </c>
      <c r="AY279" s="240" t="s">
        <v>177</v>
      </c>
    </row>
    <row r="280" spans="1:65" s="15" customFormat="1" ht="10.199999999999999">
      <c r="B280" s="241"/>
      <c r="C280" s="242"/>
      <c r="D280" s="221" t="s">
        <v>187</v>
      </c>
      <c r="E280" s="243" t="s">
        <v>1</v>
      </c>
      <c r="F280" s="244" t="s">
        <v>217</v>
      </c>
      <c r="G280" s="242"/>
      <c r="H280" s="245">
        <v>5.0999999999999996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187</v>
      </c>
      <c r="AU280" s="251" t="s">
        <v>185</v>
      </c>
      <c r="AV280" s="15" t="s">
        <v>184</v>
      </c>
      <c r="AW280" s="15" t="s">
        <v>36</v>
      </c>
      <c r="AX280" s="15" t="s">
        <v>88</v>
      </c>
      <c r="AY280" s="251" t="s">
        <v>177</v>
      </c>
    </row>
    <row r="281" spans="1:65" s="2" customFormat="1" ht="21.75" customHeight="1">
      <c r="A281" s="35"/>
      <c r="B281" s="36"/>
      <c r="C281" s="205" t="s">
        <v>418</v>
      </c>
      <c r="D281" s="205" t="s">
        <v>180</v>
      </c>
      <c r="E281" s="206" t="s">
        <v>419</v>
      </c>
      <c r="F281" s="207" t="s">
        <v>420</v>
      </c>
      <c r="G281" s="208" t="s">
        <v>210</v>
      </c>
      <c r="H281" s="209">
        <v>10.128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46</v>
      </c>
      <c r="O281" s="72"/>
      <c r="P281" s="215">
        <f>O281*H281</f>
        <v>0</v>
      </c>
      <c r="Q281" s="215">
        <v>6.11E-3</v>
      </c>
      <c r="R281" s="215">
        <f>Q281*H281</f>
        <v>6.1882079999999999E-2</v>
      </c>
      <c r="S281" s="215">
        <v>0</v>
      </c>
      <c r="T281" s="21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263</v>
      </c>
      <c r="AT281" s="217" t="s">
        <v>180</v>
      </c>
      <c r="AU281" s="217" t="s">
        <v>185</v>
      </c>
      <c r="AY281" s="18" t="s">
        <v>177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185</v>
      </c>
      <c r="BK281" s="218">
        <f>ROUND(I281*H281,2)</f>
        <v>0</v>
      </c>
      <c r="BL281" s="18" t="s">
        <v>263</v>
      </c>
      <c r="BM281" s="217" t="s">
        <v>421</v>
      </c>
    </row>
    <row r="282" spans="1:65" s="14" customFormat="1" ht="10.199999999999999">
      <c r="B282" s="230"/>
      <c r="C282" s="231"/>
      <c r="D282" s="221" t="s">
        <v>187</v>
      </c>
      <c r="E282" s="232" t="s">
        <v>1</v>
      </c>
      <c r="F282" s="233" t="s">
        <v>422</v>
      </c>
      <c r="G282" s="231"/>
      <c r="H282" s="234">
        <v>10.128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187</v>
      </c>
      <c r="AU282" s="240" t="s">
        <v>185</v>
      </c>
      <c r="AV282" s="14" t="s">
        <v>185</v>
      </c>
      <c r="AW282" s="14" t="s">
        <v>36</v>
      </c>
      <c r="AX282" s="14" t="s">
        <v>80</v>
      </c>
      <c r="AY282" s="240" t="s">
        <v>177</v>
      </c>
    </row>
    <row r="283" spans="1:65" s="15" customFormat="1" ht="10.199999999999999">
      <c r="B283" s="241"/>
      <c r="C283" s="242"/>
      <c r="D283" s="221" t="s">
        <v>187</v>
      </c>
      <c r="E283" s="243" t="s">
        <v>1</v>
      </c>
      <c r="F283" s="244" t="s">
        <v>217</v>
      </c>
      <c r="G283" s="242"/>
      <c r="H283" s="245">
        <v>10.128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187</v>
      </c>
      <c r="AU283" s="251" t="s">
        <v>185</v>
      </c>
      <c r="AV283" s="15" t="s">
        <v>184</v>
      </c>
      <c r="AW283" s="15" t="s">
        <v>36</v>
      </c>
      <c r="AX283" s="15" t="s">
        <v>88</v>
      </c>
      <c r="AY283" s="251" t="s">
        <v>177</v>
      </c>
    </row>
    <row r="284" spans="1:65" s="2" customFormat="1" ht="21.75" customHeight="1">
      <c r="A284" s="35"/>
      <c r="B284" s="36"/>
      <c r="C284" s="205" t="s">
        <v>423</v>
      </c>
      <c r="D284" s="205" t="s">
        <v>180</v>
      </c>
      <c r="E284" s="206" t="s">
        <v>424</v>
      </c>
      <c r="F284" s="207" t="s">
        <v>425</v>
      </c>
      <c r="G284" s="208" t="s">
        <v>426</v>
      </c>
      <c r="H284" s="274"/>
      <c r="I284" s="210"/>
      <c r="J284" s="211">
        <f>ROUND(I284*H284,2)</f>
        <v>0</v>
      </c>
      <c r="K284" s="212"/>
      <c r="L284" s="40"/>
      <c r="M284" s="213" t="s">
        <v>1</v>
      </c>
      <c r="N284" s="214" t="s">
        <v>46</v>
      </c>
      <c r="O284" s="72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263</v>
      </c>
      <c r="AT284" s="217" t="s">
        <v>180</v>
      </c>
      <c r="AU284" s="217" t="s">
        <v>185</v>
      </c>
      <c r="AY284" s="18" t="s">
        <v>177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185</v>
      </c>
      <c r="BK284" s="218">
        <f>ROUND(I284*H284,2)</f>
        <v>0</v>
      </c>
      <c r="BL284" s="18" t="s">
        <v>263</v>
      </c>
      <c r="BM284" s="217" t="s">
        <v>427</v>
      </c>
    </row>
    <row r="285" spans="1:65" s="12" customFormat="1" ht="22.8" customHeight="1">
      <c r="B285" s="189"/>
      <c r="C285" s="190"/>
      <c r="D285" s="191" t="s">
        <v>79</v>
      </c>
      <c r="E285" s="203" t="s">
        <v>428</v>
      </c>
      <c r="F285" s="203" t="s">
        <v>429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SUM(P286:P295)</f>
        <v>0</v>
      </c>
      <c r="Q285" s="197"/>
      <c r="R285" s="198">
        <f>SUM(R286:R295)</f>
        <v>1.3594E-2</v>
      </c>
      <c r="S285" s="197"/>
      <c r="T285" s="199">
        <f>SUM(T286:T295)</f>
        <v>0</v>
      </c>
      <c r="AR285" s="200" t="s">
        <v>185</v>
      </c>
      <c r="AT285" s="201" t="s">
        <v>79</v>
      </c>
      <c r="AU285" s="201" t="s">
        <v>88</v>
      </c>
      <c r="AY285" s="200" t="s">
        <v>177</v>
      </c>
      <c r="BK285" s="202">
        <f>SUM(BK286:BK295)</f>
        <v>0</v>
      </c>
    </row>
    <row r="286" spans="1:65" s="2" customFormat="1" ht="21.75" customHeight="1">
      <c r="A286" s="35"/>
      <c r="B286" s="36"/>
      <c r="C286" s="205" t="s">
        <v>430</v>
      </c>
      <c r="D286" s="205" t="s">
        <v>180</v>
      </c>
      <c r="E286" s="206" t="s">
        <v>431</v>
      </c>
      <c r="F286" s="207" t="s">
        <v>432</v>
      </c>
      <c r="G286" s="208" t="s">
        <v>210</v>
      </c>
      <c r="H286" s="209">
        <v>5.0999999999999996</v>
      </c>
      <c r="I286" s="210"/>
      <c r="J286" s="211">
        <f>ROUND(I286*H286,2)</f>
        <v>0</v>
      </c>
      <c r="K286" s="212"/>
      <c r="L286" s="40"/>
      <c r="M286" s="213" t="s">
        <v>1</v>
      </c>
      <c r="N286" s="214" t="s">
        <v>46</v>
      </c>
      <c r="O286" s="72"/>
      <c r="P286" s="215">
        <f>O286*H286</f>
        <v>0</v>
      </c>
      <c r="Q286" s="215">
        <v>2.9999999999999997E-4</v>
      </c>
      <c r="R286" s="215">
        <f>Q286*H286</f>
        <v>1.5299999999999997E-3</v>
      </c>
      <c r="S286" s="215">
        <v>0</v>
      </c>
      <c r="T286" s="21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263</v>
      </c>
      <c r="AT286" s="217" t="s">
        <v>180</v>
      </c>
      <c r="AU286" s="217" t="s">
        <v>185</v>
      </c>
      <c r="AY286" s="18" t="s">
        <v>177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185</v>
      </c>
      <c r="BK286" s="218">
        <f>ROUND(I286*H286,2)</f>
        <v>0</v>
      </c>
      <c r="BL286" s="18" t="s">
        <v>263</v>
      </c>
      <c r="BM286" s="217" t="s">
        <v>433</v>
      </c>
    </row>
    <row r="287" spans="1:65" s="2" customFormat="1" ht="21.75" customHeight="1">
      <c r="A287" s="35"/>
      <c r="B287" s="36"/>
      <c r="C287" s="263" t="s">
        <v>434</v>
      </c>
      <c r="D287" s="263" t="s">
        <v>339</v>
      </c>
      <c r="E287" s="264" t="s">
        <v>435</v>
      </c>
      <c r="F287" s="265" t="s">
        <v>436</v>
      </c>
      <c r="G287" s="266" t="s">
        <v>210</v>
      </c>
      <c r="H287" s="267">
        <v>6</v>
      </c>
      <c r="I287" s="268"/>
      <c r="J287" s="269">
        <f>ROUND(I287*H287,2)</f>
        <v>0</v>
      </c>
      <c r="K287" s="270"/>
      <c r="L287" s="271"/>
      <c r="M287" s="272" t="s">
        <v>1</v>
      </c>
      <c r="N287" s="273" t="s">
        <v>46</v>
      </c>
      <c r="O287" s="72"/>
      <c r="P287" s="215">
        <f>O287*H287</f>
        <v>0</v>
      </c>
      <c r="Q287" s="215">
        <v>1.6800000000000001E-3</v>
      </c>
      <c r="R287" s="215">
        <f>Q287*H287</f>
        <v>1.008E-2</v>
      </c>
      <c r="S287" s="215">
        <v>0</v>
      </c>
      <c r="T287" s="21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360</v>
      </c>
      <c r="AT287" s="217" t="s">
        <v>339</v>
      </c>
      <c r="AU287" s="217" t="s">
        <v>185</v>
      </c>
      <c r="AY287" s="18" t="s">
        <v>177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185</v>
      </c>
      <c r="BK287" s="218">
        <f>ROUND(I287*H287,2)</f>
        <v>0</v>
      </c>
      <c r="BL287" s="18" t="s">
        <v>263</v>
      </c>
      <c r="BM287" s="217" t="s">
        <v>437</v>
      </c>
    </row>
    <row r="288" spans="1:65" s="14" customFormat="1" ht="20.399999999999999">
      <c r="B288" s="230"/>
      <c r="C288" s="231"/>
      <c r="D288" s="221" t="s">
        <v>187</v>
      </c>
      <c r="E288" s="231"/>
      <c r="F288" s="233" t="s">
        <v>438</v>
      </c>
      <c r="G288" s="231"/>
      <c r="H288" s="234">
        <v>6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187</v>
      </c>
      <c r="AU288" s="240" t="s">
        <v>185</v>
      </c>
      <c r="AV288" s="14" t="s">
        <v>185</v>
      </c>
      <c r="AW288" s="14" t="s">
        <v>4</v>
      </c>
      <c r="AX288" s="14" t="s">
        <v>88</v>
      </c>
      <c r="AY288" s="240" t="s">
        <v>177</v>
      </c>
    </row>
    <row r="289" spans="1:65" s="2" customFormat="1" ht="21.75" customHeight="1">
      <c r="A289" s="35"/>
      <c r="B289" s="36"/>
      <c r="C289" s="205" t="s">
        <v>439</v>
      </c>
      <c r="D289" s="205" t="s">
        <v>180</v>
      </c>
      <c r="E289" s="206" t="s">
        <v>440</v>
      </c>
      <c r="F289" s="207" t="s">
        <v>441</v>
      </c>
      <c r="G289" s="208" t="s">
        <v>203</v>
      </c>
      <c r="H289" s="209">
        <v>38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46</v>
      </c>
      <c r="O289" s="72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263</v>
      </c>
      <c r="AT289" s="217" t="s">
        <v>180</v>
      </c>
      <c r="AU289" s="217" t="s">
        <v>185</v>
      </c>
      <c r="AY289" s="18" t="s">
        <v>177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185</v>
      </c>
      <c r="BK289" s="218">
        <f>ROUND(I289*H289,2)</f>
        <v>0</v>
      </c>
      <c r="BL289" s="18" t="s">
        <v>263</v>
      </c>
      <c r="BM289" s="217" t="s">
        <v>442</v>
      </c>
    </row>
    <row r="290" spans="1:65" s="2" customFormat="1" ht="16.5" customHeight="1">
      <c r="A290" s="35"/>
      <c r="B290" s="36"/>
      <c r="C290" s="263" t="s">
        <v>443</v>
      </c>
      <c r="D290" s="263" t="s">
        <v>339</v>
      </c>
      <c r="E290" s="264" t="s">
        <v>444</v>
      </c>
      <c r="F290" s="265" t="s">
        <v>445</v>
      </c>
      <c r="G290" s="266" t="s">
        <v>203</v>
      </c>
      <c r="H290" s="267">
        <v>38</v>
      </c>
      <c r="I290" s="268"/>
      <c r="J290" s="269">
        <f>ROUND(I290*H290,2)</f>
        <v>0</v>
      </c>
      <c r="K290" s="270"/>
      <c r="L290" s="271"/>
      <c r="M290" s="272" t="s">
        <v>1</v>
      </c>
      <c r="N290" s="273" t="s">
        <v>46</v>
      </c>
      <c r="O290" s="72"/>
      <c r="P290" s="215">
        <f>O290*H290</f>
        <v>0</v>
      </c>
      <c r="Q290" s="215">
        <v>2.0000000000000002E-5</v>
      </c>
      <c r="R290" s="215">
        <f>Q290*H290</f>
        <v>7.6000000000000004E-4</v>
      </c>
      <c r="S290" s="215">
        <v>0</v>
      </c>
      <c r="T290" s="21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360</v>
      </c>
      <c r="AT290" s="217" t="s">
        <v>339</v>
      </c>
      <c r="AU290" s="217" t="s">
        <v>185</v>
      </c>
      <c r="AY290" s="18" t="s">
        <v>177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185</v>
      </c>
      <c r="BK290" s="218">
        <f>ROUND(I290*H290,2)</f>
        <v>0</v>
      </c>
      <c r="BL290" s="18" t="s">
        <v>263</v>
      </c>
      <c r="BM290" s="217" t="s">
        <v>446</v>
      </c>
    </row>
    <row r="291" spans="1:65" s="2" customFormat="1" ht="21.75" customHeight="1">
      <c r="A291" s="35"/>
      <c r="B291" s="36"/>
      <c r="C291" s="205" t="s">
        <v>447</v>
      </c>
      <c r="D291" s="205" t="s">
        <v>180</v>
      </c>
      <c r="E291" s="206" t="s">
        <v>448</v>
      </c>
      <c r="F291" s="207" t="s">
        <v>449</v>
      </c>
      <c r="G291" s="208" t="s">
        <v>203</v>
      </c>
      <c r="H291" s="209">
        <v>4</v>
      </c>
      <c r="I291" s="210"/>
      <c r="J291" s="211">
        <f>ROUND(I291*H291,2)</f>
        <v>0</v>
      </c>
      <c r="K291" s="212"/>
      <c r="L291" s="40"/>
      <c r="M291" s="213" t="s">
        <v>1</v>
      </c>
      <c r="N291" s="214" t="s">
        <v>46</v>
      </c>
      <c r="O291" s="72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263</v>
      </c>
      <c r="AT291" s="217" t="s">
        <v>180</v>
      </c>
      <c r="AU291" s="217" t="s">
        <v>185</v>
      </c>
      <c r="AY291" s="18" t="s">
        <v>177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185</v>
      </c>
      <c r="BK291" s="218">
        <f>ROUND(I291*H291,2)</f>
        <v>0</v>
      </c>
      <c r="BL291" s="18" t="s">
        <v>263</v>
      </c>
      <c r="BM291" s="217" t="s">
        <v>450</v>
      </c>
    </row>
    <row r="292" spans="1:65" s="2" customFormat="1" ht="21.75" customHeight="1">
      <c r="A292" s="35"/>
      <c r="B292" s="36"/>
      <c r="C292" s="205" t="s">
        <v>451</v>
      </c>
      <c r="D292" s="205" t="s">
        <v>180</v>
      </c>
      <c r="E292" s="206" t="s">
        <v>452</v>
      </c>
      <c r="F292" s="207" t="s">
        <v>453</v>
      </c>
      <c r="G292" s="208" t="s">
        <v>210</v>
      </c>
      <c r="H292" s="209">
        <v>5.0999999999999996</v>
      </c>
      <c r="I292" s="210"/>
      <c r="J292" s="211">
        <f>ROUND(I292*H292,2)</f>
        <v>0</v>
      </c>
      <c r="K292" s="212"/>
      <c r="L292" s="40"/>
      <c r="M292" s="213" t="s">
        <v>1</v>
      </c>
      <c r="N292" s="214" t="s">
        <v>46</v>
      </c>
      <c r="O292" s="72"/>
      <c r="P292" s="215">
        <f>O292*H292</f>
        <v>0</v>
      </c>
      <c r="Q292" s="215">
        <v>4.0000000000000003E-5</v>
      </c>
      <c r="R292" s="215">
        <f>Q292*H292</f>
        <v>2.04E-4</v>
      </c>
      <c r="S292" s="215">
        <v>0</v>
      </c>
      <c r="T292" s="21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263</v>
      </c>
      <c r="AT292" s="217" t="s">
        <v>180</v>
      </c>
      <c r="AU292" s="217" t="s">
        <v>185</v>
      </c>
      <c r="AY292" s="18" t="s">
        <v>177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185</v>
      </c>
      <c r="BK292" s="218">
        <f>ROUND(I292*H292,2)</f>
        <v>0</v>
      </c>
      <c r="BL292" s="18" t="s">
        <v>263</v>
      </c>
      <c r="BM292" s="217" t="s">
        <v>454</v>
      </c>
    </row>
    <row r="293" spans="1:65" s="2" customFormat="1" ht="16.5" customHeight="1">
      <c r="A293" s="35"/>
      <c r="B293" s="36"/>
      <c r="C293" s="263" t="s">
        <v>455</v>
      </c>
      <c r="D293" s="263" t="s">
        <v>339</v>
      </c>
      <c r="E293" s="264" t="s">
        <v>456</v>
      </c>
      <c r="F293" s="265" t="s">
        <v>457</v>
      </c>
      <c r="G293" s="266" t="s">
        <v>210</v>
      </c>
      <c r="H293" s="267">
        <v>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46</v>
      </c>
      <c r="O293" s="72"/>
      <c r="P293" s="215">
        <f>O293*H293</f>
        <v>0</v>
      </c>
      <c r="Q293" s="215">
        <v>1.7000000000000001E-4</v>
      </c>
      <c r="R293" s="215">
        <f>Q293*H293</f>
        <v>1.0200000000000001E-3</v>
      </c>
      <c r="S293" s="215">
        <v>0</v>
      </c>
      <c r="T293" s="21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360</v>
      </c>
      <c r="AT293" s="217" t="s">
        <v>339</v>
      </c>
      <c r="AU293" s="217" t="s">
        <v>185</v>
      </c>
      <c r="AY293" s="18" t="s">
        <v>177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185</v>
      </c>
      <c r="BK293" s="218">
        <f>ROUND(I293*H293,2)</f>
        <v>0</v>
      </c>
      <c r="BL293" s="18" t="s">
        <v>263</v>
      </c>
      <c r="BM293" s="217" t="s">
        <v>458</v>
      </c>
    </row>
    <row r="294" spans="1:65" s="14" customFormat="1" ht="10.199999999999999">
      <c r="B294" s="230"/>
      <c r="C294" s="231"/>
      <c r="D294" s="221" t="s">
        <v>187</v>
      </c>
      <c r="E294" s="231"/>
      <c r="F294" s="233" t="s">
        <v>459</v>
      </c>
      <c r="G294" s="231"/>
      <c r="H294" s="234">
        <v>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187</v>
      </c>
      <c r="AU294" s="240" t="s">
        <v>185</v>
      </c>
      <c r="AV294" s="14" t="s">
        <v>185</v>
      </c>
      <c r="AW294" s="14" t="s">
        <v>4</v>
      </c>
      <c r="AX294" s="14" t="s">
        <v>88</v>
      </c>
      <c r="AY294" s="240" t="s">
        <v>177</v>
      </c>
    </row>
    <row r="295" spans="1:65" s="2" customFormat="1" ht="21.75" customHeight="1">
      <c r="A295" s="35"/>
      <c r="B295" s="36"/>
      <c r="C295" s="205" t="s">
        <v>460</v>
      </c>
      <c r="D295" s="205" t="s">
        <v>180</v>
      </c>
      <c r="E295" s="206" t="s">
        <v>461</v>
      </c>
      <c r="F295" s="207" t="s">
        <v>462</v>
      </c>
      <c r="G295" s="208" t="s">
        <v>426</v>
      </c>
      <c r="H295" s="274"/>
      <c r="I295" s="210"/>
      <c r="J295" s="211">
        <f>ROUND(I295*H295,2)</f>
        <v>0</v>
      </c>
      <c r="K295" s="212"/>
      <c r="L295" s="40"/>
      <c r="M295" s="213" t="s">
        <v>1</v>
      </c>
      <c r="N295" s="214" t="s">
        <v>46</v>
      </c>
      <c r="O295" s="72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263</v>
      </c>
      <c r="AT295" s="217" t="s">
        <v>180</v>
      </c>
      <c r="AU295" s="217" t="s">
        <v>185</v>
      </c>
      <c r="AY295" s="18" t="s">
        <v>177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185</v>
      </c>
      <c r="BK295" s="218">
        <f>ROUND(I295*H295,2)</f>
        <v>0</v>
      </c>
      <c r="BL295" s="18" t="s">
        <v>263</v>
      </c>
      <c r="BM295" s="217" t="s">
        <v>463</v>
      </c>
    </row>
    <row r="296" spans="1:65" s="12" customFormat="1" ht="22.8" customHeight="1">
      <c r="B296" s="189"/>
      <c r="C296" s="190"/>
      <c r="D296" s="191" t="s">
        <v>79</v>
      </c>
      <c r="E296" s="203" t="s">
        <v>464</v>
      </c>
      <c r="F296" s="203" t="s">
        <v>465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SUM(P297:P303)</f>
        <v>0</v>
      </c>
      <c r="Q296" s="197"/>
      <c r="R296" s="198">
        <f>SUM(R297:R303)</f>
        <v>1.1384999999999999E-2</v>
      </c>
      <c r="S296" s="197"/>
      <c r="T296" s="199">
        <f>SUM(T297:T303)</f>
        <v>0</v>
      </c>
      <c r="AR296" s="200" t="s">
        <v>185</v>
      </c>
      <c r="AT296" s="201" t="s">
        <v>79</v>
      </c>
      <c r="AU296" s="201" t="s">
        <v>88</v>
      </c>
      <c r="AY296" s="200" t="s">
        <v>177</v>
      </c>
      <c r="BK296" s="202">
        <f>SUM(BK297:BK303)</f>
        <v>0</v>
      </c>
    </row>
    <row r="297" spans="1:65" s="2" customFormat="1" ht="21.75" customHeight="1">
      <c r="A297" s="35"/>
      <c r="B297" s="36"/>
      <c r="C297" s="205" t="s">
        <v>466</v>
      </c>
      <c r="D297" s="205" t="s">
        <v>180</v>
      </c>
      <c r="E297" s="206" t="s">
        <v>467</v>
      </c>
      <c r="F297" s="207" t="s">
        <v>468</v>
      </c>
      <c r="G297" s="208" t="s">
        <v>203</v>
      </c>
      <c r="H297" s="209">
        <v>2.5</v>
      </c>
      <c r="I297" s="210"/>
      <c r="J297" s="211">
        <f t="shared" ref="J297:J303" si="0">ROUND(I297*H297,2)</f>
        <v>0</v>
      </c>
      <c r="K297" s="212"/>
      <c r="L297" s="40"/>
      <c r="M297" s="213" t="s">
        <v>1</v>
      </c>
      <c r="N297" s="214" t="s">
        <v>46</v>
      </c>
      <c r="O297" s="72"/>
      <c r="P297" s="215">
        <f t="shared" ref="P297:P303" si="1">O297*H297</f>
        <v>0</v>
      </c>
      <c r="Q297" s="215">
        <v>1.2600000000000001E-3</v>
      </c>
      <c r="R297" s="215">
        <f t="shared" ref="R297:R303" si="2">Q297*H297</f>
        <v>3.15E-3</v>
      </c>
      <c r="S297" s="215">
        <v>0</v>
      </c>
      <c r="T297" s="216">
        <f t="shared" ref="T297:T303" si="3"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263</v>
      </c>
      <c r="AT297" s="217" t="s">
        <v>180</v>
      </c>
      <c r="AU297" s="217" t="s">
        <v>185</v>
      </c>
      <c r="AY297" s="18" t="s">
        <v>177</v>
      </c>
      <c r="BE297" s="218">
        <f t="shared" ref="BE297:BE303" si="4">IF(N297="základní",J297,0)</f>
        <v>0</v>
      </c>
      <c r="BF297" s="218">
        <f t="shared" ref="BF297:BF303" si="5">IF(N297="snížená",J297,0)</f>
        <v>0</v>
      </c>
      <c r="BG297" s="218">
        <f t="shared" ref="BG297:BG303" si="6">IF(N297="zákl. přenesená",J297,0)</f>
        <v>0</v>
      </c>
      <c r="BH297" s="218">
        <f t="shared" ref="BH297:BH303" si="7">IF(N297="sníž. přenesená",J297,0)</f>
        <v>0</v>
      </c>
      <c r="BI297" s="218">
        <f t="shared" ref="BI297:BI303" si="8">IF(N297="nulová",J297,0)</f>
        <v>0</v>
      </c>
      <c r="BJ297" s="18" t="s">
        <v>185</v>
      </c>
      <c r="BK297" s="218">
        <f t="shared" ref="BK297:BK303" si="9">ROUND(I297*H297,2)</f>
        <v>0</v>
      </c>
      <c r="BL297" s="18" t="s">
        <v>263</v>
      </c>
      <c r="BM297" s="217" t="s">
        <v>469</v>
      </c>
    </row>
    <row r="298" spans="1:65" s="2" customFormat="1" ht="16.5" customHeight="1">
      <c r="A298" s="35"/>
      <c r="B298" s="36"/>
      <c r="C298" s="205" t="s">
        <v>470</v>
      </c>
      <c r="D298" s="205" t="s">
        <v>180</v>
      </c>
      <c r="E298" s="206" t="s">
        <v>471</v>
      </c>
      <c r="F298" s="207" t="s">
        <v>472</v>
      </c>
      <c r="G298" s="208" t="s">
        <v>203</v>
      </c>
      <c r="H298" s="209">
        <v>2</v>
      </c>
      <c r="I298" s="210"/>
      <c r="J298" s="211">
        <f t="shared" si="0"/>
        <v>0</v>
      </c>
      <c r="K298" s="212"/>
      <c r="L298" s="40"/>
      <c r="M298" s="213" t="s">
        <v>1</v>
      </c>
      <c r="N298" s="214" t="s">
        <v>46</v>
      </c>
      <c r="O298" s="72"/>
      <c r="P298" s="215">
        <f t="shared" si="1"/>
        <v>0</v>
      </c>
      <c r="Q298" s="215">
        <v>5.1999999999999995E-4</v>
      </c>
      <c r="R298" s="215">
        <f t="shared" si="2"/>
        <v>1.0399999999999999E-3</v>
      </c>
      <c r="S298" s="215">
        <v>0</v>
      </c>
      <c r="T298" s="216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263</v>
      </c>
      <c r="AT298" s="217" t="s">
        <v>180</v>
      </c>
      <c r="AU298" s="217" t="s">
        <v>185</v>
      </c>
      <c r="AY298" s="18" t="s">
        <v>177</v>
      </c>
      <c r="BE298" s="218">
        <f t="shared" si="4"/>
        <v>0</v>
      </c>
      <c r="BF298" s="218">
        <f t="shared" si="5"/>
        <v>0</v>
      </c>
      <c r="BG298" s="218">
        <f t="shared" si="6"/>
        <v>0</v>
      </c>
      <c r="BH298" s="218">
        <f t="shared" si="7"/>
        <v>0</v>
      </c>
      <c r="BI298" s="218">
        <f t="shared" si="8"/>
        <v>0</v>
      </c>
      <c r="BJ298" s="18" t="s">
        <v>185</v>
      </c>
      <c r="BK298" s="218">
        <f t="shared" si="9"/>
        <v>0</v>
      </c>
      <c r="BL298" s="18" t="s">
        <v>263</v>
      </c>
      <c r="BM298" s="217" t="s">
        <v>473</v>
      </c>
    </row>
    <row r="299" spans="1:65" s="2" customFormat="1" ht="21.75" customHeight="1">
      <c r="A299" s="35"/>
      <c r="B299" s="36"/>
      <c r="C299" s="205" t="s">
        <v>474</v>
      </c>
      <c r="D299" s="205" t="s">
        <v>180</v>
      </c>
      <c r="E299" s="206" t="s">
        <v>475</v>
      </c>
      <c r="F299" s="207" t="s">
        <v>476</v>
      </c>
      <c r="G299" s="208" t="s">
        <v>203</v>
      </c>
      <c r="H299" s="209">
        <v>2.5</v>
      </c>
      <c r="I299" s="210"/>
      <c r="J299" s="211">
        <f t="shared" si="0"/>
        <v>0</v>
      </c>
      <c r="K299" s="212"/>
      <c r="L299" s="40"/>
      <c r="M299" s="213" t="s">
        <v>1</v>
      </c>
      <c r="N299" s="214" t="s">
        <v>46</v>
      </c>
      <c r="O299" s="72"/>
      <c r="P299" s="215">
        <f t="shared" si="1"/>
        <v>0</v>
      </c>
      <c r="Q299" s="215">
        <v>8.7000000000000001E-4</v>
      </c>
      <c r="R299" s="215">
        <f t="shared" si="2"/>
        <v>2.1749999999999999E-3</v>
      </c>
      <c r="S299" s="215">
        <v>0</v>
      </c>
      <c r="T299" s="216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263</v>
      </c>
      <c r="AT299" s="217" t="s">
        <v>180</v>
      </c>
      <c r="AU299" s="217" t="s">
        <v>185</v>
      </c>
      <c r="AY299" s="18" t="s">
        <v>177</v>
      </c>
      <c r="BE299" s="218">
        <f t="shared" si="4"/>
        <v>0</v>
      </c>
      <c r="BF299" s="218">
        <f t="shared" si="5"/>
        <v>0</v>
      </c>
      <c r="BG299" s="218">
        <f t="shared" si="6"/>
        <v>0</v>
      </c>
      <c r="BH299" s="218">
        <f t="shared" si="7"/>
        <v>0</v>
      </c>
      <c r="BI299" s="218">
        <f t="shared" si="8"/>
        <v>0</v>
      </c>
      <c r="BJ299" s="18" t="s">
        <v>185</v>
      </c>
      <c r="BK299" s="218">
        <f t="shared" si="9"/>
        <v>0</v>
      </c>
      <c r="BL299" s="18" t="s">
        <v>263</v>
      </c>
      <c r="BM299" s="217" t="s">
        <v>477</v>
      </c>
    </row>
    <row r="300" spans="1:65" s="2" customFormat="1" ht="21.75" customHeight="1">
      <c r="A300" s="35"/>
      <c r="B300" s="36"/>
      <c r="C300" s="205" t="s">
        <v>478</v>
      </c>
      <c r="D300" s="205" t="s">
        <v>180</v>
      </c>
      <c r="E300" s="206" t="s">
        <v>479</v>
      </c>
      <c r="F300" s="207" t="s">
        <v>480</v>
      </c>
      <c r="G300" s="208" t="s">
        <v>371</v>
      </c>
      <c r="H300" s="209">
        <v>1</v>
      </c>
      <c r="I300" s="210"/>
      <c r="J300" s="211">
        <f t="shared" si="0"/>
        <v>0</v>
      </c>
      <c r="K300" s="212"/>
      <c r="L300" s="40"/>
      <c r="M300" s="213" t="s">
        <v>1</v>
      </c>
      <c r="N300" s="214" t="s">
        <v>46</v>
      </c>
      <c r="O300" s="72"/>
      <c r="P300" s="215">
        <f t="shared" si="1"/>
        <v>0</v>
      </c>
      <c r="Q300" s="215">
        <v>0</v>
      </c>
      <c r="R300" s="215">
        <f t="shared" si="2"/>
        <v>0</v>
      </c>
      <c r="S300" s="215">
        <v>0</v>
      </c>
      <c r="T300" s="216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263</v>
      </c>
      <c r="AT300" s="217" t="s">
        <v>180</v>
      </c>
      <c r="AU300" s="217" t="s">
        <v>185</v>
      </c>
      <c r="AY300" s="18" t="s">
        <v>177</v>
      </c>
      <c r="BE300" s="218">
        <f t="shared" si="4"/>
        <v>0</v>
      </c>
      <c r="BF300" s="218">
        <f t="shared" si="5"/>
        <v>0</v>
      </c>
      <c r="BG300" s="218">
        <f t="shared" si="6"/>
        <v>0</v>
      </c>
      <c r="BH300" s="218">
        <f t="shared" si="7"/>
        <v>0</v>
      </c>
      <c r="BI300" s="218">
        <f t="shared" si="8"/>
        <v>0</v>
      </c>
      <c r="BJ300" s="18" t="s">
        <v>185</v>
      </c>
      <c r="BK300" s="218">
        <f t="shared" si="9"/>
        <v>0</v>
      </c>
      <c r="BL300" s="18" t="s">
        <v>263</v>
      </c>
      <c r="BM300" s="217" t="s">
        <v>481</v>
      </c>
    </row>
    <row r="301" spans="1:65" s="2" customFormat="1" ht="21.75" customHeight="1">
      <c r="A301" s="35"/>
      <c r="B301" s="36"/>
      <c r="C301" s="205" t="s">
        <v>482</v>
      </c>
      <c r="D301" s="205" t="s">
        <v>180</v>
      </c>
      <c r="E301" s="206" t="s">
        <v>483</v>
      </c>
      <c r="F301" s="207" t="s">
        <v>484</v>
      </c>
      <c r="G301" s="208" t="s">
        <v>192</v>
      </c>
      <c r="H301" s="209">
        <v>1</v>
      </c>
      <c r="I301" s="210"/>
      <c r="J301" s="211">
        <f t="shared" si="0"/>
        <v>0</v>
      </c>
      <c r="K301" s="212"/>
      <c r="L301" s="40"/>
      <c r="M301" s="213" t="s">
        <v>1</v>
      </c>
      <c r="N301" s="214" t="s">
        <v>46</v>
      </c>
      <c r="O301" s="72"/>
      <c r="P301" s="215">
        <f t="shared" si="1"/>
        <v>0</v>
      </c>
      <c r="Q301" s="215">
        <v>6.2E-4</v>
      </c>
      <c r="R301" s="215">
        <f t="shared" si="2"/>
        <v>6.2E-4</v>
      </c>
      <c r="S301" s="215">
        <v>0</v>
      </c>
      <c r="T301" s="216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263</v>
      </c>
      <c r="AT301" s="217" t="s">
        <v>180</v>
      </c>
      <c r="AU301" s="217" t="s">
        <v>185</v>
      </c>
      <c r="AY301" s="18" t="s">
        <v>177</v>
      </c>
      <c r="BE301" s="218">
        <f t="shared" si="4"/>
        <v>0</v>
      </c>
      <c r="BF301" s="218">
        <f t="shared" si="5"/>
        <v>0</v>
      </c>
      <c r="BG301" s="218">
        <f t="shared" si="6"/>
        <v>0</v>
      </c>
      <c r="BH301" s="218">
        <f t="shared" si="7"/>
        <v>0</v>
      </c>
      <c r="BI301" s="218">
        <f t="shared" si="8"/>
        <v>0</v>
      </c>
      <c r="BJ301" s="18" t="s">
        <v>185</v>
      </c>
      <c r="BK301" s="218">
        <f t="shared" si="9"/>
        <v>0</v>
      </c>
      <c r="BL301" s="18" t="s">
        <v>263</v>
      </c>
      <c r="BM301" s="217" t="s">
        <v>485</v>
      </c>
    </row>
    <row r="302" spans="1:65" s="2" customFormat="1" ht="21.75" customHeight="1">
      <c r="A302" s="35"/>
      <c r="B302" s="36"/>
      <c r="C302" s="263" t="s">
        <v>486</v>
      </c>
      <c r="D302" s="263" t="s">
        <v>339</v>
      </c>
      <c r="E302" s="264" t="s">
        <v>487</v>
      </c>
      <c r="F302" s="265" t="s">
        <v>488</v>
      </c>
      <c r="G302" s="266" t="s">
        <v>192</v>
      </c>
      <c r="H302" s="267">
        <v>1</v>
      </c>
      <c r="I302" s="268"/>
      <c r="J302" s="269">
        <f t="shared" si="0"/>
        <v>0</v>
      </c>
      <c r="K302" s="270"/>
      <c r="L302" s="271"/>
      <c r="M302" s="272" t="s">
        <v>1</v>
      </c>
      <c r="N302" s="273" t="s">
        <v>46</v>
      </c>
      <c r="O302" s="72"/>
      <c r="P302" s="215">
        <f t="shared" si="1"/>
        <v>0</v>
      </c>
      <c r="Q302" s="215">
        <v>4.4000000000000003E-3</v>
      </c>
      <c r="R302" s="215">
        <f t="shared" si="2"/>
        <v>4.4000000000000003E-3</v>
      </c>
      <c r="S302" s="215">
        <v>0</v>
      </c>
      <c r="T302" s="216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360</v>
      </c>
      <c r="AT302" s="217" t="s">
        <v>339</v>
      </c>
      <c r="AU302" s="217" t="s">
        <v>185</v>
      </c>
      <c r="AY302" s="18" t="s">
        <v>177</v>
      </c>
      <c r="BE302" s="218">
        <f t="shared" si="4"/>
        <v>0</v>
      </c>
      <c r="BF302" s="218">
        <f t="shared" si="5"/>
        <v>0</v>
      </c>
      <c r="BG302" s="218">
        <f t="shared" si="6"/>
        <v>0</v>
      </c>
      <c r="BH302" s="218">
        <f t="shared" si="7"/>
        <v>0</v>
      </c>
      <c r="BI302" s="218">
        <f t="shared" si="8"/>
        <v>0</v>
      </c>
      <c r="BJ302" s="18" t="s">
        <v>185</v>
      </c>
      <c r="BK302" s="218">
        <f t="shared" si="9"/>
        <v>0</v>
      </c>
      <c r="BL302" s="18" t="s">
        <v>263</v>
      </c>
      <c r="BM302" s="217" t="s">
        <v>489</v>
      </c>
    </row>
    <row r="303" spans="1:65" s="2" customFormat="1" ht="21.75" customHeight="1">
      <c r="A303" s="35"/>
      <c r="B303" s="36"/>
      <c r="C303" s="205" t="s">
        <v>490</v>
      </c>
      <c r="D303" s="205" t="s">
        <v>180</v>
      </c>
      <c r="E303" s="206" t="s">
        <v>491</v>
      </c>
      <c r="F303" s="207" t="s">
        <v>492</v>
      </c>
      <c r="G303" s="208" t="s">
        <v>426</v>
      </c>
      <c r="H303" s="274"/>
      <c r="I303" s="210"/>
      <c r="J303" s="211">
        <f t="shared" si="0"/>
        <v>0</v>
      </c>
      <c r="K303" s="212"/>
      <c r="L303" s="40"/>
      <c r="M303" s="213" t="s">
        <v>1</v>
      </c>
      <c r="N303" s="214" t="s">
        <v>46</v>
      </c>
      <c r="O303" s="72"/>
      <c r="P303" s="215">
        <f t="shared" si="1"/>
        <v>0</v>
      </c>
      <c r="Q303" s="215">
        <v>0</v>
      </c>
      <c r="R303" s="215">
        <f t="shared" si="2"/>
        <v>0</v>
      </c>
      <c r="S303" s="215">
        <v>0</v>
      </c>
      <c r="T303" s="216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263</v>
      </c>
      <c r="AT303" s="217" t="s">
        <v>180</v>
      </c>
      <c r="AU303" s="217" t="s">
        <v>185</v>
      </c>
      <c r="AY303" s="18" t="s">
        <v>177</v>
      </c>
      <c r="BE303" s="218">
        <f t="shared" si="4"/>
        <v>0</v>
      </c>
      <c r="BF303" s="218">
        <f t="shared" si="5"/>
        <v>0</v>
      </c>
      <c r="BG303" s="218">
        <f t="shared" si="6"/>
        <v>0</v>
      </c>
      <c r="BH303" s="218">
        <f t="shared" si="7"/>
        <v>0</v>
      </c>
      <c r="BI303" s="218">
        <f t="shared" si="8"/>
        <v>0</v>
      </c>
      <c r="BJ303" s="18" t="s">
        <v>185</v>
      </c>
      <c r="BK303" s="218">
        <f t="shared" si="9"/>
        <v>0</v>
      </c>
      <c r="BL303" s="18" t="s">
        <v>263</v>
      </c>
      <c r="BM303" s="217" t="s">
        <v>493</v>
      </c>
    </row>
    <row r="304" spans="1:65" s="12" customFormat="1" ht="22.8" customHeight="1">
      <c r="B304" s="189"/>
      <c r="C304" s="190"/>
      <c r="D304" s="191" t="s">
        <v>79</v>
      </c>
      <c r="E304" s="203" t="s">
        <v>494</v>
      </c>
      <c r="F304" s="203" t="s">
        <v>495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SUM(P305:P313)</f>
        <v>0</v>
      </c>
      <c r="Q304" s="197"/>
      <c r="R304" s="198">
        <f>SUM(R305:R313)</f>
        <v>9.6000000000000009E-3</v>
      </c>
      <c r="S304" s="197"/>
      <c r="T304" s="199">
        <f>SUM(T305:T313)</f>
        <v>0</v>
      </c>
      <c r="AR304" s="200" t="s">
        <v>185</v>
      </c>
      <c r="AT304" s="201" t="s">
        <v>79</v>
      </c>
      <c r="AU304" s="201" t="s">
        <v>88</v>
      </c>
      <c r="AY304" s="200" t="s">
        <v>177</v>
      </c>
      <c r="BK304" s="202">
        <f>SUM(BK305:BK313)</f>
        <v>0</v>
      </c>
    </row>
    <row r="305" spans="1:65" s="2" customFormat="1" ht="33" customHeight="1">
      <c r="A305" s="35"/>
      <c r="B305" s="36"/>
      <c r="C305" s="205" t="s">
        <v>496</v>
      </c>
      <c r="D305" s="205" t="s">
        <v>180</v>
      </c>
      <c r="E305" s="206" t="s">
        <v>497</v>
      </c>
      <c r="F305" s="207" t="s">
        <v>498</v>
      </c>
      <c r="G305" s="208" t="s">
        <v>203</v>
      </c>
      <c r="H305" s="209">
        <v>12</v>
      </c>
      <c r="I305" s="210"/>
      <c r="J305" s="211">
        <f>ROUND(I305*H305,2)</f>
        <v>0</v>
      </c>
      <c r="K305" s="212"/>
      <c r="L305" s="40"/>
      <c r="M305" s="213" t="s">
        <v>1</v>
      </c>
      <c r="N305" s="214" t="s">
        <v>46</v>
      </c>
      <c r="O305" s="72"/>
      <c r="P305" s="215">
        <f>O305*H305</f>
        <v>0</v>
      </c>
      <c r="Q305" s="215">
        <v>2.7E-4</v>
      </c>
      <c r="R305" s="215">
        <f>Q305*H305</f>
        <v>3.2399999999999998E-3</v>
      </c>
      <c r="S305" s="215">
        <v>0</v>
      </c>
      <c r="T305" s="21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263</v>
      </c>
      <c r="AT305" s="217" t="s">
        <v>180</v>
      </c>
      <c r="AU305" s="217" t="s">
        <v>185</v>
      </c>
      <c r="AY305" s="18" t="s">
        <v>177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185</v>
      </c>
      <c r="BK305" s="218">
        <f>ROUND(I305*H305,2)</f>
        <v>0</v>
      </c>
      <c r="BL305" s="18" t="s">
        <v>263</v>
      </c>
      <c r="BM305" s="217" t="s">
        <v>499</v>
      </c>
    </row>
    <row r="306" spans="1:65" s="14" customFormat="1" ht="10.199999999999999">
      <c r="B306" s="230"/>
      <c r="C306" s="231"/>
      <c r="D306" s="221" t="s">
        <v>187</v>
      </c>
      <c r="E306" s="232" t="s">
        <v>1</v>
      </c>
      <c r="F306" s="233" t="s">
        <v>120</v>
      </c>
      <c r="G306" s="231"/>
      <c r="H306" s="234">
        <v>12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187</v>
      </c>
      <c r="AU306" s="240" t="s">
        <v>185</v>
      </c>
      <c r="AV306" s="14" t="s">
        <v>185</v>
      </c>
      <c r="AW306" s="14" t="s">
        <v>36</v>
      </c>
      <c r="AX306" s="14" t="s">
        <v>88</v>
      </c>
      <c r="AY306" s="240" t="s">
        <v>177</v>
      </c>
    </row>
    <row r="307" spans="1:65" s="2" customFormat="1" ht="16.5" customHeight="1">
      <c r="A307" s="35"/>
      <c r="B307" s="36"/>
      <c r="C307" s="263" t="s">
        <v>500</v>
      </c>
      <c r="D307" s="263" t="s">
        <v>339</v>
      </c>
      <c r="E307" s="264" t="s">
        <v>501</v>
      </c>
      <c r="F307" s="265" t="s">
        <v>502</v>
      </c>
      <c r="G307" s="266" t="s">
        <v>203</v>
      </c>
      <c r="H307" s="267">
        <v>12</v>
      </c>
      <c r="I307" s="268"/>
      <c r="J307" s="269">
        <f>ROUND(I307*H307,2)</f>
        <v>0</v>
      </c>
      <c r="K307" s="270"/>
      <c r="L307" s="271"/>
      <c r="M307" s="272" t="s">
        <v>1</v>
      </c>
      <c r="N307" s="273" t="s">
        <v>46</v>
      </c>
      <c r="O307" s="72"/>
      <c r="P307" s="215">
        <f>O307*H307</f>
        <v>0</v>
      </c>
      <c r="Q307" s="215">
        <v>1.2999999999999999E-4</v>
      </c>
      <c r="R307" s="215">
        <f>Q307*H307</f>
        <v>1.5599999999999998E-3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360</v>
      </c>
      <c r="AT307" s="217" t="s">
        <v>339</v>
      </c>
      <c r="AU307" s="217" t="s">
        <v>185</v>
      </c>
      <c r="AY307" s="18" t="s">
        <v>177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185</v>
      </c>
      <c r="BK307" s="218">
        <f>ROUND(I307*H307,2)</f>
        <v>0</v>
      </c>
      <c r="BL307" s="18" t="s">
        <v>263</v>
      </c>
      <c r="BM307" s="217" t="s">
        <v>503</v>
      </c>
    </row>
    <row r="308" spans="1:65" s="2" customFormat="1" ht="16.5" customHeight="1">
      <c r="A308" s="35"/>
      <c r="B308" s="36"/>
      <c r="C308" s="205" t="s">
        <v>504</v>
      </c>
      <c r="D308" s="205" t="s">
        <v>180</v>
      </c>
      <c r="E308" s="206" t="s">
        <v>505</v>
      </c>
      <c r="F308" s="207" t="s">
        <v>506</v>
      </c>
      <c r="G308" s="208" t="s">
        <v>192</v>
      </c>
      <c r="H308" s="209">
        <v>4</v>
      </c>
      <c r="I308" s="210"/>
      <c r="J308" s="211">
        <f>ROUND(I308*H308,2)</f>
        <v>0</v>
      </c>
      <c r="K308" s="212"/>
      <c r="L308" s="40"/>
      <c r="M308" s="213" t="s">
        <v>1</v>
      </c>
      <c r="N308" s="214" t="s">
        <v>46</v>
      </c>
      <c r="O308" s="72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263</v>
      </c>
      <c r="AT308" s="217" t="s">
        <v>180</v>
      </c>
      <c r="AU308" s="217" t="s">
        <v>185</v>
      </c>
      <c r="AY308" s="18" t="s">
        <v>177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185</v>
      </c>
      <c r="BK308" s="218">
        <f>ROUND(I308*H308,2)</f>
        <v>0</v>
      </c>
      <c r="BL308" s="18" t="s">
        <v>263</v>
      </c>
      <c r="BM308" s="217" t="s">
        <v>507</v>
      </c>
    </row>
    <row r="309" spans="1:65" s="14" customFormat="1" ht="10.199999999999999">
      <c r="B309" s="230"/>
      <c r="C309" s="231"/>
      <c r="D309" s="221" t="s">
        <v>187</v>
      </c>
      <c r="E309" s="232" t="s">
        <v>1</v>
      </c>
      <c r="F309" s="233" t="s">
        <v>184</v>
      </c>
      <c r="G309" s="231"/>
      <c r="H309" s="234">
        <v>4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187</v>
      </c>
      <c r="AU309" s="240" t="s">
        <v>185</v>
      </c>
      <c r="AV309" s="14" t="s">
        <v>185</v>
      </c>
      <c r="AW309" s="14" t="s">
        <v>36</v>
      </c>
      <c r="AX309" s="14" t="s">
        <v>88</v>
      </c>
      <c r="AY309" s="240" t="s">
        <v>177</v>
      </c>
    </row>
    <row r="310" spans="1:65" s="2" customFormat="1" ht="21.75" customHeight="1">
      <c r="A310" s="35"/>
      <c r="B310" s="36"/>
      <c r="C310" s="205" t="s">
        <v>508</v>
      </c>
      <c r="D310" s="205" t="s">
        <v>180</v>
      </c>
      <c r="E310" s="206" t="s">
        <v>509</v>
      </c>
      <c r="F310" s="207" t="s">
        <v>510</v>
      </c>
      <c r="G310" s="208" t="s">
        <v>203</v>
      </c>
      <c r="H310" s="209">
        <v>12</v>
      </c>
      <c r="I310" s="210"/>
      <c r="J310" s="211">
        <f>ROUND(I310*H310,2)</f>
        <v>0</v>
      </c>
      <c r="K310" s="212"/>
      <c r="L310" s="40"/>
      <c r="M310" s="213" t="s">
        <v>1</v>
      </c>
      <c r="N310" s="214" t="s">
        <v>46</v>
      </c>
      <c r="O310" s="72"/>
      <c r="P310" s="215">
        <f>O310*H310</f>
        <v>0</v>
      </c>
      <c r="Q310" s="215">
        <v>4.0000000000000002E-4</v>
      </c>
      <c r="R310" s="215">
        <f>Q310*H310</f>
        <v>4.8000000000000004E-3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263</v>
      </c>
      <c r="AT310" s="217" t="s">
        <v>180</v>
      </c>
      <c r="AU310" s="217" t="s">
        <v>185</v>
      </c>
      <c r="AY310" s="18" t="s">
        <v>177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185</v>
      </c>
      <c r="BK310" s="218">
        <f>ROUND(I310*H310,2)</f>
        <v>0</v>
      </c>
      <c r="BL310" s="18" t="s">
        <v>263</v>
      </c>
      <c r="BM310" s="217" t="s">
        <v>511</v>
      </c>
    </row>
    <row r="311" spans="1:65" s="14" customFormat="1" ht="10.199999999999999">
      <c r="B311" s="230"/>
      <c r="C311" s="231"/>
      <c r="D311" s="221" t="s">
        <v>187</v>
      </c>
      <c r="E311" s="232" t="s">
        <v>1</v>
      </c>
      <c r="F311" s="233" t="s">
        <v>120</v>
      </c>
      <c r="G311" s="231"/>
      <c r="H311" s="234">
        <v>12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187</v>
      </c>
      <c r="AU311" s="240" t="s">
        <v>185</v>
      </c>
      <c r="AV311" s="14" t="s">
        <v>185</v>
      </c>
      <c r="AW311" s="14" t="s">
        <v>36</v>
      </c>
      <c r="AX311" s="14" t="s">
        <v>88</v>
      </c>
      <c r="AY311" s="240" t="s">
        <v>177</v>
      </c>
    </row>
    <row r="312" spans="1:65" s="2" customFormat="1" ht="21.75" customHeight="1">
      <c r="A312" s="35"/>
      <c r="B312" s="36"/>
      <c r="C312" s="205" t="s">
        <v>512</v>
      </c>
      <c r="D312" s="205" t="s">
        <v>180</v>
      </c>
      <c r="E312" s="206" t="s">
        <v>513</v>
      </c>
      <c r="F312" s="207" t="s">
        <v>514</v>
      </c>
      <c r="G312" s="208" t="s">
        <v>371</v>
      </c>
      <c r="H312" s="209">
        <v>1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46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263</v>
      </c>
      <c r="AT312" s="217" t="s">
        <v>180</v>
      </c>
      <c r="AU312" s="217" t="s">
        <v>185</v>
      </c>
      <c r="AY312" s="18" t="s">
        <v>177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185</v>
      </c>
      <c r="BK312" s="218">
        <f>ROUND(I312*H312,2)</f>
        <v>0</v>
      </c>
      <c r="BL312" s="18" t="s">
        <v>263</v>
      </c>
      <c r="BM312" s="217" t="s">
        <v>515</v>
      </c>
    </row>
    <row r="313" spans="1:65" s="2" customFormat="1" ht="21.75" customHeight="1">
      <c r="A313" s="35"/>
      <c r="B313" s="36"/>
      <c r="C313" s="205" t="s">
        <v>516</v>
      </c>
      <c r="D313" s="205" t="s">
        <v>180</v>
      </c>
      <c r="E313" s="206" t="s">
        <v>517</v>
      </c>
      <c r="F313" s="207" t="s">
        <v>518</v>
      </c>
      <c r="G313" s="208" t="s">
        <v>426</v>
      </c>
      <c r="H313" s="274"/>
      <c r="I313" s="210"/>
      <c r="J313" s="211">
        <f>ROUND(I313*H313,2)</f>
        <v>0</v>
      </c>
      <c r="K313" s="212"/>
      <c r="L313" s="40"/>
      <c r="M313" s="213" t="s">
        <v>1</v>
      </c>
      <c r="N313" s="214" t="s">
        <v>46</v>
      </c>
      <c r="O313" s="72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263</v>
      </c>
      <c r="AT313" s="217" t="s">
        <v>180</v>
      </c>
      <c r="AU313" s="217" t="s">
        <v>185</v>
      </c>
      <c r="AY313" s="18" t="s">
        <v>177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185</v>
      </c>
      <c r="BK313" s="218">
        <f>ROUND(I313*H313,2)</f>
        <v>0</v>
      </c>
      <c r="BL313" s="18" t="s">
        <v>263</v>
      </c>
      <c r="BM313" s="217" t="s">
        <v>519</v>
      </c>
    </row>
    <row r="314" spans="1:65" s="12" customFormat="1" ht="22.8" customHeight="1">
      <c r="B314" s="189"/>
      <c r="C314" s="190"/>
      <c r="D314" s="191" t="s">
        <v>79</v>
      </c>
      <c r="E314" s="203" t="s">
        <v>520</v>
      </c>
      <c r="F314" s="203" t="s">
        <v>521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SUM(P315:P331)</f>
        <v>0</v>
      </c>
      <c r="Q314" s="197"/>
      <c r="R314" s="198">
        <f>SUM(R315:R331)</f>
        <v>7.0089999999999986E-2</v>
      </c>
      <c r="S314" s="197"/>
      <c r="T314" s="199">
        <f>SUM(T315:T331)</f>
        <v>7.1690000000000004E-2</v>
      </c>
      <c r="AR314" s="200" t="s">
        <v>185</v>
      </c>
      <c r="AT314" s="201" t="s">
        <v>79</v>
      </c>
      <c r="AU314" s="201" t="s">
        <v>88</v>
      </c>
      <c r="AY314" s="200" t="s">
        <v>177</v>
      </c>
      <c r="BK314" s="202">
        <f>SUM(BK315:BK331)</f>
        <v>0</v>
      </c>
    </row>
    <row r="315" spans="1:65" s="2" customFormat="1" ht="16.5" customHeight="1">
      <c r="A315" s="35"/>
      <c r="B315" s="36"/>
      <c r="C315" s="205" t="s">
        <v>522</v>
      </c>
      <c r="D315" s="205" t="s">
        <v>180</v>
      </c>
      <c r="E315" s="206" t="s">
        <v>523</v>
      </c>
      <c r="F315" s="207" t="s">
        <v>524</v>
      </c>
      <c r="G315" s="208" t="s">
        <v>525</v>
      </c>
      <c r="H315" s="209">
        <v>1</v>
      </c>
      <c r="I315" s="210"/>
      <c r="J315" s="211">
        <f t="shared" ref="J315:J331" si="10">ROUND(I315*H315,2)</f>
        <v>0</v>
      </c>
      <c r="K315" s="212"/>
      <c r="L315" s="40"/>
      <c r="M315" s="213" t="s">
        <v>1</v>
      </c>
      <c r="N315" s="214" t="s">
        <v>46</v>
      </c>
      <c r="O315" s="72"/>
      <c r="P315" s="215">
        <f t="shared" ref="P315:P331" si="11">O315*H315</f>
        <v>0</v>
      </c>
      <c r="Q315" s="215">
        <v>0</v>
      </c>
      <c r="R315" s="215">
        <f t="shared" ref="R315:R331" si="12">Q315*H315</f>
        <v>0</v>
      </c>
      <c r="S315" s="215">
        <v>1.933E-2</v>
      </c>
      <c r="T315" s="216">
        <f t="shared" ref="T315:T331" si="13">S315*H315</f>
        <v>1.933E-2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263</v>
      </c>
      <c r="AT315" s="217" t="s">
        <v>180</v>
      </c>
      <c r="AU315" s="217" t="s">
        <v>185</v>
      </c>
      <c r="AY315" s="18" t="s">
        <v>177</v>
      </c>
      <c r="BE315" s="218">
        <f t="shared" ref="BE315:BE331" si="14">IF(N315="základní",J315,0)</f>
        <v>0</v>
      </c>
      <c r="BF315" s="218">
        <f t="shared" ref="BF315:BF331" si="15">IF(N315="snížená",J315,0)</f>
        <v>0</v>
      </c>
      <c r="BG315" s="218">
        <f t="shared" ref="BG315:BG331" si="16">IF(N315="zákl. přenesená",J315,0)</f>
        <v>0</v>
      </c>
      <c r="BH315" s="218">
        <f t="shared" ref="BH315:BH331" si="17">IF(N315="sníž. přenesená",J315,0)</f>
        <v>0</v>
      </c>
      <c r="BI315" s="218">
        <f t="shared" ref="BI315:BI331" si="18">IF(N315="nulová",J315,0)</f>
        <v>0</v>
      </c>
      <c r="BJ315" s="18" t="s">
        <v>185</v>
      </c>
      <c r="BK315" s="218">
        <f t="shared" ref="BK315:BK331" si="19">ROUND(I315*H315,2)</f>
        <v>0</v>
      </c>
      <c r="BL315" s="18" t="s">
        <v>263</v>
      </c>
      <c r="BM315" s="217" t="s">
        <v>526</v>
      </c>
    </row>
    <row r="316" spans="1:65" s="2" customFormat="1" ht="16.5" customHeight="1">
      <c r="A316" s="35"/>
      <c r="B316" s="36"/>
      <c r="C316" s="205" t="s">
        <v>527</v>
      </c>
      <c r="D316" s="205" t="s">
        <v>180</v>
      </c>
      <c r="E316" s="206" t="s">
        <v>528</v>
      </c>
      <c r="F316" s="207" t="s">
        <v>529</v>
      </c>
      <c r="G316" s="208" t="s">
        <v>192</v>
      </c>
      <c r="H316" s="209">
        <v>1</v>
      </c>
      <c r="I316" s="210"/>
      <c r="J316" s="211">
        <f t="shared" si="10"/>
        <v>0</v>
      </c>
      <c r="K316" s="212"/>
      <c r="L316" s="40"/>
      <c r="M316" s="213" t="s">
        <v>1</v>
      </c>
      <c r="N316" s="214" t="s">
        <v>46</v>
      </c>
      <c r="O316" s="72"/>
      <c r="P316" s="215">
        <f t="shared" si="11"/>
        <v>0</v>
      </c>
      <c r="Q316" s="215">
        <v>2.4199999999999998E-3</v>
      </c>
      <c r="R316" s="215">
        <f t="shared" si="12"/>
        <v>2.4199999999999998E-3</v>
      </c>
      <c r="S316" s="215">
        <v>0</v>
      </c>
      <c r="T316" s="216">
        <f t="shared" si="1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263</v>
      </c>
      <c r="AT316" s="217" t="s">
        <v>180</v>
      </c>
      <c r="AU316" s="217" t="s">
        <v>185</v>
      </c>
      <c r="AY316" s="18" t="s">
        <v>177</v>
      </c>
      <c r="BE316" s="218">
        <f t="shared" si="14"/>
        <v>0</v>
      </c>
      <c r="BF316" s="218">
        <f t="shared" si="15"/>
        <v>0</v>
      </c>
      <c r="BG316" s="218">
        <f t="shared" si="16"/>
        <v>0</v>
      </c>
      <c r="BH316" s="218">
        <f t="shared" si="17"/>
        <v>0</v>
      </c>
      <c r="BI316" s="218">
        <f t="shared" si="18"/>
        <v>0</v>
      </c>
      <c r="BJ316" s="18" t="s">
        <v>185</v>
      </c>
      <c r="BK316" s="218">
        <f t="shared" si="19"/>
        <v>0</v>
      </c>
      <c r="BL316" s="18" t="s">
        <v>263</v>
      </c>
      <c r="BM316" s="217" t="s">
        <v>530</v>
      </c>
    </row>
    <row r="317" spans="1:65" s="2" customFormat="1" ht="21.75" customHeight="1">
      <c r="A317" s="35"/>
      <c r="B317" s="36"/>
      <c r="C317" s="263" t="s">
        <v>531</v>
      </c>
      <c r="D317" s="263" t="s">
        <v>339</v>
      </c>
      <c r="E317" s="264" t="s">
        <v>532</v>
      </c>
      <c r="F317" s="265" t="s">
        <v>533</v>
      </c>
      <c r="G317" s="266" t="s">
        <v>192</v>
      </c>
      <c r="H317" s="267">
        <v>1</v>
      </c>
      <c r="I317" s="268"/>
      <c r="J317" s="269">
        <f t="shared" si="10"/>
        <v>0</v>
      </c>
      <c r="K317" s="270"/>
      <c r="L317" s="271"/>
      <c r="M317" s="272" t="s">
        <v>1</v>
      </c>
      <c r="N317" s="273" t="s">
        <v>46</v>
      </c>
      <c r="O317" s="72"/>
      <c r="P317" s="215">
        <f t="shared" si="11"/>
        <v>0</v>
      </c>
      <c r="Q317" s="215">
        <v>1.4500000000000001E-2</v>
      </c>
      <c r="R317" s="215">
        <f t="shared" si="12"/>
        <v>1.4500000000000001E-2</v>
      </c>
      <c r="S317" s="215">
        <v>0</v>
      </c>
      <c r="T317" s="216">
        <f t="shared" si="1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360</v>
      </c>
      <c r="AT317" s="217" t="s">
        <v>339</v>
      </c>
      <c r="AU317" s="217" t="s">
        <v>185</v>
      </c>
      <c r="AY317" s="18" t="s">
        <v>177</v>
      </c>
      <c r="BE317" s="218">
        <f t="shared" si="14"/>
        <v>0</v>
      </c>
      <c r="BF317" s="218">
        <f t="shared" si="15"/>
        <v>0</v>
      </c>
      <c r="BG317" s="218">
        <f t="shared" si="16"/>
        <v>0</v>
      </c>
      <c r="BH317" s="218">
        <f t="shared" si="17"/>
        <v>0</v>
      </c>
      <c r="BI317" s="218">
        <f t="shared" si="18"/>
        <v>0</v>
      </c>
      <c r="BJ317" s="18" t="s">
        <v>185</v>
      </c>
      <c r="BK317" s="218">
        <f t="shared" si="19"/>
        <v>0</v>
      </c>
      <c r="BL317" s="18" t="s">
        <v>263</v>
      </c>
      <c r="BM317" s="217" t="s">
        <v>534</v>
      </c>
    </row>
    <row r="318" spans="1:65" s="2" customFormat="1" ht="21.75" customHeight="1">
      <c r="A318" s="35"/>
      <c r="B318" s="36"/>
      <c r="C318" s="263" t="s">
        <v>535</v>
      </c>
      <c r="D318" s="263" t="s">
        <v>339</v>
      </c>
      <c r="E318" s="264" t="s">
        <v>536</v>
      </c>
      <c r="F318" s="265" t="s">
        <v>1039</v>
      </c>
      <c r="G318" s="266" t="s">
        <v>192</v>
      </c>
      <c r="H318" s="267">
        <v>1</v>
      </c>
      <c r="I318" s="268"/>
      <c r="J318" s="269">
        <f t="shared" si="10"/>
        <v>0</v>
      </c>
      <c r="K318" s="270"/>
      <c r="L318" s="271"/>
      <c r="M318" s="272" t="s">
        <v>1</v>
      </c>
      <c r="N318" s="273" t="s">
        <v>46</v>
      </c>
      <c r="O318" s="72"/>
      <c r="P318" s="215">
        <f t="shared" si="11"/>
        <v>0</v>
      </c>
      <c r="Q318" s="215">
        <v>1.2999999999999999E-3</v>
      </c>
      <c r="R318" s="215">
        <f t="shared" si="12"/>
        <v>1.2999999999999999E-3</v>
      </c>
      <c r="S318" s="215">
        <v>0</v>
      </c>
      <c r="T318" s="216">
        <f t="shared" si="1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360</v>
      </c>
      <c r="AT318" s="217" t="s">
        <v>339</v>
      </c>
      <c r="AU318" s="217" t="s">
        <v>185</v>
      </c>
      <c r="AY318" s="18" t="s">
        <v>177</v>
      </c>
      <c r="BE318" s="218">
        <f t="shared" si="14"/>
        <v>0</v>
      </c>
      <c r="BF318" s="218">
        <f t="shared" si="15"/>
        <v>0</v>
      </c>
      <c r="BG318" s="218">
        <f t="shared" si="16"/>
        <v>0</v>
      </c>
      <c r="BH318" s="218">
        <f t="shared" si="17"/>
        <v>0</v>
      </c>
      <c r="BI318" s="218">
        <f t="shared" si="18"/>
        <v>0</v>
      </c>
      <c r="BJ318" s="18" t="s">
        <v>185</v>
      </c>
      <c r="BK318" s="218">
        <f t="shared" si="19"/>
        <v>0</v>
      </c>
      <c r="BL318" s="18" t="s">
        <v>263</v>
      </c>
      <c r="BM318" s="217" t="s">
        <v>538</v>
      </c>
    </row>
    <row r="319" spans="1:65" s="2" customFormat="1" ht="16.5" customHeight="1">
      <c r="A319" s="35"/>
      <c r="B319" s="36"/>
      <c r="C319" s="263" t="s">
        <v>539</v>
      </c>
      <c r="D319" s="263" t="s">
        <v>339</v>
      </c>
      <c r="E319" s="264" t="s">
        <v>540</v>
      </c>
      <c r="F319" s="265" t="s">
        <v>541</v>
      </c>
      <c r="G319" s="266" t="s">
        <v>192</v>
      </c>
      <c r="H319" s="267">
        <v>1</v>
      </c>
      <c r="I319" s="268"/>
      <c r="J319" s="269">
        <f t="shared" si="10"/>
        <v>0</v>
      </c>
      <c r="K319" s="270"/>
      <c r="L319" s="271"/>
      <c r="M319" s="272" t="s">
        <v>1</v>
      </c>
      <c r="N319" s="273" t="s">
        <v>46</v>
      </c>
      <c r="O319" s="72"/>
      <c r="P319" s="215">
        <f t="shared" si="11"/>
        <v>0</v>
      </c>
      <c r="Q319" s="215">
        <v>1.2999999999999999E-3</v>
      </c>
      <c r="R319" s="215">
        <f t="shared" si="12"/>
        <v>1.2999999999999999E-3</v>
      </c>
      <c r="S319" s="215">
        <v>0</v>
      </c>
      <c r="T319" s="216">
        <f t="shared" si="1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360</v>
      </c>
      <c r="AT319" s="217" t="s">
        <v>339</v>
      </c>
      <c r="AU319" s="217" t="s">
        <v>185</v>
      </c>
      <c r="AY319" s="18" t="s">
        <v>177</v>
      </c>
      <c r="BE319" s="218">
        <f t="shared" si="14"/>
        <v>0</v>
      </c>
      <c r="BF319" s="218">
        <f t="shared" si="15"/>
        <v>0</v>
      </c>
      <c r="BG319" s="218">
        <f t="shared" si="16"/>
        <v>0</v>
      </c>
      <c r="BH319" s="218">
        <f t="shared" si="17"/>
        <v>0</v>
      </c>
      <c r="BI319" s="218">
        <f t="shared" si="18"/>
        <v>0</v>
      </c>
      <c r="BJ319" s="18" t="s">
        <v>185</v>
      </c>
      <c r="BK319" s="218">
        <f t="shared" si="19"/>
        <v>0</v>
      </c>
      <c r="BL319" s="18" t="s">
        <v>263</v>
      </c>
      <c r="BM319" s="217" t="s">
        <v>542</v>
      </c>
    </row>
    <row r="320" spans="1:65" s="2" customFormat="1" ht="16.5" customHeight="1">
      <c r="A320" s="35"/>
      <c r="B320" s="36"/>
      <c r="C320" s="205" t="s">
        <v>543</v>
      </c>
      <c r="D320" s="205" t="s">
        <v>180</v>
      </c>
      <c r="E320" s="206" t="s">
        <v>544</v>
      </c>
      <c r="F320" s="207" t="s">
        <v>545</v>
      </c>
      <c r="G320" s="208" t="s">
        <v>525</v>
      </c>
      <c r="H320" s="209">
        <v>1</v>
      </c>
      <c r="I320" s="210"/>
      <c r="J320" s="211">
        <f t="shared" si="10"/>
        <v>0</v>
      </c>
      <c r="K320" s="212"/>
      <c r="L320" s="40"/>
      <c r="M320" s="213" t="s">
        <v>1</v>
      </c>
      <c r="N320" s="214" t="s">
        <v>46</v>
      </c>
      <c r="O320" s="72"/>
      <c r="P320" s="215">
        <f t="shared" si="11"/>
        <v>0</v>
      </c>
      <c r="Q320" s="215">
        <v>0</v>
      </c>
      <c r="R320" s="215">
        <f t="shared" si="12"/>
        <v>0</v>
      </c>
      <c r="S320" s="215">
        <v>1.9460000000000002E-2</v>
      </c>
      <c r="T320" s="216">
        <f t="shared" si="13"/>
        <v>1.9460000000000002E-2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263</v>
      </c>
      <c r="AT320" s="217" t="s">
        <v>180</v>
      </c>
      <c r="AU320" s="217" t="s">
        <v>185</v>
      </c>
      <c r="AY320" s="18" t="s">
        <v>177</v>
      </c>
      <c r="BE320" s="218">
        <f t="shared" si="14"/>
        <v>0</v>
      </c>
      <c r="BF320" s="218">
        <f t="shared" si="15"/>
        <v>0</v>
      </c>
      <c r="BG320" s="218">
        <f t="shared" si="16"/>
        <v>0</v>
      </c>
      <c r="BH320" s="218">
        <f t="shared" si="17"/>
        <v>0</v>
      </c>
      <c r="BI320" s="218">
        <f t="shared" si="18"/>
        <v>0</v>
      </c>
      <c r="BJ320" s="18" t="s">
        <v>185</v>
      </c>
      <c r="BK320" s="218">
        <f t="shared" si="19"/>
        <v>0</v>
      </c>
      <c r="BL320" s="18" t="s">
        <v>263</v>
      </c>
      <c r="BM320" s="217" t="s">
        <v>546</v>
      </c>
    </row>
    <row r="321" spans="1:65" s="2" customFormat="1" ht="21.75" customHeight="1">
      <c r="A321" s="35"/>
      <c r="B321" s="36"/>
      <c r="C321" s="205" t="s">
        <v>547</v>
      </c>
      <c r="D321" s="205" t="s">
        <v>180</v>
      </c>
      <c r="E321" s="206" t="s">
        <v>548</v>
      </c>
      <c r="F321" s="207" t="s">
        <v>549</v>
      </c>
      <c r="G321" s="208" t="s">
        <v>525</v>
      </c>
      <c r="H321" s="209">
        <v>1</v>
      </c>
      <c r="I321" s="210"/>
      <c r="J321" s="211">
        <f t="shared" si="10"/>
        <v>0</v>
      </c>
      <c r="K321" s="212"/>
      <c r="L321" s="40"/>
      <c r="M321" s="213" t="s">
        <v>1</v>
      </c>
      <c r="N321" s="214" t="s">
        <v>46</v>
      </c>
      <c r="O321" s="72"/>
      <c r="P321" s="215">
        <f t="shared" si="11"/>
        <v>0</v>
      </c>
      <c r="Q321" s="215">
        <v>1.0749999999999999E-2</v>
      </c>
      <c r="R321" s="215">
        <f t="shared" si="12"/>
        <v>1.0749999999999999E-2</v>
      </c>
      <c r="S321" s="215">
        <v>0</v>
      </c>
      <c r="T321" s="216">
        <f t="shared" si="1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263</v>
      </c>
      <c r="AT321" s="217" t="s">
        <v>180</v>
      </c>
      <c r="AU321" s="217" t="s">
        <v>185</v>
      </c>
      <c r="AY321" s="18" t="s">
        <v>177</v>
      </c>
      <c r="BE321" s="218">
        <f t="shared" si="14"/>
        <v>0</v>
      </c>
      <c r="BF321" s="218">
        <f t="shared" si="15"/>
        <v>0</v>
      </c>
      <c r="BG321" s="218">
        <f t="shared" si="16"/>
        <v>0</v>
      </c>
      <c r="BH321" s="218">
        <f t="shared" si="17"/>
        <v>0</v>
      </c>
      <c r="BI321" s="218">
        <f t="shared" si="18"/>
        <v>0</v>
      </c>
      <c r="BJ321" s="18" t="s">
        <v>185</v>
      </c>
      <c r="BK321" s="218">
        <f t="shared" si="19"/>
        <v>0</v>
      </c>
      <c r="BL321" s="18" t="s">
        <v>263</v>
      </c>
      <c r="BM321" s="217" t="s">
        <v>550</v>
      </c>
    </row>
    <row r="322" spans="1:65" s="2" customFormat="1" ht="21.75" customHeight="1">
      <c r="A322" s="35"/>
      <c r="B322" s="36"/>
      <c r="C322" s="205" t="s">
        <v>551</v>
      </c>
      <c r="D322" s="205" t="s">
        <v>180</v>
      </c>
      <c r="E322" s="206" t="s">
        <v>552</v>
      </c>
      <c r="F322" s="207" t="s">
        <v>553</v>
      </c>
      <c r="G322" s="208" t="s">
        <v>525</v>
      </c>
      <c r="H322" s="209">
        <v>1</v>
      </c>
      <c r="I322" s="210"/>
      <c r="J322" s="211">
        <f t="shared" si="10"/>
        <v>0</v>
      </c>
      <c r="K322" s="212"/>
      <c r="L322" s="40"/>
      <c r="M322" s="213" t="s">
        <v>1</v>
      </c>
      <c r="N322" s="214" t="s">
        <v>46</v>
      </c>
      <c r="O322" s="72"/>
      <c r="P322" s="215">
        <f t="shared" si="11"/>
        <v>0</v>
      </c>
      <c r="Q322" s="215">
        <v>1.8790000000000001E-2</v>
      </c>
      <c r="R322" s="215">
        <f t="shared" si="12"/>
        <v>1.8790000000000001E-2</v>
      </c>
      <c r="S322" s="215">
        <v>0</v>
      </c>
      <c r="T322" s="216">
        <f t="shared" si="1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263</v>
      </c>
      <c r="AT322" s="217" t="s">
        <v>180</v>
      </c>
      <c r="AU322" s="217" t="s">
        <v>185</v>
      </c>
      <c r="AY322" s="18" t="s">
        <v>177</v>
      </c>
      <c r="BE322" s="218">
        <f t="shared" si="14"/>
        <v>0</v>
      </c>
      <c r="BF322" s="218">
        <f t="shared" si="15"/>
        <v>0</v>
      </c>
      <c r="BG322" s="218">
        <f t="shared" si="16"/>
        <v>0</v>
      </c>
      <c r="BH322" s="218">
        <f t="shared" si="17"/>
        <v>0</v>
      </c>
      <c r="BI322" s="218">
        <f t="shared" si="18"/>
        <v>0</v>
      </c>
      <c r="BJ322" s="18" t="s">
        <v>185</v>
      </c>
      <c r="BK322" s="218">
        <f t="shared" si="19"/>
        <v>0</v>
      </c>
      <c r="BL322" s="18" t="s">
        <v>263</v>
      </c>
      <c r="BM322" s="217" t="s">
        <v>554</v>
      </c>
    </row>
    <row r="323" spans="1:65" s="2" customFormat="1" ht="21.75" customHeight="1">
      <c r="A323" s="35"/>
      <c r="B323" s="36"/>
      <c r="C323" s="263" t="s">
        <v>555</v>
      </c>
      <c r="D323" s="263" t="s">
        <v>339</v>
      </c>
      <c r="E323" s="264" t="s">
        <v>556</v>
      </c>
      <c r="F323" s="265" t="s">
        <v>557</v>
      </c>
      <c r="G323" s="266" t="s">
        <v>192</v>
      </c>
      <c r="H323" s="267">
        <v>1</v>
      </c>
      <c r="I323" s="268"/>
      <c r="J323" s="269">
        <f t="shared" si="10"/>
        <v>0</v>
      </c>
      <c r="K323" s="270"/>
      <c r="L323" s="271"/>
      <c r="M323" s="272" t="s">
        <v>1</v>
      </c>
      <c r="N323" s="273" t="s">
        <v>46</v>
      </c>
      <c r="O323" s="72"/>
      <c r="P323" s="215">
        <f t="shared" si="11"/>
        <v>0</v>
      </c>
      <c r="Q323" s="215">
        <v>1.2999999999999999E-2</v>
      </c>
      <c r="R323" s="215">
        <f t="shared" si="12"/>
        <v>1.2999999999999999E-2</v>
      </c>
      <c r="S323" s="215">
        <v>0</v>
      </c>
      <c r="T323" s="216">
        <f t="shared" si="1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360</v>
      </c>
      <c r="AT323" s="217" t="s">
        <v>339</v>
      </c>
      <c r="AU323" s="217" t="s">
        <v>185</v>
      </c>
      <c r="AY323" s="18" t="s">
        <v>177</v>
      </c>
      <c r="BE323" s="218">
        <f t="shared" si="14"/>
        <v>0</v>
      </c>
      <c r="BF323" s="218">
        <f t="shared" si="15"/>
        <v>0</v>
      </c>
      <c r="BG323" s="218">
        <f t="shared" si="16"/>
        <v>0</v>
      </c>
      <c r="BH323" s="218">
        <f t="shared" si="17"/>
        <v>0</v>
      </c>
      <c r="BI323" s="218">
        <f t="shared" si="18"/>
        <v>0</v>
      </c>
      <c r="BJ323" s="18" t="s">
        <v>185</v>
      </c>
      <c r="BK323" s="218">
        <f t="shared" si="19"/>
        <v>0</v>
      </c>
      <c r="BL323" s="18" t="s">
        <v>263</v>
      </c>
      <c r="BM323" s="217" t="s">
        <v>558</v>
      </c>
    </row>
    <row r="324" spans="1:65" s="2" customFormat="1" ht="16.5" customHeight="1">
      <c r="A324" s="35"/>
      <c r="B324" s="36"/>
      <c r="C324" s="205" t="s">
        <v>559</v>
      </c>
      <c r="D324" s="205" t="s">
        <v>180</v>
      </c>
      <c r="E324" s="206" t="s">
        <v>560</v>
      </c>
      <c r="F324" s="207" t="s">
        <v>561</v>
      </c>
      <c r="G324" s="208" t="s">
        <v>525</v>
      </c>
      <c r="H324" s="209">
        <v>1</v>
      </c>
      <c r="I324" s="210"/>
      <c r="J324" s="211">
        <f t="shared" si="10"/>
        <v>0</v>
      </c>
      <c r="K324" s="212"/>
      <c r="L324" s="40"/>
      <c r="M324" s="213" t="s">
        <v>1</v>
      </c>
      <c r="N324" s="214" t="s">
        <v>46</v>
      </c>
      <c r="O324" s="72"/>
      <c r="P324" s="215">
        <f t="shared" si="11"/>
        <v>0</v>
      </c>
      <c r="Q324" s="215">
        <v>0</v>
      </c>
      <c r="R324" s="215">
        <f t="shared" si="12"/>
        <v>0</v>
      </c>
      <c r="S324" s="215">
        <v>3.2899999999999999E-2</v>
      </c>
      <c r="T324" s="216">
        <f t="shared" si="13"/>
        <v>3.2899999999999999E-2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263</v>
      </c>
      <c r="AT324" s="217" t="s">
        <v>180</v>
      </c>
      <c r="AU324" s="217" t="s">
        <v>185</v>
      </c>
      <c r="AY324" s="18" t="s">
        <v>177</v>
      </c>
      <c r="BE324" s="218">
        <f t="shared" si="14"/>
        <v>0</v>
      </c>
      <c r="BF324" s="218">
        <f t="shared" si="15"/>
        <v>0</v>
      </c>
      <c r="BG324" s="218">
        <f t="shared" si="16"/>
        <v>0</v>
      </c>
      <c r="BH324" s="218">
        <f t="shared" si="17"/>
        <v>0</v>
      </c>
      <c r="BI324" s="218">
        <f t="shared" si="18"/>
        <v>0</v>
      </c>
      <c r="BJ324" s="18" t="s">
        <v>185</v>
      </c>
      <c r="BK324" s="218">
        <f t="shared" si="19"/>
        <v>0</v>
      </c>
      <c r="BL324" s="18" t="s">
        <v>263</v>
      </c>
      <c r="BM324" s="217" t="s">
        <v>562</v>
      </c>
    </row>
    <row r="325" spans="1:65" s="2" customFormat="1" ht="21.75" customHeight="1">
      <c r="A325" s="35"/>
      <c r="B325" s="36"/>
      <c r="C325" s="205" t="s">
        <v>563</v>
      </c>
      <c r="D325" s="205" t="s">
        <v>180</v>
      </c>
      <c r="E325" s="206" t="s">
        <v>564</v>
      </c>
      <c r="F325" s="207" t="s">
        <v>565</v>
      </c>
      <c r="G325" s="208" t="s">
        <v>525</v>
      </c>
      <c r="H325" s="209">
        <v>1</v>
      </c>
      <c r="I325" s="210"/>
      <c r="J325" s="211">
        <f t="shared" si="10"/>
        <v>0</v>
      </c>
      <c r="K325" s="212"/>
      <c r="L325" s="40"/>
      <c r="M325" s="213" t="s">
        <v>1</v>
      </c>
      <c r="N325" s="214" t="s">
        <v>46</v>
      </c>
      <c r="O325" s="72"/>
      <c r="P325" s="215">
        <f t="shared" si="11"/>
        <v>0</v>
      </c>
      <c r="Q325" s="215">
        <v>1.1000000000000001E-3</v>
      </c>
      <c r="R325" s="215">
        <f t="shared" si="12"/>
        <v>1.1000000000000001E-3</v>
      </c>
      <c r="S325" s="215">
        <v>0</v>
      </c>
      <c r="T325" s="216">
        <f t="shared" si="1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263</v>
      </c>
      <c r="AT325" s="217" t="s">
        <v>180</v>
      </c>
      <c r="AU325" s="217" t="s">
        <v>185</v>
      </c>
      <c r="AY325" s="18" t="s">
        <v>177</v>
      </c>
      <c r="BE325" s="218">
        <f t="shared" si="14"/>
        <v>0</v>
      </c>
      <c r="BF325" s="218">
        <f t="shared" si="15"/>
        <v>0</v>
      </c>
      <c r="BG325" s="218">
        <f t="shared" si="16"/>
        <v>0</v>
      </c>
      <c r="BH325" s="218">
        <f t="shared" si="17"/>
        <v>0</v>
      </c>
      <c r="BI325" s="218">
        <f t="shared" si="18"/>
        <v>0</v>
      </c>
      <c r="BJ325" s="18" t="s">
        <v>185</v>
      </c>
      <c r="BK325" s="218">
        <f t="shared" si="19"/>
        <v>0</v>
      </c>
      <c r="BL325" s="18" t="s">
        <v>263</v>
      </c>
      <c r="BM325" s="217" t="s">
        <v>566</v>
      </c>
    </row>
    <row r="326" spans="1:65" s="2" customFormat="1" ht="21.75" customHeight="1">
      <c r="A326" s="35"/>
      <c r="B326" s="36"/>
      <c r="C326" s="205" t="s">
        <v>567</v>
      </c>
      <c r="D326" s="205" t="s">
        <v>180</v>
      </c>
      <c r="E326" s="206" t="s">
        <v>568</v>
      </c>
      <c r="F326" s="207" t="s">
        <v>569</v>
      </c>
      <c r="G326" s="208" t="s">
        <v>525</v>
      </c>
      <c r="H326" s="209">
        <v>3</v>
      </c>
      <c r="I326" s="210"/>
      <c r="J326" s="211">
        <f t="shared" si="10"/>
        <v>0</v>
      </c>
      <c r="K326" s="212"/>
      <c r="L326" s="40"/>
      <c r="M326" s="213" t="s">
        <v>1</v>
      </c>
      <c r="N326" s="214" t="s">
        <v>46</v>
      </c>
      <c r="O326" s="72"/>
      <c r="P326" s="215">
        <f t="shared" si="11"/>
        <v>0</v>
      </c>
      <c r="Q326" s="215">
        <v>8.0000000000000004E-4</v>
      </c>
      <c r="R326" s="215">
        <f t="shared" si="12"/>
        <v>2.4000000000000002E-3</v>
      </c>
      <c r="S326" s="215">
        <v>0</v>
      </c>
      <c r="T326" s="216">
        <f t="shared" si="1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263</v>
      </c>
      <c r="AT326" s="217" t="s">
        <v>180</v>
      </c>
      <c r="AU326" s="217" t="s">
        <v>185</v>
      </c>
      <c r="AY326" s="18" t="s">
        <v>177</v>
      </c>
      <c r="BE326" s="218">
        <f t="shared" si="14"/>
        <v>0</v>
      </c>
      <c r="BF326" s="218">
        <f t="shared" si="15"/>
        <v>0</v>
      </c>
      <c r="BG326" s="218">
        <f t="shared" si="16"/>
        <v>0</v>
      </c>
      <c r="BH326" s="218">
        <f t="shared" si="17"/>
        <v>0</v>
      </c>
      <c r="BI326" s="218">
        <f t="shared" si="18"/>
        <v>0</v>
      </c>
      <c r="BJ326" s="18" t="s">
        <v>185</v>
      </c>
      <c r="BK326" s="218">
        <f t="shared" si="19"/>
        <v>0</v>
      </c>
      <c r="BL326" s="18" t="s">
        <v>263</v>
      </c>
      <c r="BM326" s="217" t="s">
        <v>570</v>
      </c>
    </row>
    <row r="327" spans="1:65" s="2" customFormat="1" ht="21.75" customHeight="1">
      <c r="A327" s="35"/>
      <c r="B327" s="36"/>
      <c r="C327" s="205" t="s">
        <v>571</v>
      </c>
      <c r="D327" s="205" t="s">
        <v>180</v>
      </c>
      <c r="E327" s="206" t="s">
        <v>572</v>
      </c>
      <c r="F327" s="207" t="s">
        <v>573</v>
      </c>
      <c r="G327" s="208" t="s">
        <v>525</v>
      </c>
      <c r="H327" s="209">
        <v>1</v>
      </c>
      <c r="I327" s="210"/>
      <c r="J327" s="211">
        <f t="shared" si="10"/>
        <v>0</v>
      </c>
      <c r="K327" s="212"/>
      <c r="L327" s="40"/>
      <c r="M327" s="213" t="s">
        <v>1</v>
      </c>
      <c r="N327" s="214" t="s">
        <v>46</v>
      </c>
      <c r="O327" s="72"/>
      <c r="P327" s="215">
        <f t="shared" si="11"/>
        <v>0</v>
      </c>
      <c r="Q327" s="215">
        <v>8.4999999999999995E-4</v>
      </c>
      <c r="R327" s="215">
        <f t="shared" si="12"/>
        <v>8.4999999999999995E-4</v>
      </c>
      <c r="S327" s="215">
        <v>0</v>
      </c>
      <c r="T327" s="216">
        <f t="shared" si="1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263</v>
      </c>
      <c r="AT327" s="217" t="s">
        <v>180</v>
      </c>
      <c r="AU327" s="217" t="s">
        <v>185</v>
      </c>
      <c r="AY327" s="18" t="s">
        <v>177</v>
      </c>
      <c r="BE327" s="218">
        <f t="shared" si="14"/>
        <v>0</v>
      </c>
      <c r="BF327" s="218">
        <f t="shared" si="15"/>
        <v>0</v>
      </c>
      <c r="BG327" s="218">
        <f t="shared" si="16"/>
        <v>0</v>
      </c>
      <c r="BH327" s="218">
        <f t="shared" si="17"/>
        <v>0</v>
      </c>
      <c r="BI327" s="218">
        <f t="shared" si="18"/>
        <v>0</v>
      </c>
      <c r="BJ327" s="18" t="s">
        <v>185</v>
      </c>
      <c r="BK327" s="218">
        <f t="shared" si="19"/>
        <v>0</v>
      </c>
      <c r="BL327" s="18" t="s">
        <v>263</v>
      </c>
      <c r="BM327" s="217" t="s">
        <v>574</v>
      </c>
    </row>
    <row r="328" spans="1:65" s="2" customFormat="1" ht="16.5" customHeight="1">
      <c r="A328" s="35"/>
      <c r="B328" s="36"/>
      <c r="C328" s="205" t="s">
        <v>575</v>
      </c>
      <c r="D328" s="205" t="s">
        <v>180</v>
      </c>
      <c r="E328" s="206" t="s">
        <v>576</v>
      </c>
      <c r="F328" s="207" t="s">
        <v>577</v>
      </c>
      <c r="G328" s="208" t="s">
        <v>192</v>
      </c>
      <c r="H328" s="209">
        <v>1</v>
      </c>
      <c r="I328" s="210"/>
      <c r="J328" s="211">
        <f t="shared" si="10"/>
        <v>0</v>
      </c>
      <c r="K328" s="212"/>
      <c r="L328" s="40"/>
      <c r="M328" s="213" t="s">
        <v>1</v>
      </c>
      <c r="N328" s="214" t="s">
        <v>46</v>
      </c>
      <c r="O328" s="72"/>
      <c r="P328" s="215">
        <f t="shared" si="11"/>
        <v>0</v>
      </c>
      <c r="Q328" s="215">
        <v>0</v>
      </c>
      <c r="R328" s="215">
        <f t="shared" si="12"/>
        <v>0</v>
      </c>
      <c r="S328" s="215">
        <v>0</v>
      </c>
      <c r="T328" s="216">
        <f t="shared" si="1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263</v>
      </c>
      <c r="AT328" s="217" t="s">
        <v>180</v>
      </c>
      <c r="AU328" s="217" t="s">
        <v>185</v>
      </c>
      <c r="AY328" s="18" t="s">
        <v>177</v>
      </c>
      <c r="BE328" s="218">
        <f t="shared" si="14"/>
        <v>0</v>
      </c>
      <c r="BF328" s="218">
        <f t="shared" si="15"/>
        <v>0</v>
      </c>
      <c r="BG328" s="218">
        <f t="shared" si="16"/>
        <v>0</v>
      </c>
      <c r="BH328" s="218">
        <f t="shared" si="17"/>
        <v>0</v>
      </c>
      <c r="BI328" s="218">
        <f t="shared" si="18"/>
        <v>0</v>
      </c>
      <c r="BJ328" s="18" t="s">
        <v>185</v>
      </c>
      <c r="BK328" s="218">
        <f t="shared" si="19"/>
        <v>0</v>
      </c>
      <c r="BL328" s="18" t="s">
        <v>263</v>
      </c>
      <c r="BM328" s="217" t="s">
        <v>578</v>
      </c>
    </row>
    <row r="329" spans="1:65" s="2" customFormat="1" ht="16.5" customHeight="1">
      <c r="A329" s="35"/>
      <c r="B329" s="36"/>
      <c r="C329" s="205" t="s">
        <v>579</v>
      </c>
      <c r="D329" s="205" t="s">
        <v>180</v>
      </c>
      <c r="E329" s="206" t="s">
        <v>580</v>
      </c>
      <c r="F329" s="207" t="s">
        <v>581</v>
      </c>
      <c r="G329" s="208" t="s">
        <v>525</v>
      </c>
      <c r="H329" s="209">
        <v>1</v>
      </c>
      <c r="I329" s="210"/>
      <c r="J329" s="211">
        <f t="shared" si="10"/>
        <v>0</v>
      </c>
      <c r="K329" s="212"/>
      <c r="L329" s="40"/>
      <c r="M329" s="213" t="s">
        <v>1</v>
      </c>
      <c r="N329" s="214" t="s">
        <v>46</v>
      </c>
      <c r="O329" s="72"/>
      <c r="P329" s="215">
        <f t="shared" si="11"/>
        <v>0</v>
      </c>
      <c r="Q329" s="215">
        <v>1.8400000000000001E-3</v>
      </c>
      <c r="R329" s="215">
        <f t="shared" si="12"/>
        <v>1.8400000000000001E-3</v>
      </c>
      <c r="S329" s="215">
        <v>0</v>
      </c>
      <c r="T329" s="216">
        <f t="shared" si="1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263</v>
      </c>
      <c r="AT329" s="217" t="s">
        <v>180</v>
      </c>
      <c r="AU329" s="217" t="s">
        <v>185</v>
      </c>
      <c r="AY329" s="18" t="s">
        <v>177</v>
      </c>
      <c r="BE329" s="218">
        <f t="shared" si="14"/>
        <v>0</v>
      </c>
      <c r="BF329" s="218">
        <f t="shared" si="15"/>
        <v>0</v>
      </c>
      <c r="BG329" s="218">
        <f t="shared" si="16"/>
        <v>0</v>
      </c>
      <c r="BH329" s="218">
        <f t="shared" si="17"/>
        <v>0</v>
      </c>
      <c r="BI329" s="218">
        <f t="shared" si="18"/>
        <v>0</v>
      </c>
      <c r="BJ329" s="18" t="s">
        <v>185</v>
      </c>
      <c r="BK329" s="218">
        <f t="shared" si="19"/>
        <v>0</v>
      </c>
      <c r="BL329" s="18" t="s">
        <v>263</v>
      </c>
      <c r="BM329" s="217" t="s">
        <v>582</v>
      </c>
    </row>
    <row r="330" spans="1:65" s="2" customFormat="1" ht="21.75" customHeight="1">
      <c r="A330" s="35"/>
      <c r="B330" s="36"/>
      <c r="C330" s="205" t="s">
        <v>583</v>
      </c>
      <c r="D330" s="205" t="s">
        <v>180</v>
      </c>
      <c r="E330" s="206" t="s">
        <v>584</v>
      </c>
      <c r="F330" s="207" t="s">
        <v>585</v>
      </c>
      <c r="G330" s="208" t="s">
        <v>525</v>
      </c>
      <c r="H330" s="209">
        <v>1</v>
      </c>
      <c r="I330" s="210"/>
      <c r="J330" s="211">
        <f t="shared" si="10"/>
        <v>0</v>
      </c>
      <c r="K330" s="212"/>
      <c r="L330" s="40"/>
      <c r="M330" s="213" t="s">
        <v>1</v>
      </c>
      <c r="N330" s="214" t="s">
        <v>46</v>
      </c>
      <c r="O330" s="72"/>
      <c r="P330" s="215">
        <f t="shared" si="11"/>
        <v>0</v>
      </c>
      <c r="Q330" s="215">
        <v>1.8400000000000001E-3</v>
      </c>
      <c r="R330" s="215">
        <f t="shared" si="12"/>
        <v>1.8400000000000001E-3</v>
      </c>
      <c r="S330" s="215">
        <v>0</v>
      </c>
      <c r="T330" s="216">
        <f t="shared" si="1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263</v>
      </c>
      <c r="AT330" s="217" t="s">
        <v>180</v>
      </c>
      <c r="AU330" s="217" t="s">
        <v>185</v>
      </c>
      <c r="AY330" s="18" t="s">
        <v>177</v>
      </c>
      <c r="BE330" s="218">
        <f t="shared" si="14"/>
        <v>0</v>
      </c>
      <c r="BF330" s="218">
        <f t="shared" si="15"/>
        <v>0</v>
      </c>
      <c r="BG330" s="218">
        <f t="shared" si="16"/>
        <v>0</v>
      </c>
      <c r="BH330" s="218">
        <f t="shared" si="17"/>
        <v>0</v>
      </c>
      <c r="BI330" s="218">
        <f t="shared" si="18"/>
        <v>0</v>
      </c>
      <c r="BJ330" s="18" t="s">
        <v>185</v>
      </c>
      <c r="BK330" s="218">
        <f t="shared" si="19"/>
        <v>0</v>
      </c>
      <c r="BL330" s="18" t="s">
        <v>263</v>
      </c>
      <c r="BM330" s="217" t="s">
        <v>586</v>
      </c>
    </row>
    <row r="331" spans="1:65" s="2" customFormat="1" ht="21.75" customHeight="1">
      <c r="A331" s="35"/>
      <c r="B331" s="36"/>
      <c r="C331" s="205" t="s">
        <v>587</v>
      </c>
      <c r="D331" s="205" t="s">
        <v>180</v>
      </c>
      <c r="E331" s="206" t="s">
        <v>588</v>
      </c>
      <c r="F331" s="207" t="s">
        <v>589</v>
      </c>
      <c r="G331" s="208" t="s">
        <v>426</v>
      </c>
      <c r="H331" s="274"/>
      <c r="I331" s="210"/>
      <c r="J331" s="211">
        <f t="shared" si="10"/>
        <v>0</v>
      </c>
      <c r="K331" s="212"/>
      <c r="L331" s="40"/>
      <c r="M331" s="213" t="s">
        <v>1</v>
      </c>
      <c r="N331" s="214" t="s">
        <v>46</v>
      </c>
      <c r="O331" s="72"/>
      <c r="P331" s="215">
        <f t="shared" si="11"/>
        <v>0</v>
      </c>
      <c r="Q331" s="215">
        <v>0</v>
      </c>
      <c r="R331" s="215">
        <f t="shared" si="12"/>
        <v>0</v>
      </c>
      <c r="S331" s="215">
        <v>0</v>
      </c>
      <c r="T331" s="216">
        <f t="shared" si="1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263</v>
      </c>
      <c r="AT331" s="217" t="s">
        <v>180</v>
      </c>
      <c r="AU331" s="217" t="s">
        <v>185</v>
      </c>
      <c r="AY331" s="18" t="s">
        <v>177</v>
      </c>
      <c r="BE331" s="218">
        <f t="shared" si="14"/>
        <v>0</v>
      </c>
      <c r="BF331" s="218">
        <f t="shared" si="15"/>
        <v>0</v>
      </c>
      <c r="BG331" s="218">
        <f t="shared" si="16"/>
        <v>0</v>
      </c>
      <c r="BH331" s="218">
        <f t="shared" si="17"/>
        <v>0</v>
      </c>
      <c r="BI331" s="218">
        <f t="shared" si="18"/>
        <v>0</v>
      </c>
      <c r="BJ331" s="18" t="s">
        <v>185</v>
      </c>
      <c r="BK331" s="218">
        <f t="shared" si="19"/>
        <v>0</v>
      </c>
      <c r="BL331" s="18" t="s">
        <v>263</v>
      </c>
      <c r="BM331" s="217" t="s">
        <v>590</v>
      </c>
    </row>
    <row r="332" spans="1:65" s="12" customFormat="1" ht="22.8" customHeight="1">
      <c r="B332" s="189"/>
      <c r="C332" s="190"/>
      <c r="D332" s="191" t="s">
        <v>79</v>
      </c>
      <c r="E332" s="203" t="s">
        <v>591</v>
      </c>
      <c r="F332" s="203" t="s">
        <v>592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P333</f>
        <v>0</v>
      </c>
      <c r="Q332" s="197"/>
      <c r="R332" s="198">
        <f>R333</f>
        <v>1.0399999999999999E-3</v>
      </c>
      <c r="S332" s="197"/>
      <c r="T332" s="199">
        <f>T333</f>
        <v>0</v>
      </c>
      <c r="AR332" s="200" t="s">
        <v>185</v>
      </c>
      <c r="AT332" s="201" t="s">
        <v>79</v>
      </c>
      <c r="AU332" s="201" t="s">
        <v>88</v>
      </c>
      <c r="AY332" s="200" t="s">
        <v>177</v>
      </c>
      <c r="BK332" s="202">
        <f>BK333</f>
        <v>0</v>
      </c>
    </row>
    <row r="333" spans="1:65" s="2" customFormat="1" ht="21.75" customHeight="1">
      <c r="A333" s="35"/>
      <c r="B333" s="36"/>
      <c r="C333" s="205" t="s">
        <v>593</v>
      </c>
      <c r="D333" s="205" t="s">
        <v>180</v>
      </c>
      <c r="E333" s="206" t="s">
        <v>594</v>
      </c>
      <c r="F333" s="207" t="s">
        <v>595</v>
      </c>
      <c r="G333" s="208" t="s">
        <v>192</v>
      </c>
      <c r="H333" s="209">
        <v>1</v>
      </c>
      <c r="I333" s="210"/>
      <c r="J333" s="211">
        <f>ROUND(I333*H333,2)</f>
        <v>0</v>
      </c>
      <c r="K333" s="212"/>
      <c r="L333" s="40"/>
      <c r="M333" s="213" t="s">
        <v>1</v>
      </c>
      <c r="N333" s="214" t="s">
        <v>46</v>
      </c>
      <c r="O333" s="72"/>
      <c r="P333" s="215">
        <f>O333*H333</f>
        <v>0</v>
      </c>
      <c r="Q333" s="215">
        <v>1.0399999999999999E-3</v>
      </c>
      <c r="R333" s="215">
        <f>Q333*H333</f>
        <v>1.0399999999999999E-3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263</v>
      </c>
      <c r="AT333" s="217" t="s">
        <v>180</v>
      </c>
      <c r="AU333" s="217" t="s">
        <v>185</v>
      </c>
      <c r="AY333" s="18" t="s">
        <v>177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185</v>
      </c>
      <c r="BK333" s="218">
        <f>ROUND(I333*H333,2)</f>
        <v>0</v>
      </c>
      <c r="BL333" s="18" t="s">
        <v>263</v>
      </c>
      <c r="BM333" s="217" t="s">
        <v>596</v>
      </c>
    </row>
    <row r="334" spans="1:65" s="12" customFormat="1" ht="22.8" customHeight="1">
      <c r="B334" s="189"/>
      <c r="C334" s="190"/>
      <c r="D334" s="191" t="s">
        <v>79</v>
      </c>
      <c r="E334" s="203" t="s">
        <v>597</v>
      </c>
      <c r="F334" s="203" t="s">
        <v>598</v>
      </c>
      <c r="G334" s="190"/>
      <c r="H334" s="190"/>
      <c r="I334" s="193"/>
      <c r="J334" s="204">
        <f>BK334</f>
        <v>0</v>
      </c>
      <c r="K334" s="190"/>
      <c r="L334" s="195"/>
      <c r="M334" s="196"/>
      <c r="N334" s="197"/>
      <c r="O334" s="197"/>
      <c r="P334" s="198">
        <f>SUM(P335:P342)</f>
        <v>0</v>
      </c>
      <c r="Q334" s="197"/>
      <c r="R334" s="198">
        <f>SUM(R335:R342)</f>
        <v>7.5060000000000005E-3</v>
      </c>
      <c r="S334" s="197"/>
      <c r="T334" s="199">
        <f>SUM(T335:T342)</f>
        <v>0.12852000000000002</v>
      </c>
      <c r="AR334" s="200" t="s">
        <v>185</v>
      </c>
      <c r="AT334" s="201" t="s">
        <v>79</v>
      </c>
      <c r="AU334" s="201" t="s">
        <v>88</v>
      </c>
      <c r="AY334" s="200" t="s">
        <v>177</v>
      </c>
      <c r="BK334" s="202">
        <f>SUM(BK335:BK342)</f>
        <v>0</v>
      </c>
    </row>
    <row r="335" spans="1:65" s="2" customFormat="1" ht="16.5" customHeight="1">
      <c r="A335" s="35"/>
      <c r="B335" s="36"/>
      <c r="C335" s="205" t="s">
        <v>599</v>
      </c>
      <c r="D335" s="205" t="s">
        <v>180</v>
      </c>
      <c r="E335" s="206" t="s">
        <v>600</v>
      </c>
      <c r="F335" s="207" t="s">
        <v>601</v>
      </c>
      <c r="G335" s="208" t="s">
        <v>210</v>
      </c>
      <c r="H335" s="209">
        <v>5.4</v>
      </c>
      <c r="I335" s="210"/>
      <c r="J335" s="211">
        <f>ROUND(I335*H335,2)</f>
        <v>0</v>
      </c>
      <c r="K335" s="212"/>
      <c r="L335" s="40"/>
      <c r="M335" s="213" t="s">
        <v>1</v>
      </c>
      <c r="N335" s="214" t="s">
        <v>46</v>
      </c>
      <c r="O335" s="72"/>
      <c r="P335" s="215">
        <f>O335*H335</f>
        <v>0</v>
      </c>
      <c r="Q335" s="215">
        <v>0</v>
      </c>
      <c r="R335" s="215">
        <f>Q335*H335</f>
        <v>0</v>
      </c>
      <c r="S335" s="215">
        <v>2.3800000000000002E-2</v>
      </c>
      <c r="T335" s="216">
        <f>S335*H335</f>
        <v>0.12852000000000002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263</v>
      </c>
      <c r="AT335" s="217" t="s">
        <v>180</v>
      </c>
      <c r="AU335" s="217" t="s">
        <v>185</v>
      </c>
      <c r="AY335" s="18" t="s">
        <v>177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185</v>
      </c>
      <c r="BK335" s="218">
        <f>ROUND(I335*H335,2)</f>
        <v>0</v>
      </c>
      <c r="BL335" s="18" t="s">
        <v>263</v>
      </c>
      <c r="BM335" s="217" t="s">
        <v>602</v>
      </c>
    </row>
    <row r="336" spans="1:65" s="14" customFormat="1" ht="10.199999999999999">
      <c r="B336" s="230"/>
      <c r="C336" s="231"/>
      <c r="D336" s="221" t="s">
        <v>187</v>
      </c>
      <c r="E336" s="232" t="s">
        <v>1</v>
      </c>
      <c r="F336" s="233" t="s">
        <v>603</v>
      </c>
      <c r="G336" s="231"/>
      <c r="H336" s="234">
        <v>5.4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187</v>
      </c>
      <c r="AU336" s="240" t="s">
        <v>185</v>
      </c>
      <c r="AV336" s="14" t="s">
        <v>185</v>
      </c>
      <c r="AW336" s="14" t="s">
        <v>36</v>
      </c>
      <c r="AX336" s="14" t="s">
        <v>88</v>
      </c>
      <c r="AY336" s="240" t="s">
        <v>177</v>
      </c>
    </row>
    <row r="337" spans="1:65" s="2" customFormat="1" ht="16.5" customHeight="1">
      <c r="A337" s="35"/>
      <c r="B337" s="36"/>
      <c r="C337" s="205" t="s">
        <v>604</v>
      </c>
      <c r="D337" s="205" t="s">
        <v>180</v>
      </c>
      <c r="E337" s="206" t="s">
        <v>605</v>
      </c>
      <c r="F337" s="207" t="s">
        <v>606</v>
      </c>
      <c r="G337" s="208" t="s">
        <v>210</v>
      </c>
      <c r="H337" s="209">
        <v>5.4</v>
      </c>
      <c r="I337" s="210"/>
      <c r="J337" s="211">
        <f>ROUND(I337*H337,2)</f>
        <v>0</v>
      </c>
      <c r="K337" s="212"/>
      <c r="L337" s="40"/>
      <c r="M337" s="213" t="s">
        <v>1</v>
      </c>
      <c r="N337" s="214" t="s">
        <v>46</v>
      </c>
      <c r="O337" s="72"/>
      <c r="P337" s="215">
        <f>O337*H337</f>
        <v>0</v>
      </c>
      <c r="Q337" s="215">
        <v>1.39E-3</v>
      </c>
      <c r="R337" s="215">
        <f>Q337*H337</f>
        <v>7.5060000000000005E-3</v>
      </c>
      <c r="S337" s="215">
        <v>0</v>
      </c>
      <c r="T337" s="21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263</v>
      </c>
      <c r="AT337" s="217" t="s">
        <v>180</v>
      </c>
      <c r="AU337" s="217" t="s">
        <v>185</v>
      </c>
      <c r="AY337" s="18" t="s">
        <v>177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185</v>
      </c>
      <c r="BK337" s="218">
        <f>ROUND(I337*H337,2)</f>
        <v>0</v>
      </c>
      <c r="BL337" s="18" t="s">
        <v>263</v>
      </c>
      <c r="BM337" s="217" t="s">
        <v>607</v>
      </c>
    </row>
    <row r="338" spans="1:65" s="14" customFormat="1" ht="10.199999999999999">
      <c r="B338" s="230"/>
      <c r="C338" s="231"/>
      <c r="D338" s="221" t="s">
        <v>187</v>
      </c>
      <c r="E338" s="232" t="s">
        <v>1</v>
      </c>
      <c r="F338" s="233" t="s">
        <v>608</v>
      </c>
      <c r="G338" s="231"/>
      <c r="H338" s="234">
        <v>5.4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187</v>
      </c>
      <c r="AU338" s="240" t="s">
        <v>185</v>
      </c>
      <c r="AV338" s="14" t="s">
        <v>185</v>
      </c>
      <c r="AW338" s="14" t="s">
        <v>36</v>
      </c>
      <c r="AX338" s="14" t="s">
        <v>88</v>
      </c>
      <c r="AY338" s="240" t="s">
        <v>177</v>
      </c>
    </row>
    <row r="339" spans="1:65" s="2" customFormat="1" ht="16.5" customHeight="1">
      <c r="A339" s="35"/>
      <c r="B339" s="36"/>
      <c r="C339" s="205" t="s">
        <v>609</v>
      </c>
      <c r="D339" s="205" t="s">
        <v>180</v>
      </c>
      <c r="E339" s="206" t="s">
        <v>610</v>
      </c>
      <c r="F339" s="207" t="s">
        <v>611</v>
      </c>
      <c r="G339" s="208" t="s">
        <v>210</v>
      </c>
      <c r="H339" s="209">
        <v>5.4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46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263</v>
      </c>
      <c r="AT339" s="217" t="s">
        <v>180</v>
      </c>
      <c r="AU339" s="217" t="s">
        <v>185</v>
      </c>
      <c r="AY339" s="18" t="s">
        <v>177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185</v>
      </c>
      <c r="BK339" s="218">
        <f>ROUND(I339*H339,2)</f>
        <v>0</v>
      </c>
      <c r="BL339" s="18" t="s">
        <v>263</v>
      </c>
      <c r="BM339" s="217" t="s">
        <v>612</v>
      </c>
    </row>
    <row r="340" spans="1:65" s="14" customFormat="1" ht="10.199999999999999">
      <c r="B340" s="230"/>
      <c r="C340" s="231"/>
      <c r="D340" s="221" t="s">
        <v>187</v>
      </c>
      <c r="E340" s="232" t="s">
        <v>1</v>
      </c>
      <c r="F340" s="233" t="s">
        <v>608</v>
      </c>
      <c r="G340" s="231"/>
      <c r="H340" s="234">
        <v>5.4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187</v>
      </c>
      <c r="AU340" s="240" t="s">
        <v>185</v>
      </c>
      <c r="AV340" s="14" t="s">
        <v>185</v>
      </c>
      <c r="AW340" s="14" t="s">
        <v>36</v>
      </c>
      <c r="AX340" s="14" t="s">
        <v>88</v>
      </c>
      <c r="AY340" s="240" t="s">
        <v>177</v>
      </c>
    </row>
    <row r="341" spans="1:65" s="2" customFormat="1" ht="21.75" customHeight="1">
      <c r="A341" s="35"/>
      <c r="B341" s="36"/>
      <c r="C341" s="205" t="s">
        <v>613</v>
      </c>
      <c r="D341" s="205" t="s">
        <v>180</v>
      </c>
      <c r="E341" s="206" t="s">
        <v>614</v>
      </c>
      <c r="F341" s="207" t="s">
        <v>615</v>
      </c>
      <c r="G341" s="208" t="s">
        <v>371</v>
      </c>
      <c r="H341" s="209">
        <v>1</v>
      </c>
      <c r="I341" s="210"/>
      <c r="J341" s="211">
        <f>ROUND(I341*H341,2)</f>
        <v>0</v>
      </c>
      <c r="K341" s="212"/>
      <c r="L341" s="40"/>
      <c r="M341" s="213" t="s">
        <v>1</v>
      </c>
      <c r="N341" s="214" t="s">
        <v>46</v>
      </c>
      <c r="O341" s="72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263</v>
      </c>
      <c r="AT341" s="217" t="s">
        <v>180</v>
      </c>
      <c r="AU341" s="217" t="s">
        <v>185</v>
      </c>
      <c r="AY341" s="18" t="s">
        <v>177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185</v>
      </c>
      <c r="BK341" s="218">
        <f>ROUND(I341*H341,2)</f>
        <v>0</v>
      </c>
      <c r="BL341" s="18" t="s">
        <v>263</v>
      </c>
      <c r="BM341" s="217" t="s">
        <v>616</v>
      </c>
    </row>
    <row r="342" spans="1:65" s="2" customFormat="1" ht="21.75" customHeight="1">
      <c r="A342" s="35"/>
      <c r="B342" s="36"/>
      <c r="C342" s="205" t="s">
        <v>617</v>
      </c>
      <c r="D342" s="205" t="s">
        <v>180</v>
      </c>
      <c r="E342" s="206" t="s">
        <v>618</v>
      </c>
      <c r="F342" s="207" t="s">
        <v>619</v>
      </c>
      <c r="G342" s="208" t="s">
        <v>426</v>
      </c>
      <c r="H342" s="274"/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46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263</v>
      </c>
      <c r="AT342" s="217" t="s">
        <v>180</v>
      </c>
      <c r="AU342" s="217" t="s">
        <v>185</v>
      </c>
      <c r="AY342" s="18" t="s">
        <v>177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185</v>
      </c>
      <c r="BK342" s="218">
        <f>ROUND(I342*H342,2)</f>
        <v>0</v>
      </c>
      <c r="BL342" s="18" t="s">
        <v>263</v>
      </c>
      <c r="BM342" s="217" t="s">
        <v>620</v>
      </c>
    </row>
    <row r="343" spans="1:65" s="12" customFormat="1" ht="22.8" customHeight="1">
      <c r="B343" s="189"/>
      <c r="C343" s="190"/>
      <c r="D343" s="191" t="s">
        <v>79</v>
      </c>
      <c r="E343" s="203" t="s">
        <v>621</v>
      </c>
      <c r="F343" s="203" t="s">
        <v>622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SUM(P344:P374)</f>
        <v>0</v>
      </c>
      <c r="Q343" s="197"/>
      <c r="R343" s="198">
        <f>SUM(R344:R374)</f>
        <v>2.4039999999999999E-2</v>
      </c>
      <c r="S343" s="197"/>
      <c r="T343" s="199">
        <f>SUM(T344:T374)</f>
        <v>0</v>
      </c>
      <c r="AR343" s="200" t="s">
        <v>185</v>
      </c>
      <c r="AT343" s="201" t="s">
        <v>79</v>
      </c>
      <c r="AU343" s="201" t="s">
        <v>88</v>
      </c>
      <c r="AY343" s="200" t="s">
        <v>177</v>
      </c>
      <c r="BK343" s="202">
        <f>SUM(BK344:BK374)</f>
        <v>0</v>
      </c>
    </row>
    <row r="344" spans="1:65" s="2" customFormat="1" ht="21.75" customHeight="1">
      <c r="A344" s="35"/>
      <c r="B344" s="36"/>
      <c r="C344" s="205" t="s">
        <v>623</v>
      </c>
      <c r="D344" s="205" t="s">
        <v>180</v>
      </c>
      <c r="E344" s="206" t="s">
        <v>624</v>
      </c>
      <c r="F344" s="207" t="s">
        <v>625</v>
      </c>
      <c r="G344" s="208" t="s">
        <v>203</v>
      </c>
      <c r="H344" s="209">
        <v>24</v>
      </c>
      <c r="I344" s="210"/>
      <c r="J344" s="211">
        <f t="shared" ref="J344:J374" si="20">ROUND(I344*H344,2)</f>
        <v>0</v>
      </c>
      <c r="K344" s="212"/>
      <c r="L344" s="40"/>
      <c r="M344" s="213" t="s">
        <v>1</v>
      </c>
      <c r="N344" s="214" t="s">
        <v>46</v>
      </c>
      <c r="O344" s="72"/>
      <c r="P344" s="215">
        <f t="shared" ref="P344:P374" si="21">O344*H344</f>
        <v>0</v>
      </c>
      <c r="Q344" s="215">
        <v>0</v>
      </c>
      <c r="R344" s="215">
        <f t="shared" ref="R344:R374" si="22">Q344*H344</f>
        <v>0</v>
      </c>
      <c r="S344" s="215">
        <v>0</v>
      </c>
      <c r="T344" s="216">
        <f t="shared" ref="T344:T374" si="23"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263</v>
      </c>
      <c r="AT344" s="217" t="s">
        <v>180</v>
      </c>
      <c r="AU344" s="217" t="s">
        <v>185</v>
      </c>
      <c r="AY344" s="18" t="s">
        <v>177</v>
      </c>
      <c r="BE344" s="218">
        <f t="shared" ref="BE344:BE374" si="24">IF(N344="základní",J344,0)</f>
        <v>0</v>
      </c>
      <c r="BF344" s="218">
        <f t="shared" ref="BF344:BF374" si="25">IF(N344="snížená",J344,0)</f>
        <v>0</v>
      </c>
      <c r="BG344" s="218">
        <f t="shared" ref="BG344:BG374" si="26">IF(N344="zákl. přenesená",J344,0)</f>
        <v>0</v>
      </c>
      <c r="BH344" s="218">
        <f t="shared" ref="BH344:BH374" si="27">IF(N344="sníž. přenesená",J344,0)</f>
        <v>0</v>
      </c>
      <c r="BI344" s="218">
        <f t="shared" ref="BI344:BI374" si="28">IF(N344="nulová",J344,0)</f>
        <v>0</v>
      </c>
      <c r="BJ344" s="18" t="s">
        <v>185</v>
      </c>
      <c r="BK344" s="218">
        <f t="shared" ref="BK344:BK374" si="29">ROUND(I344*H344,2)</f>
        <v>0</v>
      </c>
      <c r="BL344" s="18" t="s">
        <v>263</v>
      </c>
      <c r="BM344" s="217" t="s">
        <v>1306</v>
      </c>
    </row>
    <row r="345" spans="1:65" s="2" customFormat="1" ht="16.5" customHeight="1">
      <c r="A345" s="35"/>
      <c r="B345" s="36"/>
      <c r="C345" s="263" t="s">
        <v>627</v>
      </c>
      <c r="D345" s="263" t="s">
        <v>339</v>
      </c>
      <c r="E345" s="264" t="s">
        <v>628</v>
      </c>
      <c r="F345" s="265" t="s">
        <v>629</v>
      </c>
      <c r="G345" s="266" t="s">
        <v>203</v>
      </c>
      <c r="H345" s="267">
        <v>24</v>
      </c>
      <c r="I345" s="268"/>
      <c r="J345" s="269">
        <f t="shared" si="20"/>
        <v>0</v>
      </c>
      <c r="K345" s="270"/>
      <c r="L345" s="271"/>
      <c r="M345" s="272" t="s">
        <v>1</v>
      </c>
      <c r="N345" s="273" t="s">
        <v>46</v>
      </c>
      <c r="O345" s="72"/>
      <c r="P345" s="215">
        <f t="shared" si="21"/>
        <v>0</v>
      </c>
      <c r="Q345" s="215">
        <v>6.9999999999999994E-5</v>
      </c>
      <c r="R345" s="215">
        <f t="shared" si="22"/>
        <v>1.6799999999999999E-3</v>
      </c>
      <c r="S345" s="215">
        <v>0</v>
      </c>
      <c r="T345" s="216">
        <f t="shared" si="2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360</v>
      </c>
      <c r="AT345" s="217" t="s">
        <v>339</v>
      </c>
      <c r="AU345" s="217" t="s">
        <v>185</v>
      </c>
      <c r="AY345" s="18" t="s">
        <v>177</v>
      </c>
      <c r="BE345" s="218">
        <f t="shared" si="24"/>
        <v>0</v>
      </c>
      <c r="BF345" s="218">
        <f t="shared" si="25"/>
        <v>0</v>
      </c>
      <c r="BG345" s="218">
        <f t="shared" si="26"/>
        <v>0</v>
      </c>
      <c r="BH345" s="218">
        <f t="shared" si="27"/>
        <v>0</v>
      </c>
      <c r="BI345" s="218">
        <f t="shared" si="28"/>
        <v>0</v>
      </c>
      <c r="BJ345" s="18" t="s">
        <v>185</v>
      </c>
      <c r="BK345" s="218">
        <f t="shared" si="29"/>
        <v>0</v>
      </c>
      <c r="BL345" s="18" t="s">
        <v>263</v>
      </c>
      <c r="BM345" s="217" t="s">
        <v>1307</v>
      </c>
    </row>
    <row r="346" spans="1:65" s="2" customFormat="1" ht="16.5" customHeight="1">
      <c r="A346" s="35"/>
      <c r="B346" s="36"/>
      <c r="C346" s="205" t="s">
        <v>631</v>
      </c>
      <c r="D346" s="205" t="s">
        <v>180</v>
      </c>
      <c r="E346" s="206" t="s">
        <v>632</v>
      </c>
      <c r="F346" s="207" t="s">
        <v>633</v>
      </c>
      <c r="G346" s="208" t="s">
        <v>192</v>
      </c>
      <c r="H346" s="209">
        <v>28</v>
      </c>
      <c r="I346" s="210"/>
      <c r="J346" s="211">
        <f t="shared" si="20"/>
        <v>0</v>
      </c>
      <c r="K346" s="212"/>
      <c r="L346" s="40"/>
      <c r="M346" s="213" t="s">
        <v>1</v>
      </c>
      <c r="N346" s="214" t="s">
        <v>46</v>
      </c>
      <c r="O346" s="72"/>
      <c r="P346" s="215">
        <f t="shared" si="21"/>
        <v>0</v>
      </c>
      <c r="Q346" s="215">
        <v>0</v>
      </c>
      <c r="R346" s="215">
        <f t="shared" si="22"/>
        <v>0</v>
      </c>
      <c r="S346" s="215">
        <v>0</v>
      </c>
      <c r="T346" s="216">
        <f t="shared" si="2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263</v>
      </c>
      <c r="AT346" s="217" t="s">
        <v>180</v>
      </c>
      <c r="AU346" s="217" t="s">
        <v>185</v>
      </c>
      <c r="AY346" s="18" t="s">
        <v>177</v>
      </c>
      <c r="BE346" s="218">
        <f t="shared" si="24"/>
        <v>0</v>
      </c>
      <c r="BF346" s="218">
        <f t="shared" si="25"/>
        <v>0</v>
      </c>
      <c r="BG346" s="218">
        <f t="shared" si="26"/>
        <v>0</v>
      </c>
      <c r="BH346" s="218">
        <f t="shared" si="27"/>
        <v>0</v>
      </c>
      <c r="BI346" s="218">
        <f t="shared" si="28"/>
        <v>0</v>
      </c>
      <c r="BJ346" s="18" t="s">
        <v>185</v>
      </c>
      <c r="BK346" s="218">
        <f t="shared" si="29"/>
        <v>0</v>
      </c>
      <c r="BL346" s="18" t="s">
        <v>263</v>
      </c>
      <c r="BM346" s="217" t="s">
        <v>1308</v>
      </c>
    </row>
    <row r="347" spans="1:65" s="2" customFormat="1" ht="16.5" customHeight="1">
      <c r="A347" s="35"/>
      <c r="B347" s="36"/>
      <c r="C347" s="263" t="s">
        <v>635</v>
      </c>
      <c r="D347" s="263" t="s">
        <v>339</v>
      </c>
      <c r="E347" s="264" t="s">
        <v>636</v>
      </c>
      <c r="F347" s="265" t="s">
        <v>637</v>
      </c>
      <c r="G347" s="266" t="s">
        <v>192</v>
      </c>
      <c r="H347" s="267">
        <v>28</v>
      </c>
      <c r="I347" s="268"/>
      <c r="J347" s="269">
        <f t="shared" si="20"/>
        <v>0</v>
      </c>
      <c r="K347" s="270"/>
      <c r="L347" s="271"/>
      <c r="M347" s="272" t="s">
        <v>1</v>
      </c>
      <c r="N347" s="273" t="s">
        <v>46</v>
      </c>
      <c r="O347" s="72"/>
      <c r="P347" s="215">
        <f t="shared" si="21"/>
        <v>0</v>
      </c>
      <c r="Q347" s="215">
        <v>5.0000000000000002E-5</v>
      </c>
      <c r="R347" s="215">
        <f t="shared" si="22"/>
        <v>1.4E-3</v>
      </c>
      <c r="S347" s="215">
        <v>0</v>
      </c>
      <c r="T347" s="216">
        <f t="shared" si="2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360</v>
      </c>
      <c r="AT347" s="217" t="s">
        <v>339</v>
      </c>
      <c r="AU347" s="217" t="s">
        <v>185</v>
      </c>
      <c r="AY347" s="18" t="s">
        <v>177</v>
      </c>
      <c r="BE347" s="218">
        <f t="shared" si="24"/>
        <v>0</v>
      </c>
      <c r="BF347" s="218">
        <f t="shared" si="25"/>
        <v>0</v>
      </c>
      <c r="BG347" s="218">
        <f t="shared" si="26"/>
        <v>0</v>
      </c>
      <c r="BH347" s="218">
        <f t="shared" si="27"/>
        <v>0</v>
      </c>
      <c r="BI347" s="218">
        <f t="shared" si="28"/>
        <v>0</v>
      </c>
      <c r="BJ347" s="18" t="s">
        <v>185</v>
      </c>
      <c r="BK347" s="218">
        <f t="shared" si="29"/>
        <v>0</v>
      </c>
      <c r="BL347" s="18" t="s">
        <v>263</v>
      </c>
      <c r="BM347" s="217" t="s">
        <v>1309</v>
      </c>
    </row>
    <row r="348" spans="1:65" s="2" customFormat="1" ht="21.75" customHeight="1">
      <c r="A348" s="35"/>
      <c r="B348" s="36"/>
      <c r="C348" s="205" t="s">
        <v>639</v>
      </c>
      <c r="D348" s="205" t="s">
        <v>180</v>
      </c>
      <c r="E348" s="206" t="s">
        <v>640</v>
      </c>
      <c r="F348" s="207" t="s">
        <v>641</v>
      </c>
      <c r="G348" s="208" t="s">
        <v>203</v>
      </c>
      <c r="H348" s="209">
        <v>70</v>
      </c>
      <c r="I348" s="210"/>
      <c r="J348" s="211">
        <f t="shared" si="20"/>
        <v>0</v>
      </c>
      <c r="K348" s="212"/>
      <c r="L348" s="40"/>
      <c r="M348" s="213" t="s">
        <v>1</v>
      </c>
      <c r="N348" s="214" t="s">
        <v>46</v>
      </c>
      <c r="O348" s="72"/>
      <c r="P348" s="215">
        <f t="shared" si="21"/>
        <v>0</v>
      </c>
      <c r="Q348" s="215">
        <v>0</v>
      </c>
      <c r="R348" s="215">
        <f t="shared" si="22"/>
        <v>0</v>
      </c>
      <c r="S348" s="215">
        <v>0</v>
      </c>
      <c r="T348" s="216">
        <f t="shared" si="2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263</v>
      </c>
      <c r="AT348" s="217" t="s">
        <v>180</v>
      </c>
      <c r="AU348" s="217" t="s">
        <v>185</v>
      </c>
      <c r="AY348" s="18" t="s">
        <v>177</v>
      </c>
      <c r="BE348" s="218">
        <f t="shared" si="24"/>
        <v>0</v>
      </c>
      <c r="BF348" s="218">
        <f t="shared" si="25"/>
        <v>0</v>
      </c>
      <c r="BG348" s="218">
        <f t="shared" si="26"/>
        <v>0</v>
      </c>
      <c r="BH348" s="218">
        <f t="shared" si="27"/>
        <v>0</v>
      </c>
      <c r="BI348" s="218">
        <f t="shared" si="28"/>
        <v>0</v>
      </c>
      <c r="BJ348" s="18" t="s">
        <v>185</v>
      </c>
      <c r="BK348" s="218">
        <f t="shared" si="29"/>
        <v>0</v>
      </c>
      <c r="BL348" s="18" t="s">
        <v>263</v>
      </c>
      <c r="BM348" s="217" t="s">
        <v>1310</v>
      </c>
    </row>
    <row r="349" spans="1:65" s="2" customFormat="1" ht="16.5" customHeight="1">
      <c r="A349" s="35"/>
      <c r="B349" s="36"/>
      <c r="C349" s="263" t="s">
        <v>643</v>
      </c>
      <c r="D349" s="263" t="s">
        <v>339</v>
      </c>
      <c r="E349" s="264" t="s">
        <v>644</v>
      </c>
      <c r="F349" s="265" t="s">
        <v>645</v>
      </c>
      <c r="G349" s="266" t="s">
        <v>203</v>
      </c>
      <c r="H349" s="267">
        <v>70</v>
      </c>
      <c r="I349" s="268"/>
      <c r="J349" s="269">
        <f t="shared" si="20"/>
        <v>0</v>
      </c>
      <c r="K349" s="270"/>
      <c r="L349" s="271"/>
      <c r="M349" s="272" t="s">
        <v>1</v>
      </c>
      <c r="N349" s="273" t="s">
        <v>46</v>
      </c>
      <c r="O349" s="72"/>
      <c r="P349" s="215">
        <f t="shared" si="21"/>
        <v>0</v>
      </c>
      <c r="Q349" s="215">
        <v>1.2E-4</v>
      </c>
      <c r="R349" s="215">
        <f t="shared" si="22"/>
        <v>8.3999999999999995E-3</v>
      </c>
      <c r="S349" s="215">
        <v>0</v>
      </c>
      <c r="T349" s="216">
        <f t="shared" si="2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360</v>
      </c>
      <c r="AT349" s="217" t="s">
        <v>339</v>
      </c>
      <c r="AU349" s="217" t="s">
        <v>185</v>
      </c>
      <c r="AY349" s="18" t="s">
        <v>177</v>
      </c>
      <c r="BE349" s="218">
        <f t="shared" si="24"/>
        <v>0</v>
      </c>
      <c r="BF349" s="218">
        <f t="shared" si="25"/>
        <v>0</v>
      </c>
      <c r="BG349" s="218">
        <f t="shared" si="26"/>
        <v>0</v>
      </c>
      <c r="BH349" s="218">
        <f t="shared" si="27"/>
        <v>0</v>
      </c>
      <c r="BI349" s="218">
        <f t="shared" si="28"/>
        <v>0</v>
      </c>
      <c r="BJ349" s="18" t="s">
        <v>185</v>
      </c>
      <c r="BK349" s="218">
        <f t="shared" si="29"/>
        <v>0</v>
      </c>
      <c r="BL349" s="18" t="s">
        <v>263</v>
      </c>
      <c r="BM349" s="217" t="s">
        <v>1311</v>
      </c>
    </row>
    <row r="350" spans="1:65" s="2" customFormat="1" ht="21.75" customHeight="1">
      <c r="A350" s="35"/>
      <c r="B350" s="36"/>
      <c r="C350" s="205" t="s">
        <v>647</v>
      </c>
      <c r="D350" s="205" t="s">
        <v>180</v>
      </c>
      <c r="E350" s="206" t="s">
        <v>648</v>
      </c>
      <c r="F350" s="207" t="s">
        <v>649</v>
      </c>
      <c r="G350" s="208" t="s">
        <v>203</v>
      </c>
      <c r="H350" s="209">
        <v>45</v>
      </c>
      <c r="I350" s="210"/>
      <c r="J350" s="211">
        <f t="shared" si="20"/>
        <v>0</v>
      </c>
      <c r="K350" s="212"/>
      <c r="L350" s="40"/>
      <c r="M350" s="213" t="s">
        <v>1</v>
      </c>
      <c r="N350" s="214" t="s">
        <v>46</v>
      </c>
      <c r="O350" s="72"/>
      <c r="P350" s="215">
        <f t="shared" si="21"/>
        <v>0</v>
      </c>
      <c r="Q350" s="215">
        <v>0</v>
      </c>
      <c r="R350" s="215">
        <f t="shared" si="22"/>
        <v>0</v>
      </c>
      <c r="S350" s="215">
        <v>0</v>
      </c>
      <c r="T350" s="216">
        <f t="shared" si="2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263</v>
      </c>
      <c r="AT350" s="217" t="s">
        <v>180</v>
      </c>
      <c r="AU350" s="217" t="s">
        <v>185</v>
      </c>
      <c r="AY350" s="18" t="s">
        <v>177</v>
      </c>
      <c r="BE350" s="218">
        <f t="shared" si="24"/>
        <v>0</v>
      </c>
      <c r="BF350" s="218">
        <f t="shared" si="25"/>
        <v>0</v>
      </c>
      <c r="BG350" s="218">
        <f t="shared" si="26"/>
        <v>0</v>
      </c>
      <c r="BH350" s="218">
        <f t="shared" si="27"/>
        <v>0</v>
      </c>
      <c r="BI350" s="218">
        <f t="shared" si="28"/>
        <v>0</v>
      </c>
      <c r="BJ350" s="18" t="s">
        <v>185</v>
      </c>
      <c r="BK350" s="218">
        <f t="shared" si="29"/>
        <v>0</v>
      </c>
      <c r="BL350" s="18" t="s">
        <v>263</v>
      </c>
      <c r="BM350" s="217" t="s">
        <v>1312</v>
      </c>
    </row>
    <row r="351" spans="1:65" s="2" customFormat="1" ht="16.5" customHeight="1">
      <c r="A351" s="35"/>
      <c r="B351" s="36"/>
      <c r="C351" s="263" t="s">
        <v>651</v>
      </c>
      <c r="D351" s="263" t="s">
        <v>339</v>
      </c>
      <c r="E351" s="264" t="s">
        <v>652</v>
      </c>
      <c r="F351" s="265" t="s">
        <v>653</v>
      </c>
      <c r="G351" s="266" t="s">
        <v>203</v>
      </c>
      <c r="H351" s="267">
        <v>45</v>
      </c>
      <c r="I351" s="268"/>
      <c r="J351" s="269">
        <f t="shared" si="20"/>
        <v>0</v>
      </c>
      <c r="K351" s="270"/>
      <c r="L351" s="271"/>
      <c r="M351" s="272" t="s">
        <v>1</v>
      </c>
      <c r="N351" s="273" t="s">
        <v>46</v>
      </c>
      <c r="O351" s="72"/>
      <c r="P351" s="215">
        <f t="shared" si="21"/>
        <v>0</v>
      </c>
      <c r="Q351" s="215">
        <v>1.7000000000000001E-4</v>
      </c>
      <c r="R351" s="215">
        <f t="shared" si="22"/>
        <v>7.6500000000000005E-3</v>
      </c>
      <c r="S351" s="215">
        <v>0</v>
      </c>
      <c r="T351" s="216">
        <f t="shared" si="2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360</v>
      </c>
      <c r="AT351" s="217" t="s">
        <v>339</v>
      </c>
      <c r="AU351" s="217" t="s">
        <v>185</v>
      </c>
      <c r="AY351" s="18" t="s">
        <v>177</v>
      </c>
      <c r="BE351" s="218">
        <f t="shared" si="24"/>
        <v>0</v>
      </c>
      <c r="BF351" s="218">
        <f t="shared" si="25"/>
        <v>0</v>
      </c>
      <c r="BG351" s="218">
        <f t="shared" si="26"/>
        <v>0</v>
      </c>
      <c r="BH351" s="218">
        <f t="shared" si="27"/>
        <v>0</v>
      </c>
      <c r="BI351" s="218">
        <f t="shared" si="28"/>
        <v>0</v>
      </c>
      <c r="BJ351" s="18" t="s">
        <v>185</v>
      </c>
      <c r="BK351" s="218">
        <f t="shared" si="29"/>
        <v>0</v>
      </c>
      <c r="BL351" s="18" t="s">
        <v>263</v>
      </c>
      <c r="BM351" s="217" t="s">
        <v>1313</v>
      </c>
    </row>
    <row r="352" spans="1:65" s="2" customFormat="1" ht="21.75" customHeight="1">
      <c r="A352" s="35"/>
      <c r="B352" s="36"/>
      <c r="C352" s="205" t="s">
        <v>655</v>
      </c>
      <c r="D352" s="205" t="s">
        <v>180</v>
      </c>
      <c r="E352" s="206" t="s">
        <v>656</v>
      </c>
      <c r="F352" s="207" t="s">
        <v>657</v>
      </c>
      <c r="G352" s="208" t="s">
        <v>203</v>
      </c>
      <c r="H352" s="209">
        <v>1</v>
      </c>
      <c r="I352" s="210"/>
      <c r="J352" s="211">
        <f t="shared" si="20"/>
        <v>0</v>
      </c>
      <c r="K352" s="212"/>
      <c r="L352" s="40"/>
      <c r="M352" s="213" t="s">
        <v>1</v>
      </c>
      <c r="N352" s="214" t="s">
        <v>46</v>
      </c>
      <c r="O352" s="72"/>
      <c r="P352" s="215">
        <f t="shared" si="21"/>
        <v>0</v>
      </c>
      <c r="Q352" s="215">
        <v>0</v>
      </c>
      <c r="R352" s="215">
        <f t="shared" si="22"/>
        <v>0</v>
      </c>
      <c r="S352" s="215">
        <v>0</v>
      </c>
      <c r="T352" s="216">
        <f t="shared" si="2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263</v>
      </c>
      <c r="AT352" s="217" t="s">
        <v>180</v>
      </c>
      <c r="AU352" s="217" t="s">
        <v>185</v>
      </c>
      <c r="AY352" s="18" t="s">
        <v>177</v>
      </c>
      <c r="BE352" s="218">
        <f t="shared" si="24"/>
        <v>0</v>
      </c>
      <c r="BF352" s="218">
        <f t="shared" si="25"/>
        <v>0</v>
      </c>
      <c r="BG352" s="218">
        <f t="shared" si="26"/>
        <v>0</v>
      </c>
      <c r="BH352" s="218">
        <f t="shared" si="27"/>
        <v>0</v>
      </c>
      <c r="BI352" s="218">
        <f t="shared" si="28"/>
        <v>0</v>
      </c>
      <c r="BJ352" s="18" t="s">
        <v>185</v>
      </c>
      <c r="BK352" s="218">
        <f t="shared" si="29"/>
        <v>0</v>
      </c>
      <c r="BL352" s="18" t="s">
        <v>263</v>
      </c>
      <c r="BM352" s="217" t="s">
        <v>1314</v>
      </c>
    </row>
    <row r="353" spans="1:65" s="2" customFormat="1" ht="16.5" customHeight="1">
      <c r="A353" s="35"/>
      <c r="B353" s="36"/>
      <c r="C353" s="263" t="s">
        <v>659</v>
      </c>
      <c r="D353" s="263" t="s">
        <v>339</v>
      </c>
      <c r="E353" s="264" t="s">
        <v>660</v>
      </c>
      <c r="F353" s="265" t="s">
        <v>661</v>
      </c>
      <c r="G353" s="266" t="s">
        <v>203</v>
      </c>
      <c r="H353" s="267">
        <v>1</v>
      </c>
      <c r="I353" s="268"/>
      <c r="J353" s="269">
        <f t="shared" si="20"/>
        <v>0</v>
      </c>
      <c r="K353" s="270"/>
      <c r="L353" s="271"/>
      <c r="M353" s="272" t="s">
        <v>1</v>
      </c>
      <c r="N353" s="273" t="s">
        <v>46</v>
      </c>
      <c r="O353" s="72"/>
      <c r="P353" s="215">
        <f t="shared" si="21"/>
        <v>0</v>
      </c>
      <c r="Q353" s="215">
        <v>3.4000000000000002E-4</v>
      </c>
      <c r="R353" s="215">
        <f t="shared" si="22"/>
        <v>3.4000000000000002E-4</v>
      </c>
      <c r="S353" s="215">
        <v>0</v>
      </c>
      <c r="T353" s="216">
        <f t="shared" si="2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360</v>
      </c>
      <c r="AT353" s="217" t="s">
        <v>339</v>
      </c>
      <c r="AU353" s="217" t="s">
        <v>185</v>
      </c>
      <c r="AY353" s="18" t="s">
        <v>177</v>
      </c>
      <c r="BE353" s="218">
        <f t="shared" si="24"/>
        <v>0</v>
      </c>
      <c r="BF353" s="218">
        <f t="shared" si="25"/>
        <v>0</v>
      </c>
      <c r="BG353" s="218">
        <f t="shared" si="26"/>
        <v>0</v>
      </c>
      <c r="BH353" s="218">
        <f t="shared" si="27"/>
        <v>0</v>
      </c>
      <c r="BI353" s="218">
        <f t="shared" si="28"/>
        <v>0</v>
      </c>
      <c r="BJ353" s="18" t="s">
        <v>185</v>
      </c>
      <c r="BK353" s="218">
        <f t="shared" si="29"/>
        <v>0</v>
      </c>
      <c r="BL353" s="18" t="s">
        <v>263</v>
      </c>
      <c r="BM353" s="217" t="s">
        <v>1315</v>
      </c>
    </row>
    <row r="354" spans="1:65" s="2" customFormat="1" ht="21.75" customHeight="1">
      <c r="A354" s="35"/>
      <c r="B354" s="36"/>
      <c r="C354" s="205" t="s">
        <v>663</v>
      </c>
      <c r="D354" s="205" t="s">
        <v>180</v>
      </c>
      <c r="E354" s="206" t="s">
        <v>664</v>
      </c>
      <c r="F354" s="207" t="s">
        <v>665</v>
      </c>
      <c r="G354" s="208" t="s">
        <v>203</v>
      </c>
      <c r="H354" s="209">
        <v>30</v>
      </c>
      <c r="I354" s="210"/>
      <c r="J354" s="211">
        <f t="shared" si="20"/>
        <v>0</v>
      </c>
      <c r="K354" s="212"/>
      <c r="L354" s="40"/>
      <c r="M354" s="213" t="s">
        <v>1</v>
      </c>
      <c r="N354" s="214" t="s">
        <v>46</v>
      </c>
      <c r="O354" s="72"/>
      <c r="P354" s="215">
        <f t="shared" si="21"/>
        <v>0</v>
      </c>
      <c r="Q354" s="215">
        <v>0</v>
      </c>
      <c r="R354" s="215">
        <f t="shared" si="22"/>
        <v>0</v>
      </c>
      <c r="S354" s="215">
        <v>0</v>
      </c>
      <c r="T354" s="216">
        <f t="shared" si="2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263</v>
      </c>
      <c r="AT354" s="217" t="s">
        <v>180</v>
      </c>
      <c r="AU354" s="217" t="s">
        <v>185</v>
      </c>
      <c r="AY354" s="18" t="s">
        <v>177</v>
      </c>
      <c r="BE354" s="218">
        <f t="shared" si="24"/>
        <v>0</v>
      </c>
      <c r="BF354" s="218">
        <f t="shared" si="25"/>
        <v>0</v>
      </c>
      <c r="BG354" s="218">
        <f t="shared" si="26"/>
        <v>0</v>
      </c>
      <c r="BH354" s="218">
        <f t="shared" si="27"/>
        <v>0</v>
      </c>
      <c r="BI354" s="218">
        <f t="shared" si="28"/>
        <v>0</v>
      </c>
      <c r="BJ354" s="18" t="s">
        <v>185</v>
      </c>
      <c r="BK354" s="218">
        <f t="shared" si="29"/>
        <v>0</v>
      </c>
      <c r="BL354" s="18" t="s">
        <v>263</v>
      </c>
      <c r="BM354" s="217" t="s">
        <v>1316</v>
      </c>
    </row>
    <row r="355" spans="1:65" s="2" customFormat="1" ht="21.75" customHeight="1">
      <c r="A355" s="35"/>
      <c r="B355" s="36"/>
      <c r="C355" s="205" t="s">
        <v>667</v>
      </c>
      <c r="D355" s="205" t="s">
        <v>180</v>
      </c>
      <c r="E355" s="206" t="s">
        <v>668</v>
      </c>
      <c r="F355" s="207" t="s">
        <v>669</v>
      </c>
      <c r="G355" s="208" t="s">
        <v>192</v>
      </c>
      <c r="H355" s="209">
        <v>30</v>
      </c>
      <c r="I355" s="210"/>
      <c r="J355" s="211">
        <f t="shared" si="20"/>
        <v>0</v>
      </c>
      <c r="K355" s="212"/>
      <c r="L355" s="40"/>
      <c r="M355" s="213" t="s">
        <v>1</v>
      </c>
      <c r="N355" s="214" t="s">
        <v>46</v>
      </c>
      <c r="O355" s="72"/>
      <c r="P355" s="215">
        <f t="shared" si="21"/>
        <v>0</v>
      </c>
      <c r="Q355" s="215">
        <v>0</v>
      </c>
      <c r="R355" s="215">
        <f t="shared" si="22"/>
        <v>0</v>
      </c>
      <c r="S355" s="215">
        <v>0</v>
      </c>
      <c r="T355" s="216">
        <f t="shared" si="2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263</v>
      </c>
      <c r="AT355" s="217" t="s">
        <v>180</v>
      </c>
      <c r="AU355" s="217" t="s">
        <v>185</v>
      </c>
      <c r="AY355" s="18" t="s">
        <v>177</v>
      </c>
      <c r="BE355" s="218">
        <f t="shared" si="24"/>
        <v>0</v>
      </c>
      <c r="BF355" s="218">
        <f t="shared" si="25"/>
        <v>0</v>
      </c>
      <c r="BG355" s="218">
        <f t="shared" si="26"/>
        <v>0</v>
      </c>
      <c r="BH355" s="218">
        <f t="shared" si="27"/>
        <v>0</v>
      </c>
      <c r="BI355" s="218">
        <f t="shared" si="28"/>
        <v>0</v>
      </c>
      <c r="BJ355" s="18" t="s">
        <v>185</v>
      </c>
      <c r="BK355" s="218">
        <f t="shared" si="29"/>
        <v>0</v>
      </c>
      <c r="BL355" s="18" t="s">
        <v>263</v>
      </c>
      <c r="BM355" s="217" t="s">
        <v>1317</v>
      </c>
    </row>
    <row r="356" spans="1:65" s="2" customFormat="1" ht="21.75" customHeight="1">
      <c r="A356" s="35"/>
      <c r="B356" s="36"/>
      <c r="C356" s="205" t="s">
        <v>671</v>
      </c>
      <c r="D356" s="205" t="s">
        <v>180</v>
      </c>
      <c r="E356" s="206" t="s">
        <v>672</v>
      </c>
      <c r="F356" s="207" t="s">
        <v>673</v>
      </c>
      <c r="G356" s="208" t="s">
        <v>192</v>
      </c>
      <c r="H356" s="209">
        <v>5</v>
      </c>
      <c r="I356" s="210"/>
      <c r="J356" s="211">
        <f t="shared" si="20"/>
        <v>0</v>
      </c>
      <c r="K356" s="212"/>
      <c r="L356" s="40"/>
      <c r="M356" s="213" t="s">
        <v>1</v>
      </c>
      <c r="N356" s="214" t="s">
        <v>46</v>
      </c>
      <c r="O356" s="72"/>
      <c r="P356" s="215">
        <f t="shared" si="21"/>
        <v>0</v>
      </c>
      <c r="Q356" s="215">
        <v>0</v>
      </c>
      <c r="R356" s="215">
        <f t="shared" si="22"/>
        <v>0</v>
      </c>
      <c r="S356" s="215">
        <v>0</v>
      </c>
      <c r="T356" s="216">
        <f t="shared" si="2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263</v>
      </c>
      <c r="AT356" s="217" t="s">
        <v>180</v>
      </c>
      <c r="AU356" s="217" t="s">
        <v>185</v>
      </c>
      <c r="AY356" s="18" t="s">
        <v>177</v>
      </c>
      <c r="BE356" s="218">
        <f t="shared" si="24"/>
        <v>0</v>
      </c>
      <c r="BF356" s="218">
        <f t="shared" si="25"/>
        <v>0</v>
      </c>
      <c r="BG356" s="218">
        <f t="shared" si="26"/>
        <v>0</v>
      </c>
      <c r="BH356" s="218">
        <f t="shared" si="27"/>
        <v>0</v>
      </c>
      <c r="BI356" s="218">
        <f t="shared" si="28"/>
        <v>0</v>
      </c>
      <c r="BJ356" s="18" t="s">
        <v>185</v>
      </c>
      <c r="BK356" s="218">
        <f t="shared" si="29"/>
        <v>0</v>
      </c>
      <c r="BL356" s="18" t="s">
        <v>263</v>
      </c>
      <c r="BM356" s="217" t="s">
        <v>1318</v>
      </c>
    </row>
    <row r="357" spans="1:65" s="2" customFormat="1" ht="21.75" customHeight="1">
      <c r="A357" s="35"/>
      <c r="B357" s="36"/>
      <c r="C357" s="205" t="s">
        <v>675</v>
      </c>
      <c r="D357" s="205" t="s">
        <v>180</v>
      </c>
      <c r="E357" s="206" t="s">
        <v>676</v>
      </c>
      <c r="F357" s="207" t="s">
        <v>677</v>
      </c>
      <c r="G357" s="208" t="s">
        <v>192</v>
      </c>
      <c r="H357" s="209">
        <v>5</v>
      </c>
      <c r="I357" s="210"/>
      <c r="J357" s="211">
        <f t="shared" si="20"/>
        <v>0</v>
      </c>
      <c r="K357" s="212"/>
      <c r="L357" s="40"/>
      <c r="M357" s="213" t="s">
        <v>1</v>
      </c>
      <c r="N357" s="214" t="s">
        <v>46</v>
      </c>
      <c r="O357" s="72"/>
      <c r="P357" s="215">
        <f t="shared" si="21"/>
        <v>0</v>
      </c>
      <c r="Q357" s="215">
        <v>0</v>
      </c>
      <c r="R357" s="215">
        <f t="shared" si="22"/>
        <v>0</v>
      </c>
      <c r="S357" s="215">
        <v>0</v>
      </c>
      <c r="T357" s="216">
        <f t="shared" si="2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263</v>
      </c>
      <c r="AT357" s="217" t="s">
        <v>180</v>
      </c>
      <c r="AU357" s="217" t="s">
        <v>185</v>
      </c>
      <c r="AY357" s="18" t="s">
        <v>177</v>
      </c>
      <c r="BE357" s="218">
        <f t="shared" si="24"/>
        <v>0</v>
      </c>
      <c r="BF357" s="218">
        <f t="shared" si="25"/>
        <v>0</v>
      </c>
      <c r="BG357" s="218">
        <f t="shared" si="26"/>
        <v>0</v>
      </c>
      <c r="BH357" s="218">
        <f t="shared" si="27"/>
        <v>0</v>
      </c>
      <c r="BI357" s="218">
        <f t="shared" si="28"/>
        <v>0</v>
      </c>
      <c r="BJ357" s="18" t="s">
        <v>185</v>
      </c>
      <c r="BK357" s="218">
        <f t="shared" si="29"/>
        <v>0</v>
      </c>
      <c r="BL357" s="18" t="s">
        <v>263</v>
      </c>
      <c r="BM357" s="217" t="s">
        <v>1319</v>
      </c>
    </row>
    <row r="358" spans="1:65" s="2" customFormat="1" ht="16.5" customHeight="1">
      <c r="A358" s="35"/>
      <c r="B358" s="36"/>
      <c r="C358" s="263" t="s">
        <v>679</v>
      </c>
      <c r="D358" s="263" t="s">
        <v>339</v>
      </c>
      <c r="E358" s="264" t="s">
        <v>680</v>
      </c>
      <c r="F358" s="265" t="s">
        <v>681</v>
      </c>
      <c r="G358" s="266" t="s">
        <v>192</v>
      </c>
      <c r="H358" s="267">
        <v>5</v>
      </c>
      <c r="I358" s="268"/>
      <c r="J358" s="269">
        <f t="shared" si="20"/>
        <v>0</v>
      </c>
      <c r="K358" s="270"/>
      <c r="L358" s="271"/>
      <c r="M358" s="272" t="s">
        <v>1</v>
      </c>
      <c r="N358" s="273" t="s">
        <v>46</v>
      </c>
      <c r="O358" s="72"/>
      <c r="P358" s="215">
        <f t="shared" si="21"/>
        <v>0</v>
      </c>
      <c r="Q358" s="215">
        <v>5.0000000000000002E-5</v>
      </c>
      <c r="R358" s="215">
        <f t="shared" si="22"/>
        <v>2.5000000000000001E-4</v>
      </c>
      <c r="S358" s="215">
        <v>0</v>
      </c>
      <c r="T358" s="216">
        <f t="shared" si="2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360</v>
      </c>
      <c r="AT358" s="217" t="s">
        <v>339</v>
      </c>
      <c r="AU358" s="217" t="s">
        <v>185</v>
      </c>
      <c r="AY358" s="18" t="s">
        <v>177</v>
      </c>
      <c r="BE358" s="218">
        <f t="shared" si="24"/>
        <v>0</v>
      </c>
      <c r="BF358" s="218">
        <f t="shared" si="25"/>
        <v>0</v>
      </c>
      <c r="BG358" s="218">
        <f t="shared" si="26"/>
        <v>0</v>
      </c>
      <c r="BH358" s="218">
        <f t="shared" si="27"/>
        <v>0</v>
      </c>
      <c r="BI358" s="218">
        <f t="shared" si="28"/>
        <v>0</v>
      </c>
      <c r="BJ358" s="18" t="s">
        <v>185</v>
      </c>
      <c r="BK358" s="218">
        <f t="shared" si="29"/>
        <v>0</v>
      </c>
      <c r="BL358" s="18" t="s">
        <v>263</v>
      </c>
      <c r="BM358" s="217" t="s">
        <v>1320</v>
      </c>
    </row>
    <row r="359" spans="1:65" s="2" customFormat="1" ht="16.5" customHeight="1">
      <c r="A359" s="35"/>
      <c r="B359" s="36"/>
      <c r="C359" s="205" t="s">
        <v>683</v>
      </c>
      <c r="D359" s="205" t="s">
        <v>180</v>
      </c>
      <c r="E359" s="206" t="s">
        <v>684</v>
      </c>
      <c r="F359" s="207" t="s">
        <v>685</v>
      </c>
      <c r="G359" s="208" t="s">
        <v>192</v>
      </c>
      <c r="H359" s="209">
        <v>2</v>
      </c>
      <c r="I359" s="210"/>
      <c r="J359" s="211">
        <f t="shared" si="20"/>
        <v>0</v>
      </c>
      <c r="K359" s="212"/>
      <c r="L359" s="40"/>
      <c r="M359" s="213" t="s">
        <v>1</v>
      </c>
      <c r="N359" s="214" t="s">
        <v>46</v>
      </c>
      <c r="O359" s="72"/>
      <c r="P359" s="215">
        <f t="shared" si="21"/>
        <v>0</v>
      </c>
      <c r="Q359" s="215">
        <v>0</v>
      </c>
      <c r="R359" s="215">
        <f t="shared" si="22"/>
        <v>0</v>
      </c>
      <c r="S359" s="215">
        <v>0</v>
      </c>
      <c r="T359" s="216">
        <f t="shared" si="2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263</v>
      </c>
      <c r="AT359" s="217" t="s">
        <v>180</v>
      </c>
      <c r="AU359" s="217" t="s">
        <v>185</v>
      </c>
      <c r="AY359" s="18" t="s">
        <v>177</v>
      </c>
      <c r="BE359" s="218">
        <f t="shared" si="24"/>
        <v>0</v>
      </c>
      <c r="BF359" s="218">
        <f t="shared" si="25"/>
        <v>0</v>
      </c>
      <c r="BG359" s="218">
        <f t="shared" si="26"/>
        <v>0</v>
      </c>
      <c r="BH359" s="218">
        <f t="shared" si="27"/>
        <v>0</v>
      </c>
      <c r="BI359" s="218">
        <f t="shared" si="28"/>
        <v>0</v>
      </c>
      <c r="BJ359" s="18" t="s">
        <v>185</v>
      </c>
      <c r="BK359" s="218">
        <f t="shared" si="29"/>
        <v>0</v>
      </c>
      <c r="BL359" s="18" t="s">
        <v>263</v>
      </c>
      <c r="BM359" s="217" t="s">
        <v>1321</v>
      </c>
    </row>
    <row r="360" spans="1:65" s="2" customFormat="1" ht="16.5" customHeight="1">
      <c r="A360" s="35"/>
      <c r="B360" s="36"/>
      <c r="C360" s="263" t="s">
        <v>687</v>
      </c>
      <c r="D360" s="263" t="s">
        <v>339</v>
      </c>
      <c r="E360" s="264" t="s">
        <v>688</v>
      </c>
      <c r="F360" s="265" t="s">
        <v>689</v>
      </c>
      <c r="G360" s="266" t="s">
        <v>192</v>
      </c>
      <c r="H360" s="267">
        <v>2</v>
      </c>
      <c r="I360" s="268"/>
      <c r="J360" s="269">
        <f t="shared" si="20"/>
        <v>0</v>
      </c>
      <c r="K360" s="270"/>
      <c r="L360" s="271"/>
      <c r="M360" s="272" t="s">
        <v>1</v>
      </c>
      <c r="N360" s="273" t="s">
        <v>46</v>
      </c>
      <c r="O360" s="72"/>
      <c r="P360" s="215">
        <f t="shared" si="21"/>
        <v>0</v>
      </c>
      <c r="Q360" s="215">
        <v>5.0000000000000002E-5</v>
      </c>
      <c r="R360" s="215">
        <f t="shared" si="22"/>
        <v>1E-4</v>
      </c>
      <c r="S360" s="215">
        <v>0</v>
      </c>
      <c r="T360" s="216">
        <f t="shared" si="2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7" t="s">
        <v>360</v>
      </c>
      <c r="AT360" s="217" t="s">
        <v>339</v>
      </c>
      <c r="AU360" s="217" t="s">
        <v>185</v>
      </c>
      <c r="AY360" s="18" t="s">
        <v>177</v>
      </c>
      <c r="BE360" s="218">
        <f t="shared" si="24"/>
        <v>0</v>
      </c>
      <c r="BF360" s="218">
        <f t="shared" si="25"/>
        <v>0</v>
      </c>
      <c r="BG360" s="218">
        <f t="shared" si="26"/>
        <v>0</v>
      </c>
      <c r="BH360" s="218">
        <f t="shared" si="27"/>
        <v>0</v>
      </c>
      <c r="BI360" s="218">
        <f t="shared" si="28"/>
        <v>0</v>
      </c>
      <c r="BJ360" s="18" t="s">
        <v>185</v>
      </c>
      <c r="BK360" s="218">
        <f t="shared" si="29"/>
        <v>0</v>
      </c>
      <c r="BL360" s="18" t="s">
        <v>263</v>
      </c>
      <c r="BM360" s="217" t="s">
        <v>1322</v>
      </c>
    </row>
    <row r="361" spans="1:65" s="2" customFormat="1" ht="21.75" customHeight="1">
      <c r="A361" s="35"/>
      <c r="B361" s="36"/>
      <c r="C361" s="205" t="s">
        <v>691</v>
      </c>
      <c r="D361" s="205" t="s">
        <v>180</v>
      </c>
      <c r="E361" s="206" t="s">
        <v>692</v>
      </c>
      <c r="F361" s="207" t="s">
        <v>693</v>
      </c>
      <c r="G361" s="208" t="s">
        <v>192</v>
      </c>
      <c r="H361" s="209">
        <v>3</v>
      </c>
      <c r="I361" s="210"/>
      <c r="J361" s="211">
        <f t="shared" si="20"/>
        <v>0</v>
      </c>
      <c r="K361" s="212"/>
      <c r="L361" s="40"/>
      <c r="M361" s="213" t="s">
        <v>1</v>
      </c>
      <c r="N361" s="214" t="s">
        <v>46</v>
      </c>
      <c r="O361" s="72"/>
      <c r="P361" s="215">
        <f t="shared" si="21"/>
        <v>0</v>
      </c>
      <c r="Q361" s="215">
        <v>0</v>
      </c>
      <c r="R361" s="215">
        <f t="shared" si="22"/>
        <v>0</v>
      </c>
      <c r="S361" s="215">
        <v>0</v>
      </c>
      <c r="T361" s="216">
        <f t="shared" si="2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263</v>
      </c>
      <c r="AT361" s="217" t="s">
        <v>180</v>
      </c>
      <c r="AU361" s="217" t="s">
        <v>185</v>
      </c>
      <c r="AY361" s="18" t="s">
        <v>177</v>
      </c>
      <c r="BE361" s="218">
        <f t="shared" si="24"/>
        <v>0</v>
      </c>
      <c r="BF361" s="218">
        <f t="shared" si="25"/>
        <v>0</v>
      </c>
      <c r="BG361" s="218">
        <f t="shared" si="26"/>
        <v>0</v>
      </c>
      <c r="BH361" s="218">
        <f t="shared" si="27"/>
        <v>0</v>
      </c>
      <c r="BI361" s="218">
        <f t="shared" si="28"/>
        <v>0</v>
      </c>
      <c r="BJ361" s="18" t="s">
        <v>185</v>
      </c>
      <c r="BK361" s="218">
        <f t="shared" si="29"/>
        <v>0</v>
      </c>
      <c r="BL361" s="18" t="s">
        <v>263</v>
      </c>
      <c r="BM361" s="217" t="s">
        <v>1323</v>
      </c>
    </row>
    <row r="362" spans="1:65" s="2" customFormat="1" ht="16.5" customHeight="1">
      <c r="A362" s="35"/>
      <c r="B362" s="36"/>
      <c r="C362" s="263" t="s">
        <v>695</v>
      </c>
      <c r="D362" s="263" t="s">
        <v>339</v>
      </c>
      <c r="E362" s="264" t="s">
        <v>696</v>
      </c>
      <c r="F362" s="265" t="s">
        <v>697</v>
      </c>
      <c r="G362" s="266" t="s">
        <v>192</v>
      </c>
      <c r="H362" s="267">
        <v>3</v>
      </c>
      <c r="I362" s="268"/>
      <c r="J362" s="269">
        <f t="shared" si="20"/>
        <v>0</v>
      </c>
      <c r="K362" s="270"/>
      <c r="L362" s="271"/>
      <c r="M362" s="272" t="s">
        <v>1</v>
      </c>
      <c r="N362" s="273" t="s">
        <v>46</v>
      </c>
      <c r="O362" s="72"/>
      <c r="P362" s="215">
        <f t="shared" si="21"/>
        <v>0</v>
      </c>
      <c r="Q362" s="215">
        <v>6.0000000000000002E-5</v>
      </c>
      <c r="R362" s="215">
        <f t="shared" si="22"/>
        <v>1.8000000000000001E-4</v>
      </c>
      <c r="S362" s="215">
        <v>0</v>
      </c>
      <c r="T362" s="216">
        <f t="shared" si="2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360</v>
      </c>
      <c r="AT362" s="217" t="s">
        <v>339</v>
      </c>
      <c r="AU362" s="217" t="s">
        <v>185</v>
      </c>
      <c r="AY362" s="18" t="s">
        <v>177</v>
      </c>
      <c r="BE362" s="218">
        <f t="shared" si="24"/>
        <v>0</v>
      </c>
      <c r="BF362" s="218">
        <f t="shared" si="25"/>
        <v>0</v>
      </c>
      <c r="BG362" s="218">
        <f t="shared" si="26"/>
        <v>0</v>
      </c>
      <c r="BH362" s="218">
        <f t="shared" si="27"/>
        <v>0</v>
      </c>
      <c r="BI362" s="218">
        <f t="shared" si="28"/>
        <v>0</v>
      </c>
      <c r="BJ362" s="18" t="s">
        <v>185</v>
      </c>
      <c r="BK362" s="218">
        <f t="shared" si="29"/>
        <v>0</v>
      </c>
      <c r="BL362" s="18" t="s">
        <v>263</v>
      </c>
      <c r="BM362" s="217" t="s">
        <v>1324</v>
      </c>
    </row>
    <row r="363" spans="1:65" s="2" customFormat="1" ht="21.75" customHeight="1">
      <c r="A363" s="35"/>
      <c r="B363" s="36"/>
      <c r="C363" s="205" t="s">
        <v>699</v>
      </c>
      <c r="D363" s="205" t="s">
        <v>180</v>
      </c>
      <c r="E363" s="206" t="s">
        <v>700</v>
      </c>
      <c r="F363" s="207" t="s">
        <v>701</v>
      </c>
      <c r="G363" s="208" t="s">
        <v>192</v>
      </c>
      <c r="H363" s="209">
        <v>11</v>
      </c>
      <c r="I363" s="210"/>
      <c r="J363" s="211">
        <f t="shared" si="20"/>
        <v>0</v>
      </c>
      <c r="K363" s="212"/>
      <c r="L363" s="40"/>
      <c r="M363" s="213" t="s">
        <v>1</v>
      </c>
      <c r="N363" s="214" t="s">
        <v>46</v>
      </c>
      <c r="O363" s="72"/>
      <c r="P363" s="215">
        <f t="shared" si="21"/>
        <v>0</v>
      </c>
      <c r="Q363" s="215">
        <v>0</v>
      </c>
      <c r="R363" s="215">
        <f t="shared" si="22"/>
        <v>0</v>
      </c>
      <c r="S363" s="215">
        <v>0</v>
      </c>
      <c r="T363" s="216">
        <f t="shared" si="2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263</v>
      </c>
      <c r="AT363" s="217" t="s">
        <v>180</v>
      </c>
      <c r="AU363" s="217" t="s">
        <v>185</v>
      </c>
      <c r="AY363" s="18" t="s">
        <v>177</v>
      </c>
      <c r="BE363" s="218">
        <f t="shared" si="24"/>
        <v>0</v>
      </c>
      <c r="BF363" s="218">
        <f t="shared" si="25"/>
        <v>0</v>
      </c>
      <c r="BG363" s="218">
        <f t="shared" si="26"/>
        <v>0</v>
      </c>
      <c r="BH363" s="218">
        <f t="shared" si="27"/>
        <v>0</v>
      </c>
      <c r="BI363" s="218">
        <f t="shared" si="28"/>
        <v>0</v>
      </c>
      <c r="BJ363" s="18" t="s">
        <v>185</v>
      </c>
      <c r="BK363" s="218">
        <f t="shared" si="29"/>
        <v>0</v>
      </c>
      <c r="BL363" s="18" t="s">
        <v>263</v>
      </c>
      <c r="BM363" s="217" t="s">
        <v>1325</v>
      </c>
    </row>
    <row r="364" spans="1:65" s="2" customFormat="1" ht="16.5" customHeight="1">
      <c r="A364" s="35"/>
      <c r="B364" s="36"/>
      <c r="C364" s="263" t="s">
        <v>703</v>
      </c>
      <c r="D364" s="263" t="s">
        <v>339</v>
      </c>
      <c r="E364" s="264" t="s">
        <v>704</v>
      </c>
      <c r="F364" s="265" t="s">
        <v>705</v>
      </c>
      <c r="G364" s="266" t="s">
        <v>192</v>
      </c>
      <c r="H364" s="267">
        <v>11</v>
      </c>
      <c r="I364" s="268"/>
      <c r="J364" s="269">
        <f t="shared" si="20"/>
        <v>0</v>
      </c>
      <c r="K364" s="270"/>
      <c r="L364" s="271"/>
      <c r="M364" s="272" t="s">
        <v>1</v>
      </c>
      <c r="N364" s="273" t="s">
        <v>46</v>
      </c>
      <c r="O364" s="72"/>
      <c r="P364" s="215">
        <f t="shared" si="21"/>
        <v>0</v>
      </c>
      <c r="Q364" s="215">
        <v>6.0000000000000002E-5</v>
      </c>
      <c r="R364" s="215">
        <f t="shared" si="22"/>
        <v>6.6E-4</v>
      </c>
      <c r="S364" s="215">
        <v>0</v>
      </c>
      <c r="T364" s="216">
        <f t="shared" si="2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360</v>
      </c>
      <c r="AT364" s="217" t="s">
        <v>339</v>
      </c>
      <c r="AU364" s="217" t="s">
        <v>185</v>
      </c>
      <c r="AY364" s="18" t="s">
        <v>177</v>
      </c>
      <c r="BE364" s="218">
        <f t="shared" si="24"/>
        <v>0</v>
      </c>
      <c r="BF364" s="218">
        <f t="shared" si="25"/>
        <v>0</v>
      </c>
      <c r="BG364" s="218">
        <f t="shared" si="26"/>
        <v>0</v>
      </c>
      <c r="BH364" s="218">
        <f t="shared" si="27"/>
        <v>0</v>
      </c>
      <c r="BI364" s="218">
        <f t="shared" si="28"/>
        <v>0</v>
      </c>
      <c r="BJ364" s="18" t="s">
        <v>185</v>
      </c>
      <c r="BK364" s="218">
        <f t="shared" si="29"/>
        <v>0</v>
      </c>
      <c r="BL364" s="18" t="s">
        <v>263</v>
      </c>
      <c r="BM364" s="217" t="s">
        <v>1326</v>
      </c>
    </row>
    <row r="365" spans="1:65" s="2" customFormat="1" ht="16.5" customHeight="1">
      <c r="A365" s="35"/>
      <c r="B365" s="36"/>
      <c r="C365" s="205" t="s">
        <v>707</v>
      </c>
      <c r="D365" s="205" t="s">
        <v>180</v>
      </c>
      <c r="E365" s="206" t="s">
        <v>708</v>
      </c>
      <c r="F365" s="207" t="s">
        <v>709</v>
      </c>
      <c r="G365" s="208" t="s">
        <v>203</v>
      </c>
      <c r="H365" s="209">
        <v>4</v>
      </c>
      <c r="I365" s="210"/>
      <c r="J365" s="211">
        <f t="shared" si="20"/>
        <v>0</v>
      </c>
      <c r="K365" s="212"/>
      <c r="L365" s="40"/>
      <c r="M365" s="213" t="s">
        <v>1</v>
      </c>
      <c r="N365" s="214" t="s">
        <v>46</v>
      </c>
      <c r="O365" s="72"/>
      <c r="P365" s="215">
        <f t="shared" si="21"/>
        <v>0</v>
      </c>
      <c r="Q365" s="215">
        <v>0</v>
      </c>
      <c r="R365" s="215">
        <f t="shared" si="22"/>
        <v>0</v>
      </c>
      <c r="S365" s="215">
        <v>0</v>
      </c>
      <c r="T365" s="216">
        <f t="shared" si="2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263</v>
      </c>
      <c r="AT365" s="217" t="s">
        <v>180</v>
      </c>
      <c r="AU365" s="217" t="s">
        <v>185</v>
      </c>
      <c r="AY365" s="18" t="s">
        <v>177</v>
      </c>
      <c r="BE365" s="218">
        <f t="shared" si="24"/>
        <v>0</v>
      </c>
      <c r="BF365" s="218">
        <f t="shared" si="25"/>
        <v>0</v>
      </c>
      <c r="BG365" s="218">
        <f t="shared" si="26"/>
        <v>0</v>
      </c>
      <c r="BH365" s="218">
        <f t="shared" si="27"/>
        <v>0</v>
      </c>
      <c r="BI365" s="218">
        <f t="shared" si="28"/>
        <v>0</v>
      </c>
      <c r="BJ365" s="18" t="s">
        <v>185</v>
      </c>
      <c r="BK365" s="218">
        <f t="shared" si="29"/>
        <v>0</v>
      </c>
      <c r="BL365" s="18" t="s">
        <v>263</v>
      </c>
      <c r="BM365" s="217" t="s">
        <v>710</v>
      </c>
    </row>
    <row r="366" spans="1:65" s="2" customFormat="1" ht="21.75" customHeight="1">
      <c r="A366" s="35"/>
      <c r="B366" s="36"/>
      <c r="C366" s="205" t="s">
        <v>711</v>
      </c>
      <c r="D366" s="205" t="s">
        <v>180</v>
      </c>
      <c r="E366" s="206" t="s">
        <v>712</v>
      </c>
      <c r="F366" s="207" t="s">
        <v>713</v>
      </c>
      <c r="G366" s="208" t="s">
        <v>203</v>
      </c>
      <c r="H366" s="209">
        <v>1</v>
      </c>
      <c r="I366" s="210"/>
      <c r="J366" s="211">
        <f t="shared" si="20"/>
        <v>0</v>
      </c>
      <c r="K366" s="212"/>
      <c r="L366" s="40"/>
      <c r="M366" s="213" t="s">
        <v>1</v>
      </c>
      <c r="N366" s="214" t="s">
        <v>46</v>
      </c>
      <c r="O366" s="72"/>
      <c r="P366" s="215">
        <f t="shared" si="21"/>
        <v>0</v>
      </c>
      <c r="Q366" s="215">
        <v>0</v>
      </c>
      <c r="R366" s="215">
        <f t="shared" si="22"/>
        <v>0</v>
      </c>
      <c r="S366" s="215">
        <v>0</v>
      </c>
      <c r="T366" s="216">
        <f t="shared" si="2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263</v>
      </c>
      <c r="AT366" s="217" t="s">
        <v>180</v>
      </c>
      <c r="AU366" s="217" t="s">
        <v>185</v>
      </c>
      <c r="AY366" s="18" t="s">
        <v>177</v>
      </c>
      <c r="BE366" s="218">
        <f t="shared" si="24"/>
        <v>0</v>
      </c>
      <c r="BF366" s="218">
        <f t="shared" si="25"/>
        <v>0</v>
      </c>
      <c r="BG366" s="218">
        <f t="shared" si="26"/>
        <v>0</v>
      </c>
      <c r="BH366" s="218">
        <f t="shared" si="27"/>
        <v>0</v>
      </c>
      <c r="BI366" s="218">
        <f t="shared" si="28"/>
        <v>0</v>
      </c>
      <c r="BJ366" s="18" t="s">
        <v>185</v>
      </c>
      <c r="BK366" s="218">
        <f t="shared" si="29"/>
        <v>0</v>
      </c>
      <c r="BL366" s="18" t="s">
        <v>263</v>
      </c>
      <c r="BM366" s="217" t="s">
        <v>714</v>
      </c>
    </row>
    <row r="367" spans="1:65" s="2" customFormat="1" ht="16.5" customHeight="1">
      <c r="A367" s="35"/>
      <c r="B367" s="36"/>
      <c r="C367" s="205" t="s">
        <v>715</v>
      </c>
      <c r="D367" s="205" t="s">
        <v>180</v>
      </c>
      <c r="E367" s="206" t="s">
        <v>716</v>
      </c>
      <c r="F367" s="207" t="s">
        <v>717</v>
      </c>
      <c r="G367" s="208" t="s">
        <v>203</v>
      </c>
      <c r="H367" s="209">
        <v>4</v>
      </c>
      <c r="I367" s="210"/>
      <c r="J367" s="211">
        <f t="shared" si="20"/>
        <v>0</v>
      </c>
      <c r="K367" s="212"/>
      <c r="L367" s="40"/>
      <c r="M367" s="213" t="s">
        <v>1</v>
      </c>
      <c r="N367" s="214" t="s">
        <v>46</v>
      </c>
      <c r="O367" s="72"/>
      <c r="P367" s="215">
        <f t="shared" si="21"/>
        <v>0</v>
      </c>
      <c r="Q367" s="215">
        <v>0</v>
      </c>
      <c r="R367" s="215">
        <f t="shared" si="22"/>
        <v>0</v>
      </c>
      <c r="S367" s="215">
        <v>0</v>
      </c>
      <c r="T367" s="216">
        <f t="shared" si="2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263</v>
      </c>
      <c r="AT367" s="217" t="s">
        <v>180</v>
      </c>
      <c r="AU367" s="217" t="s">
        <v>185</v>
      </c>
      <c r="AY367" s="18" t="s">
        <v>177</v>
      </c>
      <c r="BE367" s="218">
        <f t="shared" si="24"/>
        <v>0</v>
      </c>
      <c r="BF367" s="218">
        <f t="shared" si="25"/>
        <v>0</v>
      </c>
      <c r="BG367" s="218">
        <f t="shared" si="26"/>
        <v>0</v>
      </c>
      <c r="BH367" s="218">
        <f t="shared" si="27"/>
        <v>0</v>
      </c>
      <c r="BI367" s="218">
        <f t="shared" si="28"/>
        <v>0</v>
      </c>
      <c r="BJ367" s="18" t="s">
        <v>185</v>
      </c>
      <c r="BK367" s="218">
        <f t="shared" si="29"/>
        <v>0</v>
      </c>
      <c r="BL367" s="18" t="s">
        <v>263</v>
      </c>
      <c r="BM367" s="217" t="s">
        <v>718</v>
      </c>
    </row>
    <row r="368" spans="1:65" s="2" customFormat="1" ht="16.5" customHeight="1">
      <c r="A368" s="35"/>
      <c r="B368" s="36"/>
      <c r="C368" s="205" t="s">
        <v>719</v>
      </c>
      <c r="D368" s="205" t="s">
        <v>180</v>
      </c>
      <c r="E368" s="206" t="s">
        <v>720</v>
      </c>
      <c r="F368" s="207" t="s">
        <v>721</v>
      </c>
      <c r="G368" s="208" t="s">
        <v>371</v>
      </c>
      <c r="H368" s="209">
        <v>1</v>
      </c>
      <c r="I368" s="210"/>
      <c r="J368" s="211">
        <f t="shared" si="20"/>
        <v>0</v>
      </c>
      <c r="K368" s="212"/>
      <c r="L368" s="40"/>
      <c r="M368" s="213" t="s">
        <v>1</v>
      </c>
      <c r="N368" s="214" t="s">
        <v>46</v>
      </c>
      <c r="O368" s="72"/>
      <c r="P368" s="215">
        <f t="shared" si="21"/>
        <v>0</v>
      </c>
      <c r="Q368" s="215">
        <v>0</v>
      </c>
      <c r="R368" s="215">
        <f t="shared" si="22"/>
        <v>0</v>
      </c>
      <c r="S368" s="215">
        <v>0</v>
      </c>
      <c r="T368" s="216">
        <f t="shared" si="2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263</v>
      </c>
      <c r="AT368" s="217" t="s">
        <v>180</v>
      </c>
      <c r="AU368" s="217" t="s">
        <v>185</v>
      </c>
      <c r="AY368" s="18" t="s">
        <v>177</v>
      </c>
      <c r="BE368" s="218">
        <f t="shared" si="24"/>
        <v>0</v>
      </c>
      <c r="BF368" s="218">
        <f t="shared" si="25"/>
        <v>0</v>
      </c>
      <c r="BG368" s="218">
        <f t="shared" si="26"/>
        <v>0</v>
      </c>
      <c r="BH368" s="218">
        <f t="shared" si="27"/>
        <v>0</v>
      </c>
      <c r="BI368" s="218">
        <f t="shared" si="28"/>
        <v>0</v>
      </c>
      <c r="BJ368" s="18" t="s">
        <v>185</v>
      </c>
      <c r="BK368" s="218">
        <f t="shared" si="29"/>
        <v>0</v>
      </c>
      <c r="BL368" s="18" t="s">
        <v>263</v>
      </c>
      <c r="BM368" s="217" t="s">
        <v>722</v>
      </c>
    </row>
    <row r="369" spans="1:65" s="2" customFormat="1" ht="21.75" customHeight="1">
      <c r="A369" s="35"/>
      <c r="B369" s="36"/>
      <c r="C369" s="205" t="s">
        <v>723</v>
      </c>
      <c r="D369" s="205" t="s">
        <v>180</v>
      </c>
      <c r="E369" s="206" t="s">
        <v>724</v>
      </c>
      <c r="F369" s="207" t="s">
        <v>725</v>
      </c>
      <c r="G369" s="208" t="s">
        <v>192</v>
      </c>
      <c r="H369" s="209">
        <v>1</v>
      </c>
      <c r="I369" s="210"/>
      <c r="J369" s="211">
        <f t="shared" si="20"/>
        <v>0</v>
      </c>
      <c r="K369" s="212"/>
      <c r="L369" s="40"/>
      <c r="M369" s="213" t="s">
        <v>1</v>
      </c>
      <c r="N369" s="214" t="s">
        <v>46</v>
      </c>
      <c r="O369" s="72"/>
      <c r="P369" s="215">
        <f t="shared" si="21"/>
        <v>0</v>
      </c>
      <c r="Q369" s="215">
        <v>0</v>
      </c>
      <c r="R369" s="215">
        <f t="shared" si="22"/>
        <v>0</v>
      </c>
      <c r="S369" s="215">
        <v>0</v>
      </c>
      <c r="T369" s="216">
        <f t="shared" si="2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263</v>
      </c>
      <c r="AT369" s="217" t="s">
        <v>180</v>
      </c>
      <c r="AU369" s="217" t="s">
        <v>185</v>
      </c>
      <c r="AY369" s="18" t="s">
        <v>177</v>
      </c>
      <c r="BE369" s="218">
        <f t="shared" si="24"/>
        <v>0</v>
      </c>
      <c r="BF369" s="218">
        <f t="shared" si="25"/>
        <v>0</v>
      </c>
      <c r="BG369" s="218">
        <f t="shared" si="26"/>
        <v>0</v>
      </c>
      <c r="BH369" s="218">
        <f t="shared" si="27"/>
        <v>0</v>
      </c>
      <c r="BI369" s="218">
        <f t="shared" si="28"/>
        <v>0</v>
      </c>
      <c r="BJ369" s="18" t="s">
        <v>185</v>
      </c>
      <c r="BK369" s="218">
        <f t="shared" si="29"/>
        <v>0</v>
      </c>
      <c r="BL369" s="18" t="s">
        <v>263</v>
      </c>
      <c r="BM369" s="217" t="s">
        <v>726</v>
      </c>
    </row>
    <row r="370" spans="1:65" s="2" customFormat="1" ht="21.75" customHeight="1">
      <c r="A370" s="35"/>
      <c r="B370" s="36"/>
      <c r="C370" s="263" t="s">
        <v>727</v>
      </c>
      <c r="D370" s="263" t="s">
        <v>339</v>
      </c>
      <c r="E370" s="264" t="s">
        <v>728</v>
      </c>
      <c r="F370" s="265" t="s">
        <v>729</v>
      </c>
      <c r="G370" s="266" t="s">
        <v>192</v>
      </c>
      <c r="H370" s="267">
        <v>1</v>
      </c>
      <c r="I370" s="268"/>
      <c r="J370" s="269">
        <f t="shared" si="20"/>
        <v>0</v>
      </c>
      <c r="K370" s="270"/>
      <c r="L370" s="271"/>
      <c r="M370" s="272" t="s">
        <v>1</v>
      </c>
      <c r="N370" s="273" t="s">
        <v>46</v>
      </c>
      <c r="O370" s="72"/>
      <c r="P370" s="215">
        <f t="shared" si="21"/>
        <v>0</v>
      </c>
      <c r="Q370" s="215">
        <v>1.3799999999999999E-3</v>
      </c>
      <c r="R370" s="215">
        <f t="shared" si="22"/>
        <v>1.3799999999999999E-3</v>
      </c>
      <c r="S370" s="215">
        <v>0</v>
      </c>
      <c r="T370" s="216">
        <f t="shared" si="2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360</v>
      </c>
      <c r="AT370" s="217" t="s">
        <v>339</v>
      </c>
      <c r="AU370" s="217" t="s">
        <v>185</v>
      </c>
      <c r="AY370" s="18" t="s">
        <v>177</v>
      </c>
      <c r="BE370" s="218">
        <f t="shared" si="24"/>
        <v>0</v>
      </c>
      <c r="BF370" s="218">
        <f t="shared" si="25"/>
        <v>0</v>
      </c>
      <c r="BG370" s="218">
        <f t="shared" si="26"/>
        <v>0</v>
      </c>
      <c r="BH370" s="218">
        <f t="shared" si="27"/>
        <v>0</v>
      </c>
      <c r="BI370" s="218">
        <f t="shared" si="28"/>
        <v>0</v>
      </c>
      <c r="BJ370" s="18" t="s">
        <v>185</v>
      </c>
      <c r="BK370" s="218">
        <f t="shared" si="29"/>
        <v>0</v>
      </c>
      <c r="BL370" s="18" t="s">
        <v>263</v>
      </c>
      <c r="BM370" s="217" t="s">
        <v>730</v>
      </c>
    </row>
    <row r="371" spans="1:65" s="2" customFormat="1" ht="16.5" customHeight="1">
      <c r="A371" s="35"/>
      <c r="B371" s="36"/>
      <c r="C371" s="263" t="s">
        <v>731</v>
      </c>
      <c r="D371" s="263" t="s">
        <v>339</v>
      </c>
      <c r="E371" s="264" t="s">
        <v>732</v>
      </c>
      <c r="F371" s="265" t="s">
        <v>733</v>
      </c>
      <c r="G371" s="266" t="s">
        <v>192</v>
      </c>
      <c r="H371" s="267">
        <v>6</v>
      </c>
      <c r="I371" s="268"/>
      <c r="J371" s="269">
        <f t="shared" si="20"/>
        <v>0</v>
      </c>
      <c r="K371" s="270"/>
      <c r="L371" s="271"/>
      <c r="M371" s="272" t="s">
        <v>1</v>
      </c>
      <c r="N371" s="273" t="s">
        <v>46</v>
      </c>
      <c r="O371" s="72"/>
      <c r="P371" s="215">
        <f t="shared" si="21"/>
        <v>0</v>
      </c>
      <c r="Q371" s="215">
        <v>2.0000000000000001E-4</v>
      </c>
      <c r="R371" s="215">
        <f t="shared" si="22"/>
        <v>1.2000000000000001E-3</v>
      </c>
      <c r="S371" s="215">
        <v>0</v>
      </c>
      <c r="T371" s="216">
        <f t="shared" si="2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360</v>
      </c>
      <c r="AT371" s="217" t="s">
        <v>339</v>
      </c>
      <c r="AU371" s="217" t="s">
        <v>185</v>
      </c>
      <c r="AY371" s="18" t="s">
        <v>177</v>
      </c>
      <c r="BE371" s="218">
        <f t="shared" si="24"/>
        <v>0</v>
      </c>
      <c r="BF371" s="218">
        <f t="shared" si="25"/>
        <v>0</v>
      </c>
      <c r="BG371" s="218">
        <f t="shared" si="26"/>
        <v>0</v>
      </c>
      <c r="BH371" s="218">
        <f t="shared" si="27"/>
        <v>0</v>
      </c>
      <c r="BI371" s="218">
        <f t="shared" si="28"/>
        <v>0</v>
      </c>
      <c r="BJ371" s="18" t="s">
        <v>185</v>
      </c>
      <c r="BK371" s="218">
        <f t="shared" si="29"/>
        <v>0</v>
      </c>
      <c r="BL371" s="18" t="s">
        <v>263</v>
      </c>
      <c r="BM371" s="217" t="s">
        <v>734</v>
      </c>
    </row>
    <row r="372" spans="1:65" s="2" customFormat="1" ht="16.5" customHeight="1">
      <c r="A372" s="35"/>
      <c r="B372" s="36"/>
      <c r="C372" s="263" t="s">
        <v>735</v>
      </c>
      <c r="D372" s="263" t="s">
        <v>339</v>
      </c>
      <c r="E372" s="264" t="s">
        <v>736</v>
      </c>
      <c r="F372" s="265" t="s">
        <v>737</v>
      </c>
      <c r="G372" s="266" t="s">
        <v>192</v>
      </c>
      <c r="H372" s="267">
        <v>4</v>
      </c>
      <c r="I372" s="268"/>
      <c r="J372" s="269">
        <f t="shared" si="20"/>
        <v>0</v>
      </c>
      <c r="K372" s="270"/>
      <c r="L372" s="271"/>
      <c r="M372" s="272" t="s">
        <v>1</v>
      </c>
      <c r="N372" s="273" t="s">
        <v>46</v>
      </c>
      <c r="O372" s="72"/>
      <c r="P372" s="215">
        <f t="shared" si="21"/>
        <v>0</v>
      </c>
      <c r="Q372" s="215">
        <v>2.0000000000000001E-4</v>
      </c>
      <c r="R372" s="215">
        <f t="shared" si="22"/>
        <v>8.0000000000000004E-4</v>
      </c>
      <c r="S372" s="215">
        <v>0</v>
      </c>
      <c r="T372" s="216">
        <f t="shared" si="2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360</v>
      </c>
      <c r="AT372" s="217" t="s">
        <v>339</v>
      </c>
      <c r="AU372" s="217" t="s">
        <v>185</v>
      </c>
      <c r="AY372" s="18" t="s">
        <v>177</v>
      </c>
      <c r="BE372" s="218">
        <f t="shared" si="24"/>
        <v>0</v>
      </c>
      <c r="BF372" s="218">
        <f t="shared" si="25"/>
        <v>0</v>
      </c>
      <c r="BG372" s="218">
        <f t="shared" si="26"/>
        <v>0</v>
      </c>
      <c r="BH372" s="218">
        <f t="shared" si="27"/>
        <v>0</v>
      </c>
      <c r="BI372" s="218">
        <f t="shared" si="28"/>
        <v>0</v>
      </c>
      <c r="BJ372" s="18" t="s">
        <v>185</v>
      </c>
      <c r="BK372" s="218">
        <f t="shared" si="29"/>
        <v>0</v>
      </c>
      <c r="BL372" s="18" t="s">
        <v>263</v>
      </c>
      <c r="BM372" s="217" t="s">
        <v>738</v>
      </c>
    </row>
    <row r="373" spans="1:65" s="2" customFormat="1" ht="21.75" customHeight="1">
      <c r="A373" s="35"/>
      <c r="B373" s="36"/>
      <c r="C373" s="205" t="s">
        <v>739</v>
      </c>
      <c r="D373" s="205" t="s">
        <v>180</v>
      </c>
      <c r="E373" s="206" t="s">
        <v>1061</v>
      </c>
      <c r="F373" s="207" t="s">
        <v>741</v>
      </c>
      <c r="G373" s="208" t="s">
        <v>742</v>
      </c>
      <c r="H373" s="209">
        <v>8</v>
      </c>
      <c r="I373" s="210"/>
      <c r="J373" s="211">
        <f t="shared" si="20"/>
        <v>0</v>
      </c>
      <c r="K373" s="212"/>
      <c r="L373" s="40"/>
      <c r="M373" s="213" t="s">
        <v>1</v>
      </c>
      <c r="N373" s="214" t="s">
        <v>46</v>
      </c>
      <c r="O373" s="72"/>
      <c r="P373" s="215">
        <f t="shared" si="21"/>
        <v>0</v>
      </c>
      <c r="Q373" s="215">
        <v>0</v>
      </c>
      <c r="R373" s="215">
        <f t="shared" si="22"/>
        <v>0</v>
      </c>
      <c r="S373" s="215">
        <v>0</v>
      </c>
      <c r="T373" s="216">
        <f t="shared" si="2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263</v>
      </c>
      <c r="AT373" s="217" t="s">
        <v>180</v>
      </c>
      <c r="AU373" s="217" t="s">
        <v>185</v>
      </c>
      <c r="AY373" s="18" t="s">
        <v>177</v>
      </c>
      <c r="BE373" s="218">
        <f t="shared" si="24"/>
        <v>0</v>
      </c>
      <c r="BF373" s="218">
        <f t="shared" si="25"/>
        <v>0</v>
      </c>
      <c r="BG373" s="218">
        <f t="shared" si="26"/>
        <v>0</v>
      </c>
      <c r="BH373" s="218">
        <f t="shared" si="27"/>
        <v>0</v>
      </c>
      <c r="BI373" s="218">
        <f t="shared" si="28"/>
        <v>0</v>
      </c>
      <c r="BJ373" s="18" t="s">
        <v>185</v>
      </c>
      <c r="BK373" s="218">
        <f t="shared" si="29"/>
        <v>0</v>
      </c>
      <c r="BL373" s="18" t="s">
        <v>263</v>
      </c>
      <c r="BM373" s="217" t="s">
        <v>1327</v>
      </c>
    </row>
    <row r="374" spans="1:65" s="2" customFormat="1" ht="21.75" customHeight="1">
      <c r="A374" s="35"/>
      <c r="B374" s="36"/>
      <c r="C374" s="205" t="s">
        <v>744</v>
      </c>
      <c r="D374" s="205" t="s">
        <v>180</v>
      </c>
      <c r="E374" s="206" t="s">
        <v>745</v>
      </c>
      <c r="F374" s="207" t="s">
        <v>746</v>
      </c>
      <c r="G374" s="208" t="s">
        <v>426</v>
      </c>
      <c r="H374" s="274"/>
      <c r="I374" s="210"/>
      <c r="J374" s="211">
        <f t="shared" si="20"/>
        <v>0</v>
      </c>
      <c r="K374" s="212"/>
      <c r="L374" s="40"/>
      <c r="M374" s="213" t="s">
        <v>1</v>
      </c>
      <c r="N374" s="214" t="s">
        <v>46</v>
      </c>
      <c r="O374" s="72"/>
      <c r="P374" s="215">
        <f t="shared" si="21"/>
        <v>0</v>
      </c>
      <c r="Q374" s="215">
        <v>0</v>
      </c>
      <c r="R374" s="215">
        <f t="shared" si="22"/>
        <v>0</v>
      </c>
      <c r="S374" s="215">
        <v>0</v>
      </c>
      <c r="T374" s="216">
        <f t="shared" si="2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263</v>
      </c>
      <c r="AT374" s="217" t="s">
        <v>180</v>
      </c>
      <c r="AU374" s="217" t="s">
        <v>185</v>
      </c>
      <c r="AY374" s="18" t="s">
        <v>177</v>
      </c>
      <c r="BE374" s="218">
        <f t="shared" si="24"/>
        <v>0</v>
      </c>
      <c r="BF374" s="218">
        <f t="shared" si="25"/>
        <v>0</v>
      </c>
      <c r="BG374" s="218">
        <f t="shared" si="26"/>
        <v>0</v>
      </c>
      <c r="BH374" s="218">
        <f t="shared" si="27"/>
        <v>0</v>
      </c>
      <c r="BI374" s="218">
        <f t="shared" si="28"/>
        <v>0</v>
      </c>
      <c r="BJ374" s="18" t="s">
        <v>185</v>
      </c>
      <c r="BK374" s="218">
        <f t="shared" si="29"/>
        <v>0</v>
      </c>
      <c r="BL374" s="18" t="s">
        <v>263</v>
      </c>
      <c r="BM374" s="217" t="s">
        <v>747</v>
      </c>
    </row>
    <row r="375" spans="1:65" s="12" customFormat="1" ht="22.8" customHeight="1">
      <c r="B375" s="189"/>
      <c r="C375" s="190"/>
      <c r="D375" s="191" t="s">
        <v>79</v>
      </c>
      <c r="E375" s="203" t="s">
        <v>748</v>
      </c>
      <c r="F375" s="203" t="s">
        <v>749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SUM(P376:P382)</f>
        <v>0</v>
      </c>
      <c r="Q375" s="197"/>
      <c r="R375" s="198">
        <f>SUM(R376:R382)</f>
        <v>3.8764999999999997E-3</v>
      </c>
      <c r="S375" s="197"/>
      <c r="T375" s="199">
        <f>SUM(T376:T382)</f>
        <v>0</v>
      </c>
      <c r="AR375" s="200" t="s">
        <v>185</v>
      </c>
      <c r="AT375" s="201" t="s">
        <v>79</v>
      </c>
      <c r="AU375" s="201" t="s">
        <v>88</v>
      </c>
      <c r="AY375" s="200" t="s">
        <v>177</v>
      </c>
      <c r="BK375" s="202">
        <f>SUM(BK376:BK382)</f>
        <v>0</v>
      </c>
    </row>
    <row r="376" spans="1:65" s="2" customFormat="1" ht="21.75" customHeight="1">
      <c r="A376" s="35"/>
      <c r="B376" s="36"/>
      <c r="C376" s="205" t="s">
        <v>750</v>
      </c>
      <c r="D376" s="205" t="s">
        <v>180</v>
      </c>
      <c r="E376" s="206" t="s">
        <v>751</v>
      </c>
      <c r="F376" s="207" t="s">
        <v>752</v>
      </c>
      <c r="G376" s="208" t="s">
        <v>203</v>
      </c>
      <c r="H376" s="209">
        <v>19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46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263</v>
      </c>
      <c r="AT376" s="217" t="s">
        <v>180</v>
      </c>
      <c r="AU376" s="217" t="s">
        <v>185</v>
      </c>
      <c r="AY376" s="18" t="s">
        <v>177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185</v>
      </c>
      <c r="BK376" s="218">
        <f>ROUND(I376*H376,2)</f>
        <v>0</v>
      </c>
      <c r="BL376" s="18" t="s">
        <v>263</v>
      </c>
      <c r="BM376" s="217" t="s">
        <v>1328</v>
      </c>
    </row>
    <row r="377" spans="1:65" s="2" customFormat="1" ht="21.75" customHeight="1">
      <c r="A377" s="35"/>
      <c r="B377" s="36"/>
      <c r="C377" s="263" t="s">
        <v>754</v>
      </c>
      <c r="D377" s="263" t="s">
        <v>339</v>
      </c>
      <c r="E377" s="264" t="s">
        <v>755</v>
      </c>
      <c r="F377" s="265" t="s">
        <v>756</v>
      </c>
      <c r="G377" s="266" t="s">
        <v>203</v>
      </c>
      <c r="H377" s="267">
        <v>19.95</v>
      </c>
      <c r="I377" s="268"/>
      <c r="J377" s="269">
        <f>ROUND(I377*H377,2)</f>
        <v>0</v>
      </c>
      <c r="K377" s="270"/>
      <c r="L377" s="271"/>
      <c r="M377" s="272" t="s">
        <v>1</v>
      </c>
      <c r="N377" s="273" t="s">
        <v>46</v>
      </c>
      <c r="O377" s="72"/>
      <c r="P377" s="215">
        <f>O377*H377</f>
        <v>0</v>
      </c>
      <c r="Q377" s="215">
        <v>6.9999999999999994E-5</v>
      </c>
      <c r="R377" s="215">
        <f>Q377*H377</f>
        <v>1.3964999999999997E-3</v>
      </c>
      <c r="S377" s="215">
        <v>0</v>
      </c>
      <c r="T377" s="21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360</v>
      </c>
      <c r="AT377" s="217" t="s">
        <v>339</v>
      </c>
      <c r="AU377" s="217" t="s">
        <v>185</v>
      </c>
      <c r="AY377" s="18" t="s">
        <v>177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185</v>
      </c>
      <c r="BK377" s="218">
        <f>ROUND(I377*H377,2)</f>
        <v>0</v>
      </c>
      <c r="BL377" s="18" t="s">
        <v>263</v>
      </c>
      <c r="BM377" s="217" t="s">
        <v>1329</v>
      </c>
    </row>
    <row r="378" spans="1:65" s="14" customFormat="1" ht="10.199999999999999">
      <c r="B378" s="230"/>
      <c r="C378" s="231"/>
      <c r="D378" s="221" t="s">
        <v>187</v>
      </c>
      <c r="E378" s="231"/>
      <c r="F378" s="233" t="s">
        <v>1065</v>
      </c>
      <c r="G378" s="231"/>
      <c r="H378" s="234">
        <v>19.95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187</v>
      </c>
      <c r="AU378" s="240" t="s">
        <v>185</v>
      </c>
      <c r="AV378" s="14" t="s">
        <v>185</v>
      </c>
      <c r="AW378" s="14" t="s">
        <v>4</v>
      </c>
      <c r="AX378" s="14" t="s">
        <v>88</v>
      </c>
      <c r="AY378" s="240" t="s">
        <v>177</v>
      </c>
    </row>
    <row r="379" spans="1:65" s="2" customFormat="1" ht="16.5" customHeight="1">
      <c r="A379" s="35"/>
      <c r="B379" s="36"/>
      <c r="C379" s="205" t="s">
        <v>759</v>
      </c>
      <c r="D379" s="205" t="s">
        <v>180</v>
      </c>
      <c r="E379" s="206" t="s">
        <v>760</v>
      </c>
      <c r="F379" s="207" t="s">
        <v>761</v>
      </c>
      <c r="G379" s="208" t="s">
        <v>203</v>
      </c>
      <c r="H379" s="209">
        <v>31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46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263</v>
      </c>
      <c r="AT379" s="217" t="s">
        <v>180</v>
      </c>
      <c r="AU379" s="217" t="s">
        <v>185</v>
      </c>
      <c r="AY379" s="18" t="s">
        <v>177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185</v>
      </c>
      <c r="BK379" s="218">
        <f>ROUND(I379*H379,2)</f>
        <v>0</v>
      </c>
      <c r="BL379" s="18" t="s">
        <v>263</v>
      </c>
      <c r="BM379" s="217" t="s">
        <v>1330</v>
      </c>
    </row>
    <row r="380" spans="1:65" s="2" customFormat="1" ht="16.5" customHeight="1">
      <c r="A380" s="35"/>
      <c r="B380" s="36"/>
      <c r="C380" s="263" t="s">
        <v>763</v>
      </c>
      <c r="D380" s="263" t="s">
        <v>339</v>
      </c>
      <c r="E380" s="264" t="s">
        <v>764</v>
      </c>
      <c r="F380" s="265" t="s">
        <v>765</v>
      </c>
      <c r="G380" s="266" t="s">
        <v>203</v>
      </c>
      <c r="H380" s="267">
        <v>31</v>
      </c>
      <c r="I380" s="268"/>
      <c r="J380" s="269">
        <f>ROUND(I380*H380,2)</f>
        <v>0</v>
      </c>
      <c r="K380" s="270"/>
      <c r="L380" s="271"/>
      <c r="M380" s="272" t="s">
        <v>1</v>
      </c>
      <c r="N380" s="273" t="s">
        <v>46</v>
      </c>
      <c r="O380" s="72"/>
      <c r="P380" s="215">
        <f>O380*H380</f>
        <v>0</v>
      </c>
      <c r="Q380" s="215">
        <v>8.0000000000000007E-5</v>
      </c>
      <c r="R380" s="215">
        <f>Q380*H380</f>
        <v>2.48E-3</v>
      </c>
      <c r="S380" s="215">
        <v>0</v>
      </c>
      <c r="T380" s="21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360</v>
      </c>
      <c r="AT380" s="217" t="s">
        <v>339</v>
      </c>
      <c r="AU380" s="217" t="s">
        <v>185</v>
      </c>
      <c r="AY380" s="18" t="s">
        <v>177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185</v>
      </c>
      <c r="BK380" s="218">
        <f>ROUND(I380*H380,2)</f>
        <v>0</v>
      </c>
      <c r="BL380" s="18" t="s">
        <v>263</v>
      </c>
      <c r="BM380" s="217" t="s">
        <v>1331</v>
      </c>
    </row>
    <row r="381" spans="1:65" s="2" customFormat="1" ht="16.5" customHeight="1">
      <c r="A381" s="35"/>
      <c r="B381" s="36"/>
      <c r="C381" s="205" t="s">
        <v>767</v>
      </c>
      <c r="D381" s="205" t="s">
        <v>180</v>
      </c>
      <c r="E381" s="206" t="s">
        <v>768</v>
      </c>
      <c r="F381" s="207" t="s">
        <v>769</v>
      </c>
      <c r="G381" s="208" t="s">
        <v>192</v>
      </c>
      <c r="H381" s="209">
        <v>4</v>
      </c>
      <c r="I381" s="210"/>
      <c r="J381" s="211">
        <f>ROUND(I381*H381,2)</f>
        <v>0</v>
      </c>
      <c r="K381" s="212"/>
      <c r="L381" s="40"/>
      <c r="M381" s="213" t="s">
        <v>1</v>
      </c>
      <c r="N381" s="214" t="s">
        <v>46</v>
      </c>
      <c r="O381" s="72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263</v>
      </c>
      <c r="AT381" s="217" t="s">
        <v>180</v>
      </c>
      <c r="AU381" s="217" t="s">
        <v>185</v>
      </c>
      <c r="AY381" s="18" t="s">
        <v>177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185</v>
      </c>
      <c r="BK381" s="218">
        <f>ROUND(I381*H381,2)</f>
        <v>0</v>
      </c>
      <c r="BL381" s="18" t="s">
        <v>263</v>
      </c>
      <c r="BM381" s="217" t="s">
        <v>1332</v>
      </c>
    </row>
    <row r="382" spans="1:65" s="2" customFormat="1" ht="21.75" customHeight="1">
      <c r="A382" s="35"/>
      <c r="B382" s="36"/>
      <c r="C382" s="205" t="s">
        <v>771</v>
      </c>
      <c r="D382" s="205" t="s">
        <v>180</v>
      </c>
      <c r="E382" s="206" t="s">
        <v>772</v>
      </c>
      <c r="F382" s="207" t="s">
        <v>773</v>
      </c>
      <c r="G382" s="208" t="s">
        <v>426</v>
      </c>
      <c r="H382" s="274"/>
      <c r="I382" s="210"/>
      <c r="J382" s="211">
        <f>ROUND(I382*H382,2)</f>
        <v>0</v>
      </c>
      <c r="K382" s="212"/>
      <c r="L382" s="40"/>
      <c r="M382" s="213" t="s">
        <v>1</v>
      </c>
      <c r="N382" s="214" t="s">
        <v>46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263</v>
      </c>
      <c r="AT382" s="217" t="s">
        <v>180</v>
      </c>
      <c r="AU382" s="217" t="s">
        <v>185</v>
      </c>
      <c r="AY382" s="18" t="s">
        <v>177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185</v>
      </c>
      <c r="BK382" s="218">
        <f>ROUND(I382*H382,2)</f>
        <v>0</v>
      </c>
      <c r="BL382" s="18" t="s">
        <v>263</v>
      </c>
      <c r="BM382" s="217" t="s">
        <v>1333</v>
      </c>
    </row>
    <row r="383" spans="1:65" s="12" customFormat="1" ht="22.8" customHeight="1">
      <c r="B383" s="189"/>
      <c r="C383" s="190"/>
      <c r="D383" s="191" t="s">
        <v>79</v>
      </c>
      <c r="E383" s="203" t="s">
        <v>775</v>
      </c>
      <c r="F383" s="203" t="s">
        <v>776</v>
      </c>
      <c r="G383" s="190"/>
      <c r="H383" s="190"/>
      <c r="I383" s="193"/>
      <c r="J383" s="204">
        <f>BK383</f>
        <v>0</v>
      </c>
      <c r="K383" s="190"/>
      <c r="L383" s="195"/>
      <c r="M383" s="196"/>
      <c r="N383" s="197"/>
      <c r="O383" s="197"/>
      <c r="P383" s="198">
        <f>SUM(P384:P385)</f>
        <v>0</v>
      </c>
      <c r="Q383" s="197"/>
      <c r="R383" s="198">
        <f>SUM(R384:R385)</f>
        <v>0</v>
      </c>
      <c r="S383" s="197"/>
      <c r="T383" s="199">
        <f>SUM(T384:T385)</f>
        <v>0</v>
      </c>
      <c r="AR383" s="200" t="s">
        <v>185</v>
      </c>
      <c r="AT383" s="201" t="s">
        <v>79</v>
      </c>
      <c r="AU383" s="201" t="s">
        <v>88</v>
      </c>
      <c r="AY383" s="200" t="s">
        <v>177</v>
      </c>
      <c r="BK383" s="202">
        <f>SUM(BK384:BK385)</f>
        <v>0</v>
      </c>
    </row>
    <row r="384" spans="1:65" s="2" customFormat="1" ht="21.75" customHeight="1">
      <c r="A384" s="35"/>
      <c r="B384" s="36"/>
      <c r="C384" s="205" t="s">
        <v>777</v>
      </c>
      <c r="D384" s="205" t="s">
        <v>180</v>
      </c>
      <c r="E384" s="206" t="s">
        <v>778</v>
      </c>
      <c r="F384" s="207" t="s">
        <v>779</v>
      </c>
      <c r="G384" s="208" t="s">
        <v>192</v>
      </c>
      <c r="H384" s="209">
        <v>1</v>
      </c>
      <c r="I384" s="210"/>
      <c r="J384" s="211">
        <f>ROUND(I384*H384,2)</f>
        <v>0</v>
      </c>
      <c r="K384" s="212"/>
      <c r="L384" s="40"/>
      <c r="M384" s="213" t="s">
        <v>1</v>
      </c>
      <c r="N384" s="214" t="s">
        <v>46</v>
      </c>
      <c r="O384" s="72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263</v>
      </c>
      <c r="AT384" s="217" t="s">
        <v>180</v>
      </c>
      <c r="AU384" s="217" t="s">
        <v>185</v>
      </c>
      <c r="AY384" s="18" t="s">
        <v>177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185</v>
      </c>
      <c r="BK384" s="218">
        <f>ROUND(I384*H384,2)</f>
        <v>0</v>
      </c>
      <c r="BL384" s="18" t="s">
        <v>263</v>
      </c>
      <c r="BM384" s="217" t="s">
        <v>780</v>
      </c>
    </row>
    <row r="385" spans="1:65" s="2" customFormat="1" ht="21.75" customHeight="1">
      <c r="A385" s="35"/>
      <c r="B385" s="36"/>
      <c r="C385" s="205" t="s">
        <v>781</v>
      </c>
      <c r="D385" s="205" t="s">
        <v>180</v>
      </c>
      <c r="E385" s="206" t="s">
        <v>782</v>
      </c>
      <c r="F385" s="207" t="s">
        <v>783</v>
      </c>
      <c r="G385" s="208" t="s">
        <v>371</v>
      </c>
      <c r="H385" s="209">
        <v>1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46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263</v>
      </c>
      <c r="AT385" s="217" t="s">
        <v>180</v>
      </c>
      <c r="AU385" s="217" t="s">
        <v>185</v>
      </c>
      <c r="AY385" s="18" t="s">
        <v>177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185</v>
      </c>
      <c r="BK385" s="218">
        <f>ROUND(I385*H385,2)</f>
        <v>0</v>
      </c>
      <c r="BL385" s="18" t="s">
        <v>263</v>
      </c>
      <c r="BM385" s="217" t="s">
        <v>784</v>
      </c>
    </row>
    <row r="386" spans="1:65" s="12" customFormat="1" ht="22.8" customHeight="1">
      <c r="B386" s="189"/>
      <c r="C386" s="190"/>
      <c r="D386" s="191" t="s">
        <v>79</v>
      </c>
      <c r="E386" s="203" t="s">
        <v>785</v>
      </c>
      <c r="F386" s="203" t="s">
        <v>786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SUM(P387:P393)</f>
        <v>0</v>
      </c>
      <c r="Q386" s="197"/>
      <c r="R386" s="198">
        <f>SUM(R387:R393)</f>
        <v>0.15226999999999999</v>
      </c>
      <c r="S386" s="197"/>
      <c r="T386" s="199">
        <f>SUM(T387:T393)</f>
        <v>0</v>
      </c>
      <c r="AR386" s="200" t="s">
        <v>185</v>
      </c>
      <c r="AT386" s="201" t="s">
        <v>79</v>
      </c>
      <c r="AU386" s="201" t="s">
        <v>88</v>
      </c>
      <c r="AY386" s="200" t="s">
        <v>177</v>
      </c>
      <c r="BK386" s="202">
        <f>SUM(BK387:BK393)</f>
        <v>0</v>
      </c>
    </row>
    <row r="387" spans="1:65" s="2" customFormat="1" ht="21.75" customHeight="1">
      <c r="A387" s="35"/>
      <c r="B387" s="36"/>
      <c r="C387" s="205" t="s">
        <v>787</v>
      </c>
      <c r="D387" s="205" t="s">
        <v>180</v>
      </c>
      <c r="E387" s="206" t="s">
        <v>788</v>
      </c>
      <c r="F387" s="207" t="s">
        <v>789</v>
      </c>
      <c r="G387" s="208" t="s">
        <v>210</v>
      </c>
      <c r="H387" s="209">
        <v>5.0999999999999996</v>
      </c>
      <c r="I387" s="210"/>
      <c r="J387" s="211">
        <f>ROUND(I387*H387,2)</f>
        <v>0</v>
      </c>
      <c r="K387" s="212"/>
      <c r="L387" s="40"/>
      <c r="M387" s="213" t="s">
        <v>1</v>
      </c>
      <c r="N387" s="214" t="s">
        <v>46</v>
      </c>
      <c r="O387" s="72"/>
      <c r="P387" s="215">
        <f>O387*H387</f>
        <v>0</v>
      </c>
      <c r="Q387" s="215">
        <v>1.2540000000000001E-2</v>
      </c>
      <c r="R387" s="215">
        <f>Q387*H387</f>
        <v>6.3953999999999997E-2</v>
      </c>
      <c r="S387" s="215">
        <v>0</v>
      </c>
      <c r="T387" s="21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263</v>
      </c>
      <c r="AT387" s="217" t="s">
        <v>180</v>
      </c>
      <c r="AU387" s="217" t="s">
        <v>185</v>
      </c>
      <c r="AY387" s="18" t="s">
        <v>177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8" t="s">
        <v>185</v>
      </c>
      <c r="BK387" s="218">
        <f>ROUND(I387*H387,2)</f>
        <v>0</v>
      </c>
      <c r="BL387" s="18" t="s">
        <v>263</v>
      </c>
      <c r="BM387" s="217" t="s">
        <v>790</v>
      </c>
    </row>
    <row r="388" spans="1:65" s="14" customFormat="1" ht="10.199999999999999">
      <c r="B388" s="230"/>
      <c r="C388" s="231"/>
      <c r="D388" s="221" t="s">
        <v>187</v>
      </c>
      <c r="E388" s="232" t="s">
        <v>1</v>
      </c>
      <c r="F388" s="233" t="s">
        <v>791</v>
      </c>
      <c r="G388" s="231"/>
      <c r="H388" s="234">
        <v>5.0999999999999996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187</v>
      </c>
      <c r="AU388" s="240" t="s">
        <v>185</v>
      </c>
      <c r="AV388" s="14" t="s">
        <v>185</v>
      </c>
      <c r="AW388" s="14" t="s">
        <v>36</v>
      </c>
      <c r="AX388" s="14" t="s">
        <v>88</v>
      </c>
      <c r="AY388" s="240" t="s">
        <v>177</v>
      </c>
    </row>
    <row r="389" spans="1:65" s="2" customFormat="1" ht="16.5" customHeight="1">
      <c r="A389" s="35"/>
      <c r="B389" s="36"/>
      <c r="C389" s="205" t="s">
        <v>792</v>
      </c>
      <c r="D389" s="205" t="s">
        <v>180</v>
      </c>
      <c r="E389" s="206" t="s">
        <v>793</v>
      </c>
      <c r="F389" s="207" t="s">
        <v>794</v>
      </c>
      <c r="G389" s="208" t="s">
        <v>210</v>
      </c>
      <c r="H389" s="209">
        <v>5.0999999999999996</v>
      </c>
      <c r="I389" s="210"/>
      <c r="J389" s="211">
        <f>ROUND(I389*H389,2)</f>
        <v>0</v>
      </c>
      <c r="K389" s="212"/>
      <c r="L389" s="40"/>
      <c r="M389" s="213" t="s">
        <v>1</v>
      </c>
      <c r="N389" s="214" t="s">
        <v>46</v>
      </c>
      <c r="O389" s="72"/>
      <c r="P389" s="215">
        <f>O389*H389</f>
        <v>0</v>
      </c>
      <c r="Q389" s="215">
        <v>1E-4</v>
      </c>
      <c r="R389" s="215">
        <f>Q389*H389</f>
        <v>5.1000000000000004E-4</v>
      </c>
      <c r="S389" s="215">
        <v>0</v>
      </c>
      <c r="T389" s="21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263</v>
      </c>
      <c r="AT389" s="217" t="s">
        <v>180</v>
      </c>
      <c r="AU389" s="217" t="s">
        <v>185</v>
      </c>
      <c r="AY389" s="18" t="s">
        <v>177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185</v>
      </c>
      <c r="BK389" s="218">
        <f>ROUND(I389*H389,2)</f>
        <v>0</v>
      </c>
      <c r="BL389" s="18" t="s">
        <v>263</v>
      </c>
      <c r="BM389" s="217" t="s">
        <v>795</v>
      </c>
    </row>
    <row r="390" spans="1:65" s="2" customFormat="1" ht="21.75" customHeight="1">
      <c r="A390" s="35"/>
      <c r="B390" s="36"/>
      <c r="C390" s="205" t="s">
        <v>796</v>
      </c>
      <c r="D390" s="205" t="s">
        <v>180</v>
      </c>
      <c r="E390" s="206" t="s">
        <v>1151</v>
      </c>
      <c r="F390" s="207" t="s">
        <v>1152</v>
      </c>
      <c r="G390" s="208" t="s">
        <v>203</v>
      </c>
      <c r="H390" s="209">
        <v>5.0999999999999996</v>
      </c>
      <c r="I390" s="210"/>
      <c r="J390" s="211">
        <f>ROUND(I390*H390,2)</f>
        <v>0</v>
      </c>
      <c r="K390" s="212"/>
      <c r="L390" s="40"/>
      <c r="M390" s="213" t="s">
        <v>1</v>
      </c>
      <c r="N390" s="214" t="s">
        <v>46</v>
      </c>
      <c r="O390" s="72"/>
      <c r="P390" s="215">
        <f>O390*H390</f>
        <v>0</v>
      </c>
      <c r="Q390" s="215">
        <v>1.7059999999999999E-2</v>
      </c>
      <c r="R390" s="215">
        <f>Q390*H390</f>
        <v>8.7005999999999986E-2</v>
      </c>
      <c r="S390" s="215">
        <v>0</v>
      </c>
      <c r="T390" s="21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7" t="s">
        <v>263</v>
      </c>
      <c r="AT390" s="217" t="s">
        <v>180</v>
      </c>
      <c r="AU390" s="217" t="s">
        <v>185</v>
      </c>
      <c r="AY390" s="18" t="s">
        <v>177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185</v>
      </c>
      <c r="BK390" s="218">
        <f>ROUND(I390*H390,2)</f>
        <v>0</v>
      </c>
      <c r="BL390" s="18" t="s">
        <v>263</v>
      </c>
      <c r="BM390" s="217" t="s">
        <v>1334</v>
      </c>
    </row>
    <row r="391" spans="1:65" s="2" customFormat="1" ht="16.5" customHeight="1">
      <c r="A391" s="35"/>
      <c r="B391" s="36"/>
      <c r="C391" s="205" t="s">
        <v>802</v>
      </c>
      <c r="D391" s="205" t="s">
        <v>180</v>
      </c>
      <c r="E391" s="206" t="s">
        <v>803</v>
      </c>
      <c r="F391" s="207" t="s">
        <v>804</v>
      </c>
      <c r="G391" s="208" t="s">
        <v>192</v>
      </c>
      <c r="H391" s="209">
        <v>1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46</v>
      </c>
      <c r="O391" s="72"/>
      <c r="P391" s="215">
        <f>O391*H391</f>
        <v>0</v>
      </c>
      <c r="Q391" s="215">
        <v>6.9999999999999994E-5</v>
      </c>
      <c r="R391" s="215">
        <f>Q391*H391</f>
        <v>6.9999999999999994E-5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263</v>
      </c>
      <c r="AT391" s="217" t="s">
        <v>180</v>
      </c>
      <c r="AU391" s="217" t="s">
        <v>185</v>
      </c>
      <c r="AY391" s="18" t="s">
        <v>177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185</v>
      </c>
      <c r="BK391" s="218">
        <f>ROUND(I391*H391,2)</f>
        <v>0</v>
      </c>
      <c r="BL391" s="18" t="s">
        <v>263</v>
      </c>
      <c r="BM391" s="217" t="s">
        <v>805</v>
      </c>
    </row>
    <row r="392" spans="1:65" s="2" customFormat="1" ht="16.5" customHeight="1">
      <c r="A392" s="35"/>
      <c r="B392" s="36"/>
      <c r="C392" s="263" t="s">
        <v>806</v>
      </c>
      <c r="D392" s="263" t="s">
        <v>339</v>
      </c>
      <c r="E392" s="264" t="s">
        <v>807</v>
      </c>
      <c r="F392" s="265" t="s">
        <v>808</v>
      </c>
      <c r="G392" s="266" t="s">
        <v>192</v>
      </c>
      <c r="H392" s="267">
        <v>1</v>
      </c>
      <c r="I392" s="268"/>
      <c r="J392" s="269">
        <f>ROUND(I392*H392,2)</f>
        <v>0</v>
      </c>
      <c r="K392" s="270"/>
      <c r="L392" s="271"/>
      <c r="M392" s="272" t="s">
        <v>1</v>
      </c>
      <c r="N392" s="273" t="s">
        <v>46</v>
      </c>
      <c r="O392" s="72"/>
      <c r="P392" s="215">
        <f>O392*H392</f>
        <v>0</v>
      </c>
      <c r="Q392" s="215">
        <v>7.2999999999999996E-4</v>
      </c>
      <c r="R392" s="215">
        <f>Q392*H392</f>
        <v>7.2999999999999996E-4</v>
      </c>
      <c r="S392" s="215">
        <v>0</v>
      </c>
      <c r="T392" s="216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360</v>
      </c>
      <c r="AT392" s="217" t="s">
        <v>339</v>
      </c>
      <c r="AU392" s="217" t="s">
        <v>185</v>
      </c>
      <c r="AY392" s="18" t="s">
        <v>177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8" t="s">
        <v>185</v>
      </c>
      <c r="BK392" s="218">
        <f>ROUND(I392*H392,2)</f>
        <v>0</v>
      </c>
      <c r="BL392" s="18" t="s">
        <v>263</v>
      </c>
      <c r="BM392" s="217" t="s">
        <v>809</v>
      </c>
    </row>
    <row r="393" spans="1:65" s="2" customFormat="1" ht="21.75" customHeight="1">
      <c r="A393" s="35"/>
      <c r="B393" s="36"/>
      <c r="C393" s="205" t="s">
        <v>810</v>
      </c>
      <c r="D393" s="205" t="s">
        <v>180</v>
      </c>
      <c r="E393" s="206" t="s">
        <v>811</v>
      </c>
      <c r="F393" s="207" t="s">
        <v>812</v>
      </c>
      <c r="G393" s="208" t="s">
        <v>426</v>
      </c>
      <c r="H393" s="274"/>
      <c r="I393" s="210"/>
      <c r="J393" s="211">
        <f>ROUND(I393*H393,2)</f>
        <v>0</v>
      </c>
      <c r="K393" s="212"/>
      <c r="L393" s="40"/>
      <c r="M393" s="213" t="s">
        <v>1</v>
      </c>
      <c r="N393" s="214" t="s">
        <v>46</v>
      </c>
      <c r="O393" s="72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263</v>
      </c>
      <c r="AT393" s="217" t="s">
        <v>180</v>
      </c>
      <c r="AU393" s="217" t="s">
        <v>185</v>
      </c>
      <c r="AY393" s="18" t="s">
        <v>177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185</v>
      </c>
      <c r="BK393" s="218">
        <f>ROUND(I393*H393,2)</f>
        <v>0</v>
      </c>
      <c r="BL393" s="18" t="s">
        <v>263</v>
      </c>
      <c r="BM393" s="217" t="s">
        <v>813</v>
      </c>
    </row>
    <row r="394" spans="1:65" s="12" customFormat="1" ht="22.8" customHeight="1">
      <c r="B394" s="189"/>
      <c r="C394" s="190"/>
      <c r="D394" s="191" t="s">
        <v>79</v>
      </c>
      <c r="E394" s="203" t="s">
        <v>814</v>
      </c>
      <c r="F394" s="203" t="s">
        <v>815</v>
      </c>
      <c r="G394" s="190"/>
      <c r="H394" s="190"/>
      <c r="I394" s="193"/>
      <c r="J394" s="204">
        <f>BK394</f>
        <v>0</v>
      </c>
      <c r="K394" s="190"/>
      <c r="L394" s="195"/>
      <c r="M394" s="196"/>
      <c r="N394" s="197"/>
      <c r="O394" s="197"/>
      <c r="P394" s="198">
        <f>SUM(P395:P411)</f>
        <v>0</v>
      </c>
      <c r="Q394" s="197"/>
      <c r="R394" s="198">
        <f>SUM(R395:R411)</f>
        <v>0.13735</v>
      </c>
      <c r="S394" s="197"/>
      <c r="T394" s="199">
        <f>SUM(T395:T411)</f>
        <v>0.67058024999999999</v>
      </c>
      <c r="AR394" s="200" t="s">
        <v>185</v>
      </c>
      <c r="AT394" s="201" t="s">
        <v>79</v>
      </c>
      <c r="AU394" s="201" t="s">
        <v>88</v>
      </c>
      <c r="AY394" s="200" t="s">
        <v>177</v>
      </c>
      <c r="BK394" s="202">
        <f>SUM(BK395:BK411)</f>
        <v>0</v>
      </c>
    </row>
    <row r="395" spans="1:65" s="2" customFormat="1" ht="16.5" customHeight="1">
      <c r="A395" s="35"/>
      <c r="B395" s="36"/>
      <c r="C395" s="205" t="s">
        <v>816</v>
      </c>
      <c r="D395" s="205" t="s">
        <v>180</v>
      </c>
      <c r="E395" s="206" t="s">
        <v>817</v>
      </c>
      <c r="F395" s="207" t="s">
        <v>818</v>
      </c>
      <c r="G395" s="208" t="s">
        <v>210</v>
      </c>
      <c r="H395" s="209">
        <v>24.695</v>
      </c>
      <c r="I395" s="210"/>
      <c r="J395" s="211">
        <f>ROUND(I395*H395,2)</f>
        <v>0</v>
      </c>
      <c r="K395" s="212"/>
      <c r="L395" s="40"/>
      <c r="M395" s="213" t="s">
        <v>1</v>
      </c>
      <c r="N395" s="214" t="s">
        <v>46</v>
      </c>
      <c r="O395" s="72"/>
      <c r="P395" s="215">
        <f>O395*H395</f>
        <v>0</v>
      </c>
      <c r="Q395" s="215">
        <v>0</v>
      </c>
      <c r="R395" s="215">
        <f>Q395*H395</f>
        <v>0</v>
      </c>
      <c r="S395" s="215">
        <v>1.695E-2</v>
      </c>
      <c r="T395" s="216">
        <f>S395*H395</f>
        <v>0.41858024999999999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263</v>
      </c>
      <c r="AT395" s="217" t="s">
        <v>180</v>
      </c>
      <c r="AU395" s="217" t="s">
        <v>185</v>
      </c>
      <c r="AY395" s="18" t="s">
        <v>177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185</v>
      </c>
      <c r="BK395" s="218">
        <f>ROUND(I395*H395,2)</f>
        <v>0</v>
      </c>
      <c r="BL395" s="18" t="s">
        <v>263</v>
      </c>
      <c r="BM395" s="217" t="s">
        <v>819</v>
      </c>
    </row>
    <row r="396" spans="1:65" s="14" customFormat="1" ht="10.199999999999999">
      <c r="B396" s="230"/>
      <c r="C396" s="231"/>
      <c r="D396" s="221" t="s">
        <v>187</v>
      </c>
      <c r="E396" s="232" t="s">
        <v>1</v>
      </c>
      <c r="F396" s="233" t="s">
        <v>820</v>
      </c>
      <c r="G396" s="231"/>
      <c r="H396" s="234">
        <v>24.695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187</v>
      </c>
      <c r="AU396" s="240" t="s">
        <v>185</v>
      </c>
      <c r="AV396" s="14" t="s">
        <v>185</v>
      </c>
      <c r="AW396" s="14" t="s">
        <v>36</v>
      </c>
      <c r="AX396" s="14" t="s">
        <v>80</v>
      </c>
      <c r="AY396" s="240" t="s">
        <v>177</v>
      </c>
    </row>
    <row r="397" spans="1:65" s="15" customFormat="1" ht="10.199999999999999">
      <c r="B397" s="241"/>
      <c r="C397" s="242"/>
      <c r="D397" s="221" t="s">
        <v>187</v>
      </c>
      <c r="E397" s="243" t="s">
        <v>1</v>
      </c>
      <c r="F397" s="244" t="s">
        <v>217</v>
      </c>
      <c r="G397" s="242"/>
      <c r="H397" s="245">
        <v>24.695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187</v>
      </c>
      <c r="AU397" s="251" t="s">
        <v>185</v>
      </c>
      <c r="AV397" s="15" t="s">
        <v>184</v>
      </c>
      <c r="AW397" s="15" t="s">
        <v>36</v>
      </c>
      <c r="AX397" s="15" t="s">
        <v>88</v>
      </c>
      <c r="AY397" s="251" t="s">
        <v>177</v>
      </c>
    </row>
    <row r="398" spans="1:65" s="2" customFormat="1" ht="21.75" customHeight="1">
      <c r="A398" s="35"/>
      <c r="B398" s="36"/>
      <c r="C398" s="205" t="s">
        <v>821</v>
      </c>
      <c r="D398" s="205" t="s">
        <v>180</v>
      </c>
      <c r="E398" s="206" t="s">
        <v>822</v>
      </c>
      <c r="F398" s="207" t="s">
        <v>823</v>
      </c>
      <c r="G398" s="208" t="s">
        <v>192</v>
      </c>
      <c r="H398" s="209">
        <v>3</v>
      </c>
      <c r="I398" s="210"/>
      <c r="J398" s="211">
        <f t="shared" ref="J398:J405" si="30">ROUND(I398*H398,2)</f>
        <v>0</v>
      </c>
      <c r="K398" s="212"/>
      <c r="L398" s="40"/>
      <c r="M398" s="213" t="s">
        <v>1</v>
      </c>
      <c r="N398" s="214" t="s">
        <v>46</v>
      </c>
      <c r="O398" s="72"/>
      <c r="P398" s="215">
        <f t="shared" ref="P398:P405" si="31">O398*H398</f>
        <v>0</v>
      </c>
      <c r="Q398" s="215">
        <v>4.4999999999999999E-4</v>
      </c>
      <c r="R398" s="215">
        <f t="shared" ref="R398:R405" si="32">Q398*H398</f>
        <v>1.3500000000000001E-3</v>
      </c>
      <c r="S398" s="215">
        <v>0</v>
      </c>
      <c r="T398" s="216">
        <f t="shared" ref="T398:T405" si="33"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263</v>
      </c>
      <c r="AT398" s="217" t="s">
        <v>180</v>
      </c>
      <c r="AU398" s="217" t="s">
        <v>185</v>
      </c>
      <c r="AY398" s="18" t="s">
        <v>177</v>
      </c>
      <c r="BE398" s="218">
        <f t="shared" ref="BE398:BE405" si="34">IF(N398="základní",J398,0)</f>
        <v>0</v>
      </c>
      <c r="BF398" s="218">
        <f t="shared" ref="BF398:BF405" si="35">IF(N398="snížená",J398,0)</f>
        <v>0</v>
      </c>
      <c r="BG398" s="218">
        <f t="shared" ref="BG398:BG405" si="36">IF(N398="zákl. přenesená",J398,0)</f>
        <v>0</v>
      </c>
      <c r="BH398" s="218">
        <f t="shared" ref="BH398:BH405" si="37">IF(N398="sníž. přenesená",J398,0)</f>
        <v>0</v>
      </c>
      <c r="BI398" s="218">
        <f t="shared" ref="BI398:BI405" si="38">IF(N398="nulová",J398,0)</f>
        <v>0</v>
      </c>
      <c r="BJ398" s="18" t="s">
        <v>185</v>
      </c>
      <c r="BK398" s="218">
        <f t="shared" ref="BK398:BK405" si="39">ROUND(I398*H398,2)</f>
        <v>0</v>
      </c>
      <c r="BL398" s="18" t="s">
        <v>263</v>
      </c>
      <c r="BM398" s="217" t="s">
        <v>824</v>
      </c>
    </row>
    <row r="399" spans="1:65" s="2" customFormat="1" ht="21.75" customHeight="1">
      <c r="A399" s="35"/>
      <c r="B399" s="36"/>
      <c r="C399" s="263" t="s">
        <v>825</v>
      </c>
      <c r="D399" s="263" t="s">
        <v>339</v>
      </c>
      <c r="E399" s="264" t="s">
        <v>826</v>
      </c>
      <c r="F399" s="265" t="s">
        <v>827</v>
      </c>
      <c r="G399" s="266" t="s">
        <v>192</v>
      </c>
      <c r="H399" s="267">
        <v>3</v>
      </c>
      <c r="I399" s="268"/>
      <c r="J399" s="269">
        <f t="shared" si="30"/>
        <v>0</v>
      </c>
      <c r="K399" s="270"/>
      <c r="L399" s="271"/>
      <c r="M399" s="272" t="s">
        <v>1</v>
      </c>
      <c r="N399" s="273" t="s">
        <v>46</v>
      </c>
      <c r="O399" s="72"/>
      <c r="P399" s="215">
        <f t="shared" si="31"/>
        <v>0</v>
      </c>
      <c r="Q399" s="215">
        <v>8.5000000000000006E-3</v>
      </c>
      <c r="R399" s="215">
        <f t="shared" si="32"/>
        <v>2.5500000000000002E-2</v>
      </c>
      <c r="S399" s="215">
        <v>0</v>
      </c>
      <c r="T399" s="216">
        <f t="shared" si="3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360</v>
      </c>
      <c r="AT399" s="217" t="s">
        <v>339</v>
      </c>
      <c r="AU399" s="217" t="s">
        <v>185</v>
      </c>
      <c r="AY399" s="18" t="s">
        <v>177</v>
      </c>
      <c r="BE399" s="218">
        <f t="shared" si="34"/>
        <v>0</v>
      </c>
      <c r="BF399" s="218">
        <f t="shared" si="35"/>
        <v>0</v>
      </c>
      <c r="BG399" s="218">
        <f t="shared" si="36"/>
        <v>0</v>
      </c>
      <c r="BH399" s="218">
        <f t="shared" si="37"/>
        <v>0</v>
      </c>
      <c r="BI399" s="218">
        <f t="shared" si="38"/>
        <v>0</v>
      </c>
      <c r="BJ399" s="18" t="s">
        <v>185</v>
      </c>
      <c r="BK399" s="218">
        <f t="shared" si="39"/>
        <v>0</v>
      </c>
      <c r="BL399" s="18" t="s">
        <v>263</v>
      </c>
      <c r="BM399" s="217" t="s">
        <v>828</v>
      </c>
    </row>
    <row r="400" spans="1:65" s="2" customFormat="1" ht="21.75" customHeight="1">
      <c r="A400" s="35"/>
      <c r="B400" s="36"/>
      <c r="C400" s="205" t="s">
        <v>829</v>
      </c>
      <c r="D400" s="205" t="s">
        <v>180</v>
      </c>
      <c r="E400" s="206" t="s">
        <v>830</v>
      </c>
      <c r="F400" s="207" t="s">
        <v>831</v>
      </c>
      <c r="G400" s="208" t="s">
        <v>192</v>
      </c>
      <c r="H400" s="209">
        <v>3</v>
      </c>
      <c r="I400" s="210"/>
      <c r="J400" s="211">
        <f t="shared" si="30"/>
        <v>0</v>
      </c>
      <c r="K400" s="212"/>
      <c r="L400" s="40"/>
      <c r="M400" s="213" t="s">
        <v>1</v>
      </c>
      <c r="N400" s="214" t="s">
        <v>46</v>
      </c>
      <c r="O400" s="72"/>
      <c r="P400" s="215">
        <f t="shared" si="31"/>
        <v>0</v>
      </c>
      <c r="Q400" s="215">
        <v>0</v>
      </c>
      <c r="R400" s="215">
        <f t="shared" si="32"/>
        <v>0</v>
      </c>
      <c r="S400" s="215">
        <v>0</v>
      </c>
      <c r="T400" s="216">
        <f t="shared" si="3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263</v>
      </c>
      <c r="AT400" s="217" t="s">
        <v>180</v>
      </c>
      <c r="AU400" s="217" t="s">
        <v>185</v>
      </c>
      <c r="AY400" s="18" t="s">
        <v>177</v>
      </c>
      <c r="BE400" s="218">
        <f t="shared" si="34"/>
        <v>0</v>
      </c>
      <c r="BF400" s="218">
        <f t="shared" si="35"/>
        <v>0</v>
      </c>
      <c r="BG400" s="218">
        <f t="shared" si="36"/>
        <v>0</v>
      </c>
      <c r="BH400" s="218">
        <f t="shared" si="37"/>
        <v>0</v>
      </c>
      <c r="BI400" s="218">
        <f t="shared" si="38"/>
        <v>0</v>
      </c>
      <c r="BJ400" s="18" t="s">
        <v>185</v>
      </c>
      <c r="BK400" s="218">
        <f t="shared" si="39"/>
        <v>0</v>
      </c>
      <c r="BL400" s="18" t="s">
        <v>263</v>
      </c>
      <c r="BM400" s="217" t="s">
        <v>832</v>
      </c>
    </row>
    <row r="401" spans="1:65" s="2" customFormat="1" ht="21.75" customHeight="1">
      <c r="A401" s="35"/>
      <c r="B401" s="36"/>
      <c r="C401" s="263" t="s">
        <v>833</v>
      </c>
      <c r="D401" s="263" t="s">
        <v>339</v>
      </c>
      <c r="E401" s="264" t="s">
        <v>834</v>
      </c>
      <c r="F401" s="265" t="s">
        <v>835</v>
      </c>
      <c r="G401" s="266" t="s">
        <v>192</v>
      </c>
      <c r="H401" s="267">
        <v>2</v>
      </c>
      <c r="I401" s="268"/>
      <c r="J401" s="269">
        <f t="shared" si="30"/>
        <v>0</v>
      </c>
      <c r="K401" s="270"/>
      <c r="L401" s="271"/>
      <c r="M401" s="272" t="s">
        <v>1</v>
      </c>
      <c r="N401" s="273" t="s">
        <v>46</v>
      </c>
      <c r="O401" s="72"/>
      <c r="P401" s="215">
        <f t="shared" si="31"/>
        <v>0</v>
      </c>
      <c r="Q401" s="215">
        <v>2.75E-2</v>
      </c>
      <c r="R401" s="215">
        <f t="shared" si="32"/>
        <v>5.5E-2</v>
      </c>
      <c r="S401" s="215">
        <v>0</v>
      </c>
      <c r="T401" s="216">
        <f t="shared" si="3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360</v>
      </c>
      <c r="AT401" s="217" t="s">
        <v>339</v>
      </c>
      <c r="AU401" s="217" t="s">
        <v>185</v>
      </c>
      <c r="AY401" s="18" t="s">
        <v>177</v>
      </c>
      <c r="BE401" s="218">
        <f t="shared" si="34"/>
        <v>0</v>
      </c>
      <c r="BF401" s="218">
        <f t="shared" si="35"/>
        <v>0</v>
      </c>
      <c r="BG401" s="218">
        <f t="shared" si="36"/>
        <v>0</v>
      </c>
      <c r="BH401" s="218">
        <f t="shared" si="37"/>
        <v>0</v>
      </c>
      <c r="BI401" s="218">
        <f t="shared" si="38"/>
        <v>0</v>
      </c>
      <c r="BJ401" s="18" t="s">
        <v>185</v>
      </c>
      <c r="BK401" s="218">
        <f t="shared" si="39"/>
        <v>0</v>
      </c>
      <c r="BL401" s="18" t="s">
        <v>263</v>
      </c>
      <c r="BM401" s="217" t="s">
        <v>836</v>
      </c>
    </row>
    <row r="402" spans="1:65" s="2" customFormat="1" ht="21.75" customHeight="1">
      <c r="A402" s="35"/>
      <c r="B402" s="36"/>
      <c r="C402" s="263" t="s">
        <v>837</v>
      </c>
      <c r="D402" s="263" t="s">
        <v>339</v>
      </c>
      <c r="E402" s="264" t="s">
        <v>838</v>
      </c>
      <c r="F402" s="265" t="s">
        <v>839</v>
      </c>
      <c r="G402" s="266" t="s">
        <v>192</v>
      </c>
      <c r="H402" s="267">
        <v>1</v>
      </c>
      <c r="I402" s="268"/>
      <c r="J402" s="269">
        <f t="shared" si="30"/>
        <v>0</v>
      </c>
      <c r="K402" s="270"/>
      <c r="L402" s="271"/>
      <c r="M402" s="272" t="s">
        <v>1</v>
      </c>
      <c r="N402" s="273" t="s">
        <v>46</v>
      </c>
      <c r="O402" s="72"/>
      <c r="P402" s="215">
        <f t="shared" si="31"/>
        <v>0</v>
      </c>
      <c r="Q402" s="215">
        <v>2.75E-2</v>
      </c>
      <c r="R402" s="215">
        <f t="shared" si="32"/>
        <v>2.75E-2</v>
      </c>
      <c r="S402" s="215">
        <v>0</v>
      </c>
      <c r="T402" s="216">
        <f t="shared" si="3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360</v>
      </c>
      <c r="AT402" s="217" t="s">
        <v>339</v>
      </c>
      <c r="AU402" s="217" t="s">
        <v>185</v>
      </c>
      <c r="AY402" s="18" t="s">
        <v>177</v>
      </c>
      <c r="BE402" s="218">
        <f t="shared" si="34"/>
        <v>0</v>
      </c>
      <c r="BF402" s="218">
        <f t="shared" si="35"/>
        <v>0</v>
      </c>
      <c r="BG402" s="218">
        <f t="shared" si="36"/>
        <v>0</v>
      </c>
      <c r="BH402" s="218">
        <f t="shared" si="37"/>
        <v>0</v>
      </c>
      <c r="BI402" s="218">
        <f t="shared" si="38"/>
        <v>0</v>
      </c>
      <c r="BJ402" s="18" t="s">
        <v>185</v>
      </c>
      <c r="BK402" s="218">
        <f t="shared" si="39"/>
        <v>0</v>
      </c>
      <c r="BL402" s="18" t="s">
        <v>263</v>
      </c>
      <c r="BM402" s="217" t="s">
        <v>840</v>
      </c>
    </row>
    <row r="403" spans="1:65" s="2" customFormat="1" ht="21.75" customHeight="1">
      <c r="A403" s="35"/>
      <c r="B403" s="36"/>
      <c r="C403" s="205" t="s">
        <v>841</v>
      </c>
      <c r="D403" s="205" t="s">
        <v>180</v>
      </c>
      <c r="E403" s="206" t="s">
        <v>842</v>
      </c>
      <c r="F403" s="207" t="s">
        <v>843</v>
      </c>
      <c r="G403" s="208" t="s">
        <v>192</v>
      </c>
      <c r="H403" s="209">
        <v>1</v>
      </c>
      <c r="I403" s="210"/>
      <c r="J403" s="211">
        <f t="shared" si="30"/>
        <v>0</v>
      </c>
      <c r="K403" s="212"/>
      <c r="L403" s="40"/>
      <c r="M403" s="213" t="s">
        <v>1</v>
      </c>
      <c r="N403" s="214" t="s">
        <v>46</v>
      </c>
      <c r="O403" s="72"/>
      <c r="P403" s="215">
        <f t="shared" si="31"/>
        <v>0</v>
      </c>
      <c r="Q403" s="215">
        <v>0</v>
      </c>
      <c r="R403" s="215">
        <f t="shared" si="32"/>
        <v>0</v>
      </c>
      <c r="S403" s="215">
        <v>0</v>
      </c>
      <c r="T403" s="216">
        <f t="shared" si="3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263</v>
      </c>
      <c r="AT403" s="217" t="s">
        <v>180</v>
      </c>
      <c r="AU403" s="217" t="s">
        <v>185</v>
      </c>
      <c r="AY403" s="18" t="s">
        <v>177</v>
      </c>
      <c r="BE403" s="218">
        <f t="shared" si="34"/>
        <v>0</v>
      </c>
      <c r="BF403" s="218">
        <f t="shared" si="35"/>
        <v>0</v>
      </c>
      <c r="BG403" s="218">
        <f t="shared" si="36"/>
        <v>0</v>
      </c>
      <c r="BH403" s="218">
        <f t="shared" si="37"/>
        <v>0</v>
      </c>
      <c r="BI403" s="218">
        <f t="shared" si="38"/>
        <v>0</v>
      </c>
      <c r="BJ403" s="18" t="s">
        <v>185</v>
      </c>
      <c r="BK403" s="218">
        <f t="shared" si="39"/>
        <v>0</v>
      </c>
      <c r="BL403" s="18" t="s">
        <v>263</v>
      </c>
      <c r="BM403" s="217" t="s">
        <v>844</v>
      </c>
    </row>
    <row r="404" spans="1:65" s="2" customFormat="1" ht="21.75" customHeight="1">
      <c r="A404" s="35"/>
      <c r="B404" s="36"/>
      <c r="C404" s="263" t="s">
        <v>845</v>
      </c>
      <c r="D404" s="263" t="s">
        <v>339</v>
      </c>
      <c r="E404" s="264" t="s">
        <v>846</v>
      </c>
      <c r="F404" s="265" t="s">
        <v>847</v>
      </c>
      <c r="G404" s="266" t="s">
        <v>192</v>
      </c>
      <c r="H404" s="267">
        <v>1</v>
      </c>
      <c r="I404" s="268"/>
      <c r="J404" s="269">
        <f t="shared" si="30"/>
        <v>0</v>
      </c>
      <c r="K404" s="270"/>
      <c r="L404" s="271"/>
      <c r="M404" s="272" t="s">
        <v>1</v>
      </c>
      <c r="N404" s="273" t="s">
        <v>46</v>
      </c>
      <c r="O404" s="72"/>
      <c r="P404" s="215">
        <f t="shared" si="31"/>
        <v>0</v>
      </c>
      <c r="Q404" s="215">
        <v>2.8000000000000001E-2</v>
      </c>
      <c r="R404" s="215">
        <f t="shared" si="32"/>
        <v>2.8000000000000001E-2</v>
      </c>
      <c r="S404" s="215">
        <v>0</v>
      </c>
      <c r="T404" s="216">
        <f t="shared" si="3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360</v>
      </c>
      <c r="AT404" s="217" t="s">
        <v>339</v>
      </c>
      <c r="AU404" s="217" t="s">
        <v>185</v>
      </c>
      <c r="AY404" s="18" t="s">
        <v>177</v>
      </c>
      <c r="BE404" s="218">
        <f t="shared" si="34"/>
        <v>0</v>
      </c>
      <c r="BF404" s="218">
        <f t="shared" si="35"/>
        <v>0</v>
      </c>
      <c r="BG404" s="218">
        <f t="shared" si="36"/>
        <v>0</v>
      </c>
      <c r="BH404" s="218">
        <f t="shared" si="37"/>
        <v>0</v>
      </c>
      <c r="BI404" s="218">
        <f t="shared" si="38"/>
        <v>0</v>
      </c>
      <c r="BJ404" s="18" t="s">
        <v>185</v>
      </c>
      <c r="BK404" s="218">
        <f t="shared" si="39"/>
        <v>0</v>
      </c>
      <c r="BL404" s="18" t="s">
        <v>263</v>
      </c>
      <c r="BM404" s="217" t="s">
        <v>848</v>
      </c>
    </row>
    <row r="405" spans="1:65" s="2" customFormat="1" ht="21.75" customHeight="1">
      <c r="A405" s="35"/>
      <c r="B405" s="36"/>
      <c r="C405" s="205" t="s">
        <v>849</v>
      </c>
      <c r="D405" s="205" t="s">
        <v>180</v>
      </c>
      <c r="E405" s="206" t="s">
        <v>850</v>
      </c>
      <c r="F405" s="207" t="s">
        <v>851</v>
      </c>
      <c r="G405" s="208" t="s">
        <v>192</v>
      </c>
      <c r="H405" s="209">
        <v>9</v>
      </c>
      <c r="I405" s="210"/>
      <c r="J405" s="211">
        <f t="shared" si="30"/>
        <v>0</v>
      </c>
      <c r="K405" s="212"/>
      <c r="L405" s="40"/>
      <c r="M405" s="213" t="s">
        <v>1</v>
      </c>
      <c r="N405" s="214" t="s">
        <v>46</v>
      </c>
      <c r="O405" s="72"/>
      <c r="P405" s="215">
        <f t="shared" si="31"/>
        <v>0</v>
      </c>
      <c r="Q405" s="215">
        <v>0</v>
      </c>
      <c r="R405" s="215">
        <f t="shared" si="32"/>
        <v>0</v>
      </c>
      <c r="S405" s="215">
        <v>2.8000000000000001E-2</v>
      </c>
      <c r="T405" s="216">
        <f t="shared" si="33"/>
        <v>0.252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263</v>
      </c>
      <c r="AT405" s="217" t="s">
        <v>180</v>
      </c>
      <c r="AU405" s="217" t="s">
        <v>185</v>
      </c>
      <c r="AY405" s="18" t="s">
        <v>177</v>
      </c>
      <c r="BE405" s="218">
        <f t="shared" si="34"/>
        <v>0</v>
      </c>
      <c r="BF405" s="218">
        <f t="shared" si="35"/>
        <v>0</v>
      </c>
      <c r="BG405" s="218">
        <f t="shared" si="36"/>
        <v>0</v>
      </c>
      <c r="BH405" s="218">
        <f t="shared" si="37"/>
        <v>0</v>
      </c>
      <c r="BI405" s="218">
        <f t="shared" si="38"/>
        <v>0</v>
      </c>
      <c r="BJ405" s="18" t="s">
        <v>185</v>
      </c>
      <c r="BK405" s="218">
        <f t="shared" si="39"/>
        <v>0</v>
      </c>
      <c r="BL405" s="18" t="s">
        <v>263</v>
      </c>
      <c r="BM405" s="217" t="s">
        <v>852</v>
      </c>
    </row>
    <row r="406" spans="1:65" s="13" customFormat="1" ht="10.199999999999999">
      <c r="B406" s="219"/>
      <c r="C406" s="220"/>
      <c r="D406" s="221" t="s">
        <v>187</v>
      </c>
      <c r="E406" s="222" t="s">
        <v>1</v>
      </c>
      <c r="F406" s="223" t="s">
        <v>853</v>
      </c>
      <c r="G406" s="220"/>
      <c r="H406" s="222" t="s">
        <v>1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187</v>
      </c>
      <c r="AU406" s="229" t="s">
        <v>185</v>
      </c>
      <c r="AV406" s="13" t="s">
        <v>88</v>
      </c>
      <c r="AW406" s="13" t="s">
        <v>36</v>
      </c>
      <c r="AX406" s="13" t="s">
        <v>80</v>
      </c>
      <c r="AY406" s="229" t="s">
        <v>177</v>
      </c>
    </row>
    <row r="407" spans="1:65" s="14" customFormat="1" ht="10.199999999999999">
      <c r="B407" s="230"/>
      <c r="C407" s="231"/>
      <c r="D407" s="221" t="s">
        <v>187</v>
      </c>
      <c r="E407" s="232" t="s">
        <v>1</v>
      </c>
      <c r="F407" s="233" t="s">
        <v>200</v>
      </c>
      <c r="G407" s="231"/>
      <c r="H407" s="234">
        <v>5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187</v>
      </c>
      <c r="AU407" s="240" t="s">
        <v>185</v>
      </c>
      <c r="AV407" s="14" t="s">
        <v>185</v>
      </c>
      <c r="AW407" s="14" t="s">
        <v>36</v>
      </c>
      <c r="AX407" s="14" t="s">
        <v>80</v>
      </c>
      <c r="AY407" s="240" t="s">
        <v>177</v>
      </c>
    </row>
    <row r="408" spans="1:65" s="13" customFormat="1" ht="10.199999999999999">
      <c r="B408" s="219"/>
      <c r="C408" s="220"/>
      <c r="D408" s="221" t="s">
        <v>187</v>
      </c>
      <c r="E408" s="222" t="s">
        <v>1</v>
      </c>
      <c r="F408" s="223" t="s">
        <v>854</v>
      </c>
      <c r="G408" s="220"/>
      <c r="H408" s="222" t="s">
        <v>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187</v>
      </c>
      <c r="AU408" s="229" t="s">
        <v>185</v>
      </c>
      <c r="AV408" s="13" t="s">
        <v>88</v>
      </c>
      <c r="AW408" s="13" t="s">
        <v>36</v>
      </c>
      <c r="AX408" s="13" t="s">
        <v>80</v>
      </c>
      <c r="AY408" s="229" t="s">
        <v>177</v>
      </c>
    </row>
    <row r="409" spans="1:65" s="14" customFormat="1" ht="10.199999999999999">
      <c r="B409" s="230"/>
      <c r="C409" s="231"/>
      <c r="D409" s="221" t="s">
        <v>187</v>
      </c>
      <c r="E409" s="232" t="s">
        <v>1</v>
      </c>
      <c r="F409" s="233" t="s">
        <v>184</v>
      </c>
      <c r="G409" s="231"/>
      <c r="H409" s="234">
        <v>4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187</v>
      </c>
      <c r="AU409" s="240" t="s">
        <v>185</v>
      </c>
      <c r="AV409" s="14" t="s">
        <v>185</v>
      </c>
      <c r="AW409" s="14" t="s">
        <v>36</v>
      </c>
      <c r="AX409" s="14" t="s">
        <v>80</v>
      </c>
      <c r="AY409" s="240" t="s">
        <v>177</v>
      </c>
    </row>
    <row r="410" spans="1:65" s="15" customFormat="1" ht="10.199999999999999">
      <c r="B410" s="241"/>
      <c r="C410" s="242"/>
      <c r="D410" s="221" t="s">
        <v>187</v>
      </c>
      <c r="E410" s="243" t="s">
        <v>1</v>
      </c>
      <c r="F410" s="244" t="s">
        <v>217</v>
      </c>
      <c r="G410" s="242"/>
      <c r="H410" s="245">
        <v>9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AT410" s="251" t="s">
        <v>187</v>
      </c>
      <c r="AU410" s="251" t="s">
        <v>185</v>
      </c>
      <c r="AV410" s="15" t="s">
        <v>184</v>
      </c>
      <c r="AW410" s="15" t="s">
        <v>36</v>
      </c>
      <c r="AX410" s="15" t="s">
        <v>88</v>
      </c>
      <c r="AY410" s="251" t="s">
        <v>177</v>
      </c>
    </row>
    <row r="411" spans="1:65" s="2" customFormat="1" ht="21.75" customHeight="1">
      <c r="A411" s="35"/>
      <c r="B411" s="36"/>
      <c r="C411" s="205" t="s">
        <v>855</v>
      </c>
      <c r="D411" s="205" t="s">
        <v>180</v>
      </c>
      <c r="E411" s="206" t="s">
        <v>856</v>
      </c>
      <c r="F411" s="207" t="s">
        <v>857</v>
      </c>
      <c r="G411" s="208" t="s">
        <v>426</v>
      </c>
      <c r="H411" s="274"/>
      <c r="I411" s="210"/>
      <c r="J411" s="211">
        <f>ROUND(I411*H411,2)</f>
        <v>0</v>
      </c>
      <c r="K411" s="212"/>
      <c r="L411" s="40"/>
      <c r="M411" s="213" t="s">
        <v>1</v>
      </c>
      <c r="N411" s="214" t="s">
        <v>46</v>
      </c>
      <c r="O411" s="72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263</v>
      </c>
      <c r="AT411" s="217" t="s">
        <v>180</v>
      </c>
      <c r="AU411" s="217" t="s">
        <v>185</v>
      </c>
      <c r="AY411" s="18" t="s">
        <v>177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185</v>
      </c>
      <c r="BK411" s="218">
        <f>ROUND(I411*H411,2)</f>
        <v>0</v>
      </c>
      <c r="BL411" s="18" t="s">
        <v>263</v>
      </c>
      <c r="BM411" s="217" t="s">
        <v>858</v>
      </c>
    </row>
    <row r="412" spans="1:65" s="12" customFormat="1" ht="22.8" customHeight="1">
      <c r="B412" s="189"/>
      <c r="C412" s="190"/>
      <c r="D412" s="191" t="s">
        <v>79</v>
      </c>
      <c r="E412" s="203" t="s">
        <v>859</v>
      </c>
      <c r="F412" s="203" t="s">
        <v>860</v>
      </c>
      <c r="G412" s="190"/>
      <c r="H412" s="190"/>
      <c r="I412" s="193"/>
      <c r="J412" s="204">
        <f>BK412</f>
        <v>0</v>
      </c>
      <c r="K412" s="190"/>
      <c r="L412" s="195"/>
      <c r="M412" s="196"/>
      <c r="N412" s="197"/>
      <c r="O412" s="197"/>
      <c r="P412" s="198">
        <f>SUM(P413:P424)</f>
        <v>0</v>
      </c>
      <c r="Q412" s="197"/>
      <c r="R412" s="198">
        <f>SUM(R413:R424)</f>
        <v>0.16834799999999997</v>
      </c>
      <c r="S412" s="197"/>
      <c r="T412" s="199">
        <f>SUM(T413:T424)</f>
        <v>0</v>
      </c>
      <c r="AR412" s="200" t="s">
        <v>185</v>
      </c>
      <c r="AT412" s="201" t="s">
        <v>79</v>
      </c>
      <c r="AU412" s="201" t="s">
        <v>88</v>
      </c>
      <c r="AY412" s="200" t="s">
        <v>177</v>
      </c>
      <c r="BK412" s="202">
        <f>SUM(BK413:BK424)</f>
        <v>0</v>
      </c>
    </row>
    <row r="413" spans="1:65" s="2" customFormat="1" ht="21.75" customHeight="1">
      <c r="A413" s="35"/>
      <c r="B413" s="36"/>
      <c r="C413" s="205" t="s">
        <v>861</v>
      </c>
      <c r="D413" s="205" t="s">
        <v>180</v>
      </c>
      <c r="E413" s="206" t="s">
        <v>862</v>
      </c>
      <c r="F413" s="207" t="s">
        <v>863</v>
      </c>
      <c r="G413" s="208" t="s">
        <v>203</v>
      </c>
      <c r="H413" s="209">
        <v>0.9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46</v>
      </c>
      <c r="O413" s="72"/>
      <c r="P413" s="215">
        <f>O413*H413</f>
        <v>0</v>
      </c>
      <c r="Q413" s="215">
        <v>3.7399999999999998E-3</v>
      </c>
      <c r="R413" s="215">
        <f>Q413*H413</f>
        <v>3.3660000000000001E-3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263</v>
      </c>
      <c r="AT413" s="217" t="s">
        <v>180</v>
      </c>
      <c r="AU413" s="217" t="s">
        <v>185</v>
      </c>
      <c r="AY413" s="18" t="s">
        <v>177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185</v>
      </c>
      <c r="BK413" s="218">
        <f>ROUND(I413*H413,2)</f>
        <v>0</v>
      </c>
      <c r="BL413" s="18" t="s">
        <v>263</v>
      </c>
      <c r="BM413" s="217" t="s">
        <v>864</v>
      </c>
    </row>
    <row r="414" spans="1:65" s="13" customFormat="1" ht="20.399999999999999">
      <c r="B414" s="219"/>
      <c r="C414" s="220"/>
      <c r="D414" s="221" t="s">
        <v>187</v>
      </c>
      <c r="E414" s="222" t="s">
        <v>1</v>
      </c>
      <c r="F414" s="223" t="s">
        <v>865</v>
      </c>
      <c r="G414" s="220"/>
      <c r="H414" s="222" t="s">
        <v>1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187</v>
      </c>
      <c r="AU414" s="229" t="s">
        <v>185</v>
      </c>
      <c r="AV414" s="13" t="s">
        <v>88</v>
      </c>
      <c r="AW414" s="13" t="s">
        <v>36</v>
      </c>
      <c r="AX414" s="13" t="s">
        <v>80</v>
      </c>
      <c r="AY414" s="229" t="s">
        <v>177</v>
      </c>
    </row>
    <row r="415" spans="1:65" s="14" customFormat="1" ht="10.199999999999999">
      <c r="B415" s="230"/>
      <c r="C415" s="231"/>
      <c r="D415" s="221" t="s">
        <v>187</v>
      </c>
      <c r="E415" s="232" t="s">
        <v>1</v>
      </c>
      <c r="F415" s="233" t="s">
        <v>866</v>
      </c>
      <c r="G415" s="231"/>
      <c r="H415" s="234">
        <v>0.9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187</v>
      </c>
      <c r="AU415" s="240" t="s">
        <v>185</v>
      </c>
      <c r="AV415" s="14" t="s">
        <v>185</v>
      </c>
      <c r="AW415" s="14" t="s">
        <v>36</v>
      </c>
      <c r="AX415" s="14" t="s">
        <v>88</v>
      </c>
      <c r="AY415" s="240" t="s">
        <v>177</v>
      </c>
    </row>
    <row r="416" spans="1:65" s="2" customFormat="1" ht="21.75" customHeight="1">
      <c r="A416" s="35"/>
      <c r="B416" s="36"/>
      <c r="C416" s="205" t="s">
        <v>867</v>
      </c>
      <c r="D416" s="205" t="s">
        <v>180</v>
      </c>
      <c r="E416" s="206" t="s">
        <v>868</v>
      </c>
      <c r="F416" s="207" t="s">
        <v>869</v>
      </c>
      <c r="G416" s="208" t="s">
        <v>210</v>
      </c>
      <c r="H416" s="209">
        <v>5.0999999999999996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46</v>
      </c>
      <c r="O416" s="72"/>
      <c r="P416" s="215">
        <f>O416*H416</f>
        <v>0</v>
      </c>
      <c r="Q416" s="215">
        <v>3.6700000000000001E-3</v>
      </c>
      <c r="R416" s="215">
        <f>Q416*H416</f>
        <v>1.8716999999999998E-2</v>
      </c>
      <c r="S416" s="215">
        <v>0</v>
      </c>
      <c r="T416" s="21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263</v>
      </c>
      <c r="AT416" s="217" t="s">
        <v>180</v>
      </c>
      <c r="AU416" s="217" t="s">
        <v>185</v>
      </c>
      <c r="AY416" s="18" t="s">
        <v>177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185</v>
      </c>
      <c r="BK416" s="218">
        <f>ROUND(I416*H416,2)</f>
        <v>0</v>
      </c>
      <c r="BL416" s="18" t="s">
        <v>263</v>
      </c>
      <c r="BM416" s="217" t="s">
        <v>870</v>
      </c>
    </row>
    <row r="417" spans="1:65" s="14" customFormat="1" ht="10.199999999999999">
      <c r="B417" s="230"/>
      <c r="C417" s="231"/>
      <c r="D417" s="221" t="s">
        <v>187</v>
      </c>
      <c r="E417" s="232" t="s">
        <v>1</v>
      </c>
      <c r="F417" s="233" t="s">
        <v>871</v>
      </c>
      <c r="G417" s="231"/>
      <c r="H417" s="234">
        <v>5.0999999999999996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187</v>
      </c>
      <c r="AU417" s="240" t="s">
        <v>185</v>
      </c>
      <c r="AV417" s="14" t="s">
        <v>185</v>
      </c>
      <c r="AW417" s="14" t="s">
        <v>36</v>
      </c>
      <c r="AX417" s="14" t="s">
        <v>80</v>
      </c>
      <c r="AY417" s="240" t="s">
        <v>177</v>
      </c>
    </row>
    <row r="418" spans="1:65" s="15" customFormat="1" ht="10.199999999999999">
      <c r="B418" s="241"/>
      <c r="C418" s="242"/>
      <c r="D418" s="221" t="s">
        <v>187</v>
      </c>
      <c r="E418" s="243" t="s">
        <v>1</v>
      </c>
      <c r="F418" s="244" t="s">
        <v>217</v>
      </c>
      <c r="G418" s="242"/>
      <c r="H418" s="245">
        <v>5.0999999999999996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187</v>
      </c>
      <c r="AU418" s="251" t="s">
        <v>185</v>
      </c>
      <c r="AV418" s="15" t="s">
        <v>184</v>
      </c>
      <c r="AW418" s="15" t="s">
        <v>36</v>
      </c>
      <c r="AX418" s="15" t="s">
        <v>88</v>
      </c>
      <c r="AY418" s="251" t="s">
        <v>177</v>
      </c>
    </row>
    <row r="419" spans="1:65" s="2" customFormat="1" ht="21.75" customHeight="1">
      <c r="A419" s="35"/>
      <c r="B419" s="36"/>
      <c r="C419" s="263" t="s">
        <v>872</v>
      </c>
      <c r="D419" s="263" t="s">
        <v>339</v>
      </c>
      <c r="E419" s="264" t="s">
        <v>873</v>
      </c>
      <c r="F419" s="265" t="s">
        <v>1070</v>
      </c>
      <c r="G419" s="266" t="s">
        <v>210</v>
      </c>
      <c r="H419" s="267">
        <v>6</v>
      </c>
      <c r="I419" s="268"/>
      <c r="J419" s="269">
        <f>ROUND(I419*H419,2)</f>
        <v>0</v>
      </c>
      <c r="K419" s="270"/>
      <c r="L419" s="271"/>
      <c r="M419" s="272" t="s">
        <v>1</v>
      </c>
      <c r="N419" s="273" t="s">
        <v>46</v>
      </c>
      <c r="O419" s="72"/>
      <c r="P419" s="215">
        <f>O419*H419</f>
        <v>0</v>
      </c>
      <c r="Q419" s="215">
        <v>1.7999999999999999E-2</v>
      </c>
      <c r="R419" s="215">
        <f>Q419*H419</f>
        <v>0.10799999999999998</v>
      </c>
      <c r="S419" s="215">
        <v>0</v>
      </c>
      <c r="T419" s="216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17" t="s">
        <v>360</v>
      </c>
      <c r="AT419" s="217" t="s">
        <v>339</v>
      </c>
      <c r="AU419" s="217" t="s">
        <v>185</v>
      </c>
      <c r="AY419" s="18" t="s">
        <v>177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8" t="s">
        <v>185</v>
      </c>
      <c r="BK419" s="218">
        <f>ROUND(I419*H419,2)</f>
        <v>0</v>
      </c>
      <c r="BL419" s="18" t="s">
        <v>263</v>
      </c>
      <c r="BM419" s="217" t="s">
        <v>875</v>
      </c>
    </row>
    <row r="420" spans="1:65" s="14" customFormat="1" ht="20.399999999999999">
      <c r="B420" s="230"/>
      <c r="C420" s="231"/>
      <c r="D420" s="221" t="s">
        <v>187</v>
      </c>
      <c r="E420" s="231"/>
      <c r="F420" s="233" t="s">
        <v>876</v>
      </c>
      <c r="G420" s="231"/>
      <c r="H420" s="234">
        <v>6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187</v>
      </c>
      <c r="AU420" s="240" t="s">
        <v>185</v>
      </c>
      <c r="AV420" s="14" t="s">
        <v>185</v>
      </c>
      <c r="AW420" s="14" t="s">
        <v>4</v>
      </c>
      <c r="AX420" s="14" t="s">
        <v>88</v>
      </c>
      <c r="AY420" s="240" t="s">
        <v>177</v>
      </c>
    </row>
    <row r="421" spans="1:65" s="2" customFormat="1" ht="16.5" customHeight="1">
      <c r="A421" s="35"/>
      <c r="B421" s="36"/>
      <c r="C421" s="205" t="s">
        <v>877</v>
      </c>
      <c r="D421" s="205" t="s">
        <v>180</v>
      </c>
      <c r="E421" s="206" t="s">
        <v>878</v>
      </c>
      <c r="F421" s="207" t="s">
        <v>879</v>
      </c>
      <c r="G421" s="208" t="s">
        <v>210</v>
      </c>
      <c r="H421" s="209">
        <v>5.0999999999999996</v>
      </c>
      <c r="I421" s="210"/>
      <c r="J421" s="211">
        <f>ROUND(I421*H421,2)</f>
        <v>0</v>
      </c>
      <c r="K421" s="212"/>
      <c r="L421" s="40"/>
      <c r="M421" s="213" t="s">
        <v>1</v>
      </c>
      <c r="N421" s="214" t="s">
        <v>46</v>
      </c>
      <c r="O421" s="72"/>
      <c r="P421" s="215">
        <f>O421*H421</f>
        <v>0</v>
      </c>
      <c r="Q421" s="215">
        <v>2.9999999999999997E-4</v>
      </c>
      <c r="R421" s="215">
        <f>Q421*H421</f>
        <v>1.5299999999999997E-3</v>
      </c>
      <c r="S421" s="215">
        <v>0</v>
      </c>
      <c r="T421" s="216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7" t="s">
        <v>263</v>
      </c>
      <c r="AT421" s="217" t="s">
        <v>180</v>
      </c>
      <c r="AU421" s="217" t="s">
        <v>185</v>
      </c>
      <c r="AY421" s="18" t="s">
        <v>177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185</v>
      </c>
      <c r="BK421" s="218">
        <f>ROUND(I421*H421,2)</f>
        <v>0</v>
      </c>
      <c r="BL421" s="18" t="s">
        <v>263</v>
      </c>
      <c r="BM421" s="217" t="s">
        <v>880</v>
      </c>
    </row>
    <row r="422" spans="1:65" s="2" customFormat="1" ht="16.5" customHeight="1">
      <c r="A422" s="35"/>
      <c r="B422" s="36"/>
      <c r="C422" s="205" t="s">
        <v>881</v>
      </c>
      <c r="D422" s="205" t="s">
        <v>180</v>
      </c>
      <c r="E422" s="206" t="s">
        <v>882</v>
      </c>
      <c r="F422" s="207" t="s">
        <v>883</v>
      </c>
      <c r="G422" s="208" t="s">
        <v>203</v>
      </c>
      <c r="H422" s="209">
        <v>9</v>
      </c>
      <c r="I422" s="210"/>
      <c r="J422" s="211">
        <f>ROUND(I422*H422,2)</f>
        <v>0</v>
      </c>
      <c r="K422" s="212"/>
      <c r="L422" s="40"/>
      <c r="M422" s="213" t="s">
        <v>1</v>
      </c>
      <c r="N422" s="214" t="s">
        <v>46</v>
      </c>
      <c r="O422" s="72"/>
      <c r="P422" s="215">
        <f>O422*H422</f>
        <v>0</v>
      </c>
      <c r="Q422" s="215">
        <v>3.0000000000000001E-5</v>
      </c>
      <c r="R422" s="215">
        <f>Q422*H422</f>
        <v>2.7E-4</v>
      </c>
      <c r="S422" s="215">
        <v>0</v>
      </c>
      <c r="T422" s="216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7" t="s">
        <v>263</v>
      </c>
      <c r="AT422" s="217" t="s">
        <v>180</v>
      </c>
      <c r="AU422" s="217" t="s">
        <v>185</v>
      </c>
      <c r="AY422" s="18" t="s">
        <v>177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8" t="s">
        <v>185</v>
      </c>
      <c r="BK422" s="218">
        <f>ROUND(I422*H422,2)</f>
        <v>0</v>
      </c>
      <c r="BL422" s="18" t="s">
        <v>263</v>
      </c>
      <c r="BM422" s="217" t="s">
        <v>884</v>
      </c>
    </row>
    <row r="423" spans="1:65" s="2" customFormat="1" ht="21.75" customHeight="1">
      <c r="A423" s="35"/>
      <c r="B423" s="36"/>
      <c r="C423" s="205" t="s">
        <v>885</v>
      </c>
      <c r="D423" s="205" t="s">
        <v>180</v>
      </c>
      <c r="E423" s="206" t="s">
        <v>886</v>
      </c>
      <c r="F423" s="207" t="s">
        <v>887</v>
      </c>
      <c r="G423" s="208" t="s">
        <v>210</v>
      </c>
      <c r="H423" s="209">
        <v>5.0999999999999996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46</v>
      </c>
      <c r="O423" s="72"/>
      <c r="P423" s="215">
        <f>O423*H423</f>
        <v>0</v>
      </c>
      <c r="Q423" s="215">
        <v>7.1500000000000001E-3</v>
      </c>
      <c r="R423" s="215">
        <f>Q423*H423</f>
        <v>3.6464999999999997E-2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263</v>
      </c>
      <c r="AT423" s="217" t="s">
        <v>180</v>
      </c>
      <c r="AU423" s="217" t="s">
        <v>185</v>
      </c>
      <c r="AY423" s="18" t="s">
        <v>177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185</v>
      </c>
      <c r="BK423" s="218">
        <f>ROUND(I423*H423,2)</f>
        <v>0</v>
      </c>
      <c r="BL423" s="18" t="s">
        <v>263</v>
      </c>
      <c r="BM423" s="217" t="s">
        <v>888</v>
      </c>
    </row>
    <row r="424" spans="1:65" s="2" customFormat="1" ht="21.75" customHeight="1">
      <c r="A424" s="35"/>
      <c r="B424" s="36"/>
      <c r="C424" s="205" t="s">
        <v>889</v>
      </c>
      <c r="D424" s="205" t="s">
        <v>180</v>
      </c>
      <c r="E424" s="206" t="s">
        <v>890</v>
      </c>
      <c r="F424" s="207" t="s">
        <v>891</v>
      </c>
      <c r="G424" s="208" t="s">
        <v>426</v>
      </c>
      <c r="H424" s="274"/>
      <c r="I424" s="210"/>
      <c r="J424" s="211">
        <f>ROUND(I424*H424,2)</f>
        <v>0</v>
      </c>
      <c r="K424" s="212"/>
      <c r="L424" s="40"/>
      <c r="M424" s="213" t="s">
        <v>1</v>
      </c>
      <c r="N424" s="214" t="s">
        <v>46</v>
      </c>
      <c r="O424" s="72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7" t="s">
        <v>263</v>
      </c>
      <c r="AT424" s="217" t="s">
        <v>180</v>
      </c>
      <c r="AU424" s="217" t="s">
        <v>185</v>
      </c>
      <c r="AY424" s="18" t="s">
        <v>177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185</v>
      </c>
      <c r="BK424" s="218">
        <f>ROUND(I424*H424,2)</f>
        <v>0</v>
      </c>
      <c r="BL424" s="18" t="s">
        <v>263</v>
      </c>
      <c r="BM424" s="217" t="s">
        <v>892</v>
      </c>
    </row>
    <row r="425" spans="1:65" s="12" customFormat="1" ht="22.8" customHeight="1">
      <c r="B425" s="189"/>
      <c r="C425" s="190"/>
      <c r="D425" s="191" t="s">
        <v>79</v>
      </c>
      <c r="E425" s="203" t="s">
        <v>893</v>
      </c>
      <c r="F425" s="203" t="s">
        <v>894</v>
      </c>
      <c r="G425" s="190"/>
      <c r="H425" s="190"/>
      <c r="I425" s="193"/>
      <c r="J425" s="204">
        <f>BK425</f>
        <v>0</v>
      </c>
      <c r="K425" s="190"/>
      <c r="L425" s="195"/>
      <c r="M425" s="196"/>
      <c r="N425" s="197"/>
      <c r="O425" s="197"/>
      <c r="P425" s="198">
        <f>SUM(P426:P439)</f>
        <v>0</v>
      </c>
      <c r="Q425" s="197"/>
      <c r="R425" s="198">
        <f>SUM(R426:R439)</f>
        <v>0.13406020000000002</v>
      </c>
      <c r="S425" s="197"/>
      <c r="T425" s="199">
        <f>SUM(T426:T439)</f>
        <v>0</v>
      </c>
      <c r="AR425" s="200" t="s">
        <v>185</v>
      </c>
      <c r="AT425" s="201" t="s">
        <v>79</v>
      </c>
      <c r="AU425" s="201" t="s">
        <v>88</v>
      </c>
      <c r="AY425" s="200" t="s">
        <v>177</v>
      </c>
      <c r="BK425" s="202">
        <f>SUM(BK426:BK439)</f>
        <v>0</v>
      </c>
    </row>
    <row r="426" spans="1:65" s="2" customFormat="1" ht="21.75" customHeight="1">
      <c r="A426" s="35"/>
      <c r="B426" s="36"/>
      <c r="C426" s="205" t="s">
        <v>895</v>
      </c>
      <c r="D426" s="205" t="s">
        <v>180</v>
      </c>
      <c r="E426" s="206" t="s">
        <v>896</v>
      </c>
      <c r="F426" s="207" t="s">
        <v>897</v>
      </c>
      <c r="G426" s="208" t="s">
        <v>210</v>
      </c>
      <c r="H426" s="209">
        <v>42.7</v>
      </c>
      <c r="I426" s="210"/>
      <c r="J426" s="211">
        <f>ROUND(I426*H426,2)</f>
        <v>0</v>
      </c>
      <c r="K426" s="212"/>
      <c r="L426" s="40"/>
      <c r="M426" s="213" t="s">
        <v>1</v>
      </c>
      <c r="N426" s="214" t="s">
        <v>46</v>
      </c>
      <c r="O426" s="72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7" t="s">
        <v>263</v>
      </c>
      <c r="AT426" s="217" t="s">
        <v>180</v>
      </c>
      <c r="AU426" s="217" t="s">
        <v>185</v>
      </c>
      <c r="AY426" s="18" t="s">
        <v>177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185</v>
      </c>
      <c r="BK426" s="218">
        <f>ROUND(I426*H426,2)</f>
        <v>0</v>
      </c>
      <c r="BL426" s="18" t="s">
        <v>263</v>
      </c>
      <c r="BM426" s="217" t="s">
        <v>898</v>
      </c>
    </row>
    <row r="427" spans="1:65" s="2" customFormat="1" ht="16.5" customHeight="1">
      <c r="A427" s="35"/>
      <c r="B427" s="36"/>
      <c r="C427" s="205" t="s">
        <v>899</v>
      </c>
      <c r="D427" s="205" t="s">
        <v>180</v>
      </c>
      <c r="E427" s="206" t="s">
        <v>900</v>
      </c>
      <c r="F427" s="207" t="s">
        <v>901</v>
      </c>
      <c r="G427" s="208" t="s">
        <v>210</v>
      </c>
      <c r="H427" s="209">
        <v>42.7</v>
      </c>
      <c r="I427" s="210"/>
      <c r="J427" s="211">
        <f>ROUND(I427*H427,2)</f>
        <v>0</v>
      </c>
      <c r="K427" s="212"/>
      <c r="L427" s="40"/>
      <c r="M427" s="213" t="s">
        <v>1</v>
      </c>
      <c r="N427" s="214" t="s">
        <v>46</v>
      </c>
      <c r="O427" s="72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17" t="s">
        <v>263</v>
      </c>
      <c r="AT427" s="217" t="s">
        <v>180</v>
      </c>
      <c r="AU427" s="217" t="s">
        <v>185</v>
      </c>
      <c r="AY427" s="18" t="s">
        <v>177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185</v>
      </c>
      <c r="BK427" s="218">
        <f>ROUND(I427*H427,2)</f>
        <v>0</v>
      </c>
      <c r="BL427" s="18" t="s">
        <v>263</v>
      </c>
      <c r="BM427" s="217" t="s">
        <v>902</v>
      </c>
    </row>
    <row r="428" spans="1:65" s="2" customFormat="1" ht="21.75" customHeight="1">
      <c r="A428" s="35"/>
      <c r="B428" s="36"/>
      <c r="C428" s="205" t="s">
        <v>903</v>
      </c>
      <c r="D428" s="205" t="s">
        <v>180</v>
      </c>
      <c r="E428" s="206" t="s">
        <v>904</v>
      </c>
      <c r="F428" s="207" t="s">
        <v>905</v>
      </c>
      <c r="G428" s="208" t="s">
        <v>210</v>
      </c>
      <c r="H428" s="209">
        <v>42.7</v>
      </c>
      <c r="I428" s="210"/>
      <c r="J428" s="211">
        <f>ROUND(I428*H428,2)</f>
        <v>0</v>
      </c>
      <c r="K428" s="212"/>
      <c r="L428" s="40"/>
      <c r="M428" s="213" t="s">
        <v>1</v>
      </c>
      <c r="N428" s="214" t="s">
        <v>46</v>
      </c>
      <c r="O428" s="72"/>
      <c r="P428" s="215">
        <f>O428*H428</f>
        <v>0</v>
      </c>
      <c r="Q428" s="215">
        <v>3.0000000000000001E-5</v>
      </c>
      <c r="R428" s="215">
        <f>Q428*H428</f>
        <v>1.281E-3</v>
      </c>
      <c r="S428" s="215">
        <v>0</v>
      </c>
      <c r="T428" s="21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7" t="s">
        <v>263</v>
      </c>
      <c r="AT428" s="217" t="s">
        <v>180</v>
      </c>
      <c r="AU428" s="217" t="s">
        <v>185</v>
      </c>
      <c r="AY428" s="18" t="s">
        <v>177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185</v>
      </c>
      <c r="BK428" s="218">
        <f>ROUND(I428*H428,2)</f>
        <v>0</v>
      </c>
      <c r="BL428" s="18" t="s">
        <v>263</v>
      </c>
      <c r="BM428" s="217" t="s">
        <v>906</v>
      </c>
    </row>
    <row r="429" spans="1:65" s="2" customFormat="1" ht="16.5" customHeight="1">
      <c r="A429" s="35"/>
      <c r="B429" s="36"/>
      <c r="C429" s="205" t="s">
        <v>907</v>
      </c>
      <c r="D429" s="205" t="s">
        <v>180</v>
      </c>
      <c r="E429" s="206" t="s">
        <v>908</v>
      </c>
      <c r="F429" s="207" t="s">
        <v>909</v>
      </c>
      <c r="G429" s="208" t="s">
        <v>210</v>
      </c>
      <c r="H429" s="209">
        <v>35.700000000000003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46</v>
      </c>
      <c r="O429" s="72"/>
      <c r="P429" s="215">
        <f>O429*H429</f>
        <v>0</v>
      </c>
      <c r="Q429" s="215">
        <v>2.9999999999999997E-4</v>
      </c>
      <c r="R429" s="215">
        <f>Q429*H429</f>
        <v>1.0710000000000001E-2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263</v>
      </c>
      <c r="AT429" s="217" t="s">
        <v>180</v>
      </c>
      <c r="AU429" s="217" t="s">
        <v>185</v>
      </c>
      <c r="AY429" s="18" t="s">
        <v>177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185</v>
      </c>
      <c r="BK429" s="218">
        <f>ROUND(I429*H429,2)</f>
        <v>0</v>
      </c>
      <c r="BL429" s="18" t="s">
        <v>263</v>
      </c>
      <c r="BM429" s="217" t="s">
        <v>910</v>
      </c>
    </row>
    <row r="430" spans="1:65" s="14" customFormat="1" ht="10.199999999999999">
      <c r="B430" s="230"/>
      <c r="C430" s="231"/>
      <c r="D430" s="221" t="s">
        <v>187</v>
      </c>
      <c r="E430" s="232" t="s">
        <v>1</v>
      </c>
      <c r="F430" s="233" t="s">
        <v>259</v>
      </c>
      <c r="G430" s="231"/>
      <c r="H430" s="234">
        <v>35.700000000000003</v>
      </c>
      <c r="I430" s="235"/>
      <c r="J430" s="231"/>
      <c r="K430" s="231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187</v>
      </c>
      <c r="AU430" s="240" t="s">
        <v>185</v>
      </c>
      <c r="AV430" s="14" t="s">
        <v>185</v>
      </c>
      <c r="AW430" s="14" t="s">
        <v>36</v>
      </c>
      <c r="AX430" s="14" t="s">
        <v>88</v>
      </c>
      <c r="AY430" s="240" t="s">
        <v>177</v>
      </c>
    </row>
    <row r="431" spans="1:65" s="2" customFormat="1" ht="33" customHeight="1">
      <c r="A431" s="35"/>
      <c r="B431" s="36"/>
      <c r="C431" s="263" t="s">
        <v>911</v>
      </c>
      <c r="D431" s="263" t="s">
        <v>339</v>
      </c>
      <c r="E431" s="264" t="s">
        <v>912</v>
      </c>
      <c r="F431" s="265" t="s">
        <v>913</v>
      </c>
      <c r="G431" s="266" t="s">
        <v>210</v>
      </c>
      <c r="H431" s="267">
        <v>39.270000000000003</v>
      </c>
      <c r="I431" s="268"/>
      <c r="J431" s="269">
        <f>ROUND(I431*H431,2)</f>
        <v>0</v>
      </c>
      <c r="K431" s="270"/>
      <c r="L431" s="271"/>
      <c r="M431" s="272" t="s">
        <v>1</v>
      </c>
      <c r="N431" s="273" t="s">
        <v>46</v>
      </c>
      <c r="O431" s="72"/>
      <c r="P431" s="215">
        <f>O431*H431</f>
        <v>0</v>
      </c>
      <c r="Q431" s="215">
        <v>2.8700000000000002E-3</v>
      </c>
      <c r="R431" s="215">
        <f>Q431*H431</f>
        <v>0.11270490000000001</v>
      </c>
      <c r="S431" s="215">
        <v>0</v>
      </c>
      <c r="T431" s="21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7" t="s">
        <v>360</v>
      </c>
      <c r="AT431" s="217" t="s">
        <v>339</v>
      </c>
      <c r="AU431" s="217" t="s">
        <v>185</v>
      </c>
      <c r="AY431" s="18" t="s">
        <v>177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185</v>
      </c>
      <c r="BK431" s="218">
        <f>ROUND(I431*H431,2)</f>
        <v>0</v>
      </c>
      <c r="BL431" s="18" t="s">
        <v>263</v>
      </c>
      <c r="BM431" s="217" t="s">
        <v>914</v>
      </c>
    </row>
    <row r="432" spans="1:65" s="14" customFormat="1" ht="10.199999999999999">
      <c r="B432" s="230"/>
      <c r="C432" s="231"/>
      <c r="D432" s="221" t="s">
        <v>187</v>
      </c>
      <c r="E432" s="231"/>
      <c r="F432" s="233" t="s">
        <v>915</v>
      </c>
      <c r="G432" s="231"/>
      <c r="H432" s="234">
        <v>39.270000000000003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187</v>
      </c>
      <c r="AU432" s="240" t="s">
        <v>185</v>
      </c>
      <c r="AV432" s="14" t="s">
        <v>185</v>
      </c>
      <c r="AW432" s="14" t="s">
        <v>4</v>
      </c>
      <c r="AX432" s="14" t="s">
        <v>88</v>
      </c>
      <c r="AY432" s="240" t="s">
        <v>177</v>
      </c>
    </row>
    <row r="433" spans="1:65" s="2" customFormat="1" ht="16.5" customHeight="1">
      <c r="A433" s="35"/>
      <c r="B433" s="36"/>
      <c r="C433" s="205" t="s">
        <v>916</v>
      </c>
      <c r="D433" s="205" t="s">
        <v>180</v>
      </c>
      <c r="E433" s="206" t="s">
        <v>917</v>
      </c>
      <c r="F433" s="207" t="s">
        <v>918</v>
      </c>
      <c r="G433" s="208" t="s">
        <v>203</v>
      </c>
      <c r="H433" s="209">
        <v>48.5</v>
      </c>
      <c r="I433" s="210"/>
      <c r="J433" s="211">
        <f>ROUND(I433*H433,2)</f>
        <v>0</v>
      </c>
      <c r="K433" s="212"/>
      <c r="L433" s="40"/>
      <c r="M433" s="213" t="s">
        <v>1</v>
      </c>
      <c r="N433" s="214" t="s">
        <v>46</v>
      </c>
      <c r="O433" s="72"/>
      <c r="P433" s="215">
        <f>O433*H433</f>
        <v>0</v>
      </c>
      <c r="Q433" s="215">
        <v>2.0000000000000002E-5</v>
      </c>
      <c r="R433" s="215">
        <f>Q433*H433</f>
        <v>9.7000000000000005E-4</v>
      </c>
      <c r="S433" s="215">
        <v>0</v>
      </c>
      <c r="T433" s="21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263</v>
      </c>
      <c r="AT433" s="217" t="s">
        <v>180</v>
      </c>
      <c r="AU433" s="217" t="s">
        <v>185</v>
      </c>
      <c r="AY433" s="18" t="s">
        <v>177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185</v>
      </c>
      <c r="BK433" s="218">
        <f>ROUND(I433*H433,2)</f>
        <v>0</v>
      </c>
      <c r="BL433" s="18" t="s">
        <v>263</v>
      </c>
      <c r="BM433" s="217" t="s">
        <v>919</v>
      </c>
    </row>
    <row r="434" spans="1:65" s="14" customFormat="1" ht="10.199999999999999">
      <c r="B434" s="230"/>
      <c r="C434" s="231"/>
      <c r="D434" s="221" t="s">
        <v>187</v>
      </c>
      <c r="E434" s="232" t="s">
        <v>1</v>
      </c>
      <c r="F434" s="233" t="s">
        <v>920</v>
      </c>
      <c r="G434" s="231"/>
      <c r="H434" s="234">
        <v>48.5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187</v>
      </c>
      <c r="AU434" s="240" t="s">
        <v>185</v>
      </c>
      <c r="AV434" s="14" t="s">
        <v>185</v>
      </c>
      <c r="AW434" s="14" t="s">
        <v>36</v>
      </c>
      <c r="AX434" s="14" t="s">
        <v>88</v>
      </c>
      <c r="AY434" s="240" t="s">
        <v>177</v>
      </c>
    </row>
    <row r="435" spans="1:65" s="2" customFormat="1" ht="16.5" customHeight="1">
      <c r="A435" s="35"/>
      <c r="B435" s="36"/>
      <c r="C435" s="263" t="s">
        <v>921</v>
      </c>
      <c r="D435" s="263" t="s">
        <v>339</v>
      </c>
      <c r="E435" s="264" t="s">
        <v>922</v>
      </c>
      <c r="F435" s="265" t="s">
        <v>923</v>
      </c>
      <c r="G435" s="266" t="s">
        <v>192</v>
      </c>
      <c r="H435" s="267">
        <v>55.962000000000003</v>
      </c>
      <c r="I435" s="268"/>
      <c r="J435" s="269">
        <f>ROUND(I435*H435,2)</f>
        <v>0</v>
      </c>
      <c r="K435" s="270"/>
      <c r="L435" s="271"/>
      <c r="M435" s="272" t="s">
        <v>1</v>
      </c>
      <c r="N435" s="273" t="s">
        <v>46</v>
      </c>
      <c r="O435" s="72"/>
      <c r="P435" s="215">
        <f>O435*H435</f>
        <v>0</v>
      </c>
      <c r="Q435" s="215">
        <v>1.4999999999999999E-4</v>
      </c>
      <c r="R435" s="215">
        <f>Q435*H435</f>
        <v>8.3943000000000004E-3</v>
      </c>
      <c r="S435" s="215">
        <v>0</v>
      </c>
      <c r="T435" s="21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7" t="s">
        <v>360</v>
      </c>
      <c r="AT435" s="217" t="s">
        <v>339</v>
      </c>
      <c r="AU435" s="217" t="s">
        <v>185</v>
      </c>
      <c r="AY435" s="18" t="s">
        <v>177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185</v>
      </c>
      <c r="BK435" s="218">
        <f>ROUND(I435*H435,2)</f>
        <v>0</v>
      </c>
      <c r="BL435" s="18" t="s">
        <v>263</v>
      </c>
      <c r="BM435" s="217" t="s">
        <v>924</v>
      </c>
    </row>
    <row r="436" spans="1:65" s="14" customFormat="1" ht="20.399999999999999">
      <c r="B436" s="230"/>
      <c r="C436" s="231"/>
      <c r="D436" s="221" t="s">
        <v>187</v>
      </c>
      <c r="E436" s="231"/>
      <c r="F436" s="233" t="s">
        <v>925</v>
      </c>
      <c r="G436" s="231"/>
      <c r="H436" s="234">
        <v>55.962000000000003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187</v>
      </c>
      <c r="AU436" s="240" t="s">
        <v>185</v>
      </c>
      <c r="AV436" s="14" t="s">
        <v>185</v>
      </c>
      <c r="AW436" s="14" t="s">
        <v>4</v>
      </c>
      <c r="AX436" s="14" t="s">
        <v>88</v>
      </c>
      <c r="AY436" s="240" t="s">
        <v>177</v>
      </c>
    </row>
    <row r="437" spans="1:65" s="2" customFormat="1" ht="16.5" customHeight="1">
      <c r="A437" s="35"/>
      <c r="B437" s="36"/>
      <c r="C437" s="205" t="s">
        <v>926</v>
      </c>
      <c r="D437" s="205" t="s">
        <v>180</v>
      </c>
      <c r="E437" s="206" t="s">
        <v>927</v>
      </c>
      <c r="F437" s="207" t="s">
        <v>928</v>
      </c>
      <c r="G437" s="208" t="s">
        <v>203</v>
      </c>
      <c r="H437" s="209">
        <v>4</v>
      </c>
      <c r="I437" s="210"/>
      <c r="J437" s="211">
        <f>ROUND(I437*H437,2)</f>
        <v>0</v>
      </c>
      <c r="K437" s="212"/>
      <c r="L437" s="40"/>
      <c r="M437" s="213" t="s">
        <v>1</v>
      </c>
      <c r="N437" s="214" t="s">
        <v>46</v>
      </c>
      <c r="O437" s="72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17" t="s">
        <v>263</v>
      </c>
      <c r="AT437" s="217" t="s">
        <v>180</v>
      </c>
      <c r="AU437" s="217" t="s">
        <v>185</v>
      </c>
      <c r="AY437" s="18" t="s">
        <v>177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185</v>
      </c>
      <c r="BK437" s="218">
        <f>ROUND(I437*H437,2)</f>
        <v>0</v>
      </c>
      <c r="BL437" s="18" t="s">
        <v>263</v>
      </c>
      <c r="BM437" s="217" t="s">
        <v>929</v>
      </c>
    </row>
    <row r="438" spans="1:65" s="2" customFormat="1" ht="16.5" customHeight="1">
      <c r="A438" s="35"/>
      <c r="B438" s="36"/>
      <c r="C438" s="263" t="s">
        <v>930</v>
      </c>
      <c r="D438" s="263" t="s">
        <v>339</v>
      </c>
      <c r="E438" s="264" t="s">
        <v>931</v>
      </c>
      <c r="F438" s="265" t="s">
        <v>932</v>
      </c>
      <c r="G438" s="266" t="s">
        <v>203</v>
      </c>
      <c r="H438" s="267">
        <v>4</v>
      </c>
      <c r="I438" s="268"/>
      <c r="J438" s="269">
        <f>ROUND(I438*H438,2)</f>
        <v>0</v>
      </c>
      <c r="K438" s="270"/>
      <c r="L438" s="271"/>
      <c r="M438" s="272" t="s">
        <v>1</v>
      </c>
      <c r="N438" s="273" t="s">
        <v>46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360</v>
      </c>
      <c r="AT438" s="217" t="s">
        <v>339</v>
      </c>
      <c r="AU438" s="217" t="s">
        <v>185</v>
      </c>
      <c r="AY438" s="18" t="s">
        <v>177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185</v>
      </c>
      <c r="BK438" s="218">
        <f>ROUND(I438*H438,2)</f>
        <v>0</v>
      </c>
      <c r="BL438" s="18" t="s">
        <v>263</v>
      </c>
      <c r="BM438" s="217" t="s">
        <v>933</v>
      </c>
    </row>
    <row r="439" spans="1:65" s="2" customFormat="1" ht="21.75" customHeight="1">
      <c r="A439" s="35"/>
      <c r="B439" s="36"/>
      <c r="C439" s="205" t="s">
        <v>934</v>
      </c>
      <c r="D439" s="205" t="s">
        <v>180</v>
      </c>
      <c r="E439" s="206" t="s">
        <v>935</v>
      </c>
      <c r="F439" s="207" t="s">
        <v>936</v>
      </c>
      <c r="G439" s="208" t="s">
        <v>426</v>
      </c>
      <c r="H439" s="274"/>
      <c r="I439" s="210"/>
      <c r="J439" s="211">
        <f>ROUND(I439*H439,2)</f>
        <v>0</v>
      </c>
      <c r="K439" s="212"/>
      <c r="L439" s="40"/>
      <c r="M439" s="213" t="s">
        <v>1</v>
      </c>
      <c r="N439" s="214" t="s">
        <v>46</v>
      </c>
      <c r="O439" s="72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17" t="s">
        <v>263</v>
      </c>
      <c r="AT439" s="217" t="s">
        <v>180</v>
      </c>
      <c r="AU439" s="217" t="s">
        <v>185</v>
      </c>
      <c r="AY439" s="18" t="s">
        <v>177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8" t="s">
        <v>185</v>
      </c>
      <c r="BK439" s="218">
        <f>ROUND(I439*H439,2)</f>
        <v>0</v>
      </c>
      <c r="BL439" s="18" t="s">
        <v>263</v>
      </c>
      <c r="BM439" s="217" t="s">
        <v>937</v>
      </c>
    </row>
    <row r="440" spans="1:65" s="12" customFormat="1" ht="22.8" customHeight="1">
      <c r="B440" s="189"/>
      <c r="C440" s="190"/>
      <c r="D440" s="191" t="s">
        <v>79</v>
      </c>
      <c r="E440" s="203" t="s">
        <v>938</v>
      </c>
      <c r="F440" s="203" t="s">
        <v>939</v>
      </c>
      <c r="G440" s="190"/>
      <c r="H440" s="190"/>
      <c r="I440" s="193"/>
      <c r="J440" s="204">
        <f>BK440</f>
        <v>0</v>
      </c>
      <c r="K440" s="190"/>
      <c r="L440" s="195"/>
      <c r="M440" s="196"/>
      <c r="N440" s="197"/>
      <c r="O440" s="197"/>
      <c r="P440" s="198">
        <f>SUM(P441:P450)</f>
        <v>0</v>
      </c>
      <c r="Q440" s="197"/>
      <c r="R440" s="198">
        <f>SUM(R441:R450)</f>
        <v>0.29879499999999992</v>
      </c>
      <c r="S440" s="197"/>
      <c r="T440" s="199">
        <f>SUM(T441:T450)</f>
        <v>0</v>
      </c>
      <c r="AR440" s="200" t="s">
        <v>185</v>
      </c>
      <c r="AT440" s="201" t="s">
        <v>79</v>
      </c>
      <c r="AU440" s="201" t="s">
        <v>88</v>
      </c>
      <c r="AY440" s="200" t="s">
        <v>177</v>
      </c>
      <c r="BK440" s="202">
        <f>SUM(BK441:BK450)</f>
        <v>0</v>
      </c>
    </row>
    <row r="441" spans="1:65" s="2" customFormat="1" ht="21.75" customHeight="1">
      <c r="A441" s="35"/>
      <c r="B441" s="36"/>
      <c r="C441" s="205" t="s">
        <v>940</v>
      </c>
      <c r="D441" s="205" t="s">
        <v>180</v>
      </c>
      <c r="E441" s="206" t="s">
        <v>941</v>
      </c>
      <c r="F441" s="207" t="s">
        <v>942</v>
      </c>
      <c r="G441" s="208" t="s">
        <v>210</v>
      </c>
      <c r="H441" s="209">
        <v>18.149999999999999</v>
      </c>
      <c r="I441" s="210"/>
      <c r="J441" s="211">
        <f>ROUND(I441*H441,2)</f>
        <v>0</v>
      </c>
      <c r="K441" s="212"/>
      <c r="L441" s="40"/>
      <c r="M441" s="213" t="s">
        <v>1</v>
      </c>
      <c r="N441" s="214" t="s">
        <v>46</v>
      </c>
      <c r="O441" s="72"/>
      <c r="P441" s="215">
        <f>O441*H441</f>
        <v>0</v>
      </c>
      <c r="Q441" s="215">
        <v>3.0000000000000001E-3</v>
      </c>
      <c r="R441" s="215">
        <f>Q441*H441</f>
        <v>5.4449999999999998E-2</v>
      </c>
      <c r="S441" s="215">
        <v>0</v>
      </c>
      <c r="T441" s="216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17" t="s">
        <v>263</v>
      </c>
      <c r="AT441" s="217" t="s">
        <v>180</v>
      </c>
      <c r="AU441" s="217" t="s">
        <v>185</v>
      </c>
      <c r="AY441" s="18" t="s">
        <v>177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185</v>
      </c>
      <c r="BK441" s="218">
        <f>ROUND(I441*H441,2)</f>
        <v>0</v>
      </c>
      <c r="BL441" s="18" t="s">
        <v>263</v>
      </c>
      <c r="BM441" s="217" t="s">
        <v>943</v>
      </c>
    </row>
    <row r="442" spans="1:65" s="14" customFormat="1" ht="10.199999999999999">
      <c r="B442" s="230"/>
      <c r="C442" s="231"/>
      <c r="D442" s="221" t="s">
        <v>187</v>
      </c>
      <c r="E442" s="232" t="s">
        <v>1</v>
      </c>
      <c r="F442" s="233" t="s">
        <v>944</v>
      </c>
      <c r="G442" s="231"/>
      <c r="H442" s="234">
        <v>20.2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187</v>
      </c>
      <c r="AU442" s="240" t="s">
        <v>185</v>
      </c>
      <c r="AV442" s="14" t="s">
        <v>185</v>
      </c>
      <c r="AW442" s="14" t="s">
        <v>36</v>
      </c>
      <c r="AX442" s="14" t="s">
        <v>80</v>
      </c>
      <c r="AY442" s="240" t="s">
        <v>177</v>
      </c>
    </row>
    <row r="443" spans="1:65" s="14" customFormat="1" ht="10.199999999999999">
      <c r="B443" s="230"/>
      <c r="C443" s="231"/>
      <c r="D443" s="221" t="s">
        <v>187</v>
      </c>
      <c r="E443" s="232" t="s">
        <v>1</v>
      </c>
      <c r="F443" s="233" t="s">
        <v>945</v>
      </c>
      <c r="G443" s="231"/>
      <c r="H443" s="234">
        <v>-2.0499999999999998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187</v>
      </c>
      <c r="AU443" s="240" t="s">
        <v>185</v>
      </c>
      <c r="AV443" s="14" t="s">
        <v>185</v>
      </c>
      <c r="AW443" s="14" t="s">
        <v>36</v>
      </c>
      <c r="AX443" s="14" t="s">
        <v>80</v>
      </c>
      <c r="AY443" s="240" t="s">
        <v>177</v>
      </c>
    </row>
    <row r="444" spans="1:65" s="15" customFormat="1" ht="10.199999999999999">
      <c r="B444" s="241"/>
      <c r="C444" s="242"/>
      <c r="D444" s="221" t="s">
        <v>187</v>
      </c>
      <c r="E444" s="243" t="s">
        <v>1</v>
      </c>
      <c r="F444" s="244" t="s">
        <v>217</v>
      </c>
      <c r="G444" s="242"/>
      <c r="H444" s="245">
        <v>18.149999999999999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AT444" s="251" t="s">
        <v>187</v>
      </c>
      <c r="AU444" s="251" t="s">
        <v>185</v>
      </c>
      <c r="AV444" s="15" t="s">
        <v>184</v>
      </c>
      <c r="AW444" s="15" t="s">
        <v>36</v>
      </c>
      <c r="AX444" s="15" t="s">
        <v>88</v>
      </c>
      <c r="AY444" s="251" t="s">
        <v>177</v>
      </c>
    </row>
    <row r="445" spans="1:65" s="2" customFormat="1" ht="33" customHeight="1">
      <c r="A445" s="35"/>
      <c r="B445" s="36"/>
      <c r="C445" s="263" t="s">
        <v>946</v>
      </c>
      <c r="D445" s="263" t="s">
        <v>339</v>
      </c>
      <c r="E445" s="264" t="s">
        <v>947</v>
      </c>
      <c r="F445" s="265" t="s">
        <v>1074</v>
      </c>
      <c r="G445" s="266" t="s">
        <v>210</v>
      </c>
      <c r="H445" s="267">
        <v>20</v>
      </c>
      <c r="I445" s="268"/>
      <c r="J445" s="269">
        <f>ROUND(I445*H445,2)</f>
        <v>0</v>
      </c>
      <c r="K445" s="270"/>
      <c r="L445" s="271"/>
      <c r="M445" s="272" t="s">
        <v>1</v>
      </c>
      <c r="N445" s="273" t="s">
        <v>46</v>
      </c>
      <c r="O445" s="72"/>
      <c r="P445" s="215">
        <f>O445*H445</f>
        <v>0</v>
      </c>
      <c r="Q445" s="215">
        <v>1.18E-2</v>
      </c>
      <c r="R445" s="215">
        <f>Q445*H445</f>
        <v>0.23599999999999999</v>
      </c>
      <c r="S445" s="215">
        <v>0</v>
      </c>
      <c r="T445" s="216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17" t="s">
        <v>360</v>
      </c>
      <c r="AT445" s="217" t="s">
        <v>339</v>
      </c>
      <c r="AU445" s="217" t="s">
        <v>185</v>
      </c>
      <c r="AY445" s="18" t="s">
        <v>177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8" t="s">
        <v>185</v>
      </c>
      <c r="BK445" s="218">
        <f>ROUND(I445*H445,2)</f>
        <v>0</v>
      </c>
      <c r="BL445" s="18" t="s">
        <v>263</v>
      </c>
      <c r="BM445" s="217" t="s">
        <v>949</v>
      </c>
    </row>
    <row r="446" spans="1:65" s="14" customFormat="1" ht="10.199999999999999">
      <c r="B446" s="230"/>
      <c r="C446" s="231"/>
      <c r="D446" s="221" t="s">
        <v>187</v>
      </c>
      <c r="E446" s="231"/>
      <c r="F446" s="233" t="s">
        <v>1075</v>
      </c>
      <c r="G446" s="231"/>
      <c r="H446" s="234">
        <v>20</v>
      </c>
      <c r="I446" s="235"/>
      <c r="J446" s="231"/>
      <c r="K446" s="231"/>
      <c r="L446" s="236"/>
      <c r="M446" s="237"/>
      <c r="N446" s="238"/>
      <c r="O446" s="238"/>
      <c r="P446" s="238"/>
      <c r="Q446" s="238"/>
      <c r="R446" s="238"/>
      <c r="S446" s="238"/>
      <c r="T446" s="239"/>
      <c r="AT446" s="240" t="s">
        <v>187</v>
      </c>
      <c r="AU446" s="240" t="s">
        <v>185</v>
      </c>
      <c r="AV446" s="14" t="s">
        <v>185</v>
      </c>
      <c r="AW446" s="14" t="s">
        <v>4</v>
      </c>
      <c r="AX446" s="14" t="s">
        <v>88</v>
      </c>
      <c r="AY446" s="240" t="s">
        <v>177</v>
      </c>
    </row>
    <row r="447" spans="1:65" s="2" customFormat="1" ht="16.5" customHeight="1">
      <c r="A447" s="35"/>
      <c r="B447" s="36"/>
      <c r="C447" s="205" t="s">
        <v>951</v>
      </c>
      <c r="D447" s="205" t="s">
        <v>180</v>
      </c>
      <c r="E447" s="206" t="s">
        <v>952</v>
      </c>
      <c r="F447" s="207" t="s">
        <v>953</v>
      </c>
      <c r="G447" s="208" t="s">
        <v>203</v>
      </c>
      <c r="H447" s="209">
        <v>8</v>
      </c>
      <c r="I447" s="210"/>
      <c r="J447" s="211">
        <f>ROUND(I447*H447,2)</f>
        <v>0</v>
      </c>
      <c r="K447" s="212"/>
      <c r="L447" s="40"/>
      <c r="M447" s="213" t="s">
        <v>1</v>
      </c>
      <c r="N447" s="214" t="s">
        <v>46</v>
      </c>
      <c r="O447" s="72"/>
      <c r="P447" s="215">
        <f>O447*H447</f>
        <v>0</v>
      </c>
      <c r="Q447" s="215">
        <v>3.1E-4</v>
      </c>
      <c r="R447" s="215">
        <f>Q447*H447</f>
        <v>2.48E-3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263</v>
      </c>
      <c r="AT447" s="217" t="s">
        <v>180</v>
      </c>
      <c r="AU447" s="217" t="s">
        <v>185</v>
      </c>
      <c r="AY447" s="18" t="s">
        <v>177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185</v>
      </c>
      <c r="BK447" s="218">
        <f>ROUND(I447*H447,2)</f>
        <v>0</v>
      </c>
      <c r="BL447" s="18" t="s">
        <v>263</v>
      </c>
      <c r="BM447" s="217" t="s">
        <v>954</v>
      </c>
    </row>
    <row r="448" spans="1:65" s="2" customFormat="1" ht="16.5" customHeight="1">
      <c r="A448" s="35"/>
      <c r="B448" s="36"/>
      <c r="C448" s="205" t="s">
        <v>955</v>
      </c>
      <c r="D448" s="205" t="s">
        <v>180</v>
      </c>
      <c r="E448" s="206" t="s">
        <v>956</v>
      </c>
      <c r="F448" s="207" t="s">
        <v>957</v>
      </c>
      <c r="G448" s="208" t="s">
        <v>210</v>
      </c>
      <c r="H448" s="209">
        <v>18.149999999999999</v>
      </c>
      <c r="I448" s="210"/>
      <c r="J448" s="211">
        <f>ROUND(I448*H448,2)</f>
        <v>0</v>
      </c>
      <c r="K448" s="212"/>
      <c r="L448" s="40"/>
      <c r="M448" s="213" t="s">
        <v>1</v>
      </c>
      <c r="N448" s="214" t="s">
        <v>46</v>
      </c>
      <c r="O448" s="72"/>
      <c r="P448" s="215">
        <f>O448*H448</f>
        <v>0</v>
      </c>
      <c r="Q448" s="215">
        <v>2.9999999999999997E-4</v>
      </c>
      <c r="R448" s="215">
        <f>Q448*H448</f>
        <v>5.4449999999999993E-3</v>
      </c>
      <c r="S448" s="215">
        <v>0</v>
      </c>
      <c r="T448" s="216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17" t="s">
        <v>263</v>
      </c>
      <c r="AT448" s="217" t="s">
        <v>180</v>
      </c>
      <c r="AU448" s="217" t="s">
        <v>185</v>
      </c>
      <c r="AY448" s="18" t="s">
        <v>177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8" t="s">
        <v>185</v>
      </c>
      <c r="BK448" s="218">
        <f>ROUND(I448*H448,2)</f>
        <v>0</v>
      </c>
      <c r="BL448" s="18" t="s">
        <v>263</v>
      </c>
      <c r="BM448" s="217" t="s">
        <v>958</v>
      </c>
    </row>
    <row r="449" spans="1:65" s="2" customFormat="1" ht="16.5" customHeight="1">
      <c r="A449" s="35"/>
      <c r="B449" s="36"/>
      <c r="C449" s="205" t="s">
        <v>959</v>
      </c>
      <c r="D449" s="205" t="s">
        <v>180</v>
      </c>
      <c r="E449" s="206" t="s">
        <v>960</v>
      </c>
      <c r="F449" s="207" t="s">
        <v>961</v>
      </c>
      <c r="G449" s="208" t="s">
        <v>203</v>
      </c>
      <c r="H449" s="209">
        <v>14</v>
      </c>
      <c r="I449" s="210"/>
      <c r="J449" s="211">
        <f>ROUND(I449*H449,2)</f>
        <v>0</v>
      </c>
      <c r="K449" s="212"/>
      <c r="L449" s="40"/>
      <c r="M449" s="213" t="s">
        <v>1</v>
      </c>
      <c r="N449" s="214" t="s">
        <v>46</v>
      </c>
      <c r="O449" s="72"/>
      <c r="P449" s="215">
        <f>O449*H449</f>
        <v>0</v>
      </c>
      <c r="Q449" s="215">
        <v>3.0000000000000001E-5</v>
      </c>
      <c r="R449" s="215">
        <f>Q449*H449</f>
        <v>4.2000000000000002E-4</v>
      </c>
      <c r="S449" s="215">
        <v>0</v>
      </c>
      <c r="T449" s="21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7" t="s">
        <v>263</v>
      </c>
      <c r="AT449" s="217" t="s">
        <v>180</v>
      </c>
      <c r="AU449" s="217" t="s">
        <v>185</v>
      </c>
      <c r="AY449" s="18" t="s">
        <v>177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185</v>
      </c>
      <c r="BK449" s="218">
        <f>ROUND(I449*H449,2)</f>
        <v>0</v>
      </c>
      <c r="BL449" s="18" t="s">
        <v>263</v>
      </c>
      <c r="BM449" s="217" t="s">
        <v>962</v>
      </c>
    </row>
    <row r="450" spans="1:65" s="2" customFormat="1" ht="21.75" customHeight="1">
      <c r="A450" s="35"/>
      <c r="B450" s="36"/>
      <c r="C450" s="205" t="s">
        <v>963</v>
      </c>
      <c r="D450" s="205" t="s">
        <v>180</v>
      </c>
      <c r="E450" s="206" t="s">
        <v>964</v>
      </c>
      <c r="F450" s="207" t="s">
        <v>965</v>
      </c>
      <c r="G450" s="208" t="s">
        <v>426</v>
      </c>
      <c r="H450" s="274"/>
      <c r="I450" s="210"/>
      <c r="J450" s="211">
        <f>ROUND(I450*H450,2)</f>
        <v>0</v>
      </c>
      <c r="K450" s="212"/>
      <c r="L450" s="40"/>
      <c r="M450" s="213" t="s">
        <v>1</v>
      </c>
      <c r="N450" s="214" t="s">
        <v>46</v>
      </c>
      <c r="O450" s="72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263</v>
      </c>
      <c r="AT450" s="217" t="s">
        <v>180</v>
      </c>
      <c r="AU450" s="217" t="s">
        <v>185</v>
      </c>
      <c r="AY450" s="18" t="s">
        <v>177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185</v>
      </c>
      <c r="BK450" s="218">
        <f>ROUND(I450*H450,2)</f>
        <v>0</v>
      </c>
      <c r="BL450" s="18" t="s">
        <v>263</v>
      </c>
      <c r="BM450" s="217" t="s">
        <v>966</v>
      </c>
    </row>
    <row r="451" spans="1:65" s="12" customFormat="1" ht="22.8" customHeight="1">
      <c r="B451" s="189"/>
      <c r="C451" s="190"/>
      <c r="D451" s="191" t="s">
        <v>79</v>
      </c>
      <c r="E451" s="203" t="s">
        <v>967</v>
      </c>
      <c r="F451" s="203" t="s">
        <v>968</v>
      </c>
      <c r="G451" s="190"/>
      <c r="H451" s="190"/>
      <c r="I451" s="193"/>
      <c r="J451" s="204">
        <f>BK451</f>
        <v>0</v>
      </c>
      <c r="K451" s="190"/>
      <c r="L451" s="195"/>
      <c r="M451" s="196"/>
      <c r="N451" s="197"/>
      <c r="O451" s="197"/>
      <c r="P451" s="198">
        <f>SUM(P452:P453)</f>
        <v>0</v>
      </c>
      <c r="Q451" s="197"/>
      <c r="R451" s="198">
        <f>SUM(R452:R453)</f>
        <v>2.8999999999999998E-3</v>
      </c>
      <c r="S451" s="197"/>
      <c r="T451" s="199">
        <f>SUM(T452:T453)</f>
        <v>0</v>
      </c>
      <c r="AR451" s="200" t="s">
        <v>185</v>
      </c>
      <c r="AT451" s="201" t="s">
        <v>79</v>
      </c>
      <c r="AU451" s="201" t="s">
        <v>88</v>
      </c>
      <c r="AY451" s="200" t="s">
        <v>177</v>
      </c>
      <c r="BK451" s="202">
        <f>SUM(BK452:BK453)</f>
        <v>0</v>
      </c>
    </row>
    <row r="452" spans="1:65" s="2" customFormat="1" ht="21.75" customHeight="1">
      <c r="A452" s="35"/>
      <c r="B452" s="36"/>
      <c r="C452" s="205" t="s">
        <v>969</v>
      </c>
      <c r="D452" s="205" t="s">
        <v>180</v>
      </c>
      <c r="E452" s="206" t="s">
        <v>970</v>
      </c>
      <c r="F452" s="207" t="s">
        <v>971</v>
      </c>
      <c r="G452" s="208" t="s">
        <v>210</v>
      </c>
      <c r="H452" s="209">
        <v>5.4</v>
      </c>
      <c r="I452" s="210"/>
      <c r="J452" s="211">
        <f>ROUND(I452*H452,2)</f>
        <v>0</v>
      </c>
      <c r="K452" s="212"/>
      <c r="L452" s="40"/>
      <c r="M452" s="213" t="s">
        <v>1</v>
      </c>
      <c r="N452" s="214" t="s">
        <v>46</v>
      </c>
      <c r="O452" s="72"/>
      <c r="P452" s="215">
        <f>O452*H452</f>
        <v>0</v>
      </c>
      <c r="Q452" s="215">
        <v>2.0000000000000001E-4</v>
      </c>
      <c r="R452" s="215">
        <f>Q452*H452</f>
        <v>1.0800000000000002E-3</v>
      </c>
      <c r="S452" s="215">
        <v>0</v>
      </c>
      <c r="T452" s="21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7" t="s">
        <v>263</v>
      </c>
      <c r="AT452" s="217" t="s">
        <v>180</v>
      </c>
      <c r="AU452" s="217" t="s">
        <v>185</v>
      </c>
      <c r="AY452" s="18" t="s">
        <v>177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185</v>
      </c>
      <c r="BK452" s="218">
        <f>ROUND(I452*H452,2)</f>
        <v>0</v>
      </c>
      <c r="BL452" s="18" t="s">
        <v>263</v>
      </c>
      <c r="BM452" s="217" t="s">
        <v>972</v>
      </c>
    </row>
    <row r="453" spans="1:65" s="2" customFormat="1" ht="21.75" customHeight="1">
      <c r="A453" s="35"/>
      <c r="B453" s="36"/>
      <c r="C453" s="205" t="s">
        <v>973</v>
      </c>
      <c r="D453" s="205" t="s">
        <v>180</v>
      </c>
      <c r="E453" s="206" t="s">
        <v>974</v>
      </c>
      <c r="F453" s="207" t="s">
        <v>975</v>
      </c>
      <c r="G453" s="208" t="s">
        <v>976</v>
      </c>
      <c r="H453" s="209">
        <v>14</v>
      </c>
      <c r="I453" s="210"/>
      <c r="J453" s="211">
        <f>ROUND(I453*H453,2)</f>
        <v>0</v>
      </c>
      <c r="K453" s="212"/>
      <c r="L453" s="40"/>
      <c r="M453" s="213" t="s">
        <v>1</v>
      </c>
      <c r="N453" s="214" t="s">
        <v>46</v>
      </c>
      <c r="O453" s="72"/>
      <c r="P453" s="215">
        <f>O453*H453</f>
        <v>0</v>
      </c>
      <c r="Q453" s="215">
        <v>1.2999999999999999E-4</v>
      </c>
      <c r="R453" s="215">
        <f>Q453*H453</f>
        <v>1.8199999999999998E-3</v>
      </c>
      <c r="S453" s="215">
        <v>0</v>
      </c>
      <c r="T453" s="216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17" t="s">
        <v>263</v>
      </c>
      <c r="AT453" s="217" t="s">
        <v>180</v>
      </c>
      <c r="AU453" s="217" t="s">
        <v>185</v>
      </c>
      <c r="AY453" s="18" t="s">
        <v>177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185</v>
      </c>
      <c r="BK453" s="218">
        <f>ROUND(I453*H453,2)</f>
        <v>0</v>
      </c>
      <c r="BL453" s="18" t="s">
        <v>263</v>
      </c>
      <c r="BM453" s="217" t="s">
        <v>977</v>
      </c>
    </row>
    <row r="454" spans="1:65" s="12" customFormat="1" ht="22.8" customHeight="1">
      <c r="B454" s="189"/>
      <c r="C454" s="190"/>
      <c r="D454" s="191" t="s">
        <v>79</v>
      </c>
      <c r="E454" s="203" t="s">
        <v>978</v>
      </c>
      <c r="F454" s="203" t="s">
        <v>979</v>
      </c>
      <c r="G454" s="190"/>
      <c r="H454" s="190"/>
      <c r="I454" s="193"/>
      <c r="J454" s="204">
        <f>BK454</f>
        <v>0</v>
      </c>
      <c r="K454" s="190"/>
      <c r="L454" s="195"/>
      <c r="M454" s="196"/>
      <c r="N454" s="197"/>
      <c r="O454" s="197"/>
      <c r="P454" s="198">
        <f>SUM(P455:P467)</f>
        <v>0</v>
      </c>
      <c r="Q454" s="197"/>
      <c r="R454" s="198">
        <f>SUM(R455:R467)</f>
        <v>0.19455871999999999</v>
      </c>
      <c r="S454" s="197"/>
      <c r="T454" s="199">
        <f>SUM(T455:T467)</f>
        <v>4.1491639999999996E-2</v>
      </c>
      <c r="AR454" s="200" t="s">
        <v>185</v>
      </c>
      <c r="AT454" s="201" t="s">
        <v>79</v>
      </c>
      <c r="AU454" s="201" t="s">
        <v>88</v>
      </c>
      <c r="AY454" s="200" t="s">
        <v>177</v>
      </c>
      <c r="BK454" s="202">
        <f>SUM(BK455:BK467)</f>
        <v>0</v>
      </c>
    </row>
    <row r="455" spans="1:65" s="2" customFormat="1" ht="16.5" customHeight="1">
      <c r="A455" s="35"/>
      <c r="B455" s="36"/>
      <c r="C455" s="205" t="s">
        <v>980</v>
      </c>
      <c r="D455" s="205" t="s">
        <v>180</v>
      </c>
      <c r="E455" s="206" t="s">
        <v>981</v>
      </c>
      <c r="F455" s="207" t="s">
        <v>982</v>
      </c>
      <c r="G455" s="208" t="s">
        <v>210</v>
      </c>
      <c r="H455" s="209">
        <v>133.84399999999999</v>
      </c>
      <c r="I455" s="210"/>
      <c r="J455" s="211">
        <f>ROUND(I455*H455,2)</f>
        <v>0</v>
      </c>
      <c r="K455" s="212"/>
      <c r="L455" s="40"/>
      <c r="M455" s="213" t="s">
        <v>1</v>
      </c>
      <c r="N455" s="214" t="s">
        <v>46</v>
      </c>
      <c r="O455" s="72"/>
      <c r="P455" s="215">
        <f>O455*H455</f>
        <v>0</v>
      </c>
      <c r="Q455" s="215">
        <v>1E-3</v>
      </c>
      <c r="R455" s="215">
        <f>Q455*H455</f>
        <v>0.13384399999999999</v>
      </c>
      <c r="S455" s="215">
        <v>3.1E-4</v>
      </c>
      <c r="T455" s="216">
        <f>S455*H455</f>
        <v>4.1491639999999996E-2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17" t="s">
        <v>263</v>
      </c>
      <c r="AT455" s="217" t="s">
        <v>180</v>
      </c>
      <c r="AU455" s="217" t="s">
        <v>185</v>
      </c>
      <c r="AY455" s="18" t="s">
        <v>177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8" t="s">
        <v>185</v>
      </c>
      <c r="BK455" s="218">
        <f>ROUND(I455*H455,2)</f>
        <v>0</v>
      </c>
      <c r="BL455" s="18" t="s">
        <v>263</v>
      </c>
      <c r="BM455" s="217" t="s">
        <v>983</v>
      </c>
    </row>
    <row r="456" spans="1:65" s="14" customFormat="1" ht="10.199999999999999">
      <c r="B456" s="230"/>
      <c r="C456" s="231"/>
      <c r="D456" s="221" t="s">
        <v>187</v>
      </c>
      <c r="E456" s="232" t="s">
        <v>1</v>
      </c>
      <c r="F456" s="233" t="s">
        <v>984</v>
      </c>
      <c r="G456" s="231"/>
      <c r="H456" s="234">
        <v>133.84399999999999</v>
      </c>
      <c r="I456" s="235"/>
      <c r="J456" s="231"/>
      <c r="K456" s="231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187</v>
      </c>
      <c r="AU456" s="240" t="s">
        <v>185</v>
      </c>
      <c r="AV456" s="14" t="s">
        <v>185</v>
      </c>
      <c r="AW456" s="14" t="s">
        <v>36</v>
      </c>
      <c r="AX456" s="14" t="s">
        <v>88</v>
      </c>
      <c r="AY456" s="240" t="s">
        <v>177</v>
      </c>
    </row>
    <row r="457" spans="1:65" s="2" customFormat="1" ht="21.75" customHeight="1">
      <c r="A457" s="35"/>
      <c r="B457" s="36"/>
      <c r="C457" s="205" t="s">
        <v>985</v>
      </c>
      <c r="D457" s="205" t="s">
        <v>180</v>
      </c>
      <c r="E457" s="206" t="s">
        <v>986</v>
      </c>
      <c r="F457" s="207" t="s">
        <v>987</v>
      </c>
      <c r="G457" s="208" t="s">
        <v>210</v>
      </c>
      <c r="H457" s="209">
        <v>133.84399999999999</v>
      </c>
      <c r="I457" s="210"/>
      <c r="J457" s="211">
        <f>ROUND(I457*H457,2)</f>
        <v>0</v>
      </c>
      <c r="K457" s="212"/>
      <c r="L457" s="40"/>
      <c r="M457" s="213" t="s">
        <v>1</v>
      </c>
      <c r="N457" s="214" t="s">
        <v>46</v>
      </c>
      <c r="O457" s="72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7" t="s">
        <v>263</v>
      </c>
      <c r="AT457" s="217" t="s">
        <v>180</v>
      </c>
      <c r="AU457" s="217" t="s">
        <v>185</v>
      </c>
      <c r="AY457" s="18" t="s">
        <v>177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185</v>
      </c>
      <c r="BK457" s="218">
        <f>ROUND(I457*H457,2)</f>
        <v>0</v>
      </c>
      <c r="BL457" s="18" t="s">
        <v>263</v>
      </c>
      <c r="BM457" s="217" t="s">
        <v>988</v>
      </c>
    </row>
    <row r="458" spans="1:65" s="2" customFormat="1" ht="21.75" customHeight="1">
      <c r="A458" s="35"/>
      <c r="B458" s="36"/>
      <c r="C458" s="205" t="s">
        <v>989</v>
      </c>
      <c r="D458" s="205" t="s">
        <v>180</v>
      </c>
      <c r="E458" s="206" t="s">
        <v>990</v>
      </c>
      <c r="F458" s="207" t="s">
        <v>991</v>
      </c>
      <c r="G458" s="208" t="s">
        <v>210</v>
      </c>
      <c r="H458" s="209">
        <v>48.143999999999998</v>
      </c>
      <c r="I458" s="210"/>
      <c r="J458" s="211">
        <f>ROUND(I458*H458,2)</f>
        <v>0</v>
      </c>
      <c r="K458" s="212"/>
      <c r="L458" s="40"/>
      <c r="M458" s="213" t="s">
        <v>1</v>
      </c>
      <c r="N458" s="214" t="s">
        <v>46</v>
      </c>
      <c r="O458" s="72"/>
      <c r="P458" s="215">
        <f>O458*H458</f>
        <v>0</v>
      </c>
      <c r="Q458" s="215">
        <v>1.9000000000000001E-4</v>
      </c>
      <c r="R458" s="215">
        <f>Q458*H458</f>
        <v>9.1473600000000002E-3</v>
      </c>
      <c r="S458" s="215">
        <v>0</v>
      </c>
      <c r="T458" s="216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17" t="s">
        <v>263</v>
      </c>
      <c r="AT458" s="217" t="s">
        <v>180</v>
      </c>
      <c r="AU458" s="217" t="s">
        <v>185</v>
      </c>
      <c r="AY458" s="18" t="s">
        <v>177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8" t="s">
        <v>185</v>
      </c>
      <c r="BK458" s="218">
        <f>ROUND(I458*H458,2)</f>
        <v>0</v>
      </c>
      <c r="BL458" s="18" t="s">
        <v>263</v>
      </c>
      <c r="BM458" s="217" t="s">
        <v>992</v>
      </c>
    </row>
    <row r="459" spans="1:65" s="14" customFormat="1" ht="10.199999999999999">
      <c r="B459" s="230"/>
      <c r="C459" s="231"/>
      <c r="D459" s="221" t="s">
        <v>187</v>
      </c>
      <c r="E459" s="232" t="s">
        <v>1</v>
      </c>
      <c r="F459" s="233" t="s">
        <v>297</v>
      </c>
      <c r="G459" s="231"/>
      <c r="H459" s="234">
        <v>48.143999999999998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187</v>
      </c>
      <c r="AU459" s="240" t="s">
        <v>185</v>
      </c>
      <c r="AV459" s="14" t="s">
        <v>185</v>
      </c>
      <c r="AW459" s="14" t="s">
        <v>36</v>
      </c>
      <c r="AX459" s="14" t="s">
        <v>88</v>
      </c>
      <c r="AY459" s="240" t="s">
        <v>177</v>
      </c>
    </row>
    <row r="460" spans="1:65" s="2" customFormat="1" ht="33" customHeight="1">
      <c r="A460" s="35"/>
      <c r="B460" s="36"/>
      <c r="C460" s="205" t="s">
        <v>993</v>
      </c>
      <c r="D460" s="205" t="s">
        <v>180</v>
      </c>
      <c r="E460" s="206" t="s">
        <v>994</v>
      </c>
      <c r="F460" s="207" t="s">
        <v>995</v>
      </c>
      <c r="G460" s="208" t="s">
        <v>210</v>
      </c>
      <c r="H460" s="209">
        <v>198.33600000000001</v>
      </c>
      <c r="I460" s="210"/>
      <c r="J460" s="211">
        <f>ROUND(I460*H460,2)</f>
        <v>0</v>
      </c>
      <c r="K460" s="212"/>
      <c r="L460" s="40"/>
      <c r="M460" s="213" t="s">
        <v>1</v>
      </c>
      <c r="N460" s="214" t="s">
        <v>46</v>
      </c>
      <c r="O460" s="72"/>
      <c r="P460" s="215">
        <f>O460*H460</f>
        <v>0</v>
      </c>
      <c r="Q460" s="215">
        <v>2.5999999999999998E-4</v>
      </c>
      <c r="R460" s="215">
        <f>Q460*H460</f>
        <v>5.156736E-2</v>
      </c>
      <c r="S460" s="215">
        <v>0</v>
      </c>
      <c r="T460" s="216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17" t="s">
        <v>263</v>
      </c>
      <c r="AT460" s="217" t="s">
        <v>180</v>
      </c>
      <c r="AU460" s="217" t="s">
        <v>185</v>
      </c>
      <c r="AY460" s="18" t="s">
        <v>177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8" t="s">
        <v>185</v>
      </c>
      <c r="BK460" s="218">
        <f>ROUND(I460*H460,2)</f>
        <v>0</v>
      </c>
      <c r="BL460" s="18" t="s">
        <v>263</v>
      </c>
      <c r="BM460" s="217" t="s">
        <v>996</v>
      </c>
    </row>
    <row r="461" spans="1:65" s="13" customFormat="1" ht="10.199999999999999">
      <c r="B461" s="219"/>
      <c r="C461" s="220"/>
      <c r="D461" s="221" t="s">
        <v>187</v>
      </c>
      <c r="E461" s="222" t="s">
        <v>1</v>
      </c>
      <c r="F461" s="223" t="s">
        <v>997</v>
      </c>
      <c r="G461" s="220"/>
      <c r="H461" s="222" t="s">
        <v>1</v>
      </c>
      <c r="I461" s="224"/>
      <c r="J461" s="220"/>
      <c r="K461" s="220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187</v>
      </c>
      <c r="AU461" s="229" t="s">
        <v>185</v>
      </c>
      <c r="AV461" s="13" t="s">
        <v>88</v>
      </c>
      <c r="AW461" s="13" t="s">
        <v>36</v>
      </c>
      <c r="AX461" s="13" t="s">
        <v>80</v>
      </c>
      <c r="AY461" s="229" t="s">
        <v>177</v>
      </c>
    </row>
    <row r="462" spans="1:65" s="14" customFormat="1" ht="10.199999999999999">
      <c r="B462" s="230"/>
      <c r="C462" s="231"/>
      <c r="D462" s="221" t="s">
        <v>187</v>
      </c>
      <c r="E462" s="232" t="s">
        <v>1</v>
      </c>
      <c r="F462" s="233" t="s">
        <v>998</v>
      </c>
      <c r="G462" s="231"/>
      <c r="H462" s="234">
        <v>40.799999999999997</v>
      </c>
      <c r="I462" s="235"/>
      <c r="J462" s="231"/>
      <c r="K462" s="231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187</v>
      </c>
      <c r="AU462" s="240" t="s">
        <v>185</v>
      </c>
      <c r="AV462" s="14" t="s">
        <v>185</v>
      </c>
      <c r="AW462" s="14" t="s">
        <v>36</v>
      </c>
      <c r="AX462" s="14" t="s">
        <v>80</v>
      </c>
      <c r="AY462" s="240" t="s">
        <v>177</v>
      </c>
    </row>
    <row r="463" spans="1:65" s="13" customFormat="1" ht="10.199999999999999">
      <c r="B463" s="219"/>
      <c r="C463" s="220"/>
      <c r="D463" s="221" t="s">
        <v>187</v>
      </c>
      <c r="E463" s="222" t="s">
        <v>1</v>
      </c>
      <c r="F463" s="223" t="s">
        <v>999</v>
      </c>
      <c r="G463" s="220"/>
      <c r="H463" s="222" t="s">
        <v>1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187</v>
      </c>
      <c r="AU463" s="229" t="s">
        <v>185</v>
      </c>
      <c r="AV463" s="13" t="s">
        <v>88</v>
      </c>
      <c r="AW463" s="13" t="s">
        <v>36</v>
      </c>
      <c r="AX463" s="13" t="s">
        <v>80</v>
      </c>
      <c r="AY463" s="229" t="s">
        <v>177</v>
      </c>
    </row>
    <row r="464" spans="1:65" s="14" customFormat="1" ht="10.199999999999999">
      <c r="B464" s="230"/>
      <c r="C464" s="231"/>
      <c r="D464" s="221" t="s">
        <v>187</v>
      </c>
      <c r="E464" s="232" t="s">
        <v>1</v>
      </c>
      <c r="F464" s="233" t="s">
        <v>1000</v>
      </c>
      <c r="G464" s="231"/>
      <c r="H464" s="234">
        <v>81.536000000000001</v>
      </c>
      <c r="I464" s="235"/>
      <c r="J464" s="231"/>
      <c r="K464" s="231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187</v>
      </c>
      <c r="AU464" s="240" t="s">
        <v>185</v>
      </c>
      <c r="AV464" s="14" t="s">
        <v>185</v>
      </c>
      <c r="AW464" s="14" t="s">
        <v>36</v>
      </c>
      <c r="AX464" s="14" t="s">
        <v>80</v>
      </c>
      <c r="AY464" s="240" t="s">
        <v>177</v>
      </c>
    </row>
    <row r="465" spans="1:65" s="13" customFormat="1" ht="10.199999999999999">
      <c r="B465" s="219"/>
      <c r="C465" s="220"/>
      <c r="D465" s="221" t="s">
        <v>187</v>
      </c>
      <c r="E465" s="222" t="s">
        <v>1</v>
      </c>
      <c r="F465" s="223" t="s">
        <v>1001</v>
      </c>
      <c r="G465" s="220"/>
      <c r="H465" s="222" t="s">
        <v>1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187</v>
      </c>
      <c r="AU465" s="229" t="s">
        <v>185</v>
      </c>
      <c r="AV465" s="13" t="s">
        <v>88</v>
      </c>
      <c r="AW465" s="13" t="s">
        <v>36</v>
      </c>
      <c r="AX465" s="13" t="s">
        <v>80</v>
      </c>
      <c r="AY465" s="229" t="s">
        <v>177</v>
      </c>
    </row>
    <row r="466" spans="1:65" s="14" customFormat="1" ht="10.199999999999999">
      <c r="B466" s="230"/>
      <c r="C466" s="231"/>
      <c r="D466" s="221" t="s">
        <v>187</v>
      </c>
      <c r="E466" s="232" t="s">
        <v>1</v>
      </c>
      <c r="F466" s="233" t="s">
        <v>1002</v>
      </c>
      <c r="G466" s="231"/>
      <c r="H466" s="234">
        <v>76</v>
      </c>
      <c r="I466" s="235"/>
      <c r="J466" s="231"/>
      <c r="K466" s="231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187</v>
      </c>
      <c r="AU466" s="240" t="s">
        <v>185</v>
      </c>
      <c r="AV466" s="14" t="s">
        <v>185</v>
      </c>
      <c r="AW466" s="14" t="s">
        <v>36</v>
      </c>
      <c r="AX466" s="14" t="s">
        <v>80</v>
      </c>
      <c r="AY466" s="240" t="s">
        <v>177</v>
      </c>
    </row>
    <row r="467" spans="1:65" s="15" customFormat="1" ht="10.199999999999999">
      <c r="B467" s="241"/>
      <c r="C467" s="242"/>
      <c r="D467" s="221" t="s">
        <v>187</v>
      </c>
      <c r="E467" s="243" t="s">
        <v>1</v>
      </c>
      <c r="F467" s="244" t="s">
        <v>217</v>
      </c>
      <c r="G467" s="242"/>
      <c r="H467" s="245">
        <v>198.33600000000001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AT467" s="251" t="s">
        <v>187</v>
      </c>
      <c r="AU467" s="251" t="s">
        <v>185</v>
      </c>
      <c r="AV467" s="15" t="s">
        <v>184</v>
      </c>
      <c r="AW467" s="15" t="s">
        <v>36</v>
      </c>
      <c r="AX467" s="15" t="s">
        <v>88</v>
      </c>
      <c r="AY467" s="251" t="s">
        <v>177</v>
      </c>
    </row>
    <row r="468" spans="1:65" s="12" customFormat="1" ht="25.95" customHeight="1">
      <c r="B468" s="189"/>
      <c r="C468" s="190"/>
      <c r="D468" s="191" t="s">
        <v>79</v>
      </c>
      <c r="E468" s="192" t="s">
        <v>1003</v>
      </c>
      <c r="F468" s="192" t="s">
        <v>1004</v>
      </c>
      <c r="G468" s="190"/>
      <c r="H468" s="190"/>
      <c r="I468" s="193"/>
      <c r="J468" s="194">
        <f>BK468</f>
        <v>0</v>
      </c>
      <c r="K468" s="190"/>
      <c r="L468" s="195"/>
      <c r="M468" s="196"/>
      <c r="N468" s="197"/>
      <c r="O468" s="197"/>
      <c r="P468" s="198">
        <f>P469+P471+P473</f>
        <v>0</v>
      </c>
      <c r="Q468" s="197"/>
      <c r="R468" s="198">
        <f>R469+R471+R473</f>
        <v>0</v>
      </c>
      <c r="S468" s="197"/>
      <c r="T468" s="199">
        <f>T469+T471+T473</f>
        <v>0</v>
      </c>
      <c r="AR468" s="200" t="s">
        <v>200</v>
      </c>
      <c r="AT468" s="201" t="s">
        <v>79</v>
      </c>
      <c r="AU468" s="201" t="s">
        <v>80</v>
      </c>
      <c r="AY468" s="200" t="s">
        <v>177</v>
      </c>
      <c r="BK468" s="202">
        <f>BK469+BK471+BK473</f>
        <v>0</v>
      </c>
    </row>
    <row r="469" spans="1:65" s="12" customFormat="1" ht="22.8" customHeight="1">
      <c r="B469" s="189"/>
      <c r="C469" s="190"/>
      <c r="D469" s="191" t="s">
        <v>79</v>
      </c>
      <c r="E469" s="203" t="s">
        <v>1005</v>
      </c>
      <c r="F469" s="203" t="s">
        <v>1006</v>
      </c>
      <c r="G469" s="190"/>
      <c r="H469" s="190"/>
      <c r="I469" s="193"/>
      <c r="J469" s="204">
        <f>BK469</f>
        <v>0</v>
      </c>
      <c r="K469" s="190"/>
      <c r="L469" s="195"/>
      <c r="M469" s="196"/>
      <c r="N469" s="197"/>
      <c r="O469" s="197"/>
      <c r="P469" s="198">
        <f>P470</f>
        <v>0</v>
      </c>
      <c r="Q469" s="197"/>
      <c r="R469" s="198">
        <f>R470</f>
        <v>0</v>
      </c>
      <c r="S469" s="197"/>
      <c r="T469" s="199">
        <f>T470</f>
        <v>0</v>
      </c>
      <c r="AR469" s="200" t="s">
        <v>200</v>
      </c>
      <c r="AT469" s="201" t="s">
        <v>79</v>
      </c>
      <c r="AU469" s="201" t="s">
        <v>88</v>
      </c>
      <c r="AY469" s="200" t="s">
        <v>177</v>
      </c>
      <c r="BK469" s="202">
        <f>BK470</f>
        <v>0</v>
      </c>
    </row>
    <row r="470" spans="1:65" s="2" customFormat="1" ht="16.5" customHeight="1">
      <c r="A470" s="35"/>
      <c r="B470" s="36"/>
      <c r="C470" s="205" t="s">
        <v>1007</v>
      </c>
      <c r="D470" s="205" t="s">
        <v>180</v>
      </c>
      <c r="E470" s="206" t="s">
        <v>1008</v>
      </c>
      <c r="F470" s="207" t="s">
        <v>1006</v>
      </c>
      <c r="G470" s="208" t="s">
        <v>426</v>
      </c>
      <c r="H470" s="274"/>
      <c r="I470" s="210"/>
      <c r="J470" s="211">
        <f>ROUND(I470*H470,2)</f>
        <v>0</v>
      </c>
      <c r="K470" s="212"/>
      <c r="L470" s="40"/>
      <c r="M470" s="213" t="s">
        <v>1</v>
      </c>
      <c r="N470" s="214" t="s">
        <v>46</v>
      </c>
      <c r="O470" s="72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17" t="s">
        <v>1009</v>
      </c>
      <c r="AT470" s="217" t="s">
        <v>180</v>
      </c>
      <c r="AU470" s="217" t="s">
        <v>185</v>
      </c>
      <c r="AY470" s="18" t="s">
        <v>177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8" t="s">
        <v>185</v>
      </c>
      <c r="BK470" s="218">
        <f>ROUND(I470*H470,2)</f>
        <v>0</v>
      </c>
      <c r="BL470" s="18" t="s">
        <v>1009</v>
      </c>
      <c r="BM470" s="217" t="s">
        <v>1010</v>
      </c>
    </row>
    <row r="471" spans="1:65" s="12" customFormat="1" ht="22.8" customHeight="1">
      <c r="B471" s="189"/>
      <c r="C471" s="190"/>
      <c r="D471" s="191" t="s">
        <v>79</v>
      </c>
      <c r="E471" s="203" t="s">
        <v>1011</v>
      </c>
      <c r="F471" s="203" t="s">
        <v>1012</v>
      </c>
      <c r="G471" s="190"/>
      <c r="H471" s="190"/>
      <c r="I471" s="193"/>
      <c r="J471" s="204">
        <f>BK471</f>
        <v>0</v>
      </c>
      <c r="K471" s="190"/>
      <c r="L471" s="195"/>
      <c r="M471" s="196"/>
      <c r="N471" s="197"/>
      <c r="O471" s="197"/>
      <c r="P471" s="198">
        <f>P472</f>
        <v>0</v>
      </c>
      <c r="Q471" s="197"/>
      <c r="R471" s="198">
        <f>R472</f>
        <v>0</v>
      </c>
      <c r="S471" s="197"/>
      <c r="T471" s="199">
        <f>T472</f>
        <v>0</v>
      </c>
      <c r="AR471" s="200" t="s">
        <v>200</v>
      </c>
      <c r="AT471" s="201" t="s">
        <v>79</v>
      </c>
      <c r="AU471" s="201" t="s">
        <v>88</v>
      </c>
      <c r="AY471" s="200" t="s">
        <v>177</v>
      </c>
      <c r="BK471" s="202">
        <f>BK472</f>
        <v>0</v>
      </c>
    </row>
    <row r="472" spans="1:65" s="2" customFormat="1" ht="16.5" customHeight="1">
      <c r="A472" s="35"/>
      <c r="B472" s="36"/>
      <c r="C472" s="205" t="s">
        <v>1013</v>
      </c>
      <c r="D472" s="205" t="s">
        <v>180</v>
      </c>
      <c r="E472" s="206" t="s">
        <v>1014</v>
      </c>
      <c r="F472" s="207" t="s">
        <v>1015</v>
      </c>
      <c r="G472" s="208" t="s">
        <v>426</v>
      </c>
      <c r="H472" s="274"/>
      <c r="I472" s="210"/>
      <c r="J472" s="211">
        <f>ROUND(I472*H472,2)</f>
        <v>0</v>
      </c>
      <c r="K472" s="212"/>
      <c r="L472" s="40"/>
      <c r="M472" s="213" t="s">
        <v>1</v>
      </c>
      <c r="N472" s="214" t="s">
        <v>46</v>
      </c>
      <c r="O472" s="72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7" t="s">
        <v>1009</v>
      </c>
      <c r="AT472" s="217" t="s">
        <v>180</v>
      </c>
      <c r="AU472" s="217" t="s">
        <v>185</v>
      </c>
      <c r="AY472" s="18" t="s">
        <v>177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8" t="s">
        <v>185</v>
      </c>
      <c r="BK472" s="218">
        <f>ROUND(I472*H472,2)</f>
        <v>0</v>
      </c>
      <c r="BL472" s="18" t="s">
        <v>1009</v>
      </c>
      <c r="BM472" s="217" t="s">
        <v>1016</v>
      </c>
    </row>
    <row r="473" spans="1:65" s="12" customFormat="1" ht="22.8" customHeight="1">
      <c r="B473" s="189"/>
      <c r="C473" s="190"/>
      <c r="D473" s="191" t="s">
        <v>79</v>
      </c>
      <c r="E473" s="203" t="s">
        <v>1017</v>
      </c>
      <c r="F473" s="203" t="s">
        <v>1018</v>
      </c>
      <c r="G473" s="190"/>
      <c r="H473" s="190"/>
      <c r="I473" s="193"/>
      <c r="J473" s="204">
        <f>BK473</f>
        <v>0</v>
      </c>
      <c r="K473" s="190"/>
      <c r="L473" s="195"/>
      <c r="M473" s="196"/>
      <c r="N473" s="197"/>
      <c r="O473" s="197"/>
      <c r="P473" s="198">
        <f>P474</f>
        <v>0</v>
      </c>
      <c r="Q473" s="197"/>
      <c r="R473" s="198">
        <f>R474</f>
        <v>0</v>
      </c>
      <c r="S473" s="197"/>
      <c r="T473" s="199">
        <f>T474</f>
        <v>0</v>
      </c>
      <c r="AR473" s="200" t="s">
        <v>200</v>
      </c>
      <c r="AT473" s="201" t="s">
        <v>79</v>
      </c>
      <c r="AU473" s="201" t="s">
        <v>88</v>
      </c>
      <c r="AY473" s="200" t="s">
        <v>177</v>
      </c>
      <c r="BK473" s="202">
        <f>BK474</f>
        <v>0</v>
      </c>
    </row>
    <row r="474" spans="1:65" s="2" customFormat="1" ht="16.5" customHeight="1">
      <c r="A474" s="35"/>
      <c r="B474" s="36"/>
      <c r="C474" s="205" t="s">
        <v>1019</v>
      </c>
      <c r="D474" s="205" t="s">
        <v>180</v>
      </c>
      <c r="E474" s="206" t="s">
        <v>1020</v>
      </c>
      <c r="F474" s="207" t="s">
        <v>1021</v>
      </c>
      <c r="G474" s="208" t="s">
        <v>426</v>
      </c>
      <c r="H474" s="274"/>
      <c r="I474" s="210"/>
      <c r="J474" s="211">
        <f>ROUND(I474*H474,2)</f>
        <v>0</v>
      </c>
      <c r="K474" s="212"/>
      <c r="L474" s="40"/>
      <c r="M474" s="275" t="s">
        <v>1</v>
      </c>
      <c r="N474" s="276" t="s">
        <v>46</v>
      </c>
      <c r="O474" s="277"/>
      <c r="P474" s="278">
        <f>O474*H474</f>
        <v>0</v>
      </c>
      <c r="Q474" s="278">
        <v>0</v>
      </c>
      <c r="R474" s="278">
        <f>Q474*H474</f>
        <v>0</v>
      </c>
      <c r="S474" s="278">
        <v>0</v>
      </c>
      <c r="T474" s="279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17" t="s">
        <v>1009</v>
      </c>
      <c r="AT474" s="217" t="s">
        <v>180</v>
      </c>
      <c r="AU474" s="217" t="s">
        <v>185</v>
      </c>
      <c r="AY474" s="18" t="s">
        <v>177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8" t="s">
        <v>185</v>
      </c>
      <c r="BK474" s="218">
        <f>ROUND(I474*H474,2)</f>
        <v>0</v>
      </c>
      <c r="BL474" s="18" t="s">
        <v>1009</v>
      </c>
      <c r="BM474" s="217" t="s">
        <v>1022</v>
      </c>
    </row>
    <row r="475" spans="1:65" s="2" customFormat="1" ht="6.9" customHeight="1">
      <c r="A475" s="35"/>
      <c r="B475" s="55"/>
      <c r="C475" s="56"/>
      <c r="D475" s="56"/>
      <c r="E475" s="56"/>
      <c r="F475" s="56"/>
      <c r="G475" s="56"/>
      <c r="H475" s="56"/>
      <c r="I475" s="153"/>
      <c r="J475" s="56"/>
      <c r="K475" s="56"/>
      <c r="L475" s="40"/>
      <c r="M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</row>
  </sheetData>
  <sheetProtection algorithmName="SHA-512" hashValue="XASMI9Jly8CNPFOoqIjULPytzqBBPX2pz02BYoHOa4y6fzLMtAhG7UyLl+tFx6LUI076OCBZgbCHzP3CVw04ng==" saltValue="twykMTyPxFnX7xNG84KXuPgLgGh/NF6UdXWmuAMhnRRITavHo7/2l4svpAxDZrGPzqC/tqUfpEQQJQKoBjysCA==" spinCount="100000" sheet="1" objects="1" scenarios="1" formatColumns="0" formatRows="0" autoFilter="0"/>
  <autoFilter ref="C143:K474" xr:uid="{00000000-0009-0000-0000-00000C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475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125</v>
      </c>
    </row>
    <row r="3" spans="1:46" s="1" customFormat="1" ht="6.9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88</v>
      </c>
    </row>
    <row r="4" spans="1:46" s="1" customFormat="1" ht="24.9" hidden="1" customHeight="1">
      <c r="B4" s="21"/>
      <c r="D4" s="113" t="s">
        <v>126</v>
      </c>
      <c r="I4" s="109"/>
      <c r="L4" s="21"/>
      <c r="M4" s="114" t="s">
        <v>10</v>
      </c>
      <c r="AT4" s="18" t="s">
        <v>4</v>
      </c>
    </row>
    <row r="5" spans="1:46" s="1" customFormat="1" ht="6.9" hidden="1" customHeight="1">
      <c r="B5" s="21"/>
      <c r="I5" s="109"/>
      <c r="L5" s="21"/>
    </row>
    <row r="6" spans="1:46" s="1" customFormat="1" ht="12" hidden="1" customHeight="1">
      <c r="B6" s="21"/>
      <c r="D6" s="115" t="s">
        <v>16</v>
      </c>
      <c r="I6" s="109"/>
      <c r="L6" s="21"/>
    </row>
    <row r="7" spans="1:46" s="1" customFormat="1" ht="16.5" hidden="1" customHeight="1">
      <c r="B7" s="21"/>
      <c r="E7" s="321" t="str">
        <f>'Rekapitulace stavby'!K6</f>
        <v>Reko pokojů II.ETAPA 21 pokojů - PD- - -</v>
      </c>
      <c r="F7" s="322"/>
      <c r="G7" s="322"/>
      <c r="H7" s="322"/>
      <c r="I7" s="109"/>
      <c r="L7" s="21"/>
    </row>
    <row r="8" spans="1:46" s="2" customFormat="1" ht="12" hidden="1" customHeight="1">
      <c r="A8" s="35"/>
      <c r="B8" s="40"/>
      <c r="C8" s="35"/>
      <c r="D8" s="115" t="s">
        <v>127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23" t="s">
        <v>1337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15. 4. 2020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7" t="s">
        <v>27</v>
      </c>
      <c r="F15" s="35"/>
      <c r="G15" s="35"/>
      <c r="H15" s="35"/>
      <c r="I15" s="118" t="s">
        <v>28</v>
      </c>
      <c r="J15" s="117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5" t="s">
        <v>30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5" t="s">
        <v>32</v>
      </c>
      <c r="E20" s="35"/>
      <c r="F20" s="35"/>
      <c r="G20" s="35"/>
      <c r="H20" s="35"/>
      <c r="I20" s="118" t="s">
        <v>25</v>
      </c>
      <c r="J20" s="117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7" t="s">
        <v>34</v>
      </c>
      <c r="F21" s="35"/>
      <c r="G21" s="35"/>
      <c r="H21" s="35"/>
      <c r="I21" s="118" t="s">
        <v>28</v>
      </c>
      <c r="J21" s="117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5" t="s">
        <v>37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5" t="s">
        <v>39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116"/>
      <c r="J30" s="127">
        <f>ROUND(J144,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9" t="s">
        <v>41</v>
      </c>
      <c r="J32" s="128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30" t="s">
        <v>44</v>
      </c>
      <c r="E33" s="115" t="s">
        <v>45</v>
      </c>
      <c r="F33" s="131">
        <f>ROUND((SUM(BE144:BE474)),  2)</f>
        <v>0</v>
      </c>
      <c r="G33" s="35"/>
      <c r="H33" s="35"/>
      <c r="I33" s="132">
        <v>0.21</v>
      </c>
      <c r="J33" s="131">
        <f>ROUND(((SUM(BE144:BE474))*I33),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15" t="s">
        <v>46</v>
      </c>
      <c r="F34" s="131">
        <f>ROUND((SUM(BF144:BF474)),  2)</f>
        <v>0</v>
      </c>
      <c r="G34" s="35"/>
      <c r="H34" s="35"/>
      <c r="I34" s="132">
        <v>0.15</v>
      </c>
      <c r="J34" s="131">
        <f>ROUND(((SUM(BF144:BF474))*I34),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47</v>
      </c>
      <c r="F35" s="131">
        <f>ROUND((SUM(BG144:BG474)),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48</v>
      </c>
      <c r="F36" s="131">
        <f>ROUND((SUM(BH144:BH474)),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49</v>
      </c>
      <c r="F37" s="131">
        <f>ROUND((SUM(BI144:BI474)),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33"/>
      <c r="D39" s="134" t="s">
        <v>50</v>
      </c>
      <c r="E39" s="135"/>
      <c r="F39" s="135"/>
      <c r="G39" s="136" t="s">
        <v>51</v>
      </c>
      <c r="H39" s="137" t="s">
        <v>52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>
      <c r="B41" s="21"/>
      <c r="I41" s="109"/>
      <c r="L41" s="21"/>
    </row>
    <row r="42" spans="1:31" s="1" customFormat="1" ht="14.4" hidden="1" customHeight="1">
      <c r="B42" s="21"/>
      <c r="I42" s="109"/>
      <c r="L42" s="21"/>
    </row>
    <row r="43" spans="1:31" s="1" customFormat="1" ht="14.4" hidden="1" customHeight="1">
      <c r="B43" s="21"/>
      <c r="I43" s="109"/>
      <c r="L43" s="21"/>
    </row>
    <row r="44" spans="1:31" s="1" customFormat="1" ht="14.4" hidden="1" customHeight="1">
      <c r="B44" s="21"/>
      <c r="I44" s="109"/>
      <c r="L44" s="21"/>
    </row>
    <row r="45" spans="1:31" s="1" customFormat="1" ht="14.4" hidden="1" customHeight="1">
      <c r="B45" s="21"/>
      <c r="I45" s="109"/>
      <c r="L45" s="21"/>
    </row>
    <row r="46" spans="1:31" s="1" customFormat="1" ht="14.4" hidden="1" customHeight="1">
      <c r="B46" s="21"/>
      <c r="I46" s="109"/>
      <c r="L46" s="21"/>
    </row>
    <row r="47" spans="1:31" s="1" customFormat="1" ht="14.4" hidden="1" customHeight="1">
      <c r="B47" s="21"/>
      <c r="I47" s="109"/>
      <c r="L47" s="21"/>
    </row>
    <row r="48" spans="1:31" s="1" customFormat="1" ht="14.4" hidden="1" customHeight="1">
      <c r="B48" s="21"/>
      <c r="I48" s="109"/>
      <c r="L48" s="21"/>
    </row>
    <row r="49" spans="1:31" s="1" customFormat="1" ht="14.4" hidden="1" customHeight="1">
      <c r="B49" s="21"/>
      <c r="I49" s="109"/>
      <c r="L49" s="21"/>
    </row>
    <row r="50" spans="1:31" s="2" customFormat="1" ht="14.4" hidden="1" customHeight="1">
      <c r="B50" s="52"/>
      <c r="D50" s="141" t="s">
        <v>53</v>
      </c>
      <c r="E50" s="142"/>
      <c r="F50" s="142"/>
      <c r="G50" s="141" t="s">
        <v>54</v>
      </c>
      <c r="H50" s="142"/>
      <c r="I50" s="143"/>
      <c r="J50" s="142"/>
      <c r="K50" s="142"/>
      <c r="L50" s="52"/>
    </row>
    <row r="51" spans="1:31" ht="10.199999999999999" hidden="1">
      <c r="B51" s="21"/>
      <c r="L51" s="21"/>
    </row>
    <row r="52" spans="1:31" ht="10.199999999999999" hidden="1">
      <c r="B52" s="21"/>
      <c r="L52" s="21"/>
    </row>
    <row r="53" spans="1:31" ht="10.199999999999999" hidden="1">
      <c r="B53" s="21"/>
      <c r="L53" s="21"/>
    </row>
    <row r="54" spans="1:31" ht="10.199999999999999" hidden="1">
      <c r="B54" s="21"/>
      <c r="L54" s="21"/>
    </row>
    <row r="55" spans="1:31" ht="10.199999999999999" hidden="1">
      <c r="B55" s="21"/>
      <c r="L55" s="21"/>
    </row>
    <row r="56" spans="1:31" ht="10.199999999999999" hidden="1">
      <c r="B56" s="21"/>
      <c r="L56" s="21"/>
    </row>
    <row r="57" spans="1:31" ht="10.199999999999999" hidden="1">
      <c r="B57" s="21"/>
      <c r="L57" s="21"/>
    </row>
    <row r="58" spans="1:31" ht="10.199999999999999" hidden="1">
      <c r="B58" s="21"/>
      <c r="L58" s="21"/>
    </row>
    <row r="59" spans="1:31" ht="10.199999999999999" hidden="1">
      <c r="B59" s="21"/>
      <c r="L59" s="21"/>
    </row>
    <row r="60" spans="1:31" ht="10.199999999999999" hidden="1">
      <c r="B60" s="21"/>
      <c r="L60" s="21"/>
    </row>
    <row r="61" spans="1:31" s="2" customFormat="1" ht="13.2" hidden="1">
      <c r="A61" s="35"/>
      <c r="B61" s="40"/>
      <c r="C61" s="35"/>
      <c r="D61" s="144" t="s">
        <v>55</v>
      </c>
      <c r="E61" s="145"/>
      <c r="F61" s="146" t="s">
        <v>56</v>
      </c>
      <c r="G61" s="144" t="s">
        <v>55</v>
      </c>
      <c r="H61" s="145"/>
      <c r="I61" s="147"/>
      <c r="J61" s="148" t="s">
        <v>56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hidden="1">
      <c r="B62" s="21"/>
      <c r="L62" s="21"/>
    </row>
    <row r="63" spans="1:31" ht="10.199999999999999" hidden="1">
      <c r="B63" s="21"/>
      <c r="L63" s="21"/>
    </row>
    <row r="64" spans="1:31" ht="10.199999999999999" hidden="1">
      <c r="B64" s="21"/>
      <c r="L64" s="21"/>
    </row>
    <row r="65" spans="1:31" s="2" customFormat="1" ht="13.2" hidden="1">
      <c r="A65" s="35"/>
      <c r="B65" s="40"/>
      <c r="C65" s="35"/>
      <c r="D65" s="141" t="s">
        <v>57</v>
      </c>
      <c r="E65" s="149"/>
      <c r="F65" s="149"/>
      <c r="G65" s="141" t="s">
        <v>58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hidden="1">
      <c r="B66" s="21"/>
      <c r="L66" s="21"/>
    </row>
    <row r="67" spans="1:31" ht="10.199999999999999" hidden="1">
      <c r="B67" s="21"/>
      <c r="L67" s="21"/>
    </row>
    <row r="68" spans="1:31" ht="10.199999999999999" hidden="1">
      <c r="B68" s="21"/>
      <c r="L68" s="21"/>
    </row>
    <row r="69" spans="1:31" ht="10.199999999999999" hidden="1">
      <c r="B69" s="21"/>
      <c r="L69" s="21"/>
    </row>
    <row r="70" spans="1:31" ht="10.199999999999999" hidden="1">
      <c r="B70" s="21"/>
      <c r="L70" s="21"/>
    </row>
    <row r="71" spans="1:31" ht="10.199999999999999" hidden="1">
      <c r="B71" s="21"/>
      <c r="L71" s="21"/>
    </row>
    <row r="72" spans="1:31" ht="10.199999999999999" hidden="1">
      <c r="B72" s="21"/>
      <c r="L72" s="21"/>
    </row>
    <row r="73" spans="1:31" ht="10.199999999999999" hidden="1">
      <c r="B73" s="21"/>
      <c r="L73" s="21"/>
    </row>
    <row r="74" spans="1:31" ht="10.199999999999999" hidden="1">
      <c r="B74" s="21"/>
      <c r="L74" s="21"/>
    </row>
    <row r="75" spans="1:31" ht="10.199999999999999" hidden="1">
      <c r="B75" s="21"/>
      <c r="L75" s="21"/>
    </row>
    <row r="76" spans="1:31" s="2" customFormat="1" ht="13.2" hidden="1">
      <c r="A76" s="35"/>
      <c r="B76" s="40"/>
      <c r="C76" s="35"/>
      <c r="D76" s="144" t="s">
        <v>55</v>
      </c>
      <c r="E76" s="145"/>
      <c r="F76" s="146" t="s">
        <v>56</v>
      </c>
      <c r="G76" s="144" t="s">
        <v>55</v>
      </c>
      <c r="H76" s="145"/>
      <c r="I76" s="147"/>
      <c r="J76" s="148" t="s">
        <v>56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28" t="str">
        <f>E7</f>
        <v>Reko pokojů II.ETAPA 21 pokojů - PD- - -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127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13 - Stavební úpravy pokoje 376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Sedlčany</v>
      </c>
      <c r="G89" s="37"/>
      <c r="H89" s="37"/>
      <c r="I89" s="118" t="s">
        <v>22</v>
      </c>
      <c r="J89" s="67" t="str">
        <f>IF(J12="","",J12)</f>
        <v>15. 4. 2020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24</v>
      </c>
      <c r="D91" s="37"/>
      <c r="E91" s="37"/>
      <c r="F91" s="28" t="str">
        <f>E15</f>
        <v>Domov Sedlčany - poskytovatel soc. služeb</v>
      </c>
      <c r="G91" s="37"/>
      <c r="H91" s="37"/>
      <c r="I91" s="118" t="s">
        <v>32</v>
      </c>
      <c r="J91" s="33" t="str">
        <f>E21</f>
        <v>Ing. Michal Strnad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8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57" t="s">
        <v>130</v>
      </c>
      <c r="D94" s="158"/>
      <c r="E94" s="158"/>
      <c r="F94" s="158"/>
      <c r="G94" s="158"/>
      <c r="H94" s="158"/>
      <c r="I94" s="159"/>
      <c r="J94" s="160" t="s">
        <v>131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hidden="1" customHeight="1">
      <c r="A96" s="35"/>
      <c r="B96" s="36"/>
      <c r="C96" s="161" t="s">
        <v>132</v>
      </c>
      <c r="D96" s="37"/>
      <c r="E96" s="37"/>
      <c r="F96" s="37"/>
      <c r="G96" s="37"/>
      <c r="H96" s="37"/>
      <c r="I96" s="116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133</v>
      </c>
    </row>
    <row r="97" spans="2:12" s="9" customFormat="1" ht="24.9" hidden="1" customHeight="1">
      <c r="B97" s="162"/>
      <c r="C97" s="163"/>
      <c r="D97" s="164" t="s">
        <v>134</v>
      </c>
      <c r="E97" s="165"/>
      <c r="F97" s="165"/>
      <c r="G97" s="165"/>
      <c r="H97" s="165"/>
      <c r="I97" s="166"/>
      <c r="J97" s="167">
        <f>J145</f>
        <v>0</v>
      </c>
      <c r="K97" s="163"/>
      <c r="L97" s="168"/>
    </row>
    <row r="98" spans="2:12" s="10" customFormat="1" ht="19.95" hidden="1" customHeight="1">
      <c r="B98" s="169"/>
      <c r="C98" s="170"/>
      <c r="D98" s="171" t="s">
        <v>135</v>
      </c>
      <c r="E98" s="172"/>
      <c r="F98" s="172"/>
      <c r="G98" s="172"/>
      <c r="H98" s="172"/>
      <c r="I98" s="173"/>
      <c r="J98" s="174">
        <f>J146</f>
        <v>0</v>
      </c>
      <c r="K98" s="170"/>
      <c r="L98" s="175"/>
    </row>
    <row r="99" spans="2:12" s="10" customFormat="1" ht="19.95" hidden="1" customHeight="1">
      <c r="B99" s="169"/>
      <c r="C99" s="170"/>
      <c r="D99" s="171" t="s">
        <v>136</v>
      </c>
      <c r="E99" s="172"/>
      <c r="F99" s="172"/>
      <c r="G99" s="172"/>
      <c r="H99" s="172"/>
      <c r="I99" s="173"/>
      <c r="J99" s="174">
        <f>J177</f>
        <v>0</v>
      </c>
      <c r="K99" s="170"/>
      <c r="L99" s="175"/>
    </row>
    <row r="100" spans="2:12" s="10" customFormat="1" ht="19.95" hidden="1" customHeight="1">
      <c r="B100" s="169"/>
      <c r="C100" s="170"/>
      <c r="D100" s="171" t="s">
        <v>137</v>
      </c>
      <c r="E100" s="172"/>
      <c r="F100" s="172"/>
      <c r="G100" s="172"/>
      <c r="H100" s="172"/>
      <c r="I100" s="173"/>
      <c r="J100" s="174">
        <f>J252</f>
        <v>0</v>
      </c>
      <c r="K100" s="170"/>
      <c r="L100" s="175"/>
    </row>
    <row r="101" spans="2:12" s="10" customFormat="1" ht="19.95" hidden="1" customHeight="1">
      <c r="B101" s="169"/>
      <c r="C101" s="170"/>
      <c r="D101" s="171" t="s">
        <v>138</v>
      </c>
      <c r="E101" s="172"/>
      <c r="F101" s="172"/>
      <c r="G101" s="172"/>
      <c r="H101" s="172"/>
      <c r="I101" s="173"/>
      <c r="J101" s="174">
        <f>J268</f>
        <v>0</v>
      </c>
      <c r="K101" s="170"/>
      <c r="L101" s="175"/>
    </row>
    <row r="102" spans="2:12" s="10" customFormat="1" ht="19.95" hidden="1" customHeight="1">
      <c r="B102" s="169"/>
      <c r="C102" s="170"/>
      <c r="D102" s="171" t="s">
        <v>139</v>
      </c>
      <c r="E102" s="172"/>
      <c r="F102" s="172"/>
      <c r="G102" s="172"/>
      <c r="H102" s="172"/>
      <c r="I102" s="173"/>
      <c r="J102" s="174">
        <f>J274</f>
        <v>0</v>
      </c>
      <c r="K102" s="170"/>
      <c r="L102" s="175"/>
    </row>
    <row r="103" spans="2:12" s="9" customFormat="1" ht="24.9" hidden="1" customHeight="1">
      <c r="B103" s="162"/>
      <c r="C103" s="163"/>
      <c r="D103" s="164" t="s">
        <v>140</v>
      </c>
      <c r="E103" s="165"/>
      <c r="F103" s="165"/>
      <c r="G103" s="165"/>
      <c r="H103" s="165"/>
      <c r="I103" s="166"/>
      <c r="J103" s="167">
        <f>J276</f>
        <v>0</v>
      </c>
      <c r="K103" s="163"/>
      <c r="L103" s="168"/>
    </row>
    <row r="104" spans="2:12" s="10" customFormat="1" ht="19.95" hidden="1" customHeight="1">
      <c r="B104" s="169"/>
      <c r="C104" s="170"/>
      <c r="D104" s="171" t="s">
        <v>141</v>
      </c>
      <c r="E104" s="172"/>
      <c r="F104" s="172"/>
      <c r="G104" s="172"/>
      <c r="H104" s="172"/>
      <c r="I104" s="173"/>
      <c r="J104" s="174">
        <f>J277</f>
        <v>0</v>
      </c>
      <c r="K104" s="170"/>
      <c r="L104" s="175"/>
    </row>
    <row r="105" spans="2:12" s="10" customFormat="1" ht="19.95" hidden="1" customHeight="1">
      <c r="B105" s="169"/>
      <c r="C105" s="170"/>
      <c r="D105" s="171" t="s">
        <v>142</v>
      </c>
      <c r="E105" s="172"/>
      <c r="F105" s="172"/>
      <c r="G105" s="172"/>
      <c r="H105" s="172"/>
      <c r="I105" s="173"/>
      <c r="J105" s="174">
        <f>J285</f>
        <v>0</v>
      </c>
      <c r="K105" s="170"/>
      <c r="L105" s="175"/>
    </row>
    <row r="106" spans="2:12" s="10" customFormat="1" ht="19.95" hidden="1" customHeight="1">
      <c r="B106" s="169"/>
      <c r="C106" s="170"/>
      <c r="D106" s="171" t="s">
        <v>143</v>
      </c>
      <c r="E106" s="172"/>
      <c r="F106" s="172"/>
      <c r="G106" s="172"/>
      <c r="H106" s="172"/>
      <c r="I106" s="173"/>
      <c r="J106" s="174">
        <f>J296</f>
        <v>0</v>
      </c>
      <c r="K106" s="170"/>
      <c r="L106" s="175"/>
    </row>
    <row r="107" spans="2:12" s="10" customFormat="1" ht="19.95" hidden="1" customHeight="1">
      <c r="B107" s="169"/>
      <c r="C107" s="170"/>
      <c r="D107" s="171" t="s">
        <v>144</v>
      </c>
      <c r="E107" s="172"/>
      <c r="F107" s="172"/>
      <c r="G107" s="172"/>
      <c r="H107" s="172"/>
      <c r="I107" s="173"/>
      <c r="J107" s="174">
        <f>J304</f>
        <v>0</v>
      </c>
      <c r="K107" s="170"/>
      <c r="L107" s="175"/>
    </row>
    <row r="108" spans="2:12" s="10" customFormat="1" ht="19.95" hidden="1" customHeight="1">
      <c r="B108" s="169"/>
      <c r="C108" s="170"/>
      <c r="D108" s="171" t="s">
        <v>145</v>
      </c>
      <c r="E108" s="172"/>
      <c r="F108" s="172"/>
      <c r="G108" s="172"/>
      <c r="H108" s="172"/>
      <c r="I108" s="173"/>
      <c r="J108" s="174">
        <f>J314</f>
        <v>0</v>
      </c>
      <c r="K108" s="170"/>
      <c r="L108" s="175"/>
    </row>
    <row r="109" spans="2:12" s="10" customFormat="1" ht="19.95" hidden="1" customHeight="1">
      <c r="B109" s="169"/>
      <c r="C109" s="170"/>
      <c r="D109" s="171" t="s">
        <v>146</v>
      </c>
      <c r="E109" s="172"/>
      <c r="F109" s="172"/>
      <c r="G109" s="172"/>
      <c r="H109" s="172"/>
      <c r="I109" s="173"/>
      <c r="J109" s="174">
        <f>J332</f>
        <v>0</v>
      </c>
      <c r="K109" s="170"/>
      <c r="L109" s="175"/>
    </row>
    <row r="110" spans="2:12" s="10" customFormat="1" ht="19.95" hidden="1" customHeight="1">
      <c r="B110" s="169"/>
      <c r="C110" s="170"/>
      <c r="D110" s="171" t="s">
        <v>147</v>
      </c>
      <c r="E110" s="172"/>
      <c r="F110" s="172"/>
      <c r="G110" s="172"/>
      <c r="H110" s="172"/>
      <c r="I110" s="173"/>
      <c r="J110" s="174">
        <f>J334</f>
        <v>0</v>
      </c>
      <c r="K110" s="170"/>
      <c r="L110" s="175"/>
    </row>
    <row r="111" spans="2:12" s="10" customFormat="1" ht="19.95" hidden="1" customHeight="1">
      <c r="B111" s="169"/>
      <c r="C111" s="170"/>
      <c r="D111" s="171" t="s">
        <v>148</v>
      </c>
      <c r="E111" s="172"/>
      <c r="F111" s="172"/>
      <c r="G111" s="172"/>
      <c r="H111" s="172"/>
      <c r="I111" s="173"/>
      <c r="J111" s="174">
        <f>J343</f>
        <v>0</v>
      </c>
      <c r="K111" s="170"/>
      <c r="L111" s="175"/>
    </row>
    <row r="112" spans="2:12" s="10" customFormat="1" ht="19.95" hidden="1" customHeight="1">
      <c r="B112" s="169"/>
      <c r="C112" s="170"/>
      <c r="D112" s="171" t="s">
        <v>149</v>
      </c>
      <c r="E112" s="172"/>
      <c r="F112" s="172"/>
      <c r="G112" s="172"/>
      <c r="H112" s="172"/>
      <c r="I112" s="173"/>
      <c r="J112" s="174">
        <f>J375</f>
        <v>0</v>
      </c>
      <c r="K112" s="170"/>
      <c r="L112" s="175"/>
    </row>
    <row r="113" spans="1:31" s="10" customFormat="1" ht="19.95" hidden="1" customHeight="1">
      <c r="B113" s="169"/>
      <c r="C113" s="170"/>
      <c r="D113" s="171" t="s">
        <v>150</v>
      </c>
      <c r="E113" s="172"/>
      <c r="F113" s="172"/>
      <c r="G113" s="172"/>
      <c r="H113" s="172"/>
      <c r="I113" s="173"/>
      <c r="J113" s="174">
        <f>J383</f>
        <v>0</v>
      </c>
      <c r="K113" s="170"/>
      <c r="L113" s="175"/>
    </row>
    <row r="114" spans="1:31" s="10" customFormat="1" ht="19.95" hidden="1" customHeight="1">
      <c r="B114" s="169"/>
      <c r="C114" s="170"/>
      <c r="D114" s="171" t="s">
        <v>151</v>
      </c>
      <c r="E114" s="172"/>
      <c r="F114" s="172"/>
      <c r="G114" s="172"/>
      <c r="H114" s="172"/>
      <c r="I114" s="173"/>
      <c r="J114" s="174">
        <f>J386</f>
        <v>0</v>
      </c>
      <c r="K114" s="170"/>
      <c r="L114" s="175"/>
    </row>
    <row r="115" spans="1:31" s="10" customFormat="1" ht="19.95" hidden="1" customHeight="1">
      <c r="B115" s="169"/>
      <c r="C115" s="170"/>
      <c r="D115" s="171" t="s">
        <v>152</v>
      </c>
      <c r="E115" s="172"/>
      <c r="F115" s="172"/>
      <c r="G115" s="172"/>
      <c r="H115" s="172"/>
      <c r="I115" s="173"/>
      <c r="J115" s="174">
        <f>J394</f>
        <v>0</v>
      </c>
      <c r="K115" s="170"/>
      <c r="L115" s="175"/>
    </row>
    <row r="116" spans="1:31" s="10" customFormat="1" ht="19.95" hidden="1" customHeight="1">
      <c r="B116" s="169"/>
      <c r="C116" s="170"/>
      <c r="D116" s="171" t="s">
        <v>153</v>
      </c>
      <c r="E116" s="172"/>
      <c r="F116" s="172"/>
      <c r="G116" s="172"/>
      <c r="H116" s="172"/>
      <c r="I116" s="173"/>
      <c r="J116" s="174">
        <f>J412</f>
        <v>0</v>
      </c>
      <c r="K116" s="170"/>
      <c r="L116" s="175"/>
    </row>
    <row r="117" spans="1:31" s="10" customFormat="1" ht="19.95" hidden="1" customHeight="1">
      <c r="B117" s="169"/>
      <c r="C117" s="170"/>
      <c r="D117" s="171" t="s">
        <v>154</v>
      </c>
      <c r="E117" s="172"/>
      <c r="F117" s="172"/>
      <c r="G117" s="172"/>
      <c r="H117" s="172"/>
      <c r="I117" s="173"/>
      <c r="J117" s="174">
        <f>J425</f>
        <v>0</v>
      </c>
      <c r="K117" s="170"/>
      <c r="L117" s="175"/>
    </row>
    <row r="118" spans="1:31" s="10" customFormat="1" ht="19.95" hidden="1" customHeight="1">
      <c r="B118" s="169"/>
      <c r="C118" s="170"/>
      <c r="D118" s="171" t="s">
        <v>155</v>
      </c>
      <c r="E118" s="172"/>
      <c r="F118" s="172"/>
      <c r="G118" s="172"/>
      <c r="H118" s="172"/>
      <c r="I118" s="173"/>
      <c r="J118" s="174">
        <f>J440</f>
        <v>0</v>
      </c>
      <c r="K118" s="170"/>
      <c r="L118" s="175"/>
    </row>
    <row r="119" spans="1:31" s="10" customFormat="1" ht="19.95" hidden="1" customHeight="1">
      <c r="B119" s="169"/>
      <c r="C119" s="170"/>
      <c r="D119" s="171" t="s">
        <v>156</v>
      </c>
      <c r="E119" s="172"/>
      <c r="F119" s="172"/>
      <c r="G119" s="172"/>
      <c r="H119" s="172"/>
      <c r="I119" s="173"/>
      <c r="J119" s="174">
        <f>J451</f>
        <v>0</v>
      </c>
      <c r="K119" s="170"/>
      <c r="L119" s="175"/>
    </row>
    <row r="120" spans="1:31" s="10" customFormat="1" ht="19.95" hidden="1" customHeight="1">
      <c r="B120" s="169"/>
      <c r="C120" s="170"/>
      <c r="D120" s="171" t="s">
        <v>157</v>
      </c>
      <c r="E120" s="172"/>
      <c r="F120" s="172"/>
      <c r="G120" s="172"/>
      <c r="H120" s="172"/>
      <c r="I120" s="173"/>
      <c r="J120" s="174">
        <f>J454</f>
        <v>0</v>
      </c>
      <c r="K120" s="170"/>
      <c r="L120" s="175"/>
    </row>
    <row r="121" spans="1:31" s="9" customFormat="1" ht="24.9" hidden="1" customHeight="1">
      <c r="B121" s="162"/>
      <c r="C121" s="163"/>
      <c r="D121" s="164" t="s">
        <v>158</v>
      </c>
      <c r="E121" s="165"/>
      <c r="F121" s="165"/>
      <c r="G121" s="165"/>
      <c r="H121" s="165"/>
      <c r="I121" s="166"/>
      <c r="J121" s="167">
        <f>J468</f>
        <v>0</v>
      </c>
      <c r="K121" s="163"/>
      <c r="L121" s="168"/>
    </row>
    <row r="122" spans="1:31" s="10" customFormat="1" ht="19.95" hidden="1" customHeight="1">
      <c r="B122" s="169"/>
      <c r="C122" s="170"/>
      <c r="D122" s="171" t="s">
        <v>159</v>
      </c>
      <c r="E122" s="172"/>
      <c r="F122" s="172"/>
      <c r="G122" s="172"/>
      <c r="H122" s="172"/>
      <c r="I122" s="173"/>
      <c r="J122" s="174">
        <f>J469</f>
        <v>0</v>
      </c>
      <c r="K122" s="170"/>
      <c r="L122" s="175"/>
    </row>
    <row r="123" spans="1:31" s="10" customFormat="1" ht="19.95" hidden="1" customHeight="1">
      <c r="B123" s="169"/>
      <c r="C123" s="170"/>
      <c r="D123" s="171" t="s">
        <v>160</v>
      </c>
      <c r="E123" s="172"/>
      <c r="F123" s="172"/>
      <c r="G123" s="172"/>
      <c r="H123" s="172"/>
      <c r="I123" s="173"/>
      <c r="J123" s="174">
        <f>J471</f>
        <v>0</v>
      </c>
      <c r="K123" s="170"/>
      <c r="L123" s="175"/>
    </row>
    <row r="124" spans="1:31" s="10" customFormat="1" ht="19.95" hidden="1" customHeight="1">
      <c r="B124" s="169"/>
      <c r="C124" s="170"/>
      <c r="D124" s="171" t="s">
        <v>161</v>
      </c>
      <c r="E124" s="172"/>
      <c r="F124" s="172"/>
      <c r="G124" s="172"/>
      <c r="H124" s="172"/>
      <c r="I124" s="173"/>
      <c r="J124" s="174">
        <f>J473</f>
        <v>0</v>
      </c>
      <c r="K124" s="170"/>
      <c r="L124" s="175"/>
    </row>
    <row r="125" spans="1:31" s="2" customFormat="1" ht="21.75" hidden="1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hidden="1" customHeight="1">
      <c r="A126" s="35"/>
      <c r="B126" s="55"/>
      <c r="C126" s="56"/>
      <c r="D126" s="56"/>
      <c r="E126" s="56"/>
      <c r="F126" s="56"/>
      <c r="G126" s="56"/>
      <c r="H126" s="56"/>
      <c r="I126" s="153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ht="10.199999999999999" hidden="1"/>
    <row r="128" spans="1:31" ht="10.199999999999999" hidden="1"/>
    <row r="129" spans="1:63" ht="10.199999999999999" hidden="1"/>
    <row r="130" spans="1:63" s="2" customFormat="1" ht="6.9" customHeight="1">
      <c r="A130" s="35"/>
      <c r="B130" s="57"/>
      <c r="C130" s="58"/>
      <c r="D130" s="58"/>
      <c r="E130" s="58"/>
      <c r="F130" s="58"/>
      <c r="G130" s="58"/>
      <c r="H130" s="58"/>
      <c r="I130" s="156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" customHeight="1">
      <c r="A131" s="35"/>
      <c r="B131" s="36"/>
      <c r="C131" s="24" t="s">
        <v>162</v>
      </c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116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28" t="str">
        <f>E7</f>
        <v>Reko pokojů II.ETAPA 21 pokojů - PD- - -</v>
      </c>
      <c r="F134" s="329"/>
      <c r="G134" s="329"/>
      <c r="H134" s="329"/>
      <c r="I134" s="116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127</v>
      </c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84" t="str">
        <f>E9</f>
        <v>13 - Stavební úpravy pokoje 376</v>
      </c>
      <c r="F136" s="330"/>
      <c r="G136" s="330"/>
      <c r="H136" s="330"/>
      <c r="I136" s="116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" customHeight="1">
      <c r="A137" s="35"/>
      <c r="B137" s="36"/>
      <c r="C137" s="37"/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F12</f>
        <v>Sedlčany</v>
      </c>
      <c r="G138" s="37"/>
      <c r="H138" s="37"/>
      <c r="I138" s="118" t="s">
        <v>22</v>
      </c>
      <c r="J138" s="67" t="str">
        <f>IF(J12="","",J12)</f>
        <v>15. 4. 2020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" customHeight="1">
      <c r="A139" s="35"/>
      <c r="B139" s="36"/>
      <c r="C139" s="37"/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24</v>
      </c>
      <c r="D140" s="37"/>
      <c r="E140" s="37"/>
      <c r="F140" s="28" t="str">
        <f>E15</f>
        <v>Domov Sedlčany - poskytovatel soc. služeb</v>
      </c>
      <c r="G140" s="37"/>
      <c r="H140" s="37"/>
      <c r="I140" s="118" t="s">
        <v>32</v>
      </c>
      <c r="J140" s="33" t="str">
        <f>E21</f>
        <v>Ing. Michal Strnad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15" customHeight="1">
      <c r="A141" s="35"/>
      <c r="B141" s="36"/>
      <c r="C141" s="30" t="s">
        <v>30</v>
      </c>
      <c r="D141" s="37"/>
      <c r="E141" s="37"/>
      <c r="F141" s="28" t="str">
        <f>IF(E18="","",E18)</f>
        <v>Vyplň údaj</v>
      </c>
      <c r="G141" s="37"/>
      <c r="H141" s="37"/>
      <c r="I141" s="118" t="s">
        <v>37</v>
      </c>
      <c r="J141" s="33" t="str">
        <f>E24</f>
        <v xml:space="preserve"> 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76"/>
      <c r="B143" s="177"/>
      <c r="C143" s="178" t="s">
        <v>163</v>
      </c>
      <c r="D143" s="179" t="s">
        <v>65</v>
      </c>
      <c r="E143" s="179" t="s">
        <v>61</v>
      </c>
      <c r="F143" s="179" t="s">
        <v>62</v>
      </c>
      <c r="G143" s="179" t="s">
        <v>164</v>
      </c>
      <c r="H143" s="179" t="s">
        <v>165</v>
      </c>
      <c r="I143" s="180" t="s">
        <v>166</v>
      </c>
      <c r="J143" s="181" t="s">
        <v>131</v>
      </c>
      <c r="K143" s="182" t="s">
        <v>167</v>
      </c>
      <c r="L143" s="183"/>
      <c r="M143" s="76" t="s">
        <v>1</v>
      </c>
      <c r="N143" s="77" t="s">
        <v>44</v>
      </c>
      <c r="O143" s="77" t="s">
        <v>168</v>
      </c>
      <c r="P143" s="77" t="s">
        <v>169</v>
      </c>
      <c r="Q143" s="77" t="s">
        <v>170</v>
      </c>
      <c r="R143" s="77" t="s">
        <v>171</v>
      </c>
      <c r="S143" s="77" t="s">
        <v>172</v>
      </c>
      <c r="T143" s="78" t="s">
        <v>173</v>
      </c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</row>
    <row r="144" spans="1:63" s="2" customFormat="1" ht="22.8" customHeight="1">
      <c r="A144" s="35"/>
      <c r="B144" s="36"/>
      <c r="C144" s="83" t="s">
        <v>174</v>
      </c>
      <c r="D144" s="37"/>
      <c r="E144" s="37"/>
      <c r="F144" s="37"/>
      <c r="G144" s="37"/>
      <c r="H144" s="37"/>
      <c r="I144" s="116"/>
      <c r="J144" s="184">
        <f>BK144</f>
        <v>0</v>
      </c>
      <c r="K144" s="37"/>
      <c r="L144" s="40"/>
      <c r="M144" s="79"/>
      <c r="N144" s="185"/>
      <c r="O144" s="80"/>
      <c r="P144" s="186">
        <f>P145+P276+P468</f>
        <v>0</v>
      </c>
      <c r="Q144" s="80"/>
      <c r="R144" s="186">
        <f>R145+R276+R468</f>
        <v>9.8025723000000013</v>
      </c>
      <c r="S144" s="80"/>
      <c r="T144" s="187">
        <f>T145+T276+T468</f>
        <v>5.7805768900000007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79</v>
      </c>
      <c r="AU144" s="18" t="s">
        <v>133</v>
      </c>
      <c r="BK144" s="188">
        <f>BK145+BK276+BK468</f>
        <v>0</v>
      </c>
    </row>
    <row r="145" spans="1:65" s="12" customFormat="1" ht="25.95" customHeight="1">
      <c r="B145" s="189"/>
      <c r="C145" s="190"/>
      <c r="D145" s="191" t="s">
        <v>79</v>
      </c>
      <c r="E145" s="192" t="s">
        <v>175</v>
      </c>
      <c r="F145" s="192" t="s">
        <v>176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P146+P177+P252+P268+P274</f>
        <v>0</v>
      </c>
      <c r="Q145" s="197"/>
      <c r="R145" s="198">
        <f>R146+R177+R252+R268+R274</f>
        <v>8.4806768000000012</v>
      </c>
      <c r="S145" s="197"/>
      <c r="T145" s="199">
        <f>T146+T177+T252+T268+T274</f>
        <v>4.8682950000000007</v>
      </c>
      <c r="AR145" s="200" t="s">
        <v>88</v>
      </c>
      <c r="AT145" s="201" t="s">
        <v>79</v>
      </c>
      <c r="AU145" s="201" t="s">
        <v>80</v>
      </c>
      <c r="AY145" s="200" t="s">
        <v>177</v>
      </c>
      <c r="BK145" s="202">
        <f>BK146+BK177+BK252+BK268+BK274</f>
        <v>0</v>
      </c>
    </row>
    <row r="146" spans="1:65" s="12" customFormat="1" ht="22.8" customHeight="1">
      <c r="B146" s="189"/>
      <c r="C146" s="190"/>
      <c r="D146" s="191" t="s">
        <v>79</v>
      </c>
      <c r="E146" s="203" t="s">
        <v>178</v>
      </c>
      <c r="F146" s="203" t="s">
        <v>179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SUM(P147:P176)</f>
        <v>0</v>
      </c>
      <c r="Q146" s="197"/>
      <c r="R146" s="198">
        <f>SUM(R147:R176)</f>
        <v>3.88970408</v>
      </c>
      <c r="S146" s="197"/>
      <c r="T146" s="199">
        <f>SUM(T147:T176)</f>
        <v>0</v>
      </c>
      <c r="AR146" s="200" t="s">
        <v>88</v>
      </c>
      <c r="AT146" s="201" t="s">
        <v>79</v>
      </c>
      <c r="AU146" s="201" t="s">
        <v>88</v>
      </c>
      <c r="AY146" s="200" t="s">
        <v>177</v>
      </c>
      <c r="BK146" s="202">
        <f>SUM(BK147:BK176)</f>
        <v>0</v>
      </c>
    </row>
    <row r="147" spans="1:65" s="2" customFormat="1" ht="21.75" customHeight="1">
      <c r="A147" s="35"/>
      <c r="B147" s="36"/>
      <c r="C147" s="205" t="s">
        <v>88</v>
      </c>
      <c r="D147" s="205" t="s">
        <v>180</v>
      </c>
      <c r="E147" s="206" t="s">
        <v>181</v>
      </c>
      <c r="F147" s="207" t="s">
        <v>182</v>
      </c>
      <c r="G147" s="208" t="s">
        <v>183</v>
      </c>
      <c r="H147" s="209">
        <v>0.371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46</v>
      </c>
      <c r="O147" s="72"/>
      <c r="P147" s="215">
        <f>O147*H147</f>
        <v>0</v>
      </c>
      <c r="Q147" s="215">
        <v>1.7863599999999999</v>
      </c>
      <c r="R147" s="215">
        <f>Q147*H147</f>
        <v>0.66273956000000001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184</v>
      </c>
      <c r="AT147" s="217" t="s">
        <v>180</v>
      </c>
      <c r="AU147" s="217" t="s">
        <v>185</v>
      </c>
      <c r="AY147" s="18" t="s">
        <v>177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185</v>
      </c>
      <c r="BK147" s="218">
        <f>ROUND(I147*H147,2)</f>
        <v>0</v>
      </c>
      <c r="BL147" s="18" t="s">
        <v>184</v>
      </c>
      <c r="BM147" s="217" t="s">
        <v>186</v>
      </c>
    </row>
    <row r="148" spans="1:65" s="13" customFormat="1" ht="10.199999999999999">
      <c r="B148" s="219"/>
      <c r="C148" s="220"/>
      <c r="D148" s="221" t="s">
        <v>187</v>
      </c>
      <c r="E148" s="222" t="s">
        <v>1</v>
      </c>
      <c r="F148" s="223" t="s">
        <v>188</v>
      </c>
      <c r="G148" s="220"/>
      <c r="H148" s="222" t="s">
        <v>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187</v>
      </c>
      <c r="AU148" s="229" t="s">
        <v>185</v>
      </c>
      <c r="AV148" s="13" t="s">
        <v>88</v>
      </c>
      <c r="AW148" s="13" t="s">
        <v>36</v>
      </c>
      <c r="AX148" s="13" t="s">
        <v>80</v>
      </c>
      <c r="AY148" s="229" t="s">
        <v>177</v>
      </c>
    </row>
    <row r="149" spans="1:65" s="14" customFormat="1" ht="10.199999999999999">
      <c r="B149" s="230"/>
      <c r="C149" s="231"/>
      <c r="D149" s="221" t="s">
        <v>187</v>
      </c>
      <c r="E149" s="232" t="s">
        <v>1</v>
      </c>
      <c r="F149" s="233" t="s">
        <v>189</v>
      </c>
      <c r="G149" s="231"/>
      <c r="H149" s="234">
        <v>0.371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187</v>
      </c>
      <c r="AU149" s="240" t="s">
        <v>185</v>
      </c>
      <c r="AV149" s="14" t="s">
        <v>185</v>
      </c>
      <c r="AW149" s="14" t="s">
        <v>36</v>
      </c>
      <c r="AX149" s="14" t="s">
        <v>88</v>
      </c>
      <c r="AY149" s="240" t="s">
        <v>177</v>
      </c>
    </row>
    <row r="150" spans="1:65" s="2" customFormat="1" ht="21.75" customHeight="1">
      <c r="A150" s="35"/>
      <c r="B150" s="36"/>
      <c r="C150" s="205" t="s">
        <v>185</v>
      </c>
      <c r="D150" s="205" t="s">
        <v>180</v>
      </c>
      <c r="E150" s="206" t="s">
        <v>190</v>
      </c>
      <c r="F150" s="207" t="s">
        <v>191</v>
      </c>
      <c r="G150" s="208" t="s">
        <v>192</v>
      </c>
      <c r="H150" s="209">
        <v>2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46</v>
      </c>
      <c r="O150" s="72"/>
      <c r="P150" s="215">
        <f>O150*H150</f>
        <v>0</v>
      </c>
      <c r="Q150" s="215">
        <v>2.019E-2</v>
      </c>
      <c r="R150" s="215">
        <f>Q150*H150</f>
        <v>4.0379999999999999E-2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184</v>
      </c>
      <c r="AT150" s="217" t="s">
        <v>180</v>
      </c>
      <c r="AU150" s="217" t="s">
        <v>185</v>
      </c>
      <c r="AY150" s="18" t="s">
        <v>177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185</v>
      </c>
      <c r="BK150" s="218">
        <f>ROUND(I150*H150,2)</f>
        <v>0</v>
      </c>
      <c r="BL150" s="18" t="s">
        <v>184</v>
      </c>
      <c r="BM150" s="217" t="s">
        <v>193</v>
      </c>
    </row>
    <row r="151" spans="1:65" s="2" customFormat="1" ht="21.75" customHeight="1">
      <c r="A151" s="35"/>
      <c r="B151" s="36"/>
      <c r="C151" s="205" t="s">
        <v>178</v>
      </c>
      <c r="D151" s="205" t="s">
        <v>180</v>
      </c>
      <c r="E151" s="206" t="s">
        <v>194</v>
      </c>
      <c r="F151" s="207" t="s">
        <v>195</v>
      </c>
      <c r="G151" s="208" t="s">
        <v>192</v>
      </c>
      <c r="H151" s="209">
        <v>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46</v>
      </c>
      <c r="O151" s="72"/>
      <c r="P151" s="215">
        <f>O151*H151</f>
        <v>0</v>
      </c>
      <c r="Q151" s="215">
        <v>4.2860000000000002E-2</v>
      </c>
      <c r="R151" s="215">
        <f>Q151*H151</f>
        <v>4.2860000000000002E-2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184</v>
      </c>
      <c r="AT151" s="217" t="s">
        <v>180</v>
      </c>
      <c r="AU151" s="217" t="s">
        <v>185</v>
      </c>
      <c r="AY151" s="18" t="s">
        <v>177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185</v>
      </c>
      <c r="BK151" s="218">
        <f>ROUND(I151*H151,2)</f>
        <v>0</v>
      </c>
      <c r="BL151" s="18" t="s">
        <v>184</v>
      </c>
      <c r="BM151" s="217" t="s">
        <v>196</v>
      </c>
    </row>
    <row r="152" spans="1:65" s="2" customFormat="1" ht="21.75" customHeight="1">
      <c r="A152" s="35"/>
      <c r="B152" s="36"/>
      <c r="C152" s="205" t="s">
        <v>184</v>
      </c>
      <c r="D152" s="205" t="s">
        <v>180</v>
      </c>
      <c r="E152" s="206" t="s">
        <v>197</v>
      </c>
      <c r="F152" s="207" t="s">
        <v>198</v>
      </c>
      <c r="G152" s="208" t="s">
        <v>192</v>
      </c>
      <c r="H152" s="209">
        <v>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46</v>
      </c>
      <c r="O152" s="72"/>
      <c r="P152" s="215">
        <f>O152*H152</f>
        <v>0</v>
      </c>
      <c r="Q152" s="215">
        <v>2.444E-2</v>
      </c>
      <c r="R152" s="215">
        <f>Q152*H152</f>
        <v>2.444E-2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184</v>
      </c>
      <c r="AT152" s="217" t="s">
        <v>180</v>
      </c>
      <c r="AU152" s="217" t="s">
        <v>185</v>
      </c>
      <c r="AY152" s="18" t="s">
        <v>177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185</v>
      </c>
      <c r="BK152" s="218">
        <f>ROUND(I152*H152,2)</f>
        <v>0</v>
      </c>
      <c r="BL152" s="18" t="s">
        <v>184</v>
      </c>
      <c r="BM152" s="217" t="s">
        <v>199</v>
      </c>
    </row>
    <row r="153" spans="1:65" s="2" customFormat="1" ht="16.5" customHeight="1">
      <c r="A153" s="35"/>
      <c r="B153" s="36"/>
      <c r="C153" s="205" t="s">
        <v>200</v>
      </c>
      <c r="D153" s="205" t="s">
        <v>180</v>
      </c>
      <c r="E153" s="206" t="s">
        <v>201</v>
      </c>
      <c r="F153" s="207" t="s">
        <v>202</v>
      </c>
      <c r="G153" s="208" t="s">
        <v>203</v>
      </c>
      <c r="H153" s="209">
        <v>5.35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46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184</v>
      </c>
      <c r="AT153" s="217" t="s">
        <v>180</v>
      </c>
      <c r="AU153" s="217" t="s">
        <v>185</v>
      </c>
      <c r="AY153" s="18" t="s">
        <v>177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185</v>
      </c>
      <c r="BK153" s="218">
        <f>ROUND(I153*H153,2)</f>
        <v>0</v>
      </c>
      <c r="BL153" s="18" t="s">
        <v>184</v>
      </c>
      <c r="BM153" s="217" t="s">
        <v>204</v>
      </c>
    </row>
    <row r="154" spans="1:65" s="13" customFormat="1" ht="10.199999999999999">
      <c r="B154" s="219"/>
      <c r="C154" s="220"/>
      <c r="D154" s="221" t="s">
        <v>187</v>
      </c>
      <c r="E154" s="222" t="s">
        <v>1</v>
      </c>
      <c r="F154" s="223" t="s">
        <v>205</v>
      </c>
      <c r="G154" s="220"/>
      <c r="H154" s="222" t="s">
        <v>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187</v>
      </c>
      <c r="AU154" s="229" t="s">
        <v>185</v>
      </c>
      <c r="AV154" s="13" t="s">
        <v>88</v>
      </c>
      <c r="AW154" s="13" t="s">
        <v>36</v>
      </c>
      <c r="AX154" s="13" t="s">
        <v>80</v>
      </c>
      <c r="AY154" s="229" t="s">
        <v>177</v>
      </c>
    </row>
    <row r="155" spans="1:65" s="14" customFormat="1" ht="10.199999999999999">
      <c r="B155" s="230"/>
      <c r="C155" s="231"/>
      <c r="D155" s="221" t="s">
        <v>187</v>
      </c>
      <c r="E155" s="232" t="s">
        <v>1</v>
      </c>
      <c r="F155" s="233" t="s">
        <v>206</v>
      </c>
      <c r="G155" s="231"/>
      <c r="H155" s="234">
        <v>5.35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187</v>
      </c>
      <c r="AU155" s="240" t="s">
        <v>185</v>
      </c>
      <c r="AV155" s="14" t="s">
        <v>185</v>
      </c>
      <c r="AW155" s="14" t="s">
        <v>36</v>
      </c>
      <c r="AX155" s="14" t="s">
        <v>88</v>
      </c>
      <c r="AY155" s="240" t="s">
        <v>177</v>
      </c>
    </row>
    <row r="156" spans="1:65" s="2" customFormat="1" ht="21.75" customHeight="1">
      <c r="A156" s="35"/>
      <c r="B156" s="36"/>
      <c r="C156" s="205" t="s">
        <v>207</v>
      </c>
      <c r="D156" s="205" t="s">
        <v>180</v>
      </c>
      <c r="E156" s="206" t="s">
        <v>208</v>
      </c>
      <c r="F156" s="207" t="s">
        <v>209</v>
      </c>
      <c r="G156" s="208" t="s">
        <v>210</v>
      </c>
      <c r="H156" s="209">
        <v>8.8010000000000002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46</v>
      </c>
      <c r="O156" s="72"/>
      <c r="P156" s="215">
        <f>O156*H156</f>
        <v>0</v>
      </c>
      <c r="Q156" s="215">
        <v>6.9819999999999993E-2</v>
      </c>
      <c r="R156" s="215">
        <f>Q156*H156</f>
        <v>0.61448581999999996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184</v>
      </c>
      <c r="AT156" s="217" t="s">
        <v>180</v>
      </c>
      <c r="AU156" s="217" t="s">
        <v>185</v>
      </c>
      <c r="AY156" s="18" t="s">
        <v>177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185</v>
      </c>
      <c r="BK156" s="218">
        <f>ROUND(I156*H156,2)</f>
        <v>0</v>
      </c>
      <c r="BL156" s="18" t="s">
        <v>184</v>
      </c>
      <c r="BM156" s="217" t="s">
        <v>211</v>
      </c>
    </row>
    <row r="157" spans="1:65" s="13" customFormat="1" ht="10.199999999999999">
      <c r="B157" s="219"/>
      <c r="C157" s="220"/>
      <c r="D157" s="221" t="s">
        <v>187</v>
      </c>
      <c r="E157" s="222" t="s">
        <v>1</v>
      </c>
      <c r="F157" s="223" t="s">
        <v>212</v>
      </c>
      <c r="G157" s="220"/>
      <c r="H157" s="222" t="s">
        <v>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187</v>
      </c>
      <c r="AU157" s="229" t="s">
        <v>185</v>
      </c>
      <c r="AV157" s="13" t="s">
        <v>88</v>
      </c>
      <c r="AW157" s="13" t="s">
        <v>36</v>
      </c>
      <c r="AX157" s="13" t="s">
        <v>80</v>
      </c>
      <c r="AY157" s="229" t="s">
        <v>177</v>
      </c>
    </row>
    <row r="158" spans="1:65" s="14" customFormat="1" ht="10.199999999999999">
      <c r="B158" s="230"/>
      <c r="C158" s="231"/>
      <c r="D158" s="221" t="s">
        <v>187</v>
      </c>
      <c r="E158" s="232" t="s">
        <v>1</v>
      </c>
      <c r="F158" s="233" t="s">
        <v>213</v>
      </c>
      <c r="G158" s="231"/>
      <c r="H158" s="234">
        <v>4.3609999999999998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187</v>
      </c>
      <c r="AU158" s="240" t="s">
        <v>185</v>
      </c>
      <c r="AV158" s="14" t="s">
        <v>185</v>
      </c>
      <c r="AW158" s="14" t="s">
        <v>36</v>
      </c>
      <c r="AX158" s="14" t="s">
        <v>80</v>
      </c>
      <c r="AY158" s="240" t="s">
        <v>177</v>
      </c>
    </row>
    <row r="159" spans="1:65" s="14" customFormat="1" ht="10.199999999999999">
      <c r="B159" s="230"/>
      <c r="C159" s="231"/>
      <c r="D159" s="221" t="s">
        <v>187</v>
      </c>
      <c r="E159" s="232" t="s">
        <v>1</v>
      </c>
      <c r="F159" s="233" t="s">
        <v>214</v>
      </c>
      <c r="G159" s="231"/>
      <c r="H159" s="234">
        <v>1.1220000000000001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187</v>
      </c>
      <c r="AU159" s="240" t="s">
        <v>185</v>
      </c>
      <c r="AV159" s="14" t="s">
        <v>185</v>
      </c>
      <c r="AW159" s="14" t="s">
        <v>36</v>
      </c>
      <c r="AX159" s="14" t="s">
        <v>80</v>
      </c>
      <c r="AY159" s="240" t="s">
        <v>177</v>
      </c>
    </row>
    <row r="160" spans="1:65" s="13" customFormat="1" ht="10.199999999999999">
      <c r="B160" s="219"/>
      <c r="C160" s="220"/>
      <c r="D160" s="221" t="s">
        <v>187</v>
      </c>
      <c r="E160" s="222" t="s">
        <v>1</v>
      </c>
      <c r="F160" s="223" t="s">
        <v>215</v>
      </c>
      <c r="G160" s="220"/>
      <c r="H160" s="222" t="s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187</v>
      </c>
      <c r="AU160" s="229" t="s">
        <v>185</v>
      </c>
      <c r="AV160" s="13" t="s">
        <v>88</v>
      </c>
      <c r="AW160" s="13" t="s">
        <v>36</v>
      </c>
      <c r="AX160" s="13" t="s">
        <v>80</v>
      </c>
      <c r="AY160" s="229" t="s">
        <v>177</v>
      </c>
    </row>
    <row r="161" spans="1:65" s="14" customFormat="1" ht="10.199999999999999">
      <c r="B161" s="230"/>
      <c r="C161" s="231"/>
      <c r="D161" s="221" t="s">
        <v>187</v>
      </c>
      <c r="E161" s="232" t="s">
        <v>1</v>
      </c>
      <c r="F161" s="233" t="s">
        <v>216</v>
      </c>
      <c r="G161" s="231"/>
      <c r="H161" s="234">
        <v>3.3180000000000001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187</v>
      </c>
      <c r="AU161" s="240" t="s">
        <v>185</v>
      </c>
      <c r="AV161" s="14" t="s">
        <v>185</v>
      </c>
      <c r="AW161" s="14" t="s">
        <v>36</v>
      </c>
      <c r="AX161" s="14" t="s">
        <v>80</v>
      </c>
      <c r="AY161" s="240" t="s">
        <v>177</v>
      </c>
    </row>
    <row r="162" spans="1:65" s="15" customFormat="1" ht="10.199999999999999">
      <c r="B162" s="241"/>
      <c r="C162" s="242"/>
      <c r="D162" s="221" t="s">
        <v>187</v>
      </c>
      <c r="E162" s="243" t="s">
        <v>1</v>
      </c>
      <c r="F162" s="244" t="s">
        <v>217</v>
      </c>
      <c r="G162" s="242"/>
      <c r="H162" s="245">
        <v>8.8010000000000002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187</v>
      </c>
      <c r="AU162" s="251" t="s">
        <v>185</v>
      </c>
      <c r="AV162" s="15" t="s">
        <v>184</v>
      </c>
      <c r="AW162" s="15" t="s">
        <v>36</v>
      </c>
      <c r="AX162" s="15" t="s">
        <v>88</v>
      </c>
      <c r="AY162" s="251" t="s">
        <v>177</v>
      </c>
    </row>
    <row r="163" spans="1:65" s="2" customFormat="1" ht="21.75" customHeight="1">
      <c r="A163" s="35"/>
      <c r="B163" s="36"/>
      <c r="C163" s="205" t="s">
        <v>218</v>
      </c>
      <c r="D163" s="205" t="s">
        <v>180</v>
      </c>
      <c r="E163" s="206" t="s">
        <v>219</v>
      </c>
      <c r="F163" s="207" t="s">
        <v>220</v>
      </c>
      <c r="G163" s="208" t="s">
        <v>210</v>
      </c>
      <c r="H163" s="209">
        <v>10.252000000000001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46</v>
      </c>
      <c r="O163" s="72"/>
      <c r="P163" s="215">
        <f>O163*H163</f>
        <v>0</v>
      </c>
      <c r="Q163" s="215">
        <v>8.7069999999999995E-2</v>
      </c>
      <c r="R163" s="215">
        <f>Q163*H163</f>
        <v>0.89264164000000001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184</v>
      </c>
      <c r="AT163" s="217" t="s">
        <v>180</v>
      </c>
      <c r="AU163" s="217" t="s">
        <v>185</v>
      </c>
      <c r="AY163" s="18" t="s">
        <v>177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185</v>
      </c>
      <c r="BK163" s="218">
        <f>ROUND(I163*H163,2)</f>
        <v>0</v>
      </c>
      <c r="BL163" s="18" t="s">
        <v>184</v>
      </c>
      <c r="BM163" s="217" t="s">
        <v>221</v>
      </c>
    </row>
    <row r="164" spans="1:65" s="13" customFormat="1" ht="10.199999999999999">
      <c r="B164" s="219"/>
      <c r="C164" s="220"/>
      <c r="D164" s="221" t="s">
        <v>187</v>
      </c>
      <c r="E164" s="222" t="s">
        <v>1</v>
      </c>
      <c r="F164" s="223" t="s">
        <v>222</v>
      </c>
      <c r="G164" s="220"/>
      <c r="H164" s="222" t="s">
        <v>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187</v>
      </c>
      <c r="AU164" s="229" t="s">
        <v>185</v>
      </c>
      <c r="AV164" s="13" t="s">
        <v>88</v>
      </c>
      <c r="AW164" s="13" t="s">
        <v>36</v>
      </c>
      <c r="AX164" s="13" t="s">
        <v>80</v>
      </c>
      <c r="AY164" s="229" t="s">
        <v>177</v>
      </c>
    </row>
    <row r="165" spans="1:65" s="14" customFormat="1" ht="10.199999999999999">
      <c r="B165" s="230"/>
      <c r="C165" s="231"/>
      <c r="D165" s="221" t="s">
        <v>187</v>
      </c>
      <c r="E165" s="232" t="s">
        <v>1</v>
      </c>
      <c r="F165" s="233" t="s">
        <v>223</v>
      </c>
      <c r="G165" s="231"/>
      <c r="H165" s="234">
        <v>17.289000000000001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187</v>
      </c>
      <c r="AU165" s="240" t="s">
        <v>185</v>
      </c>
      <c r="AV165" s="14" t="s">
        <v>185</v>
      </c>
      <c r="AW165" s="14" t="s">
        <v>36</v>
      </c>
      <c r="AX165" s="14" t="s">
        <v>80</v>
      </c>
      <c r="AY165" s="240" t="s">
        <v>177</v>
      </c>
    </row>
    <row r="166" spans="1:65" s="13" customFormat="1" ht="10.199999999999999">
      <c r="B166" s="219"/>
      <c r="C166" s="220"/>
      <c r="D166" s="221" t="s">
        <v>187</v>
      </c>
      <c r="E166" s="222" t="s">
        <v>1</v>
      </c>
      <c r="F166" s="223" t="s">
        <v>224</v>
      </c>
      <c r="G166" s="220"/>
      <c r="H166" s="222" t="s">
        <v>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187</v>
      </c>
      <c r="AU166" s="229" t="s">
        <v>185</v>
      </c>
      <c r="AV166" s="13" t="s">
        <v>88</v>
      </c>
      <c r="AW166" s="13" t="s">
        <v>36</v>
      </c>
      <c r="AX166" s="13" t="s">
        <v>80</v>
      </c>
      <c r="AY166" s="229" t="s">
        <v>177</v>
      </c>
    </row>
    <row r="167" spans="1:65" s="14" customFormat="1" ht="10.199999999999999">
      <c r="B167" s="230"/>
      <c r="C167" s="231"/>
      <c r="D167" s="221" t="s">
        <v>187</v>
      </c>
      <c r="E167" s="232" t="s">
        <v>1</v>
      </c>
      <c r="F167" s="233" t="s">
        <v>225</v>
      </c>
      <c r="G167" s="231"/>
      <c r="H167" s="234">
        <v>-7.0369999999999999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187</v>
      </c>
      <c r="AU167" s="240" t="s">
        <v>185</v>
      </c>
      <c r="AV167" s="14" t="s">
        <v>185</v>
      </c>
      <c r="AW167" s="14" t="s">
        <v>36</v>
      </c>
      <c r="AX167" s="14" t="s">
        <v>80</v>
      </c>
      <c r="AY167" s="240" t="s">
        <v>177</v>
      </c>
    </row>
    <row r="168" spans="1:65" s="15" customFormat="1" ht="10.199999999999999">
      <c r="B168" s="241"/>
      <c r="C168" s="242"/>
      <c r="D168" s="221" t="s">
        <v>187</v>
      </c>
      <c r="E168" s="243" t="s">
        <v>1</v>
      </c>
      <c r="F168" s="244" t="s">
        <v>217</v>
      </c>
      <c r="G168" s="242"/>
      <c r="H168" s="245">
        <v>10.252000000000001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187</v>
      </c>
      <c r="AU168" s="251" t="s">
        <v>185</v>
      </c>
      <c r="AV168" s="15" t="s">
        <v>184</v>
      </c>
      <c r="AW168" s="15" t="s">
        <v>36</v>
      </c>
      <c r="AX168" s="15" t="s">
        <v>88</v>
      </c>
      <c r="AY168" s="251" t="s">
        <v>177</v>
      </c>
    </row>
    <row r="169" spans="1:65" s="2" customFormat="1" ht="21.75" customHeight="1">
      <c r="A169" s="35"/>
      <c r="B169" s="36"/>
      <c r="C169" s="205" t="s">
        <v>226</v>
      </c>
      <c r="D169" s="205" t="s">
        <v>180</v>
      </c>
      <c r="E169" s="206" t="s">
        <v>227</v>
      </c>
      <c r="F169" s="207" t="s">
        <v>228</v>
      </c>
      <c r="G169" s="208" t="s">
        <v>210</v>
      </c>
      <c r="H169" s="209">
        <v>15.423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46</v>
      </c>
      <c r="O169" s="72"/>
      <c r="P169" s="215">
        <f>O169*H169</f>
        <v>0</v>
      </c>
      <c r="Q169" s="215">
        <v>0.10421999999999999</v>
      </c>
      <c r="R169" s="215">
        <f>Q169*H169</f>
        <v>1.6073850599999999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184</v>
      </c>
      <c r="AT169" s="217" t="s">
        <v>180</v>
      </c>
      <c r="AU169" s="217" t="s">
        <v>185</v>
      </c>
      <c r="AY169" s="18" t="s">
        <v>177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185</v>
      </c>
      <c r="BK169" s="218">
        <f>ROUND(I169*H169,2)</f>
        <v>0</v>
      </c>
      <c r="BL169" s="18" t="s">
        <v>184</v>
      </c>
      <c r="BM169" s="217" t="s">
        <v>229</v>
      </c>
    </row>
    <row r="170" spans="1:65" s="13" customFormat="1" ht="10.199999999999999">
      <c r="B170" s="219"/>
      <c r="C170" s="220"/>
      <c r="D170" s="221" t="s">
        <v>187</v>
      </c>
      <c r="E170" s="222" t="s">
        <v>1</v>
      </c>
      <c r="F170" s="223" t="s">
        <v>230</v>
      </c>
      <c r="G170" s="220"/>
      <c r="H170" s="222" t="s">
        <v>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187</v>
      </c>
      <c r="AU170" s="229" t="s">
        <v>185</v>
      </c>
      <c r="AV170" s="13" t="s">
        <v>88</v>
      </c>
      <c r="AW170" s="13" t="s">
        <v>36</v>
      </c>
      <c r="AX170" s="13" t="s">
        <v>80</v>
      </c>
      <c r="AY170" s="229" t="s">
        <v>177</v>
      </c>
    </row>
    <row r="171" spans="1:65" s="14" customFormat="1" ht="10.199999999999999">
      <c r="B171" s="230"/>
      <c r="C171" s="231"/>
      <c r="D171" s="221" t="s">
        <v>187</v>
      </c>
      <c r="E171" s="232" t="s">
        <v>1</v>
      </c>
      <c r="F171" s="233" t="s">
        <v>231</v>
      </c>
      <c r="G171" s="231"/>
      <c r="H171" s="234">
        <v>17.882999999999999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187</v>
      </c>
      <c r="AU171" s="240" t="s">
        <v>185</v>
      </c>
      <c r="AV171" s="14" t="s">
        <v>185</v>
      </c>
      <c r="AW171" s="14" t="s">
        <v>36</v>
      </c>
      <c r="AX171" s="14" t="s">
        <v>80</v>
      </c>
      <c r="AY171" s="240" t="s">
        <v>177</v>
      </c>
    </row>
    <row r="172" spans="1:65" s="14" customFormat="1" ht="10.199999999999999">
      <c r="B172" s="230"/>
      <c r="C172" s="231"/>
      <c r="D172" s="221" t="s">
        <v>187</v>
      </c>
      <c r="E172" s="232" t="s">
        <v>1</v>
      </c>
      <c r="F172" s="233" t="s">
        <v>232</v>
      </c>
      <c r="G172" s="231"/>
      <c r="H172" s="234">
        <v>-2.46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187</v>
      </c>
      <c r="AU172" s="240" t="s">
        <v>185</v>
      </c>
      <c r="AV172" s="14" t="s">
        <v>185</v>
      </c>
      <c r="AW172" s="14" t="s">
        <v>36</v>
      </c>
      <c r="AX172" s="14" t="s">
        <v>80</v>
      </c>
      <c r="AY172" s="240" t="s">
        <v>177</v>
      </c>
    </row>
    <row r="173" spans="1:65" s="15" customFormat="1" ht="10.199999999999999">
      <c r="B173" s="241"/>
      <c r="C173" s="242"/>
      <c r="D173" s="221" t="s">
        <v>187</v>
      </c>
      <c r="E173" s="243" t="s">
        <v>1</v>
      </c>
      <c r="F173" s="244" t="s">
        <v>217</v>
      </c>
      <c r="G173" s="242"/>
      <c r="H173" s="245">
        <v>15.423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187</v>
      </c>
      <c r="AU173" s="251" t="s">
        <v>185</v>
      </c>
      <c r="AV173" s="15" t="s">
        <v>184</v>
      </c>
      <c r="AW173" s="15" t="s">
        <v>36</v>
      </c>
      <c r="AX173" s="15" t="s">
        <v>88</v>
      </c>
      <c r="AY173" s="251" t="s">
        <v>177</v>
      </c>
    </row>
    <row r="174" spans="1:65" s="2" customFormat="1" ht="21.75" customHeight="1">
      <c r="A174" s="35"/>
      <c r="B174" s="36"/>
      <c r="C174" s="205" t="s">
        <v>233</v>
      </c>
      <c r="D174" s="205" t="s">
        <v>180</v>
      </c>
      <c r="E174" s="206" t="s">
        <v>234</v>
      </c>
      <c r="F174" s="207" t="s">
        <v>235</v>
      </c>
      <c r="G174" s="208" t="s">
        <v>203</v>
      </c>
      <c r="H174" s="209">
        <v>2.8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46</v>
      </c>
      <c r="O174" s="72"/>
      <c r="P174" s="215">
        <f>O174*H174</f>
        <v>0</v>
      </c>
      <c r="Q174" s="215">
        <v>8.0000000000000007E-5</v>
      </c>
      <c r="R174" s="215">
        <f>Q174*H174</f>
        <v>2.24E-4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184</v>
      </c>
      <c r="AT174" s="217" t="s">
        <v>180</v>
      </c>
      <c r="AU174" s="217" t="s">
        <v>185</v>
      </c>
      <c r="AY174" s="18" t="s">
        <v>177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185</v>
      </c>
      <c r="BK174" s="218">
        <f>ROUND(I174*H174,2)</f>
        <v>0</v>
      </c>
      <c r="BL174" s="18" t="s">
        <v>184</v>
      </c>
      <c r="BM174" s="217" t="s">
        <v>236</v>
      </c>
    </row>
    <row r="175" spans="1:65" s="2" customFormat="1" ht="21.75" customHeight="1">
      <c r="A175" s="35"/>
      <c r="B175" s="36"/>
      <c r="C175" s="205" t="s">
        <v>114</v>
      </c>
      <c r="D175" s="205" t="s">
        <v>180</v>
      </c>
      <c r="E175" s="206" t="s">
        <v>237</v>
      </c>
      <c r="F175" s="207" t="s">
        <v>238</v>
      </c>
      <c r="G175" s="208" t="s">
        <v>203</v>
      </c>
      <c r="H175" s="209">
        <v>13.9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46</v>
      </c>
      <c r="O175" s="72"/>
      <c r="P175" s="215">
        <f>O175*H175</f>
        <v>0</v>
      </c>
      <c r="Q175" s="215">
        <v>1.2E-4</v>
      </c>
      <c r="R175" s="215">
        <f>Q175*H175</f>
        <v>1.668E-3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184</v>
      </c>
      <c r="AT175" s="217" t="s">
        <v>180</v>
      </c>
      <c r="AU175" s="217" t="s">
        <v>185</v>
      </c>
      <c r="AY175" s="18" t="s">
        <v>177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185</v>
      </c>
      <c r="BK175" s="218">
        <f>ROUND(I175*H175,2)</f>
        <v>0</v>
      </c>
      <c r="BL175" s="18" t="s">
        <v>184</v>
      </c>
      <c r="BM175" s="217" t="s">
        <v>239</v>
      </c>
    </row>
    <row r="176" spans="1:65" s="2" customFormat="1" ht="21.75" customHeight="1">
      <c r="A176" s="35"/>
      <c r="B176" s="36"/>
      <c r="C176" s="205" t="s">
        <v>117</v>
      </c>
      <c r="D176" s="205" t="s">
        <v>180</v>
      </c>
      <c r="E176" s="206" t="s">
        <v>240</v>
      </c>
      <c r="F176" s="207" t="s">
        <v>241</v>
      </c>
      <c r="G176" s="208" t="s">
        <v>203</v>
      </c>
      <c r="H176" s="209">
        <v>14.4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46</v>
      </c>
      <c r="O176" s="72"/>
      <c r="P176" s="215">
        <f>O176*H176</f>
        <v>0</v>
      </c>
      <c r="Q176" s="215">
        <v>2.0000000000000001E-4</v>
      </c>
      <c r="R176" s="215">
        <f>Q176*H176</f>
        <v>2.8800000000000002E-3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184</v>
      </c>
      <c r="AT176" s="217" t="s">
        <v>180</v>
      </c>
      <c r="AU176" s="217" t="s">
        <v>185</v>
      </c>
      <c r="AY176" s="18" t="s">
        <v>177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185</v>
      </c>
      <c r="BK176" s="218">
        <f>ROUND(I176*H176,2)</f>
        <v>0</v>
      </c>
      <c r="BL176" s="18" t="s">
        <v>184</v>
      </c>
      <c r="BM176" s="217" t="s">
        <v>242</v>
      </c>
    </row>
    <row r="177" spans="1:65" s="12" customFormat="1" ht="22.8" customHeight="1">
      <c r="B177" s="189"/>
      <c r="C177" s="190"/>
      <c r="D177" s="191" t="s">
        <v>79</v>
      </c>
      <c r="E177" s="203" t="s">
        <v>207</v>
      </c>
      <c r="F177" s="203" t="s">
        <v>243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SUM(P178:P251)</f>
        <v>0</v>
      </c>
      <c r="Q177" s="197"/>
      <c r="R177" s="198">
        <f>SUM(R178:R251)</f>
        <v>4.58917822</v>
      </c>
      <c r="S177" s="197"/>
      <c r="T177" s="199">
        <f>SUM(T178:T251)</f>
        <v>0</v>
      </c>
      <c r="AR177" s="200" t="s">
        <v>88</v>
      </c>
      <c r="AT177" s="201" t="s">
        <v>79</v>
      </c>
      <c r="AU177" s="201" t="s">
        <v>88</v>
      </c>
      <c r="AY177" s="200" t="s">
        <v>177</v>
      </c>
      <c r="BK177" s="202">
        <f>SUM(BK178:BK251)</f>
        <v>0</v>
      </c>
    </row>
    <row r="178" spans="1:65" s="2" customFormat="1" ht="21.75" customHeight="1">
      <c r="A178" s="35"/>
      <c r="B178" s="36"/>
      <c r="C178" s="205" t="s">
        <v>120</v>
      </c>
      <c r="D178" s="205" t="s">
        <v>180</v>
      </c>
      <c r="E178" s="206" t="s">
        <v>244</v>
      </c>
      <c r="F178" s="207" t="s">
        <v>245</v>
      </c>
      <c r="G178" s="208" t="s">
        <v>210</v>
      </c>
      <c r="H178" s="209">
        <v>35.700000000000003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46</v>
      </c>
      <c r="O178" s="72"/>
      <c r="P178" s="215">
        <f>O178*H178</f>
        <v>0</v>
      </c>
      <c r="Q178" s="215">
        <v>2.5999999999999998E-4</v>
      </c>
      <c r="R178" s="215">
        <f>Q178*H178</f>
        <v>9.2820000000000003E-3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184</v>
      </c>
      <c r="AT178" s="217" t="s">
        <v>180</v>
      </c>
      <c r="AU178" s="217" t="s">
        <v>185</v>
      </c>
      <c r="AY178" s="18" t="s">
        <v>177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185</v>
      </c>
      <c r="BK178" s="218">
        <f>ROUND(I178*H178,2)</f>
        <v>0</v>
      </c>
      <c r="BL178" s="18" t="s">
        <v>184</v>
      </c>
      <c r="BM178" s="217" t="s">
        <v>246</v>
      </c>
    </row>
    <row r="179" spans="1:65" s="14" customFormat="1" ht="10.199999999999999">
      <c r="B179" s="230"/>
      <c r="C179" s="231"/>
      <c r="D179" s="221" t="s">
        <v>187</v>
      </c>
      <c r="E179" s="232" t="s">
        <v>1</v>
      </c>
      <c r="F179" s="233" t="s">
        <v>247</v>
      </c>
      <c r="G179" s="231"/>
      <c r="H179" s="234">
        <v>35.700000000000003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187</v>
      </c>
      <c r="AU179" s="240" t="s">
        <v>185</v>
      </c>
      <c r="AV179" s="14" t="s">
        <v>185</v>
      </c>
      <c r="AW179" s="14" t="s">
        <v>36</v>
      </c>
      <c r="AX179" s="14" t="s">
        <v>88</v>
      </c>
      <c r="AY179" s="240" t="s">
        <v>177</v>
      </c>
    </row>
    <row r="180" spans="1:65" s="2" customFormat="1" ht="16.5" customHeight="1">
      <c r="A180" s="35"/>
      <c r="B180" s="36"/>
      <c r="C180" s="205" t="s">
        <v>123</v>
      </c>
      <c r="D180" s="205" t="s">
        <v>180</v>
      </c>
      <c r="E180" s="206" t="s">
        <v>248</v>
      </c>
      <c r="F180" s="207" t="s">
        <v>249</v>
      </c>
      <c r="G180" s="208" t="s">
        <v>210</v>
      </c>
      <c r="H180" s="209">
        <v>4.71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46</v>
      </c>
      <c r="O180" s="72"/>
      <c r="P180" s="215">
        <f>O180*H180</f>
        <v>0</v>
      </c>
      <c r="Q180" s="215">
        <v>0.04</v>
      </c>
      <c r="R180" s="215">
        <f>Q180*H180</f>
        <v>0.18840000000000001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184</v>
      </c>
      <c r="AT180" s="217" t="s">
        <v>180</v>
      </c>
      <c r="AU180" s="217" t="s">
        <v>185</v>
      </c>
      <c r="AY180" s="18" t="s">
        <v>177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185</v>
      </c>
      <c r="BK180" s="218">
        <f>ROUND(I180*H180,2)</f>
        <v>0</v>
      </c>
      <c r="BL180" s="18" t="s">
        <v>184</v>
      </c>
      <c r="BM180" s="217" t="s">
        <v>250</v>
      </c>
    </row>
    <row r="181" spans="1:65" s="13" customFormat="1" ht="10.199999999999999">
      <c r="B181" s="219"/>
      <c r="C181" s="220"/>
      <c r="D181" s="221" t="s">
        <v>187</v>
      </c>
      <c r="E181" s="222" t="s">
        <v>1</v>
      </c>
      <c r="F181" s="223" t="s">
        <v>251</v>
      </c>
      <c r="G181" s="220"/>
      <c r="H181" s="222" t="s">
        <v>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187</v>
      </c>
      <c r="AU181" s="229" t="s">
        <v>185</v>
      </c>
      <c r="AV181" s="13" t="s">
        <v>88</v>
      </c>
      <c r="AW181" s="13" t="s">
        <v>36</v>
      </c>
      <c r="AX181" s="13" t="s">
        <v>80</v>
      </c>
      <c r="AY181" s="229" t="s">
        <v>177</v>
      </c>
    </row>
    <row r="182" spans="1:65" s="14" customFormat="1" ht="10.199999999999999">
      <c r="B182" s="230"/>
      <c r="C182" s="231"/>
      <c r="D182" s="221" t="s">
        <v>187</v>
      </c>
      <c r="E182" s="232" t="s">
        <v>1</v>
      </c>
      <c r="F182" s="233" t="s">
        <v>252</v>
      </c>
      <c r="G182" s="231"/>
      <c r="H182" s="234">
        <v>2.71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187</v>
      </c>
      <c r="AU182" s="240" t="s">
        <v>185</v>
      </c>
      <c r="AV182" s="14" t="s">
        <v>185</v>
      </c>
      <c r="AW182" s="14" t="s">
        <v>36</v>
      </c>
      <c r="AX182" s="14" t="s">
        <v>80</v>
      </c>
      <c r="AY182" s="240" t="s">
        <v>177</v>
      </c>
    </row>
    <row r="183" spans="1:65" s="13" customFormat="1" ht="10.199999999999999">
      <c r="B183" s="219"/>
      <c r="C183" s="220"/>
      <c r="D183" s="221" t="s">
        <v>187</v>
      </c>
      <c r="E183" s="222" t="s">
        <v>1</v>
      </c>
      <c r="F183" s="223" t="s">
        <v>253</v>
      </c>
      <c r="G183" s="220"/>
      <c r="H183" s="222" t="s">
        <v>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187</v>
      </c>
      <c r="AU183" s="229" t="s">
        <v>185</v>
      </c>
      <c r="AV183" s="13" t="s">
        <v>88</v>
      </c>
      <c r="AW183" s="13" t="s">
        <v>36</v>
      </c>
      <c r="AX183" s="13" t="s">
        <v>80</v>
      </c>
      <c r="AY183" s="229" t="s">
        <v>177</v>
      </c>
    </row>
    <row r="184" spans="1:65" s="14" customFormat="1" ht="10.199999999999999">
      <c r="B184" s="230"/>
      <c r="C184" s="231"/>
      <c r="D184" s="221" t="s">
        <v>187</v>
      </c>
      <c r="E184" s="232" t="s">
        <v>1</v>
      </c>
      <c r="F184" s="233" t="s">
        <v>254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187</v>
      </c>
      <c r="AU184" s="240" t="s">
        <v>185</v>
      </c>
      <c r="AV184" s="14" t="s">
        <v>185</v>
      </c>
      <c r="AW184" s="14" t="s">
        <v>36</v>
      </c>
      <c r="AX184" s="14" t="s">
        <v>80</v>
      </c>
      <c r="AY184" s="240" t="s">
        <v>177</v>
      </c>
    </row>
    <row r="185" spans="1:65" s="15" customFormat="1" ht="10.199999999999999">
      <c r="B185" s="241"/>
      <c r="C185" s="242"/>
      <c r="D185" s="221" t="s">
        <v>187</v>
      </c>
      <c r="E185" s="243" t="s">
        <v>1</v>
      </c>
      <c r="F185" s="244" t="s">
        <v>217</v>
      </c>
      <c r="G185" s="242"/>
      <c r="H185" s="245">
        <v>4.71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187</v>
      </c>
      <c r="AU185" s="251" t="s">
        <v>185</v>
      </c>
      <c r="AV185" s="15" t="s">
        <v>184</v>
      </c>
      <c r="AW185" s="15" t="s">
        <v>36</v>
      </c>
      <c r="AX185" s="15" t="s">
        <v>88</v>
      </c>
      <c r="AY185" s="251" t="s">
        <v>177</v>
      </c>
    </row>
    <row r="186" spans="1:65" s="2" customFormat="1" ht="21.75" customHeight="1">
      <c r="A186" s="35"/>
      <c r="B186" s="36"/>
      <c r="C186" s="205" t="s">
        <v>255</v>
      </c>
      <c r="D186" s="205" t="s">
        <v>180</v>
      </c>
      <c r="E186" s="206" t="s">
        <v>256</v>
      </c>
      <c r="F186" s="207" t="s">
        <v>257</v>
      </c>
      <c r="G186" s="208" t="s">
        <v>210</v>
      </c>
      <c r="H186" s="209">
        <v>35.700000000000003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46</v>
      </c>
      <c r="O186" s="72"/>
      <c r="P186" s="215">
        <f>O186*H186</f>
        <v>0</v>
      </c>
      <c r="Q186" s="215">
        <v>4.8900000000000002E-3</v>
      </c>
      <c r="R186" s="215">
        <f>Q186*H186</f>
        <v>0.17457300000000003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184</v>
      </c>
      <c r="AT186" s="217" t="s">
        <v>180</v>
      </c>
      <c r="AU186" s="217" t="s">
        <v>185</v>
      </c>
      <c r="AY186" s="18" t="s">
        <v>177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185</v>
      </c>
      <c r="BK186" s="218">
        <f>ROUND(I186*H186,2)</f>
        <v>0</v>
      </c>
      <c r="BL186" s="18" t="s">
        <v>184</v>
      </c>
      <c r="BM186" s="217" t="s">
        <v>258</v>
      </c>
    </row>
    <row r="187" spans="1:65" s="14" customFormat="1" ht="10.199999999999999">
      <c r="B187" s="230"/>
      <c r="C187" s="231"/>
      <c r="D187" s="221" t="s">
        <v>187</v>
      </c>
      <c r="E187" s="232" t="s">
        <v>1</v>
      </c>
      <c r="F187" s="233" t="s">
        <v>259</v>
      </c>
      <c r="G187" s="231"/>
      <c r="H187" s="234">
        <v>35.700000000000003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187</v>
      </c>
      <c r="AU187" s="240" t="s">
        <v>185</v>
      </c>
      <c r="AV187" s="14" t="s">
        <v>185</v>
      </c>
      <c r="AW187" s="14" t="s">
        <v>36</v>
      </c>
      <c r="AX187" s="14" t="s">
        <v>88</v>
      </c>
      <c r="AY187" s="240" t="s">
        <v>177</v>
      </c>
    </row>
    <row r="188" spans="1:65" s="2" customFormat="1" ht="21.75" customHeight="1">
      <c r="A188" s="35"/>
      <c r="B188" s="36"/>
      <c r="C188" s="205" t="s">
        <v>8</v>
      </c>
      <c r="D188" s="205" t="s">
        <v>180</v>
      </c>
      <c r="E188" s="206" t="s">
        <v>260</v>
      </c>
      <c r="F188" s="207" t="s">
        <v>261</v>
      </c>
      <c r="G188" s="208" t="s">
        <v>210</v>
      </c>
      <c r="H188" s="209">
        <v>35.700000000000003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46</v>
      </c>
      <c r="O188" s="72"/>
      <c r="P188" s="215">
        <f>O188*H188</f>
        <v>0</v>
      </c>
      <c r="Q188" s="215">
        <v>3.0000000000000001E-3</v>
      </c>
      <c r="R188" s="215">
        <f>Q188*H188</f>
        <v>0.10710000000000001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184</v>
      </c>
      <c r="AT188" s="217" t="s">
        <v>180</v>
      </c>
      <c r="AU188" s="217" t="s">
        <v>185</v>
      </c>
      <c r="AY188" s="18" t="s">
        <v>177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185</v>
      </c>
      <c r="BK188" s="218">
        <f>ROUND(I188*H188,2)</f>
        <v>0</v>
      </c>
      <c r="BL188" s="18" t="s">
        <v>184</v>
      </c>
      <c r="BM188" s="217" t="s">
        <v>262</v>
      </c>
    </row>
    <row r="189" spans="1:65" s="2" customFormat="1" ht="21.75" customHeight="1">
      <c r="A189" s="35"/>
      <c r="B189" s="36"/>
      <c r="C189" s="205" t="s">
        <v>263</v>
      </c>
      <c r="D189" s="205" t="s">
        <v>180</v>
      </c>
      <c r="E189" s="206" t="s">
        <v>264</v>
      </c>
      <c r="F189" s="207" t="s">
        <v>265</v>
      </c>
      <c r="G189" s="208" t="s">
        <v>210</v>
      </c>
      <c r="H189" s="209">
        <v>48.143999999999998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46</v>
      </c>
      <c r="O189" s="72"/>
      <c r="P189" s="215">
        <f>O189*H189</f>
        <v>0</v>
      </c>
      <c r="Q189" s="215">
        <v>2.5999999999999998E-4</v>
      </c>
      <c r="R189" s="215">
        <f>Q189*H189</f>
        <v>1.2517439999999998E-2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184</v>
      </c>
      <c r="AT189" s="217" t="s">
        <v>180</v>
      </c>
      <c r="AU189" s="217" t="s">
        <v>185</v>
      </c>
      <c r="AY189" s="18" t="s">
        <v>177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185</v>
      </c>
      <c r="BK189" s="218">
        <f>ROUND(I189*H189,2)</f>
        <v>0</v>
      </c>
      <c r="BL189" s="18" t="s">
        <v>184</v>
      </c>
      <c r="BM189" s="217" t="s">
        <v>266</v>
      </c>
    </row>
    <row r="190" spans="1:65" s="13" customFormat="1" ht="10.199999999999999">
      <c r="B190" s="219"/>
      <c r="C190" s="220"/>
      <c r="D190" s="221" t="s">
        <v>187</v>
      </c>
      <c r="E190" s="222" t="s">
        <v>1</v>
      </c>
      <c r="F190" s="223" t="s">
        <v>267</v>
      </c>
      <c r="G190" s="220"/>
      <c r="H190" s="222" t="s">
        <v>1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187</v>
      </c>
      <c r="AU190" s="229" t="s">
        <v>185</v>
      </c>
      <c r="AV190" s="13" t="s">
        <v>88</v>
      </c>
      <c r="AW190" s="13" t="s">
        <v>36</v>
      </c>
      <c r="AX190" s="13" t="s">
        <v>80</v>
      </c>
      <c r="AY190" s="229" t="s">
        <v>177</v>
      </c>
    </row>
    <row r="191" spans="1:65" s="14" customFormat="1" ht="10.199999999999999">
      <c r="B191" s="230"/>
      <c r="C191" s="231"/>
      <c r="D191" s="221" t="s">
        <v>187</v>
      </c>
      <c r="E191" s="232" t="s">
        <v>1</v>
      </c>
      <c r="F191" s="233" t="s">
        <v>268</v>
      </c>
      <c r="G191" s="231"/>
      <c r="H191" s="234">
        <v>18.640999999999998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187</v>
      </c>
      <c r="AU191" s="240" t="s">
        <v>185</v>
      </c>
      <c r="AV191" s="14" t="s">
        <v>185</v>
      </c>
      <c r="AW191" s="14" t="s">
        <v>36</v>
      </c>
      <c r="AX191" s="14" t="s">
        <v>80</v>
      </c>
      <c r="AY191" s="240" t="s">
        <v>177</v>
      </c>
    </row>
    <row r="192" spans="1:65" s="14" customFormat="1" ht="10.199999999999999">
      <c r="B192" s="230"/>
      <c r="C192" s="231"/>
      <c r="D192" s="221" t="s">
        <v>187</v>
      </c>
      <c r="E192" s="232" t="s">
        <v>1</v>
      </c>
      <c r="F192" s="233" t="s">
        <v>269</v>
      </c>
      <c r="G192" s="231"/>
      <c r="H192" s="234">
        <v>-3.7120000000000002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187</v>
      </c>
      <c r="AU192" s="240" t="s">
        <v>185</v>
      </c>
      <c r="AV192" s="14" t="s">
        <v>185</v>
      </c>
      <c r="AW192" s="14" t="s">
        <v>36</v>
      </c>
      <c r="AX192" s="14" t="s">
        <v>80</v>
      </c>
      <c r="AY192" s="240" t="s">
        <v>177</v>
      </c>
    </row>
    <row r="193" spans="1:65" s="13" customFormat="1" ht="10.199999999999999">
      <c r="B193" s="219"/>
      <c r="C193" s="220"/>
      <c r="D193" s="221" t="s">
        <v>187</v>
      </c>
      <c r="E193" s="222" t="s">
        <v>1</v>
      </c>
      <c r="F193" s="223" t="s">
        <v>270</v>
      </c>
      <c r="G193" s="220"/>
      <c r="H193" s="222" t="s">
        <v>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187</v>
      </c>
      <c r="AU193" s="229" t="s">
        <v>185</v>
      </c>
      <c r="AV193" s="13" t="s">
        <v>88</v>
      </c>
      <c r="AW193" s="13" t="s">
        <v>36</v>
      </c>
      <c r="AX193" s="13" t="s">
        <v>80</v>
      </c>
      <c r="AY193" s="229" t="s">
        <v>177</v>
      </c>
    </row>
    <row r="194" spans="1:65" s="14" customFormat="1" ht="10.199999999999999">
      <c r="B194" s="230"/>
      <c r="C194" s="231"/>
      <c r="D194" s="221" t="s">
        <v>187</v>
      </c>
      <c r="E194" s="232" t="s">
        <v>1</v>
      </c>
      <c r="F194" s="233" t="s">
        <v>271</v>
      </c>
      <c r="G194" s="231"/>
      <c r="H194" s="234">
        <v>3.0859999999999999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187</v>
      </c>
      <c r="AU194" s="240" t="s">
        <v>185</v>
      </c>
      <c r="AV194" s="14" t="s">
        <v>185</v>
      </c>
      <c r="AW194" s="14" t="s">
        <v>36</v>
      </c>
      <c r="AX194" s="14" t="s">
        <v>80</v>
      </c>
      <c r="AY194" s="240" t="s">
        <v>177</v>
      </c>
    </row>
    <row r="195" spans="1:65" s="13" customFormat="1" ht="10.199999999999999">
      <c r="B195" s="219"/>
      <c r="C195" s="220"/>
      <c r="D195" s="221" t="s">
        <v>187</v>
      </c>
      <c r="E195" s="222" t="s">
        <v>1</v>
      </c>
      <c r="F195" s="223" t="s">
        <v>272</v>
      </c>
      <c r="G195" s="220"/>
      <c r="H195" s="222" t="s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187</v>
      </c>
      <c r="AU195" s="229" t="s">
        <v>185</v>
      </c>
      <c r="AV195" s="13" t="s">
        <v>88</v>
      </c>
      <c r="AW195" s="13" t="s">
        <v>36</v>
      </c>
      <c r="AX195" s="13" t="s">
        <v>80</v>
      </c>
      <c r="AY195" s="229" t="s">
        <v>177</v>
      </c>
    </row>
    <row r="196" spans="1:65" s="14" customFormat="1" ht="20.399999999999999">
      <c r="B196" s="230"/>
      <c r="C196" s="231"/>
      <c r="D196" s="221" t="s">
        <v>187</v>
      </c>
      <c r="E196" s="232" t="s">
        <v>1</v>
      </c>
      <c r="F196" s="233" t="s">
        <v>273</v>
      </c>
      <c r="G196" s="231"/>
      <c r="H196" s="234">
        <v>35.649000000000001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187</v>
      </c>
      <c r="AU196" s="240" t="s">
        <v>185</v>
      </c>
      <c r="AV196" s="14" t="s">
        <v>185</v>
      </c>
      <c r="AW196" s="14" t="s">
        <v>36</v>
      </c>
      <c r="AX196" s="14" t="s">
        <v>80</v>
      </c>
      <c r="AY196" s="240" t="s">
        <v>177</v>
      </c>
    </row>
    <row r="197" spans="1:65" s="14" customFormat="1" ht="10.199999999999999">
      <c r="B197" s="230"/>
      <c r="C197" s="231"/>
      <c r="D197" s="221" t="s">
        <v>187</v>
      </c>
      <c r="E197" s="232" t="s">
        <v>1</v>
      </c>
      <c r="F197" s="233" t="s">
        <v>274</v>
      </c>
      <c r="G197" s="231"/>
      <c r="H197" s="234">
        <v>-5.52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187</v>
      </c>
      <c r="AU197" s="240" t="s">
        <v>185</v>
      </c>
      <c r="AV197" s="14" t="s">
        <v>185</v>
      </c>
      <c r="AW197" s="14" t="s">
        <v>36</v>
      </c>
      <c r="AX197" s="14" t="s">
        <v>80</v>
      </c>
      <c r="AY197" s="240" t="s">
        <v>177</v>
      </c>
    </row>
    <row r="198" spans="1:65" s="15" customFormat="1" ht="10.199999999999999">
      <c r="B198" s="241"/>
      <c r="C198" s="242"/>
      <c r="D198" s="221" t="s">
        <v>187</v>
      </c>
      <c r="E198" s="243" t="s">
        <v>1</v>
      </c>
      <c r="F198" s="244" t="s">
        <v>217</v>
      </c>
      <c r="G198" s="242"/>
      <c r="H198" s="245">
        <v>48.143999999999998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187</v>
      </c>
      <c r="AU198" s="251" t="s">
        <v>185</v>
      </c>
      <c r="AV198" s="15" t="s">
        <v>184</v>
      </c>
      <c r="AW198" s="15" t="s">
        <v>36</v>
      </c>
      <c r="AX198" s="15" t="s">
        <v>88</v>
      </c>
      <c r="AY198" s="251" t="s">
        <v>177</v>
      </c>
    </row>
    <row r="199" spans="1:65" s="2" customFormat="1" ht="16.5" customHeight="1">
      <c r="A199" s="35"/>
      <c r="B199" s="36"/>
      <c r="C199" s="205" t="s">
        <v>275</v>
      </c>
      <c r="D199" s="205" t="s">
        <v>180</v>
      </c>
      <c r="E199" s="206" t="s">
        <v>276</v>
      </c>
      <c r="F199" s="207" t="s">
        <v>277</v>
      </c>
      <c r="G199" s="208" t="s">
        <v>210</v>
      </c>
      <c r="H199" s="209">
        <v>7.1550000000000002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46</v>
      </c>
      <c r="O199" s="72"/>
      <c r="P199" s="215">
        <f>O199*H199</f>
        <v>0</v>
      </c>
      <c r="Q199" s="215">
        <v>0.04</v>
      </c>
      <c r="R199" s="215">
        <f>Q199*H199</f>
        <v>0.28620000000000001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184</v>
      </c>
      <c r="AT199" s="217" t="s">
        <v>180</v>
      </c>
      <c r="AU199" s="217" t="s">
        <v>185</v>
      </c>
      <c r="AY199" s="18" t="s">
        <v>177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185</v>
      </c>
      <c r="BK199" s="218">
        <f>ROUND(I199*H199,2)</f>
        <v>0</v>
      </c>
      <c r="BL199" s="18" t="s">
        <v>184</v>
      </c>
      <c r="BM199" s="217" t="s">
        <v>278</v>
      </c>
    </row>
    <row r="200" spans="1:65" s="14" customFormat="1" ht="10.199999999999999">
      <c r="B200" s="230"/>
      <c r="C200" s="231"/>
      <c r="D200" s="221" t="s">
        <v>187</v>
      </c>
      <c r="E200" s="232" t="s">
        <v>1</v>
      </c>
      <c r="F200" s="233" t="s">
        <v>279</v>
      </c>
      <c r="G200" s="231"/>
      <c r="H200" s="234">
        <v>5.04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187</v>
      </c>
      <c r="AU200" s="240" t="s">
        <v>185</v>
      </c>
      <c r="AV200" s="14" t="s">
        <v>185</v>
      </c>
      <c r="AW200" s="14" t="s">
        <v>36</v>
      </c>
      <c r="AX200" s="14" t="s">
        <v>80</v>
      </c>
      <c r="AY200" s="240" t="s">
        <v>177</v>
      </c>
    </row>
    <row r="201" spans="1:65" s="14" customFormat="1" ht="10.199999999999999">
      <c r="B201" s="230"/>
      <c r="C201" s="231"/>
      <c r="D201" s="221" t="s">
        <v>187</v>
      </c>
      <c r="E201" s="232" t="s">
        <v>1</v>
      </c>
      <c r="F201" s="233" t="s">
        <v>280</v>
      </c>
      <c r="G201" s="231"/>
      <c r="H201" s="234">
        <v>2.1150000000000002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187</v>
      </c>
      <c r="AU201" s="240" t="s">
        <v>185</v>
      </c>
      <c r="AV201" s="14" t="s">
        <v>185</v>
      </c>
      <c r="AW201" s="14" t="s">
        <v>36</v>
      </c>
      <c r="AX201" s="14" t="s">
        <v>80</v>
      </c>
      <c r="AY201" s="240" t="s">
        <v>177</v>
      </c>
    </row>
    <row r="202" spans="1:65" s="15" customFormat="1" ht="10.199999999999999">
      <c r="B202" s="241"/>
      <c r="C202" s="242"/>
      <c r="D202" s="221" t="s">
        <v>187</v>
      </c>
      <c r="E202" s="243" t="s">
        <v>1</v>
      </c>
      <c r="F202" s="244" t="s">
        <v>217</v>
      </c>
      <c r="G202" s="242"/>
      <c r="H202" s="245">
        <v>7.1550000000000002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187</v>
      </c>
      <c r="AU202" s="251" t="s">
        <v>185</v>
      </c>
      <c r="AV202" s="15" t="s">
        <v>184</v>
      </c>
      <c r="AW202" s="15" t="s">
        <v>36</v>
      </c>
      <c r="AX202" s="15" t="s">
        <v>88</v>
      </c>
      <c r="AY202" s="251" t="s">
        <v>177</v>
      </c>
    </row>
    <row r="203" spans="1:65" s="2" customFormat="1" ht="21.75" customHeight="1">
      <c r="A203" s="35"/>
      <c r="B203" s="36"/>
      <c r="C203" s="205" t="s">
        <v>281</v>
      </c>
      <c r="D203" s="205" t="s">
        <v>180</v>
      </c>
      <c r="E203" s="206" t="s">
        <v>282</v>
      </c>
      <c r="F203" s="207" t="s">
        <v>283</v>
      </c>
      <c r="G203" s="208" t="s">
        <v>210</v>
      </c>
      <c r="H203" s="209">
        <v>51.381999999999998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46</v>
      </c>
      <c r="O203" s="72"/>
      <c r="P203" s="215">
        <f>O203*H203</f>
        <v>0</v>
      </c>
      <c r="Q203" s="215">
        <v>4.8900000000000002E-3</v>
      </c>
      <c r="R203" s="215">
        <f>Q203*H203</f>
        <v>0.25125797999999999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184</v>
      </c>
      <c r="AT203" s="217" t="s">
        <v>180</v>
      </c>
      <c r="AU203" s="217" t="s">
        <v>185</v>
      </c>
      <c r="AY203" s="18" t="s">
        <v>177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185</v>
      </c>
      <c r="BK203" s="218">
        <f>ROUND(I203*H203,2)</f>
        <v>0</v>
      </c>
      <c r="BL203" s="18" t="s">
        <v>184</v>
      </c>
      <c r="BM203" s="217" t="s">
        <v>284</v>
      </c>
    </row>
    <row r="204" spans="1:65" s="13" customFormat="1" ht="10.199999999999999">
      <c r="B204" s="219"/>
      <c r="C204" s="220"/>
      <c r="D204" s="221" t="s">
        <v>187</v>
      </c>
      <c r="E204" s="222" t="s">
        <v>1</v>
      </c>
      <c r="F204" s="223" t="s">
        <v>212</v>
      </c>
      <c r="G204" s="220"/>
      <c r="H204" s="222" t="s">
        <v>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187</v>
      </c>
      <c r="AU204" s="229" t="s">
        <v>185</v>
      </c>
      <c r="AV204" s="13" t="s">
        <v>88</v>
      </c>
      <c r="AW204" s="13" t="s">
        <v>36</v>
      </c>
      <c r="AX204" s="13" t="s">
        <v>80</v>
      </c>
      <c r="AY204" s="229" t="s">
        <v>177</v>
      </c>
    </row>
    <row r="205" spans="1:65" s="14" customFormat="1" ht="10.199999999999999">
      <c r="B205" s="230"/>
      <c r="C205" s="231"/>
      <c r="D205" s="221" t="s">
        <v>187</v>
      </c>
      <c r="E205" s="232" t="s">
        <v>1</v>
      </c>
      <c r="F205" s="233" t="s">
        <v>213</v>
      </c>
      <c r="G205" s="231"/>
      <c r="H205" s="234">
        <v>4.3609999999999998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187</v>
      </c>
      <c r="AU205" s="240" t="s">
        <v>185</v>
      </c>
      <c r="AV205" s="14" t="s">
        <v>185</v>
      </c>
      <c r="AW205" s="14" t="s">
        <v>36</v>
      </c>
      <c r="AX205" s="14" t="s">
        <v>80</v>
      </c>
      <c r="AY205" s="240" t="s">
        <v>177</v>
      </c>
    </row>
    <row r="206" spans="1:65" s="14" customFormat="1" ht="10.199999999999999">
      <c r="B206" s="230"/>
      <c r="C206" s="231"/>
      <c r="D206" s="221" t="s">
        <v>187</v>
      </c>
      <c r="E206" s="232" t="s">
        <v>1</v>
      </c>
      <c r="F206" s="233" t="s">
        <v>285</v>
      </c>
      <c r="G206" s="231"/>
      <c r="H206" s="234">
        <v>1.3009999999999999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187</v>
      </c>
      <c r="AU206" s="240" t="s">
        <v>185</v>
      </c>
      <c r="AV206" s="14" t="s">
        <v>185</v>
      </c>
      <c r="AW206" s="14" t="s">
        <v>36</v>
      </c>
      <c r="AX206" s="14" t="s">
        <v>80</v>
      </c>
      <c r="AY206" s="240" t="s">
        <v>177</v>
      </c>
    </row>
    <row r="207" spans="1:65" s="13" customFormat="1" ht="10.199999999999999">
      <c r="B207" s="219"/>
      <c r="C207" s="220"/>
      <c r="D207" s="221" t="s">
        <v>187</v>
      </c>
      <c r="E207" s="222" t="s">
        <v>1</v>
      </c>
      <c r="F207" s="223" t="s">
        <v>215</v>
      </c>
      <c r="G207" s="220"/>
      <c r="H207" s="222" t="s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187</v>
      </c>
      <c r="AU207" s="229" t="s">
        <v>185</v>
      </c>
      <c r="AV207" s="13" t="s">
        <v>88</v>
      </c>
      <c r="AW207" s="13" t="s">
        <v>36</v>
      </c>
      <c r="AX207" s="13" t="s">
        <v>80</v>
      </c>
      <c r="AY207" s="229" t="s">
        <v>177</v>
      </c>
    </row>
    <row r="208" spans="1:65" s="14" customFormat="1" ht="10.199999999999999">
      <c r="B208" s="230"/>
      <c r="C208" s="231"/>
      <c r="D208" s="221" t="s">
        <v>187</v>
      </c>
      <c r="E208" s="232" t="s">
        <v>1</v>
      </c>
      <c r="F208" s="233" t="s">
        <v>286</v>
      </c>
      <c r="G208" s="231"/>
      <c r="H208" s="234">
        <v>3.448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187</v>
      </c>
      <c r="AU208" s="240" t="s">
        <v>185</v>
      </c>
      <c r="AV208" s="14" t="s">
        <v>185</v>
      </c>
      <c r="AW208" s="14" t="s">
        <v>36</v>
      </c>
      <c r="AX208" s="14" t="s">
        <v>80</v>
      </c>
      <c r="AY208" s="240" t="s">
        <v>177</v>
      </c>
    </row>
    <row r="209" spans="1:65" s="16" customFormat="1" ht="10.199999999999999">
      <c r="B209" s="252"/>
      <c r="C209" s="253"/>
      <c r="D209" s="221" t="s">
        <v>187</v>
      </c>
      <c r="E209" s="254" t="s">
        <v>1</v>
      </c>
      <c r="F209" s="255" t="s">
        <v>287</v>
      </c>
      <c r="G209" s="253"/>
      <c r="H209" s="256">
        <v>9.11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187</v>
      </c>
      <c r="AU209" s="262" t="s">
        <v>185</v>
      </c>
      <c r="AV209" s="16" t="s">
        <v>178</v>
      </c>
      <c r="AW209" s="16" t="s">
        <v>36</v>
      </c>
      <c r="AX209" s="16" t="s">
        <v>80</v>
      </c>
      <c r="AY209" s="262" t="s">
        <v>177</v>
      </c>
    </row>
    <row r="210" spans="1:65" s="13" customFormat="1" ht="10.199999999999999">
      <c r="B210" s="219"/>
      <c r="C210" s="220"/>
      <c r="D210" s="221" t="s">
        <v>187</v>
      </c>
      <c r="E210" s="222" t="s">
        <v>1</v>
      </c>
      <c r="F210" s="223" t="s">
        <v>222</v>
      </c>
      <c r="G210" s="220"/>
      <c r="H210" s="222" t="s">
        <v>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187</v>
      </c>
      <c r="AU210" s="229" t="s">
        <v>185</v>
      </c>
      <c r="AV210" s="13" t="s">
        <v>88</v>
      </c>
      <c r="AW210" s="13" t="s">
        <v>36</v>
      </c>
      <c r="AX210" s="13" t="s">
        <v>80</v>
      </c>
      <c r="AY210" s="229" t="s">
        <v>177</v>
      </c>
    </row>
    <row r="211" spans="1:65" s="14" customFormat="1" ht="10.199999999999999">
      <c r="B211" s="230"/>
      <c r="C211" s="231"/>
      <c r="D211" s="221" t="s">
        <v>187</v>
      </c>
      <c r="E211" s="232" t="s">
        <v>1</v>
      </c>
      <c r="F211" s="233" t="s">
        <v>288</v>
      </c>
      <c r="G211" s="231"/>
      <c r="H211" s="234">
        <v>34.578000000000003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187</v>
      </c>
      <c r="AU211" s="240" t="s">
        <v>185</v>
      </c>
      <c r="AV211" s="14" t="s">
        <v>185</v>
      </c>
      <c r="AW211" s="14" t="s">
        <v>36</v>
      </c>
      <c r="AX211" s="14" t="s">
        <v>80</v>
      </c>
      <c r="AY211" s="240" t="s">
        <v>177</v>
      </c>
    </row>
    <row r="212" spans="1:65" s="13" customFormat="1" ht="10.199999999999999">
      <c r="B212" s="219"/>
      <c r="C212" s="220"/>
      <c r="D212" s="221" t="s">
        <v>187</v>
      </c>
      <c r="E212" s="222" t="s">
        <v>1</v>
      </c>
      <c r="F212" s="223" t="s">
        <v>224</v>
      </c>
      <c r="G212" s="220"/>
      <c r="H212" s="222" t="s">
        <v>1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187</v>
      </c>
      <c r="AU212" s="229" t="s">
        <v>185</v>
      </c>
      <c r="AV212" s="13" t="s">
        <v>88</v>
      </c>
      <c r="AW212" s="13" t="s">
        <v>36</v>
      </c>
      <c r="AX212" s="13" t="s">
        <v>80</v>
      </c>
      <c r="AY212" s="229" t="s">
        <v>177</v>
      </c>
    </row>
    <row r="213" spans="1:65" s="14" customFormat="1" ht="10.199999999999999">
      <c r="B213" s="230"/>
      <c r="C213" s="231"/>
      <c r="D213" s="221" t="s">
        <v>187</v>
      </c>
      <c r="E213" s="232" t="s">
        <v>1</v>
      </c>
      <c r="F213" s="233" t="s">
        <v>289</v>
      </c>
      <c r="G213" s="231"/>
      <c r="H213" s="234">
        <v>-14.074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187</v>
      </c>
      <c r="AU213" s="240" t="s">
        <v>185</v>
      </c>
      <c r="AV213" s="14" t="s">
        <v>185</v>
      </c>
      <c r="AW213" s="14" t="s">
        <v>36</v>
      </c>
      <c r="AX213" s="14" t="s">
        <v>80</v>
      </c>
      <c r="AY213" s="240" t="s">
        <v>177</v>
      </c>
    </row>
    <row r="214" spans="1:65" s="16" customFormat="1" ht="10.199999999999999">
      <c r="B214" s="252"/>
      <c r="C214" s="253"/>
      <c r="D214" s="221" t="s">
        <v>187</v>
      </c>
      <c r="E214" s="254" t="s">
        <v>1</v>
      </c>
      <c r="F214" s="255" t="s">
        <v>287</v>
      </c>
      <c r="G214" s="253"/>
      <c r="H214" s="256">
        <v>20.504000000000001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187</v>
      </c>
      <c r="AU214" s="262" t="s">
        <v>185</v>
      </c>
      <c r="AV214" s="16" t="s">
        <v>178</v>
      </c>
      <c r="AW214" s="16" t="s">
        <v>36</v>
      </c>
      <c r="AX214" s="16" t="s">
        <v>80</v>
      </c>
      <c r="AY214" s="262" t="s">
        <v>177</v>
      </c>
    </row>
    <row r="215" spans="1:65" s="13" customFormat="1" ht="10.199999999999999">
      <c r="B215" s="219"/>
      <c r="C215" s="220"/>
      <c r="D215" s="221" t="s">
        <v>187</v>
      </c>
      <c r="E215" s="222" t="s">
        <v>1</v>
      </c>
      <c r="F215" s="223" t="s">
        <v>230</v>
      </c>
      <c r="G215" s="220"/>
      <c r="H215" s="222" t="s">
        <v>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187</v>
      </c>
      <c r="AU215" s="229" t="s">
        <v>185</v>
      </c>
      <c r="AV215" s="13" t="s">
        <v>88</v>
      </c>
      <c r="AW215" s="13" t="s">
        <v>36</v>
      </c>
      <c r="AX215" s="13" t="s">
        <v>80</v>
      </c>
      <c r="AY215" s="229" t="s">
        <v>177</v>
      </c>
    </row>
    <row r="216" spans="1:65" s="14" customFormat="1" ht="10.199999999999999">
      <c r="B216" s="230"/>
      <c r="C216" s="231"/>
      <c r="D216" s="221" t="s">
        <v>187</v>
      </c>
      <c r="E216" s="232" t="s">
        <v>1</v>
      </c>
      <c r="F216" s="233" t="s">
        <v>290</v>
      </c>
      <c r="G216" s="231"/>
      <c r="H216" s="234">
        <v>31.608000000000001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187</v>
      </c>
      <c r="AU216" s="240" t="s">
        <v>185</v>
      </c>
      <c r="AV216" s="14" t="s">
        <v>185</v>
      </c>
      <c r="AW216" s="14" t="s">
        <v>36</v>
      </c>
      <c r="AX216" s="14" t="s">
        <v>80</v>
      </c>
      <c r="AY216" s="240" t="s">
        <v>177</v>
      </c>
    </row>
    <row r="217" spans="1:65" s="14" customFormat="1" ht="10.199999999999999">
      <c r="B217" s="230"/>
      <c r="C217" s="231"/>
      <c r="D217" s="221" t="s">
        <v>187</v>
      </c>
      <c r="E217" s="232" t="s">
        <v>1</v>
      </c>
      <c r="F217" s="233" t="s">
        <v>291</v>
      </c>
      <c r="G217" s="231"/>
      <c r="H217" s="234">
        <v>-9.84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187</v>
      </c>
      <c r="AU217" s="240" t="s">
        <v>185</v>
      </c>
      <c r="AV217" s="14" t="s">
        <v>185</v>
      </c>
      <c r="AW217" s="14" t="s">
        <v>36</v>
      </c>
      <c r="AX217" s="14" t="s">
        <v>80</v>
      </c>
      <c r="AY217" s="240" t="s">
        <v>177</v>
      </c>
    </row>
    <row r="218" spans="1:65" s="16" customFormat="1" ht="10.199999999999999">
      <c r="B218" s="252"/>
      <c r="C218" s="253"/>
      <c r="D218" s="221" t="s">
        <v>187</v>
      </c>
      <c r="E218" s="254" t="s">
        <v>1</v>
      </c>
      <c r="F218" s="255" t="s">
        <v>287</v>
      </c>
      <c r="G218" s="253"/>
      <c r="H218" s="256">
        <v>21.768000000000001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187</v>
      </c>
      <c r="AU218" s="262" t="s">
        <v>185</v>
      </c>
      <c r="AV218" s="16" t="s">
        <v>178</v>
      </c>
      <c r="AW218" s="16" t="s">
        <v>36</v>
      </c>
      <c r="AX218" s="16" t="s">
        <v>80</v>
      </c>
      <c r="AY218" s="262" t="s">
        <v>177</v>
      </c>
    </row>
    <row r="219" spans="1:65" s="15" customFormat="1" ht="10.199999999999999">
      <c r="B219" s="241"/>
      <c r="C219" s="242"/>
      <c r="D219" s="221" t="s">
        <v>187</v>
      </c>
      <c r="E219" s="243" t="s">
        <v>1</v>
      </c>
      <c r="F219" s="244" t="s">
        <v>217</v>
      </c>
      <c r="G219" s="242"/>
      <c r="H219" s="245">
        <v>51.381999999999998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187</v>
      </c>
      <c r="AU219" s="251" t="s">
        <v>185</v>
      </c>
      <c r="AV219" s="15" t="s">
        <v>184</v>
      </c>
      <c r="AW219" s="15" t="s">
        <v>36</v>
      </c>
      <c r="AX219" s="15" t="s">
        <v>88</v>
      </c>
      <c r="AY219" s="251" t="s">
        <v>177</v>
      </c>
    </row>
    <row r="220" spans="1:65" s="2" customFormat="1" ht="21.75" customHeight="1">
      <c r="A220" s="35"/>
      <c r="B220" s="36"/>
      <c r="C220" s="205" t="s">
        <v>292</v>
      </c>
      <c r="D220" s="205" t="s">
        <v>180</v>
      </c>
      <c r="E220" s="206" t="s">
        <v>293</v>
      </c>
      <c r="F220" s="207" t="s">
        <v>294</v>
      </c>
      <c r="G220" s="208" t="s">
        <v>210</v>
      </c>
      <c r="H220" s="209">
        <v>81.536000000000001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46</v>
      </c>
      <c r="O220" s="72"/>
      <c r="P220" s="215">
        <f>O220*H220</f>
        <v>0</v>
      </c>
      <c r="Q220" s="215">
        <v>3.0000000000000001E-3</v>
      </c>
      <c r="R220" s="215">
        <f>Q220*H220</f>
        <v>0.24460800000000002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184</v>
      </c>
      <c r="AT220" s="217" t="s">
        <v>180</v>
      </c>
      <c r="AU220" s="217" t="s">
        <v>185</v>
      </c>
      <c r="AY220" s="18" t="s">
        <v>177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185</v>
      </c>
      <c r="BK220" s="218">
        <f>ROUND(I220*H220,2)</f>
        <v>0</v>
      </c>
      <c r="BL220" s="18" t="s">
        <v>184</v>
      </c>
      <c r="BM220" s="217" t="s">
        <v>295</v>
      </c>
    </row>
    <row r="221" spans="1:65" s="13" customFormat="1" ht="10.199999999999999">
      <c r="B221" s="219"/>
      <c r="C221" s="220"/>
      <c r="D221" s="221" t="s">
        <v>187</v>
      </c>
      <c r="E221" s="222" t="s">
        <v>1</v>
      </c>
      <c r="F221" s="223" t="s">
        <v>296</v>
      </c>
      <c r="G221" s="220"/>
      <c r="H221" s="222" t="s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187</v>
      </c>
      <c r="AU221" s="229" t="s">
        <v>185</v>
      </c>
      <c r="AV221" s="13" t="s">
        <v>88</v>
      </c>
      <c r="AW221" s="13" t="s">
        <v>36</v>
      </c>
      <c r="AX221" s="13" t="s">
        <v>80</v>
      </c>
      <c r="AY221" s="229" t="s">
        <v>177</v>
      </c>
    </row>
    <row r="222" spans="1:65" s="14" customFormat="1" ht="10.199999999999999">
      <c r="B222" s="230"/>
      <c r="C222" s="231"/>
      <c r="D222" s="221" t="s">
        <v>187</v>
      </c>
      <c r="E222" s="232" t="s">
        <v>1</v>
      </c>
      <c r="F222" s="233" t="s">
        <v>297</v>
      </c>
      <c r="G222" s="231"/>
      <c r="H222" s="234">
        <v>48.143999999999998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187</v>
      </c>
      <c r="AU222" s="240" t="s">
        <v>185</v>
      </c>
      <c r="AV222" s="14" t="s">
        <v>185</v>
      </c>
      <c r="AW222" s="14" t="s">
        <v>36</v>
      </c>
      <c r="AX222" s="14" t="s">
        <v>80</v>
      </c>
      <c r="AY222" s="240" t="s">
        <v>177</v>
      </c>
    </row>
    <row r="223" spans="1:65" s="13" customFormat="1" ht="10.199999999999999">
      <c r="B223" s="219"/>
      <c r="C223" s="220"/>
      <c r="D223" s="221" t="s">
        <v>187</v>
      </c>
      <c r="E223" s="222" t="s">
        <v>1</v>
      </c>
      <c r="F223" s="223" t="s">
        <v>298</v>
      </c>
      <c r="G223" s="220"/>
      <c r="H223" s="222" t="s">
        <v>1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187</v>
      </c>
      <c r="AU223" s="229" t="s">
        <v>185</v>
      </c>
      <c r="AV223" s="13" t="s">
        <v>88</v>
      </c>
      <c r="AW223" s="13" t="s">
        <v>36</v>
      </c>
      <c r="AX223" s="13" t="s">
        <v>80</v>
      </c>
      <c r="AY223" s="229" t="s">
        <v>177</v>
      </c>
    </row>
    <row r="224" spans="1:65" s="13" customFormat="1" ht="10.199999999999999">
      <c r="B224" s="219"/>
      <c r="C224" s="220"/>
      <c r="D224" s="221" t="s">
        <v>187</v>
      </c>
      <c r="E224" s="222" t="s">
        <v>1</v>
      </c>
      <c r="F224" s="223" t="s">
        <v>212</v>
      </c>
      <c r="G224" s="220"/>
      <c r="H224" s="222" t="s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187</v>
      </c>
      <c r="AU224" s="229" t="s">
        <v>185</v>
      </c>
      <c r="AV224" s="13" t="s">
        <v>88</v>
      </c>
      <c r="AW224" s="13" t="s">
        <v>36</v>
      </c>
      <c r="AX224" s="13" t="s">
        <v>80</v>
      </c>
      <c r="AY224" s="229" t="s">
        <v>177</v>
      </c>
    </row>
    <row r="225" spans="1:65" s="14" customFormat="1" ht="10.199999999999999">
      <c r="B225" s="230"/>
      <c r="C225" s="231"/>
      <c r="D225" s="221" t="s">
        <v>187</v>
      </c>
      <c r="E225" s="232" t="s">
        <v>1</v>
      </c>
      <c r="F225" s="233" t="s">
        <v>299</v>
      </c>
      <c r="G225" s="231"/>
      <c r="H225" s="234">
        <v>1.026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187</v>
      </c>
      <c r="AU225" s="240" t="s">
        <v>185</v>
      </c>
      <c r="AV225" s="14" t="s">
        <v>185</v>
      </c>
      <c r="AW225" s="14" t="s">
        <v>36</v>
      </c>
      <c r="AX225" s="14" t="s">
        <v>80</v>
      </c>
      <c r="AY225" s="240" t="s">
        <v>177</v>
      </c>
    </row>
    <row r="226" spans="1:65" s="14" customFormat="1" ht="10.199999999999999">
      <c r="B226" s="230"/>
      <c r="C226" s="231"/>
      <c r="D226" s="221" t="s">
        <v>187</v>
      </c>
      <c r="E226" s="232" t="s">
        <v>1</v>
      </c>
      <c r="F226" s="233" t="s">
        <v>285</v>
      </c>
      <c r="G226" s="231"/>
      <c r="H226" s="234">
        <v>1.3009999999999999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187</v>
      </c>
      <c r="AU226" s="240" t="s">
        <v>185</v>
      </c>
      <c r="AV226" s="14" t="s">
        <v>185</v>
      </c>
      <c r="AW226" s="14" t="s">
        <v>36</v>
      </c>
      <c r="AX226" s="14" t="s">
        <v>80</v>
      </c>
      <c r="AY226" s="240" t="s">
        <v>177</v>
      </c>
    </row>
    <row r="227" spans="1:65" s="13" customFormat="1" ht="10.199999999999999">
      <c r="B227" s="219"/>
      <c r="C227" s="220"/>
      <c r="D227" s="221" t="s">
        <v>187</v>
      </c>
      <c r="E227" s="222" t="s">
        <v>1</v>
      </c>
      <c r="F227" s="223" t="s">
        <v>215</v>
      </c>
      <c r="G227" s="220"/>
      <c r="H227" s="222" t="s">
        <v>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187</v>
      </c>
      <c r="AU227" s="229" t="s">
        <v>185</v>
      </c>
      <c r="AV227" s="13" t="s">
        <v>88</v>
      </c>
      <c r="AW227" s="13" t="s">
        <v>36</v>
      </c>
      <c r="AX227" s="13" t="s">
        <v>80</v>
      </c>
      <c r="AY227" s="229" t="s">
        <v>177</v>
      </c>
    </row>
    <row r="228" spans="1:65" s="14" customFormat="1" ht="10.199999999999999">
      <c r="B228" s="230"/>
      <c r="C228" s="231"/>
      <c r="D228" s="221" t="s">
        <v>187</v>
      </c>
      <c r="E228" s="232" t="s">
        <v>1</v>
      </c>
      <c r="F228" s="233" t="s">
        <v>300</v>
      </c>
      <c r="G228" s="231"/>
      <c r="H228" s="234">
        <v>1.266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187</v>
      </c>
      <c r="AU228" s="240" t="s">
        <v>185</v>
      </c>
      <c r="AV228" s="14" t="s">
        <v>185</v>
      </c>
      <c r="AW228" s="14" t="s">
        <v>36</v>
      </c>
      <c r="AX228" s="14" t="s">
        <v>80</v>
      </c>
      <c r="AY228" s="240" t="s">
        <v>177</v>
      </c>
    </row>
    <row r="229" spans="1:65" s="16" customFormat="1" ht="10.199999999999999">
      <c r="B229" s="252"/>
      <c r="C229" s="253"/>
      <c r="D229" s="221" t="s">
        <v>187</v>
      </c>
      <c r="E229" s="254" t="s">
        <v>1</v>
      </c>
      <c r="F229" s="255" t="s">
        <v>287</v>
      </c>
      <c r="G229" s="253"/>
      <c r="H229" s="256">
        <v>51.737000000000002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187</v>
      </c>
      <c r="AU229" s="262" t="s">
        <v>185</v>
      </c>
      <c r="AV229" s="16" t="s">
        <v>178</v>
      </c>
      <c r="AW229" s="16" t="s">
        <v>36</v>
      </c>
      <c r="AX229" s="16" t="s">
        <v>80</v>
      </c>
      <c r="AY229" s="262" t="s">
        <v>177</v>
      </c>
    </row>
    <row r="230" spans="1:65" s="13" customFormat="1" ht="10.199999999999999">
      <c r="B230" s="219"/>
      <c r="C230" s="220"/>
      <c r="D230" s="221" t="s">
        <v>187</v>
      </c>
      <c r="E230" s="222" t="s">
        <v>1</v>
      </c>
      <c r="F230" s="223" t="s">
        <v>222</v>
      </c>
      <c r="G230" s="220"/>
      <c r="H230" s="222" t="s">
        <v>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187</v>
      </c>
      <c r="AU230" s="229" t="s">
        <v>185</v>
      </c>
      <c r="AV230" s="13" t="s">
        <v>88</v>
      </c>
      <c r="AW230" s="13" t="s">
        <v>36</v>
      </c>
      <c r="AX230" s="13" t="s">
        <v>80</v>
      </c>
      <c r="AY230" s="229" t="s">
        <v>177</v>
      </c>
    </row>
    <row r="231" spans="1:65" s="14" customFormat="1" ht="10.199999999999999">
      <c r="B231" s="230"/>
      <c r="C231" s="231"/>
      <c r="D231" s="221" t="s">
        <v>187</v>
      </c>
      <c r="E231" s="232" t="s">
        <v>1</v>
      </c>
      <c r="F231" s="233" t="s">
        <v>301</v>
      </c>
      <c r="G231" s="231"/>
      <c r="H231" s="234">
        <v>23.21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187</v>
      </c>
      <c r="AU231" s="240" t="s">
        <v>185</v>
      </c>
      <c r="AV231" s="14" t="s">
        <v>185</v>
      </c>
      <c r="AW231" s="14" t="s">
        <v>36</v>
      </c>
      <c r="AX231" s="14" t="s">
        <v>80</v>
      </c>
      <c r="AY231" s="240" t="s">
        <v>177</v>
      </c>
    </row>
    <row r="232" spans="1:65" s="13" customFormat="1" ht="10.199999999999999">
      <c r="B232" s="219"/>
      <c r="C232" s="220"/>
      <c r="D232" s="221" t="s">
        <v>187</v>
      </c>
      <c r="E232" s="222" t="s">
        <v>1</v>
      </c>
      <c r="F232" s="223" t="s">
        <v>224</v>
      </c>
      <c r="G232" s="220"/>
      <c r="H232" s="222" t="s">
        <v>1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187</v>
      </c>
      <c r="AU232" s="229" t="s">
        <v>185</v>
      </c>
      <c r="AV232" s="13" t="s">
        <v>88</v>
      </c>
      <c r="AW232" s="13" t="s">
        <v>36</v>
      </c>
      <c r="AX232" s="13" t="s">
        <v>80</v>
      </c>
      <c r="AY232" s="229" t="s">
        <v>177</v>
      </c>
    </row>
    <row r="233" spans="1:65" s="14" customFormat="1" ht="10.199999999999999">
      <c r="B233" s="230"/>
      <c r="C233" s="231"/>
      <c r="D233" s="221" t="s">
        <v>187</v>
      </c>
      <c r="E233" s="232" t="s">
        <v>1</v>
      </c>
      <c r="F233" s="233" t="s">
        <v>302</v>
      </c>
      <c r="G233" s="231"/>
      <c r="H233" s="234">
        <v>-9.4969999999999999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187</v>
      </c>
      <c r="AU233" s="240" t="s">
        <v>185</v>
      </c>
      <c r="AV233" s="14" t="s">
        <v>185</v>
      </c>
      <c r="AW233" s="14" t="s">
        <v>36</v>
      </c>
      <c r="AX233" s="14" t="s">
        <v>80</v>
      </c>
      <c r="AY233" s="240" t="s">
        <v>177</v>
      </c>
    </row>
    <row r="234" spans="1:65" s="16" customFormat="1" ht="10.199999999999999">
      <c r="B234" s="252"/>
      <c r="C234" s="253"/>
      <c r="D234" s="221" t="s">
        <v>187</v>
      </c>
      <c r="E234" s="254" t="s">
        <v>1</v>
      </c>
      <c r="F234" s="255" t="s">
        <v>287</v>
      </c>
      <c r="G234" s="253"/>
      <c r="H234" s="256">
        <v>13.712999999999999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AT234" s="262" t="s">
        <v>187</v>
      </c>
      <c r="AU234" s="262" t="s">
        <v>185</v>
      </c>
      <c r="AV234" s="16" t="s">
        <v>178</v>
      </c>
      <c r="AW234" s="16" t="s">
        <v>36</v>
      </c>
      <c r="AX234" s="16" t="s">
        <v>80</v>
      </c>
      <c r="AY234" s="262" t="s">
        <v>177</v>
      </c>
    </row>
    <row r="235" spans="1:65" s="13" customFormat="1" ht="10.199999999999999">
      <c r="B235" s="219"/>
      <c r="C235" s="220"/>
      <c r="D235" s="221" t="s">
        <v>187</v>
      </c>
      <c r="E235" s="222" t="s">
        <v>1</v>
      </c>
      <c r="F235" s="223" t="s">
        <v>230</v>
      </c>
      <c r="G235" s="220"/>
      <c r="H235" s="222" t="s">
        <v>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187</v>
      </c>
      <c r="AU235" s="229" t="s">
        <v>185</v>
      </c>
      <c r="AV235" s="13" t="s">
        <v>88</v>
      </c>
      <c r="AW235" s="13" t="s">
        <v>36</v>
      </c>
      <c r="AX235" s="13" t="s">
        <v>80</v>
      </c>
      <c r="AY235" s="229" t="s">
        <v>177</v>
      </c>
    </row>
    <row r="236" spans="1:65" s="14" customFormat="1" ht="10.199999999999999">
      <c r="B236" s="230"/>
      <c r="C236" s="231"/>
      <c r="D236" s="221" t="s">
        <v>187</v>
      </c>
      <c r="E236" s="232" t="s">
        <v>1</v>
      </c>
      <c r="F236" s="233" t="s">
        <v>303</v>
      </c>
      <c r="G236" s="231"/>
      <c r="H236" s="234">
        <v>25.925999999999998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187</v>
      </c>
      <c r="AU236" s="240" t="s">
        <v>185</v>
      </c>
      <c r="AV236" s="14" t="s">
        <v>185</v>
      </c>
      <c r="AW236" s="14" t="s">
        <v>36</v>
      </c>
      <c r="AX236" s="14" t="s">
        <v>80</v>
      </c>
      <c r="AY236" s="240" t="s">
        <v>177</v>
      </c>
    </row>
    <row r="237" spans="1:65" s="14" customFormat="1" ht="10.199999999999999">
      <c r="B237" s="230"/>
      <c r="C237" s="231"/>
      <c r="D237" s="221" t="s">
        <v>187</v>
      </c>
      <c r="E237" s="232" t="s">
        <v>1</v>
      </c>
      <c r="F237" s="233" t="s">
        <v>291</v>
      </c>
      <c r="G237" s="231"/>
      <c r="H237" s="234">
        <v>-9.84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187</v>
      </c>
      <c r="AU237" s="240" t="s">
        <v>185</v>
      </c>
      <c r="AV237" s="14" t="s">
        <v>185</v>
      </c>
      <c r="AW237" s="14" t="s">
        <v>36</v>
      </c>
      <c r="AX237" s="14" t="s">
        <v>80</v>
      </c>
      <c r="AY237" s="240" t="s">
        <v>177</v>
      </c>
    </row>
    <row r="238" spans="1:65" s="16" customFormat="1" ht="10.199999999999999">
      <c r="B238" s="252"/>
      <c r="C238" s="253"/>
      <c r="D238" s="221" t="s">
        <v>187</v>
      </c>
      <c r="E238" s="254" t="s">
        <v>1</v>
      </c>
      <c r="F238" s="255" t="s">
        <v>287</v>
      </c>
      <c r="G238" s="253"/>
      <c r="H238" s="256">
        <v>16.085999999999999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187</v>
      </c>
      <c r="AU238" s="262" t="s">
        <v>185</v>
      </c>
      <c r="AV238" s="16" t="s">
        <v>178</v>
      </c>
      <c r="AW238" s="16" t="s">
        <v>36</v>
      </c>
      <c r="AX238" s="16" t="s">
        <v>80</v>
      </c>
      <c r="AY238" s="262" t="s">
        <v>177</v>
      </c>
    </row>
    <row r="239" spans="1:65" s="15" customFormat="1" ht="10.199999999999999">
      <c r="B239" s="241"/>
      <c r="C239" s="242"/>
      <c r="D239" s="221" t="s">
        <v>187</v>
      </c>
      <c r="E239" s="243" t="s">
        <v>1</v>
      </c>
      <c r="F239" s="244" t="s">
        <v>217</v>
      </c>
      <c r="G239" s="242"/>
      <c r="H239" s="245">
        <v>81.536000000000001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187</v>
      </c>
      <c r="AU239" s="251" t="s">
        <v>185</v>
      </c>
      <c r="AV239" s="15" t="s">
        <v>184</v>
      </c>
      <c r="AW239" s="15" t="s">
        <v>36</v>
      </c>
      <c r="AX239" s="15" t="s">
        <v>88</v>
      </c>
      <c r="AY239" s="251" t="s">
        <v>177</v>
      </c>
    </row>
    <row r="240" spans="1:65" s="2" customFormat="1" ht="21.75" customHeight="1">
      <c r="A240" s="35"/>
      <c r="B240" s="36"/>
      <c r="C240" s="205" t="s">
        <v>304</v>
      </c>
      <c r="D240" s="205" t="s">
        <v>180</v>
      </c>
      <c r="E240" s="206" t="s">
        <v>305</v>
      </c>
      <c r="F240" s="207" t="s">
        <v>306</v>
      </c>
      <c r="G240" s="208" t="s">
        <v>192</v>
      </c>
      <c r="H240" s="209">
        <v>2</v>
      </c>
      <c r="I240" s="210"/>
      <c r="J240" s="211">
        <f>ROUND(I240*H240,2)</f>
        <v>0</v>
      </c>
      <c r="K240" s="212"/>
      <c r="L240" s="40"/>
      <c r="M240" s="213" t="s">
        <v>1</v>
      </c>
      <c r="N240" s="214" t="s">
        <v>46</v>
      </c>
      <c r="O240" s="72"/>
      <c r="P240" s="215">
        <f>O240*H240</f>
        <v>0</v>
      </c>
      <c r="Q240" s="215">
        <v>0.14699999999999999</v>
      </c>
      <c r="R240" s="215">
        <f>Q240*H240</f>
        <v>0.29399999999999998</v>
      </c>
      <c r="S240" s="215">
        <v>0</v>
      </c>
      <c r="T240" s="21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184</v>
      </c>
      <c r="AT240" s="217" t="s">
        <v>180</v>
      </c>
      <c r="AU240" s="217" t="s">
        <v>185</v>
      </c>
      <c r="AY240" s="18" t="s">
        <v>177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185</v>
      </c>
      <c r="BK240" s="218">
        <f>ROUND(I240*H240,2)</f>
        <v>0</v>
      </c>
      <c r="BL240" s="18" t="s">
        <v>184</v>
      </c>
      <c r="BM240" s="217" t="s">
        <v>307</v>
      </c>
    </row>
    <row r="241" spans="1:65" s="13" customFormat="1" ht="10.199999999999999">
      <c r="B241" s="219"/>
      <c r="C241" s="220"/>
      <c r="D241" s="221" t="s">
        <v>187</v>
      </c>
      <c r="E241" s="222" t="s">
        <v>1</v>
      </c>
      <c r="F241" s="223" t="s">
        <v>308</v>
      </c>
      <c r="G241" s="220"/>
      <c r="H241" s="222" t="s">
        <v>1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187</v>
      </c>
      <c r="AU241" s="229" t="s">
        <v>185</v>
      </c>
      <c r="AV241" s="13" t="s">
        <v>88</v>
      </c>
      <c r="AW241" s="13" t="s">
        <v>36</v>
      </c>
      <c r="AX241" s="13" t="s">
        <v>80</v>
      </c>
      <c r="AY241" s="229" t="s">
        <v>177</v>
      </c>
    </row>
    <row r="242" spans="1:65" s="14" customFormat="1" ht="10.199999999999999">
      <c r="B242" s="230"/>
      <c r="C242" s="231"/>
      <c r="D242" s="221" t="s">
        <v>187</v>
      </c>
      <c r="E242" s="232" t="s">
        <v>1</v>
      </c>
      <c r="F242" s="233" t="s">
        <v>309</v>
      </c>
      <c r="G242" s="231"/>
      <c r="H242" s="234">
        <v>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187</v>
      </c>
      <c r="AU242" s="240" t="s">
        <v>185</v>
      </c>
      <c r="AV242" s="14" t="s">
        <v>185</v>
      </c>
      <c r="AW242" s="14" t="s">
        <v>36</v>
      </c>
      <c r="AX242" s="14" t="s">
        <v>88</v>
      </c>
      <c r="AY242" s="240" t="s">
        <v>177</v>
      </c>
    </row>
    <row r="243" spans="1:65" s="2" customFormat="1" ht="21.75" customHeight="1">
      <c r="A243" s="35"/>
      <c r="B243" s="36"/>
      <c r="C243" s="205" t="s">
        <v>7</v>
      </c>
      <c r="D243" s="205" t="s">
        <v>180</v>
      </c>
      <c r="E243" s="206" t="s">
        <v>310</v>
      </c>
      <c r="F243" s="207" t="s">
        <v>311</v>
      </c>
      <c r="G243" s="208" t="s">
        <v>210</v>
      </c>
      <c r="H243" s="209">
        <v>48.143999999999998</v>
      </c>
      <c r="I243" s="210"/>
      <c r="J243" s="211">
        <f>ROUND(I243*H243,2)</f>
        <v>0</v>
      </c>
      <c r="K243" s="212"/>
      <c r="L243" s="40"/>
      <c r="M243" s="213" t="s">
        <v>1</v>
      </c>
      <c r="N243" s="214" t="s">
        <v>46</v>
      </c>
      <c r="O243" s="72"/>
      <c r="P243" s="215">
        <f>O243*H243</f>
        <v>0</v>
      </c>
      <c r="Q243" s="215">
        <v>5.1999999999999998E-3</v>
      </c>
      <c r="R243" s="215">
        <f>Q243*H243</f>
        <v>0.25034879999999998</v>
      </c>
      <c r="S243" s="215">
        <v>0</v>
      </c>
      <c r="T243" s="21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184</v>
      </c>
      <c r="AT243" s="217" t="s">
        <v>180</v>
      </c>
      <c r="AU243" s="217" t="s">
        <v>185</v>
      </c>
      <c r="AY243" s="18" t="s">
        <v>177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185</v>
      </c>
      <c r="BK243" s="218">
        <f>ROUND(I243*H243,2)</f>
        <v>0</v>
      </c>
      <c r="BL243" s="18" t="s">
        <v>184</v>
      </c>
      <c r="BM243" s="217" t="s">
        <v>312</v>
      </c>
    </row>
    <row r="244" spans="1:65" s="2" customFormat="1" ht="21.75" customHeight="1">
      <c r="A244" s="35"/>
      <c r="B244" s="36"/>
      <c r="C244" s="205" t="s">
        <v>313</v>
      </c>
      <c r="D244" s="205" t="s">
        <v>180</v>
      </c>
      <c r="E244" s="206" t="s">
        <v>314</v>
      </c>
      <c r="F244" s="207" t="s">
        <v>315</v>
      </c>
      <c r="G244" s="208" t="s">
        <v>203</v>
      </c>
      <c r="H244" s="209">
        <v>53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46</v>
      </c>
      <c r="O244" s="72"/>
      <c r="P244" s="215">
        <f>O244*H244</f>
        <v>0</v>
      </c>
      <c r="Q244" s="215">
        <v>1.5E-3</v>
      </c>
      <c r="R244" s="215">
        <f>Q244*H244</f>
        <v>7.9500000000000001E-2</v>
      </c>
      <c r="S244" s="215">
        <v>0</v>
      </c>
      <c r="T244" s="21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184</v>
      </c>
      <c r="AT244" s="217" t="s">
        <v>180</v>
      </c>
      <c r="AU244" s="217" t="s">
        <v>185</v>
      </c>
      <c r="AY244" s="18" t="s">
        <v>177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185</v>
      </c>
      <c r="BK244" s="218">
        <f>ROUND(I244*H244,2)</f>
        <v>0</v>
      </c>
      <c r="BL244" s="18" t="s">
        <v>184</v>
      </c>
      <c r="BM244" s="217" t="s">
        <v>316</v>
      </c>
    </row>
    <row r="245" spans="1:65" s="2" customFormat="1" ht="21.75" customHeight="1">
      <c r="A245" s="35"/>
      <c r="B245" s="36"/>
      <c r="C245" s="205" t="s">
        <v>317</v>
      </c>
      <c r="D245" s="205" t="s">
        <v>180</v>
      </c>
      <c r="E245" s="206" t="s">
        <v>318</v>
      </c>
      <c r="F245" s="207" t="s">
        <v>319</v>
      </c>
      <c r="G245" s="208" t="s">
        <v>210</v>
      </c>
      <c r="H245" s="209">
        <v>20.3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46</v>
      </c>
      <c r="O245" s="72"/>
      <c r="P245" s="215">
        <f>O245*H245</f>
        <v>0</v>
      </c>
      <c r="Q245" s="215">
        <v>0.105</v>
      </c>
      <c r="R245" s="215">
        <f>Q245*H245</f>
        <v>2.1315</v>
      </c>
      <c r="S245" s="215">
        <v>0</v>
      </c>
      <c r="T245" s="21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184</v>
      </c>
      <c r="AT245" s="217" t="s">
        <v>180</v>
      </c>
      <c r="AU245" s="217" t="s">
        <v>185</v>
      </c>
      <c r="AY245" s="18" t="s">
        <v>177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185</v>
      </c>
      <c r="BK245" s="218">
        <f>ROUND(I245*H245,2)</f>
        <v>0</v>
      </c>
      <c r="BL245" s="18" t="s">
        <v>184</v>
      </c>
      <c r="BM245" s="217" t="s">
        <v>320</v>
      </c>
    </row>
    <row r="246" spans="1:65" s="14" customFormat="1" ht="10.199999999999999">
      <c r="B246" s="230"/>
      <c r="C246" s="231"/>
      <c r="D246" s="221" t="s">
        <v>187</v>
      </c>
      <c r="E246" s="232" t="s">
        <v>1</v>
      </c>
      <c r="F246" s="233" t="s">
        <v>321</v>
      </c>
      <c r="G246" s="231"/>
      <c r="H246" s="234">
        <v>20.3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187</v>
      </c>
      <c r="AU246" s="240" t="s">
        <v>185</v>
      </c>
      <c r="AV246" s="14" t="s">
        <v>185</v>
      </c>
      <c r="AW246" s="14" t="s">
        <v>36</v>
      </c>
      <c r="AX246" s="14" t="s">
        <v>88</v>
      </c>
      <c r="AY246" s="240" t="s">
        <v>177</v>
      </c>
    </row>
    <row r="247" spans="1:65" s="2" customFormat="1" ht="16.5" customHeight="1">
      <c r="A247" s="35"/>
      <c r="B247" s="36"/>
      <c r="C247" s="205" t="s">
        <v>322</v>
      </c>
      <c r="D247" s="205" t="s">
        <v>180</v>
      </c>
      <c r="E247" s="206" t="s">
        <v>323</v>
      </c>
      <c r="F247" s="207" t="s">
        <v>324</v>
      </c>
      <c r="G247" s="208" t="s">
        <v>210</v>
      </c>
      <c r="H247" s="209">
        <v>20.3</v>
      </c>
      <c r="I247" s="210"/>
      <c r="J247" s="211">
        <f>ROUND(I247*H247,2)</f>
        <v>0</v>
      </c>
      <c r="K247" s="212"/>
      <c r="L247" s="40"/>
      <c r="M247" s="213" t="s">
        <v>1</v>
      </c>
      <c r="N247" s="214" t="s">
        <v>46</v>
      </c>
      <c r="O247" s="72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184</v>
      </c>
      <c r="AT247" s="217" t="s">
        <v>180</v>
      </c>
      <c r="AU247" s="217" t="s">
        <v>185</v>
      </c>
      <c r="AY247" s="18" t="s">
        <v>177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185</v>
      </c>
      <c r="BK247" s="218">
        <f>ROUND(I247*H247,2)</f>
        <v>0</v>
      </c>
      <c r="BL247" s="18" t="s">
        <v>184</v>
      </c>
      <c r="BM247" s="217" t="s">
        <v>325</v>
      </c>
    </row>
    <row r="248" spans="1:65" s="2" customFormat="1" ht="16.5" customHeight="1">
      <c r="A248" s="35"/>
      <c r="B248" s="36"/>
      <c r="C248" s="205" t="s">
        <v>326</v>
      </c>
      <c r="D248" s="205" t="s">
        <v>180</v>
      </c>
      <c r="E248" s="206" t="s">
        <v>327</v>
      </c>
      <c r="F248" s="207" t="s">
        <v>328</v>
      </c>
      <c r="G248" s="208" t="s">
        <v>210</v>
      </c>
      <c r="H248" s="209">
        <v>20.3</v>
      </c>
      <c r="I248" s="210"/>
      <c r="J248" s="211">
        <f>ROUND(I248*H248,2)</f>
        <v>0</v>
      </c>
      <c r="K248" s="212"/>
      <c r="L248" s="40"/>
      <c r="M248" s="213" t="s">
        <v>1</v>
      </c>
      <c r="N248" s="214" t="s">
        <v>46</v>
      </c>
      <c r="O248" s="72"/>
      <c r="P248" s="215">
        <f>O248*H248</f>
        <v>0</v>
      </c>
      <c r="Q248" s="215">
        <v>5.6999999999999998E-4</v>
      </c>
      <c r="R248" s="215">
        <f>Q248*H248</f>
        <v>1.1571E-2</v>
      </c>
      <c r="S248" s="215">
        <v>0</v>
      </c>
      <c r="T248" s="21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184</v>
      </c>
      <c r="AT248" s="217" t="s">
        <v>180</v>
      </c>
      <c r="AU248" s="217" t="s">
        <v>185</v>
      </c>
      <c r="AY248" s="18" t="s">
        <v>177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185</v>
      </c>
      <c r="BK248" s="218">
        <f>ROUND(I248*H248,2)</f>
        <v>0</v>
      </c>
      <c r="BL248" s="18" t="s">
        <v>184</v>
      </c>
      <c r="BM248" s="217" t="s">
        <v>329</v>
      </c>
    </row>
    <row r="249" spans="1:65" s="2" customFormat="1" ht="33" customHeight="1">
      <c r="A249" s="35"/>
      <c r="B249" s="36"/>
      <c r="C249" s="205" t="s">
        <v>330</v>
      </c>
      <c r="D249" s="205" t="s">
        <v>180</v>
      </c>
      <c r="E249" s="206" t="s">
        <v>331</v>
      </c>
      <c r="F249" s="207" t="s">
        <v>332</v>
      </c>
      <c r="G249" s="208" t="s">
        <v>192</v>
      </c>
      <c r="H249" s="209">
        <v>1</v>
      </c>
      <c r="I249" s="210"/>
      <c r="J249" s="211">
        <f>ROUND(I249*H249,2)</f>
        <v>0</v>
      </c>
      <c r="K249" s="212"/>
      <c r="L249" s="40"/>
      <c r="M249" s="213" t="s">
        <v>1</v>
      </c>
      <c r="N249" s="214" t="s">
        <v>46</v>
      </c>
      <c r="O249" s="72"/>
      <c r="P249" s="215">
        <f>O249*H249</f>
        <v>0</v>
      </c>
      <c r="Q249" s="215">
        <v>0.44169999999999998</v>
      </c>
      <c r="R249" s="215">
        <f>Q249*H249</f>
        <v>0.44169999999999998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184</v>
      </c>
      <c r="AT249" s="217" t="s">
        <v>180</v>
      </c>
      <c r="AU249" s="217" t="s">
        <v>185</v>
      </c>
      <c r="AY249" s="18" t="s">
        <v>177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185</v>
      </c>
      <c r="BK249" s="218">
        <f>ROUND(I249*H249,2)</f>
        <v>0</v>
      </c>
      <c r="BL249" s="18" t="s">
        <v>184</v>
      </c>
      <c r="BM249" s="217" t="s">
        <v>333</v>
      </c>
    </row>
    <row r="250" spans="1:65" s="2" customFormat="1" ht="21.75" customHeight="1">
      <c r="A250" s="35"/>
      <c r="B250" s="36"/>
      <c r="C250" s="205" t="s">
        <v>334</v>
      </c>
      <c r="D250" s="205" t="s">
        <v>180</v>
      </c>
      <c r="E250" s="206" t="s">
        <v>335</v>
      </c>
      <c r="F250" s="207" t="s">
        <v>336</v>
      </c>
      <c r="G250" s="208" t="s">
        <v>192</v>
      </c>
      <c r="H250" s="209">
        <v>1</v>
      </c>
      <c r="I250" s="210"/>
      <c r="J250" s="211">
        <f>ROUND(I250*H250,2)</f>
        <v>0</v>
      </c>
      <c r="K250" s="212"/>
      <c r="L250" s="40"/>
      <c r="M250" s="213" t="s">
        <v>1</v>
      </c>
      <c r="N250" s="214" t="s">
        <v>46</v>
      </c>
      <c r="O250" s="72"/>
      <c r="P250" s="215">
        <f>O250*H250</f>
        <v>0</v>
      </c>
      <c r="Q250" s="215">
        <v>5.3620000000000001E-2</v>
      </c>
      <c r="R250" s="215">
        <f>Q250*H250</f>
        <v>5.3620000000000001E-2</v>
      </c>
      <c r="S250" s="215">
        <v>0</v>
      </c>
      <c r="T250" s="21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184</v>
      </c>
      <c r="AT250" s="217" t="s">
        <v>180</v>
      </c>
      <c r="AU250" s="217" t="s">
        <v>185</v>
      </c>
      <c r="AY250" s="18" t="s">
        <v>177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185</v>
      </c>
      <c r="BK250" s="218">
        <f>ROUND(I250*H250,2)</f>
        <v>0</v>
      </c>
      <c r="BL250" s="18" t="s">
        <v>184</v>
      </c>
      <c r="BM250" s="217" t="s">
        <v>337</v>
      </c>
    </row>
    <row r="251" spans="1:65" s="2" customFormat="1" ht="16.5" customHeight="1">
      <c r="A251" s="35"/>
      <c r="B251" s="36"/>
      <c r="C251" s="263" t="s">
        <v>338</v>
      </c>
      <c r="D251" s="263" t="s">
        <v>339</v>
      </c>
      <c r="E251" s="264" t="s">
        <v>340</v>
      </c>
      <c r="F251" s="265" t="s">
        <v>341</v>
      </c>
      <c r="G251" s="266" t="s">
        <v>192</v>
      </c>
      <c r="H251" s="267">
        <v>1</v>
      </c>
      <c r="I251" s="268"/>
      <c r="J251" s="269">
        <f>ROUND(I251*H251,2)</f>
        <v>0</v>
      </c>
      <c r="K251" s="270"/>
      <c r="L251" s="271"/>
      <c r="M251" s="272" t="s">
        <v>1</v>
      </c>
      <c r="N251" s="273" t="s">
        <v>46</v>
      </c>
      <c r="O251" s="72"/>
      <c r="P251" s="215">
        <f>O251*H251</f>
        <v>0</v>
      </c>
      <c r="Q251" s="215">
        <v>5.2999999999999999E-2</v>
      </c>
      <c r="R251" s="215">
        <f>Q251*H251</f>
        <v>5.2999999999999999E-2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226</v>
      </c>
      <c r="AT251" s="217" t="s">
        <v>339</v>
      </c>
      <c r="AU251" s="217" t="s">
        <v>185</v>
      </c>
      <c r="AY251" s="18" t="s">
        <v>177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185</v>
      </c>
      <c r="BK251" s="218">
        <f>ROUND(I251*H251,2)</f>
        <v>0</v>
      </c>
      <c r="BL251" s="18" t="s">
        <v>184</v>
      </c>
      <c r="BM251" s="217" t="s">
        <v>342</v>
      </c>
    </row>
    <row r="252" spans="1:65" s="12" customFormat="1" ht="22.8" customHeight="1">
      <c r="B252" s="189"/>
      <c r="C252" s="190"/>
      <c r="D252" s="191" t="s">
        <v>79</v>
      </c>
      <c r="E252" s="203" t="s">
        <v>233</v>
      </c>
      <c r="F252" s="203" t="s">
        <v>343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SUM(P253:P267)</f>
        <v>0</v>
      </c>
      <c r="Q252" s="197"/>
      <c r="R252" s="198">
        <f>SUM(R253:R267)</f>
        <v>1.7945000000000001E-3</v>
      </c>
      <c r="S252" s="197"/>
      <c r="T252" s="199">
        <f>SUM(T253:T267)</f>
        <v>4.8682950000000007</v>
      </c>
      <c r="AR252" s="200" t="s">
        <v>88</v>
      </c>
      <c r="AT252" s="201" t="s">
        <v>79</v>
      </c>
      <c r="AU252" s="201" t="s">
        <v>88</v>
      </c>
      <c r="AY252" s="200" t="s">
        <v>177</v>
      </c>
      <c r="BK252" s="202">
        <f>SUM(BK253:BK267)</f>
        <v>0</v>
      </c>
    </row>
    <row r="253" spans="1:65" s="2" customFormat="1" ht="21.75" customHeight="1">
      <c r="A253" s="35"/>
      <c r="B253" s="36"/>
      <c r="C253" s="205" t="s">
        <v>344</v>
      </c>
      <c r="D253" s="205" t="s">
        <v>180</v>
      </c>
      <c r="E253" s="206" t="s">
        <v>345</v>
      </c>
      <c r="F253" s="207" t="s">
        <v>346</v>
      </c>
      <c r="G253" s="208" t="s">
        <v>210</v>
      </c>
      <c r="H253" s="209">
        <v>40.799999999999997</v>
      </c>
      <c r="I253" s="210"/>
      <c r="J253" s="211">
        <f>ROUND(I253*H253,2)</f>
        <v>0</v>
      </c>
      <c r="K253" s="212"/>
      <c r="L253" s="40"/>
      <c r="M253" s="213" t="s">
        <v>1</v>
      </c>
      <c r="N253" s="214" t="s">
        <v>46</v>
      </c>
      <c r="O253" s="72"/>
      <c r="P253" s="215">
        <f>O253*H253</f>
        <v>0</v>
      </c>
      <c r="Q253" s="215">
        <v>4.0000000000000003E-5</v>
      </c>
      <c r="R253" s="215">
        <f>Q253*H253</f>
        <v>1.632E-3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184</v>
      </c>
      <c r="AT253" s="217" t="s">
        <v>180</v>
      </c>
      <c r="AU253" s="217" t="s">
        <v>185</v>
      </c>
      <c r="AY253" s="18" t="s">
        <v>177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185</v>
      </c>
      <c r="BK253" s="218">
        <f>ROUND(I253*H253,2)</f>
        <v>0</v>
      </c>
      <c r="BL253" s="18" t="s">
        <v>184</v>
      </c>
      <c r="BM253" s="217" t="s">
        <v>347</v>
      </c>
    </row>
    <row r="254" spans="1:65" s="14" customFormat="1" ht="10.199999999999999">
      <c r="B254" s="230"/>
      <c r="C254" s="231"/>
      <c r="D254" s="221" t="s">
        <v>187</v>
      </c>
      <c r="E254" s="232" t="s">
        <v>1</v>
      </c>
      <c r="F254" s="233" t="s">
        <v>348</v>
      </c>
      <c r="G254" s="231"/>
      <c r="H254" s="234">
        <v>40.799999999999997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187</v>
      </c>
      <c r="AU254" s="240" t="s">
        <v>185</v>
      </c>
      <c r="AV254" s="14" t="s">
        <v>185</v>
      </c>
      <c r="AW254" s="14" t="s">
        <v>36</v>
      </c>
      <c r="AX254" s="14" t="s">
        <v>88</v>
      </c>
      <c r="AY254" s="240" t="s">
        <v>177</v>
      </c>
    </row>
    <row r="255" spans="1:65" s="2" customFormat="1" ht="21.75" customHeight="1">
      <c r="A255" s="35"/>
      <c r="B255" s="36"/>
      <c r="C255" s="205" t="s">
        <v>349</v>
      </c>
      <c r="D255" s="205" t="s">
        <v>180</v>
      </c>
      <c r="E255" s="206" t="s">
        <v>350</v>
      </c>
      <c r="F255" s="207" t="s">
        <v>351</v>
      </c>
      <c r="G255" s="208" t="s">
        <v>210</v>
      </c>
      <c r="H255" s="209">
        <v>14.345000000000001</v>
      </c>
      <c r="I255" s="210"/>
      <c r="J255" s="211">
        <f>ROUND(I255*H255,2)</f>
        <v>0</v>
      </c>
      <c r="K255" s="212"/>
      <c r="L255" s="40"/>
      <c r="M255" s="213" t="s">
        <v>1</v>
      </c>
      <c r="N255" s="214" t="s">
        <v>46</v>
      </c>
      <c r="O255" s="72"/>
      <c r="P255" s="215">
        <f>O255*H255</f>
        <v>0</v>
      </c>
      <c r="Q255" s="215">
        <v>0</v>
      </c>
      <c r="R255" s="215">
        <f>Q255*H255</f>
        <v>0</v>
      </c>
      <c r="S255" s="215">
        <v>0.13100000000000001</v>
      </c>
      <c r="T255" s="216">
        <f>S255*H255</f>
        <v>1.8791950000000002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184</v>
      </c>
      <c r="AT255" s="217" t="s">
        <v>180</v>
      </c>
      <c r="AU255" s="217" t="s">
        <v>185</v>
      </c>
      <c r="AY255" s="18" t="s">
        <v>177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185</v>
      </c>
      <c r="BK255" s="218">
        <f>ROUND(I255*H255,2)</f>
        <v>0</v>
      </c>
      <c r="BL255" s="18" t="s">
        <v>184</v>
      </c>
      <c r="BM255" s="217" t="s">
        <v>352</v>
      </c>
    </row>
    <row r="256" spans="1:65" s="13" customFormat="1" ht="10.199999999999999">
      <c r="B256" s="219"/>
      <c r="C256" s="220"/>
      <c r="D256" s="221" t="s">
        <v>187</v>
      </c>
      <c r="E256" s="222" t="s">
        <v>1</v>
      </c>
      <c r="F256" s="223" t="s">
        <v>353</v>
      </c>
      <c r="G256" s="220"/>
      <c r="H256" s="222" t="s">
        <v>1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187</v>
      </c>
      <c r="AU256" s="229" t="s">
        <v>185</v>
      </c>
      <c r="AV256" s="13" t="s">
        <v>88</v>
      </c>
      <c r="AW256" s="13" t="s">
        <v>36</v>
      </c>
      <c r="AX256" s="13" t="s">
        <v>80</v>
      </c>
      <c r="AY256" s="229" t="s">
        <v>177</v>
      </c>
    </row>
    <row r="257" spans="1:65" s="14" customFormat="1" ht="10.199999999999999">
      <c r="B257" s="230"/>
      <c r="C257" s="231"/>
      <c r="D257" s="221" t="s">
        <v>187</v>
      </c>
      <c r="E257" s="232" t="s">
        <v>1</v>
      </c>
      <c r="F257" s="233" t="s">
        <v>1037</v>
      </c>
      <c r="G257" s="231"/>
      <c r="H257" s="234">
        <v>14.345000000000001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187</v>
      </c>
      <c r="AU257" s="240" t="s">
        <v>185</v>
      </c>
      <c r="AV257" s="14" t="s">
        <v>185</v>
      </c>
      <c r="AW257" s="14" t="s">
        <v>36</v>
      </c>
      <c r="AX257" s="14" t="s">
        <v>80</v>
      </c>
      <c r="AY257" s="240" t="s">
        <v>177</v>
      </c>
    </row>
    <row r="258" spans="1:65" s="15" customFormat="1" ht="10.199999999999999">
      <c r="B258" s="241"/>
      <c r="C258" s="242"/>
      <c r="D258" s="221" t="s">
        <v>187</v>
      </c>
      <c r="E258" s="243" t="s">
        <v>1</v>
      </c>
      <c r="F258" s="244" t="s">
        <v>217</v>
      </c>
      <c r="G258" s="242"/>
      <c r="H258" s="245">
        <v>14.345000000000001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187</v>
      </c>
      <c r="AU258" s="251" t="s">
        <v>185</v>
      </c>
      <c r="AV258" s="15" t="s">
        <v>184</v>
      </c>
      <c r="AW258" s="15" t="s">
        <v>36</v>
      </c>
      <c r="AX258" s="15" t="s">
        <v>88</v>
      </c>
      <c r="AY258" s="251" t="s">
        <v>177</v>
      </c>
    </row>
    <row r="259" spans="1:65" s="2" customFormat="1" ht="21.75" customHeight="1">
      <c r="A259" s="35"/>
      <c r="B259" s="36"/>
      <c r="C259" s="205" t="s">
        <v>355</v>
      </c>
      <c r="D259" s="205" t="s">
        <v>180</v>
      </c>
      <c r="E259" s="206" t="s">
        <v>356</v>
      </c>
      <c r="F259" s="207" t="s">
        <v>357</v>
      </c>
      <c r="G259" s="208" t="s">
        <v>210</v>
      </c>
      <c r="H259" s="209">
        <v>8.3490000000000002</v>
      </c>
      <c r="I259" s="210"/>
      <c r="J259" s="211">
        <f>ROUND(I259*H259,2)</f>
        <v>0</v>
      </c>
      <c r="K259" s="212"/>
      <c r="L259" s="40"/>
      <c r="M259" s="213" t="s">
        <v>1</v>
      </c>
      <c r="N259" s="214" t="s">
        <v>46</v>
      </c>
      <c r="O259" s="72"/>
      <c r="P259" s="215">
        <f>O259*H259</f>
        <v>0</v>
      </c>
      <c r="Q259" s="215">
        <v>0</v>
      </c>
      <c r="R259" s="215">
        <f>Q259*H259</f>
        <v>0</v>
      </c>
      <c r="S259" s="215">
        <v>0.1</v>
      </c>
      <c r="T259" s="216">
        <f>S259*H259</f>
        <v>0.83490000000000009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184</v>
      </c>
      <c r="AT259" s="217" t="s">
        <v>180</v>
      </c>
      <c r="AU259" s="217" t="s">
        <v>185</v>
      </c>
      <c r="AY259" s="18" t="s">
        <v>177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185</v>
      </c>
      <c r="BK259" s="218">
        <f>ROUND(I259*H259,2)</f>
        <v>0</v>
      </c>
      <c r="BL259" s="18" t="s">
        <v>184</v>
      </c>
      <c r="BM259" s="217" t="s">
        <v>358</v>
      </c>
    </row>
    <row r="260" spans="1:65" s="14" customFormat="1" ht="10.199999999999999">
      <c r="B260" s="230"/>
      <c r="C260" s="231"/>
      <c r="D260" s="221" t="s">
        <v>187</v>
      </c>
      <c r="E260" s="232" t="s">
        <v>1</v>
      </c>
      <c r="F260" s="233" t="s">
        <v>359</v>
      </c>
      <c r="G260" s="231"/>
      <c r="H260" s="234">
        <v>8.3490000000000002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187</v>
      </c>
      <c r="AU260" s="240" t="s">
        <v>185</v>
      </c>
      <c r="AV260" s="14" t="s">
        <v>185</v>
      </c>
      <c r="AW260" s="14" t="s">
        <v>36</v>
      </c>
      <c r="AX260" s="14" t="s">
        <v>88</v>
      </c>
      <c r="AY260" s="240" t="s">
        <v>177</v>
      </c>
    </row>
    <row r="261" spans="1:65" s="2" customFormat="1" ht="21.75" customHeight="1">
      <c r="A261" s="35"/>
      <c r="B261" s="36"/>
      <c r="C261" s="205" t="s">
        <v>360</v>
      </c>
      <c r="D261" s="205" t="s">
        <v>180</v>
      </c>
      <c r="E261" s="206" t="s">
        <v>361</v>
      </c>
      <c r="F261" s="207" t="s">
        <v>362</v>
      </c>
      <c r="G261" s="208" t="s">
        <v>210</v>
      </c>
      <c r="H261" s="209">
        <v>17.3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46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0.09</v>
      </c>
      <c r="T261" s="216">
        <f>S261*H261</f>
        <v>1.5569999999999999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184</v>
      </c>
      <c r="AT261" s="217" t="s">
        <v>180</v>
      </c>
      <c r="AU261" s="217" t="s">
        <v>185</v>
      </c>
      <c r="AY261" s="18" t="s">
        <v>177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185</v>
      </c>
      <c r="BK261" s="218">
        <f>ROUND(I261*H261,2)</f>
        <v>0</v>
      </c>
      <c r="BL261" s="18" t="s">
        <v>184</v>
      </c>
      <c r="BM261" s="217" t="s">
        <v>363</v>
      </c>
    </row>
    <row r="262" spans="1:65" s="2" customFormat="1" ht="16.5" customHeight="1">
      <c r="A262" s="35"/>
      <c r="B262" s="36"/>
      <c r="C262" s="205" t="s">
        <v>364</v>
      </c>
      <c r="D262" s="205" t="s">
        <v>180</v>
      </c>
      <c r="E262" s="206" t="s">
        <v>365</v>
      </c>
      <c r="F262" s="207" t="s">
        <v>366</v>
      </c>
      <c r="G262" s="208" t="s">
        <v>210</v>
      </c>
      <c r="H262" s="209">
        <v>7.2</v>
      </c>
      <c r="I262" s="210"/>
      <c r="J262" s="211">
        <f>ROUND(I262*H262,2)</f>
        <v>0</v>
      </c>
      <c r="K262" s="212"/>
      <c r="L262" s="40"/>
      <c r="M262" s="213" t="s">
        <v>1</v>
      </c>
      <c r="N262" s="214" t="s">
        <v>46</v>
      </c>
      <c r="O262" s="72"/>
      <c r="P262" s="215">
        <f>O262*H262</f>
        <v>0</v>
      </c>
      <c r="Q262" s="215">
        <v>0</v>
      </c>
      <c r="R262" s="215">
        <f>Q262*H262</f>
        <v>0</v>
      </c>
      <c r="S262" s="215">
        <v>7.5999999999999998E-2</v>
      </c>
      <c r="T262" s="216">
        <f>S262*H262</f>
        <v>0.54720000000000002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184</v>
      </c>
      <c r="AT262" s="217" t="s">
        <v>180</v>
      </c>
      <c r="AU262" s="217" t="s">
        <v>185</v>
      </c>
      <c r="AY262" s="18" t="s">
        <v>177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185</v>
      </c>
      <c r="BK262" s="218">
        <f>ROUND(I262*H262,2)</f>
        <v>0</v>
      </c>
      <c r="BL262" s="18" t="s">
        <v>184</v>
      </c>
      <c r="BM262" s="217" t="s">
        <v>367</v>
      </c>
    </row>
    <row r="263" spans="1:65" s="2" customFormat="1" ht="21.75" customHeight="1">
      <c r="A263" s="35"/>
      <c r="B263" s="36"/>
      <c r="C263" s="205" t="s">
        <v>368</v>
      </c>
      <c r="D263" s="205" t="s">
        <v>180</v>
      </c>
      <c r="E263" s="206" t="s">
        <v>369</v>
      </c>
      <c r="F263" s="207" t="s">
        <v>370</v>
      </c>
      <c r="G263" s="208" t="s">
        <v>371</v>
      </c>
      <c r="H263" s="209">
        <v>1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46</v>
      </c>
      <c r="O263" s="72"/>
      <c r="P263" s="215">
        <f>O263*H263</f>
        <v>0</v>
      </c>
      <c r="Q263" s="215">
        <v>0</v>
      </c>
      <c r="R263" s="215">
        <f>Q263*H263</f>
        <v>0</v>
      </c>
      <c r="S263" s="215">
        <v>1.2999999999999999E-2</v>
      </c>
      <c r="T263" s="216">
        <f>S263*H263</f>
        <v>1.2999999999999999E-2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184</v>
      </c>
      <c r="AT263" s="217" t="s">
        <v>180</v>
      </c>
      <c r="AU263" s="217" t="s">
        <v>185</v>
      </c>
      <c r="AY263" s="18" t="s">
        <v>177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185</v>
      </c>
      <c r="BK263" s="218">
        <f>ROUND(I263*H263,2)</f>
        <v>0</v>
      </c>
      <c r="BL263" s="18" t="s">
        <v>184</v>
      </c>
      <c r="BM263" s="217" t="s">
        <v>372</v>
      </c>
    </row>
    <row r="264" spans="1:65" s="2" customFormat="1" ht="21.75" customHeight="1">
      <c r="A264" s="35"/>
      <c r="B264" s="36"/>
      <c r="C264" s="205" t="s">
        <v>373</v>
      </c>
      <c r="D264" s="205" t="s">
        <v>180</v>
      </c>
      <c r="E264" s="206" t="s">
        <v>374</v>
      </c>
      <c r="F264" s="207" t="s">
        <v>375</v>
      </c>
      <c r="G264" s="208" t="s">
        <v>371</v>
      </c>
      <c r="H264" s="209">
        <v>1</v>
      </c>
      <c r="I264" s="210"/>
      <c r="J264" s="211">
        <f>ROUND(I264*H264,2)</f>
        <v>0</v>
      </c>
      <c r="K264" s="212"/>
      <c r="L264" s="40"/>
      <c r="M264" s="213" t="s">
        <v>1</v>
      </c>
      <c r="N264" s="214" t="s">
        <v>46</v>
      </c>
      <c r="O264" s="72"/>
      <c r="P264" s="215">
        <f>O264*H264</f>
        <v>0</v>
      </c>
      <c r="Q264" s="215">
        <v>0</v>
      </c>
      <c r="R264" s="215">
        <f>Q264*H264</f>
        <v>0</v>
      </c>
      <c r="S264" s="215">
        <v>3.6999999999999998E-2</v>
      </c>
      <c r="T264" s="216">
        <f>S264*H264</f>
        <v>3.6999999999999998E-2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184</v>
      </c>
      <c r="AT264" s="217" t="s">
        <v>180</v>
      </c>
      <c r="AU264" s="217" t="s">
        <v>185</v>
      </c>
      <c r="AY264" s="18" t="s">
        <v>177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185</v>
      </c>
      <c r="BK264" s="218">
        <f>ROUND(I264*H264,2)</f>
        <v>0</v>
      </c>
      <c r="BL264" s="18" t="s">
        <v>184</v>
      </c>
      <c r="BM264" s="217" t="s">
        <v>376</v>
      </c>
    </row>
    <row r="265" spans="1:65" s="2" customFormat="1" ht="21.75" customHeight="1">
      <c r="A265" s="35"/>
      <c r="B265" s="36"/>
      <c r="C265" s="205" t="s">
        <v>377</v>
      </c>
      <c r="D265" s="205" t="s">
        <v>180</v>
      </c>
      <c r="E265" s="206" t="s">
        <v>378</v>
      </c>
      <c r="F265" s="207" t="s">
        <v>379</v>
      </c>
      <c r="G265" s="208" t="s">
        <v>203</v>
      </c>
      <c r="H265" s="209">
        <v>0.25</v>
      </c>
      <c r="I265" s="210"/>
      <c r="J265" s="211">
        <f>ROUND(I265*H265,2)</f>
        <v>0</v>
      </c>
      <c r="K265" s="212"/>
      <c r="L265" s="40"/>
      <c r="M265" s="213" t="s">
        <v>1</v>
      </c>
      <c r="N265" s="214" t="s">
        <v>46</v>
      </c>
      <c r="O265" s="72"/>
      <c r="P265" s="215">
        <f>O265*H265</f>
        <v>0</v>
      </c>
      <c r="Q265" s="215">
        <v>6.4999999999999997E-4</v>
      </c>
      <c r="R265" s="215">
        <f>Q265*H265</f>
        <v>1.6249999999999999E-4</v>
      </c>
      <c r="S265" s="215">
        <v>0</v>
      </c>
      <c r="T265" s="21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184</v>
      </c>
      <c r="AT265" s="217" t="s">
        <v>180</v>
      </c>
      <c r="AU265" s="217" t="s">
        <v>185</v>
      </c>
      <c r="AY265" s="18" t="s">
        <v>177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185</v>
      </c>
      <c r="BK265" s="218">
        <f>ROUND(I265*H265,2)</f>
        <v>0</v>
      </c>
      <c r="BL265" s="18" t="s">
        <v>184</v>
      </c>
      <c r="BM265" s="217" t="s">
        <v>380</v>
      </c>
    </row>
    <row r="266" spans="1:65" s="13" customFormat="1" ht="10.199999999999999">
      <c r="B266" s="219"/>
      <c r="C266" s="220"/>
      <c r="D266" s="221" t="s">
        <v>187</v>
      </c>
      <c r="E266" s="222" t="s">
        <v>1</v>
      </c>
      <c r="F266" s="223" t="s">
        <v>381</v>
      </c>
      <c r="G266" s="220"/>
      <c r="H266" s="222" t="s">
        <v>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187</v>
      </c>
      <c r="AU266" s="229" t="s">
        <v>185</v>
      </c>
      <c r="AV266" s="13" t="s">
        <v>88</v>
      </c>
      <c r="AW266" s="13" t="s">
        <v>36</v>
      </c>
      <c r="AX266" s="13" t="s">
        <v>80</v>
      </c>
      <c r="AY266" s="229" t="s">
        <v>177</v>
      </c>
    </row>
    <row r="267" spans="1:65" s="14" customFormat="1" ht="10.199999999999999">
      <c r="B267" s="230"/>
      <c r="C267" s="231"/>
      <c r="D267" s="221" t="s">
        <v>187</v>
      </c>
      <c r="E267" s="232" t="s">
        <v>1</v>
      </c>
      <c r="F267" s="233" t="s">
        <v>382</v>
      </c>
      <c r="G267" s="231"/>
      <c r="H267" s="234">
        <v>0.25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187</v>
      </c>
      <c r="AU267" s="240" t="s">
        <v>185</v>
      </c>
      <c r="AV267" s="14" t="s">
        <v>185</v>
      </c>
      <c r="AW267" s="14" t="s">
        <v>36</v>
      </c>
      <c r="AX267" s="14" t="s">
        <v>88</v>
      </c>
      <c r="AY267" s="240" t="s">
        <v>177</v>
      </c>
    </row>
    <row r="268" spans="1:65" s="12" customFormat="1" ht="22.8" customHeight="1">
      <c r="B268" s="189"/>
      <c r="C268" s="190"/>
      <c r="D268" s="191" t="s">
        <v>79</v>
      </c>
      <c r="E268" s="203" t="s">
        <v>383</v>
      </c>
      <c r="F268" s="203" t="s">
        <v>384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SUM(P269:P273)</f>
        <v>0</v>
      </c>
      <c r="Q268" s="197"/>
      <c r="R268" s="198">
        <f>SUM(R269:R273)</f>
        <v>0</v>
      </c>
      <c r="S268" s="197"/>
      <c r="T268" s="199">
        <f>SUM(T269:T273)</f>
        <v>0</v>
      </c>
      <c r="AR268" s="200" t="s">
        <v>88</v>
      </c>
      <c r="AT268" s="201" t="s">
        <v>79</v>
      </c>
      <c r="AU268" s="201" t="s">
        <v>88</v>
      </c>
      <c r="AY268" s="200" t="s">
        <v>177</v>
      </c>
      <c r="BK268" s="202">
        <f>SUM(BK269:BK273)</f>
        <v>0</v>
      </c>
    </row>
    <row r="269" spans="1:65" s="2" customFormat="1" ht="21.75" customHeight="1">
      <c r="A269" s="35"/>
      <c r="B269" s="36"/>
      <c r="C269" s="205" t="s">
        <v>385</v>
      </c>
      <c r="D269" s="205" t="s">
        <v>180</v>
      </c>
      <c r="E269" s="206" t="s">
        <v>386</v>
      </c>
      <c r="F269" s="207" t="s">
        <v>387</v>
      </c>
      <c r="G269" s="208" t="s">
        <v>388</v>
      </c>
      <c r="H269" s="209">
        <v>5.7809999999999997</v>
      </c>
      <c r="I269" s="210"/>
      <c r="J269" s="211">
        <f>ROUND(I269*H269,2)</f>
        <v>0</v>
      </c>
      <c r="K269" s="212"/>
      <c r="L269" s="40"/>
      <c r="M269" s="213" t="s">
        <v>1</v>
      </c>
      <c r="N269" s="214" t="s">
        <v>46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184</v>
      </c>
      <c r="AT269" s="217" t="s">
        <v>180</v>
      </c>
      <c r="AU269" s="217" t="s">
        <v>185</v>
      </c>
      <c r="AY269" s="18" t="s">
        <v>177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185</v>
      </c>
      <c r="BK269" s="218">
        <f>ROUND(I269*H269,2)</f>
        <v>0</v>
      </c>
      <c r="BL269" s="18" t="s">
        <v>184</v>
      </c>
      <c r="BM269" s="217" t="s">
        <v>389</v>
      </c>
    </row>
    <row r="270" spans="1:65" s="2" customFormat="1" ht="21.75" customHeight="1">
      <c r="A270" s="35"/>
      <c r="B270" s="36"/>
      <c r="C270" s="205" t="s">
        <v>390</v>
      </c>
      <c r="D270" s="205" t="s">
        <v>180</v>
      </c>
      <c r="E270" s="206" t="s">
        <v>391</v>
      </c>
      <c r="F270" s="207" t="s">
        <v>392</v>
      </c>
      <c r="G270" s="208" t="s">
        <v>388</v>
      </c>
      <c r="H270" s="209">
        <v>5.7809999999999997</v>
      </c>
      <c r="I270" s="210"/>
      <c r="J270" s="211">
        <f>ROUND(I270*H270,2)</f>
        <v>0</v>
      </c>
      <c r="K270" s="212"/>
      <c r="L270" s="40"/>
      <c r="M270" s="213" t="s">
        <v>1</v>
      </c>
      <c r="N270" s="214" t="s">
        <v>46</v>
      </c>
      <c r="O270" s="72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184</v>
      </c>
      <c r="AT270" s="217" t="s">
        <v>180</v>
      </c>
      <c r="AU270" s="217" t="s">
        <v>185</v>
      </c>
      <c r="AY270" s="18" t="s">
        <v>177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185</v>
      </c>
      <c r="BK270" s="218">
        <f>ROUND(I270*H270,2)</f>
        <v>0</v>
      </c>
      <c r="BL270" s="18" t="s">
        <v>184</v>
      </c>
      <c r="BM270" s="217" t="s">
        <v>393</v>
      </c>
    </row>
    <row r="271" spans="1:65" s="2" customFormat="1" ht="21.75" customHeight="1">
      <c r="A271" s="35"/>
      <c r="B271" s="36"/>
      <c r="C271" s="205" t="s">
        <v>394</v>
      </c>
      <c r="D271" s="205" t="s">
        <v>180</v>
      </c>
      <c r="E271" s="206" t="s">
        <v>395</v>
      </c>
      <c r="F271" s="207" t="s">
        <v>396</v>
      </c>
      <c r="G271" s="208" t="s">
        <v>388</v>
      </c>
      <c r="H271" s="209">
        <v>166.905</v>
      </c>
      <c r="I271" s="210"/>
      <c r="J271" s="211">
        <f>ROUND(I271*H271,2)</f>
        <v>0</v>
      </c>
      <c r="K271" s="212"/>
      <c r="L271" s="40"/>
      <c r="M271" s="213" t="s">
        <v>1</v>
      </c>
      <c r="N271" s="214" t="s">
        <v>46</v>
      </c>
      <c r="O271" s="72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184</v>
      </c>
      <c r="AT271" s="217" t="s">
        <v>180</v>
      </c>
      <c r="AU271" s="217" t="s">
        <v>185</v>
      </c>
      <c r="AY271" s="18" t="s">
        <v>177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185</v>
      </c>
      <c r="BK271" s="218">
        <f>ROUND(I271*H271,2)</f>
        <v>0</v>
      </c>
      <c r="BL271" s="18" t="s">
        <v>184</v>
      </c>
      <c r="BM271" s="217" t="s">
        <v>397</v>
      </c>
    </row>
    <row r="272" spans="1:65" s="14" customFormat="1" ht="10.199999999999999">
      <c r="B272" s="230"/>
      <c r="C272" s="231"/>
      <c r="D272" s="221" t="s">
        <v>187</v>
      </c>
      <c r="E272" s="232" t="s">
        <v>1</v>
      </c>
      <c r="F272" s="233" t="s">
        <v>398</v>
      </c>
      <c r="G272" s="231"/>
      <c r="H272" s="234">
        <v>166.905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187</v>
      </c>
      <c r="AU272" s="240" t="s">
        <v>185</v>
      </c>
      <c r="AV272" s="14" t="s">
        <v>185</v>
      </c>
      <c r="AW272" s="14" t="s">
        <v>36</v>
      </c>
      <c r="AX272" s="14" t="s">
        <v>88</v>
      </c>
      <c r="AY272" s="240" t="s">
        <v>177</v>
      </c>
    </row>
    <row r="273" spans="1:65" s="2" customFormat="1" ht="21.75" customHeight="1">
      <c r="A273" s="35"/>
      <c r="B273" s="36"/>
      <c r="C273" s="205" t="s">
        <v>399</v>
      </c>
      <c r="D273" s="205" t="s">
        <v>180</v>
      </c>
      <c r="E273" s="206" t="s">
        <v>400</v>
      </c>
      <c r="F273" s="207" t="s">
        <v>401</v>
      </c>
      <c r="G273" s="208" t="s">
        <v>388</v>
      </c>
      <c r="H273" s="209">
        <v>5.7809999999999997</v>
      </c>
      <c r="I273" s="210"/>
      <c r="J273" s="211">
        <f>ROUND(I273*H273,2)</f>
        <v>0</v>
      </c>
      <c r="K273" s="212"/>
      <c r="L273" s="40"/>
      <c r="M273" s="213" t="s">
        <v>1</v>
      </c>
      <c r="N273" s="214" t="s">
        <v>46</v>
      </c>
      <c r="O273" s="72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184</v>
      </c>
      <c r="AT273" s="217" t="s">
        <v>180</v>
      </c>
      <c r="AU273" s="217" t="s">
        <v>185</v>
      </c>
      <c r="AY273" s="18" t="s">
        <v>177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185</v>
      </c>
      <c r="BK273" s="218">
        <f>ROUND(I273*H273,2)</f>
        <v>0</v>
      </c>
      <c r="BL273" s="18" t="s">
        <v>184</v>
      </c>
      <c r="BM273" s="217" t="s">
        <v>402</v>
      </c>
    </row>
    <row r="274" spans="1:65" s="12" customFormat="1" ht="22.8" customHeight="1">
      <c r="B274" s="189"/>
      <c r="C274" s="190"/>
      <c r="D274" s="191" t="s">
        <v>79</v>
      </c>
      <c r="E274" s="203" t="s">
        <v>403</v>
      </c>
      <c r="F274" s="203" t="s">
        <v>404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P275</f>
        <v>0</v>
      </c>
      <c r="Q274" s="197"/>
      <c r="R274" s="198">
        <f>R275</f>
        <v>0</v>
      </c>
      <c r="S274" s="197"/>
      <c r="T274" s="199">
        <f>T275</f>
        <v>0</v>
      </c>
      <c r="AR274" s="200" t="s">
        <v>88</v>
      </c>
      <c r="AT274" s="201" t="s">
        <v>79</v>
      </c>
      <c r="AU274" s="201" t="s">
        <v>88</v>
      </c>
      <c r="AY274" s="200" t="s">
        <v>177</v>
      </c>
      <c r="BK274" s="202">
        <f>BK275</f>
        <v>0</v>
      </c>
    </row>
    <row r="275" spans="1:65" s="2" customFormat="1" ht="16.5" customHeight="1">
      <c r="A275" s="35"/>
      <c r="B275" s="36"/>
      <c r="C275" s="205" t="s">
        <v>405</v>
      </c>
      <c r="D275" s="205" t="s">
        <v>180</v>
      </c>
      <c r="E275" s="206" t="s">
        <v>406</v>
      </c>
      <c r="F275" s="207" t="s">
        <v>407</v>
      </c>
      <c r="G275" s="208" t="s">
        <v>388</v>
      </c>
      <c r="H275" s="209">
        <v>8.4809999999999999</v>
      </c>
      <c r="I275" s="210"/>
      <c r="J275" s="211">
        <f>ROUND(I275*H275,2)</f>
        <v>0</v>
      </c>
      <c r="K275" s="212"/>
      <c r="L275" s="40"/>
      <c r="M275" s="213" t="s">
        <v>1</v>
      </c>
      <c r="N275" s="214" t="s">
        <v>46</v>
      </c>
      <c r="O275" s="72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184</v>
      </c>
      <c r="AT275" s="217" t="s">
        <v>180</v>
      </c>
      <c r="AU275" s="217" t="s">
        <v>185</v>
      </c>
      <c r="AY275" s="18" t="s">
        <v>177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185</v>
      </c>
      <c r="BK275" s="218">
        <f>ROUND(I275*H275,2)</f>
        <v>0</v>
      </c>
      <c r="BL275" s="18" t="s">
        <v>184</v>
      </c>
      <c r="BM275" s="217" t="s">
        <v>408</v>
      </c>
    </row>
    <row r="276" spans="1:65" s="12" customFormat="1" ht="25.95" customHeight="1">
      <c r="B276" s="189"/>
      <c r="C276" s="190"/>
      <c r="D276" s="191" t="s">
        <v>79</v>
      </c>
      <c r="E276" s="192" t="s">
        <v>409</v>
      </c>
      <c r="F276" s="192" t="s">
        <v>410</v>
      </c>
      <c r="G276" s="190"/>
      <c r="H276" s="190"/>
      <c r="I276" s="193"/>
      <c r="J276" s="194">
        <f>BK276</f>
        <v>0</v>
      </c>
      <c r="K276" s="190"/>
      <c r="L276" s="195"/>
      <c r="M276" s="196"/>
      <c r="N276" s="197"/>
      <c r="O276" s="197"/>
      <c r="P276" s="198">
        <f>P277+P285+P296+P304+P314+P332+P334+P343+P375+P383+P386+P394+P412+P425+P440+P451+P454</f>
        <v>0</v>
      </c>
      <c r="Q276" s="197"/>
      <c r="R276" s="198">
        <f>R277+R285+R296+R304+R314+R332+R334+R343+R375+R383+R386+R394+R412+R425+R440+R451+R454</f>
        <v>1.3218954999999999</v>
      </c>
      <c r="S276" s="197"/>
      <c r="T276" s="199">
        <f>T277+T285+T296+T304+T314+T332+T334+T343+T375+T383+T386+T394+T412+T425+T440+T451+T454</f>
        <v>0.91228189000000004</v>
      </c>
      <c r="AR276" s="200" t="s">
        <v>185</v>
      </c>
      <c r="AT276" s="201" t="s">
        <v>79</v>
      </c>
      <c r="AU276" s="201" t="s">
        <v>80</v>
      </c>
      <c r="AY276" s="200" t="s">
        <v>177</v>
      </c>
      <c r="BK276" s="202">
        <f>BK277+BK285+BK296+BK304+BK314+BK332+BK334+BK343+BK375+BK383+BK386+BK394+BK412+BK425+BK440+BK451+BK454</f>
        <v>0</v>
      </c>
    </row>
    <row r="277" spans="1:65" s="12" customFormat="1" ht="22.8" customHeight="1">
      <c r="B277" s="189"/>
      <c r="C277" s="190"/>
      <c r="D277" s="191" t="s">
        <v>79</v>
      </c>
      <c r="E277" s="203" t="s">
        <v>411</v>
      </c>
      <c r="F277" s="203" t="s">
        <v>412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SUM(P278:P284)</f>
        <v>0</v>
      </c>
      <c r="Q277" s="197"/>
      <c r="R277" s="198">
        <f>SUM(R278:R284)</f>
        <v>9.2482079999999994E-2</v>
      </c>
      <c r="S277" s="197"/>
      <c r="T277" s="199">
        <f>SUM(T278:T284)</f>
        <v>0</v>
      </c>
      <c r="AR277" s="200" t="s">
        <v>185</v>
      </c>
      <c r="AT277" s="201" t="s">
        <v>79</v>
      </c>
      <c r="AU277" s="201" t="s">
        <v>88</v>
      </c>
      <c r="AY277" s="200" t="s">
        <v>177</v>
      </c>
      <c r="BK277" s="202">
        <f>SUM(BK278:BK284)</f>
        <v>0</v>
      </c>
    </row>
    <row r="278" spans="1:65" s="2" customFormat="1" ht="21.75" customHeight="1">
      <c r="A278" s="35"/>
      <c r="B278" s="36"/>
      <c r="C278" s="205" t="s">
        <v>413</v>
      </c>
      <c r="D278" s="205" t="s">
        <v>180</v>
      </c>
      <c r="E278" s="206" t="s">
        <v>414</v>
      </c>
      <c r="F278" s="207" t="s">
        <v>415</v>
      </c>
      <c r="G278" s="208" t="s">
        <v>210</v>
      </c>
      <c r="H278" s="209">
        <v>5.0999999999999996</v>
      </c>
      <c r="I278" s="210"/>
      <c r="J278" s="211">
        <f>ROUND(I278*H278,2)</f>
        <v>0</v>
      </c>
      <c r="K278" s="212"/>
      <c r="L278" s="40"/>
      <c r="M278" s="213" t="s">
        <v>1</v>
      </c>
      <c r="N278" s="214" t="s">
        <v>46</v>
      </c>
      <c r="O278" s="72"/>
      <c r="P278" s="215">
        <f>O278*H278</f>
        <v>0</v>
      </c>
      <c r="Q278" s="215">
        <v>6.0000000000000001E-3</v>
      </c>
      <c r="R278" s="215">
        <f>Q278*H278</f>
        <v>3.0599999999999999E-2</v>
      </c>
      <c r="S278" s="215">
        <v>0</v>
      </c>
      <c r="T278" s="21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263</v>
      </c>
      <c r="AT278" s="217" t="s">
        <v>180</v>
      </c>
      <c r="AU278" s="217" t="s">
        <v>185</v>
      </c>
      <c r="AY278" s="18" t="s">
        <v>177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185</v>
      </c>
      <c r="BK278" s="218">
        <f>ROUND(I278*H278,2)</f>
        <v>0</v>
      </c>
      <c r="BL278" s="18" t="s">
        <v>263</v>
      </c>
      <c r="BM278" s="217" t="s">
        <v>416</v>
      </c>
    </row>
    <row r="279" spans="1:65" s="14" customFormat="1" ht="10.199999999999999">
      <c r="B279" s="230"/>
      <c r="C279" s="231"/>
      <c r="D279" s="221" t="s">
        <v>187</v>
      </c>
      <c r="E279" s="232" t="s">
        <v>1</v>
      </c>
      <c r="F279" s="233" t="s">
        <v>417</v>
      </c>
      <c r="G279" s="231"/>
      <c r="H279" s="234">
        <v>5.0999999999999996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187</v>
      </c>
      <c r="AU279" s="240" t="s">
        <v>185</v>
      </c>
      <c r="AV279" s="14" t="s">
        <v>185</v>
      </c>
      <c r="AW279" s="14" t="s">
        <v>36</v>
      </c>
      <c r="AX279" s="14" t="s">
        <v>80</v>
      </c>
      <c r="AY279" s="240" t="s">
        <v>177</v>
      </c>
    </row>
    <row r="280" spans="1:65" s="15" customFormat="1" ht="10.199999999999999">
      <c r="B280" s="241"/>
      <c r="C280" s="242"/>
      <c r="D280" s="221" t="s">
        <v>187</v>
      </c>
      <c r="E280" s="243" t="s">
        <v>1</v>
      </c>
      <c r="F280" s="244" t="s">
        <v>217</v>
      </c>
      <c r="G280" s="242"/>
      <c r="H280" s="245">
        <v>5.0999999999999996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187</v>
      </c>
      <c r="AU280" s="251" t="s">
        <v>185</v>
      </c>
      <c r="AV280" s="15" t="s">
        <v>184</v>
      </c>
      <c r="AW280" s="15" t="s">
        <v>36</v>
      </c>
      <c r="AX280" s="15" t="s">
        <v>88</v>
      </c>
      <c r="AY280" s="251" t="s">
        <v>177</v>
      </c>
    </row>
    <row r="281" spans="1:65" s="2" customFormat="1" ht="21.75" customHeight="1">
      <c r="A281" s="35"/>
      <c r="B281" s="36"/>
      <c r="C281" s="205" t="s">
        <v>418</v>
      </c>
      <c r="D281" s="205" t="s">
        <v>180</v>
      </c>
      <c r="E281" s="206" t="s">
        <v>419</v>
      </c>
      <c r="F281" s="207" t="s">
        <v>420</v>
      </c>
      <c r="G281" s="208" t="s">
        <v>210</v>
      </c>
      <c r="H281" s="209">
        <v>10.128</v>
      </c>
      <c r="I281" s="210"/>
      <c r="J281" s="211">
        <f>ROUND(I281*H281,2)</f>
        <v>0</v>
      </c>
      <c r="K281" s="212"/>
      <c r="L281" s="40"/>
      <c r="M281" s="213" t="s">
        <v>1</v>
      </c>
      <c r="N281" s="214" t="s">
        <v>46</v>
      </c>
      <c r="O281" s="72"/>
      <c r="P281" s="215">
        <f>O281*H281</f>
        <v>0</v>
      </c>
      <c r="Q281" s="215">
        <v>6.11E-3</v>
      </c>
      <c r="R281" s="215">
        <f>Q281*H281</f>
        <v>6.1882079999999999E-2</v>
      </c>
      <c r="S281" s="215">
        <v>0</v>
      </c>
      <c r="T281" s="21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263</v>
      </c>
      <c r="AT281" s="217" t="s">
        <v>180</v>
      </c>
      <c r="AU281" s="217" t="s">
        <v>185</v>
      </c>
      <c r="AY281" s="18" t="s">
        <v>177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185</v>
      </c>
      <c r="BK281" s="218">
        <f>ROUND(I281*H281,2)</f>
        <v>0</v>
      </c>
      <c r="BL281" s="18" t="s">
        <v>263</v>
      </c>
      <c r="BM281" s="217" t="s">
        <v>421</v>
      </c>
    </row>
    <row r="282" spans="1:65" s="14" customFormat="1" ht="10.199999999999999">
      <c r="B282" s="230"/>
      <c r="C282" s="231"/>
      <c r="D282" s="221" t="s">
        <v>187</v>
      </c>
      <c r="E282" s="232" t="s">
        <v>1</v>
      </c>
      <c r="F282" s="233" t="s">
        <v>422</v>
      </c>
      <c r="G282" s="231"/>
      <c r="H282" s="234">
        <v>10.128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187</v>
      </c>
      <c r="AU282" s="240" t="s">
        <v>185</v>
      </c>
      <c r="AV282" s="14" t="s">
        <v>185</v>
      </c>
      <c r="AW282" s="14" t="s">
        <v>36</v>
      </c>
      <c r="AX282" s="14" t="s">
        <v>80</v>
      </c>
      <c r="AY282" s="240" t="s">
        <v>177</v>
      </c>
    </row>
    <row r="283" spans="1:65" s="15" customFormat="1" ht="10.199999999999999">
      <c r="B283" s="241"/>
      <c r="C283" s="242"/>
      <c r="D283" s="221" t="s">
        <v>187</v>
      </c>
      <c r="E283" s="243" t="s">
        <v>1</v>
      </c>
      <c r="F283" s="244" t="s">
        <v>217</v>
      </c>
      <c r="G283" s="242"/>
      <c r="H283" s="245">
        <v>10.128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187</v>
      </c>
      <c r="AU283" s="251" t="s">
        <v>185</v>
      </c>
      <c r="AV283" s="15" t="s">
        <v>184</v>
      </c>
      <c r="AW283" s="15" t="s">
        <v>36</v>
      </c>
      <c r="AX283" s="15" t="s">
        <v>88</v>
      </c>
      <c r="AY283" s="251" t="s">
        <v>177</v>
      </c>
    </row>
    <row r="284" spans="1:65" s="2" customFormat="1" ht="21.75" customHeight="1">
      <c r="A284" s="35"/>
      <c r="B284" s="36"/>
      <c r="C284" s="205" t="s">
        <v>423</v>
      </c>
      <c r="D284" s="205" t="s">
        <v>180</v>
      </c>
      <c r="E284" s="206" t="s">
        <v>424</v>
      </c>
      <c r="F284" s="207" t="s">
        <v>425</v>
      </c>
      <c r="G284" s="208" t="s">
        <v>426</v>
      </c>
      <c r="H284" s="274"/>
      <c r="I284" s="210"/>
      <c r="J284" s="211">
        <f>ROUND(I284*H284,2)</f>
        <v>0</v>
      </c>
      <c r="K284" s="212"/>
      <c r="L284" s="40"/>
      <c r="M284" s="213" t="s">
        <v>1</v>
      </c>
      <c r="N284" s="214" t="s">
        <v>46</v>
      </c>
      <c r="O284" s="72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263</v>
      </c>
      <c r="AT284" s="217" t="s">
        <v>180</v>
      </c>
      <c r="AU284" s="217" t="s">
        <v>185</v>
      </c>
      <c r="AY284" s="18" t="s">
        <v>177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185</v>
      </c>
      <c r="BK284" s="218">
        <f>ROUND(I284*H284,2)</f>
        <v>0</v>
      </c>
      <c r="BL284" s="18" t="s">
        <v>263</v>
      </c>
      <c r="BM284" s="217" t="s">
        <v>427</v>
      </c>
    </row>
    <row r="285" spans="1:65" s="12" customFormat="1" ht="22.8" customHeight="1">
      <c r="B285" s="189"/>
      <c r="C285" s="190"/>
      <c r="D285" s="191" t="s">
        <v>79</v>
      </c>
      <c r="E285" s="203" t="s">
        <v>428</v>
      </c>
      <c r="F285" s="203" t="s">
        <v>429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SUM(P286:P295)</f>
        <v>0</v>
      </c>
      <c r="Q285" s="197"/>
      <c r="R285" s="198">
        <f>SUM(R286:R295)</f>
        <v>1.3594E-2</v>
      </c>
      <c r="S285" s="197"/>
      <c r="T285" s="199">
        <f>SUM(T286:T295)</f>
        <v>0</v>
      </c>
      <c r="AR285" s="200" t="s">
        <v>185</v>
      </c>
      <c r="AT285" s="201" t="s">
        <v>79</v>
      </c>
      <c r="AU285" s="201" t="s">
        <v>88</v>
      </c>
      <c r="AY285" s="200" t="s">
        <v>177</v>
      </c>
      <c r="BK285" s="202">
        <f>SUM(BK286:BK295)</f>
        <v>0</v>
      </c>
    </row>
    <row r="286" spans="1:65" s="2" customFormat="1" ht="21.75" customHeight="1">
      <c r="A286" s="35"/>
      <c r="B286" s="36"/>
      <c r="C286" s="205" t="s">
        <v>430</v>
      </c>
      <c r="D286" s="205" t="s">
        <v>180</v>
      </c>
      <c r="E286" s="206" t="s">
        <v>431</v>
      </c>
      <c r="F286" s="207" t="s">
        <v>432</v>
      </c>
      <c r="G286" s="208" t="s">
        <v>210</v>
      </c>
      <c r="H286" s="209">
        <v>5.0999999999999996</v>
      </c>
      <c r="I286" s="210"/>
      <c r="J286" s="211">
        <f>ROUND(I286*H286,2)</f>
        <v>0</v>
      </c>
      <c r="K286" s="212"/>
      <c r="L286" s="40"/>
      <c r="M286" s="213" t="s">
        <v>1</v>
      </c>
      <c r="N286" s="214" t="s">
        <v>46</v>
      </c>
      <c r="O286" s="72"/>
      <c r="P286" s="215">
        <f>O286*H286</f>
        <v>0</v>
      </c>
      <c r="Q286" s="215">
        <v>2.9999999999999997E-4</v>
      </c>
      <c r="R286" s="215">
        <f>Q286*H286</f>
        <v>1.5299999999999997E-3</v>
      </c>
      <c r="S286" s="215">
        <v>0</v>
      </c>
      <c r="T286" s="21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263</v>
      </c>
      <c r="AT286" s="217" t="s">
        <v>180</v>
      </c>
      <c r="AU286" s="217" t="s">
        <v>185</v>
      </c>
      <c r="AY286" s="18" t="s">
        <v>177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185</v>
      </c>
      <c r="BK286" s="218">
        <f>ROUND(I286*H286,2)</f>
        <v>0</v>
      </c>
      <c r="BL286" s="18" t="s">
        <v>263</v>
      </c>
      <c r="BM286" s="217" t="s">
        <v>433</v>
      </c>
    </row>
    <row r="287" spans="1:65" s="2" customFormat="1" ht="21.75" customHeight="1">
      <c r="A287" s="35"/>
      <c r="B287" s="36"/>
      <c r="C287" s="263" t="s">
        <v>434</v>
      </c>
      <c r="D287" s="263" t="s">
        <v>339</v>
      </c>
      <c r="E287" s="264" t="s">
        <v>435</v>
      </c>
      <c r="F287" s="265" t="s">
        <v>436</v>
      </c>
      <c r="G287" s="266" t="s">
        <v>210</v>
      </c>
      <c r="H287" s="267">
        <v>6</v>
      </c>
      <c r="I287" s="268"/>
      <c r="J287" s="269">
        <f>ROUND(I287*H287,2)</f>
        <v>0</v>
      </c>
      <c r="K287" s="270"/>
      <c r="L287" s="271"/>
      <c r="M287" s="272" t="s">
        <v>1</v>
      </c>
      <c r="N287" s="273" t="s">
        <v>46</v>
      </c>
      <c r="O287" s="72"/>
      <c r="P287" s="215">
        <f>O287*H287</f>
        <v>0</v>
      </c>
      <c r="Q287" s="215">
        <v>1.6800000000000001E-3</v>
      </c>
      <c r="R287" s="215">
        <f>Q287*H287</f>
        <v>1.008E-2</v>
      </c>
      <c r="S287" s="215">
        <v>0</v>
      </c>
      <c r="T287" s="21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360</v>
      </c>
      <c r="AT287" s="217" t="s">
        <v>339</v>
      </c>
      <c r="AU287" s="217" t="s">
        <v>185</v>
      </c>
      <c r="AY287" s="18" t="s">
        <v>177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185</v>
      </c>
      <c r="BK287" s="218">
        <f>ROUND(I287*H287,2)</f>
        <v>0</v>
      </c>
      <c r="BL287" s="18" t="s">
        <v>263</v>
      </c>
      <c r="BM287" s="217" t="s">
        <v>437</v>
      </c>
    </row>
    <row r="288" spans="1:65" s="14" customFormat="1" ht="20.399999999999999">
      <c r="B288" s="230"/>
      <c r="C288" s="231"/>
      <c r="D288" s="221" t="s">
        <v>187</v>
      </c>
      <c r="E288" s="231"/>
      <c r="F288" s="233" t="s">
        <v>438</v>
      </c>
      <c r="G288" s="231"/>
      <c r="H288" s="234">
        <v>6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187</v>
      </c>
      <c r="AU288" s="240" t="s">
        <v>185</v>
      </c>
      <c r="AV288" s="14" t="s">
        <v>185</v>
      </c>
      <c r="AW288" s="14" t="s">
        <v>4</v>
      </c>
      <c r="AX288" s="14" t="s">
        <v>88</v>
      </c>
      <c r="AY288" s="240" t="s">
        <v>177</v>
      </c>
    </row>
    <row r="289" spans="1:65" s="2" customFormat="1" ht="21.75" customHeight="1">
      <c r="A289" s="35"/>
      <c r="B289" s="36"/>
      <c r="C289" s="205" t="s">
        <v>439</v>
      </c>
      <c r="D289" s="205" t="s">
        <v>180</v>
      </c>
      <c r="E289" s="206" t="s">
        <v>440</v>
      </c>
      <c r="F289" s="207" t="s">
        <v>441</v>
      </c>
      <c r="G289" s="208" t="s">
        <v>203</v>
      </c>
      <c r="H289" s="209">
        <v>38</v>
      </c>
      <c r="I289" s="210"/>
      <c r="J289" s="211">
        <f>ROUND(I289*H289,2)</f>
        <v>0</v>
      </c>
      <c r="K289" s="212"/>
      <c r="L289" s="40"/>
      <c r="M289" s="213" t="s">
        <v>1</v>
      </c>
      <c r="N289" s="214" t="s">
        <v>46</v>
      </c>
      <c r="O289" s="72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263</v>
      </c>
      <c r="AT289" s="217" t="s">
        <v>180</v>
      </c>
      <c r="AU289" s="217" t="s">
        <v>185</v>
      </c>
      <c r="AY289" s="18" t="s">
        <v>177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185</v>
      </c>
      <c r="BK289" s="218">
        <f>ROUND(I289*H289,2)</f>
        <v>0</v>
      </c>
      <c r="BL289" s="18" t="s">
        <v>263</v>
      </c>
      <c r="BM289" s="217" t="s">
        <v>442</v>
      </c>
    </row>
    <row r="290" spans="1:65" s="2" customFormat="1" ht="16.5" customHeight="1">
      <c r="A290" s="35"/>
      <c r="B290" s="36"/>
      <c r="C290" s="263" t="s">
        <v>443</v>
      </c>
      <c r="D290" s="263" t="s">
        <v>339</v>
      </c>
      <c r="E290" s="264" t="s">
        <v>444</v>
      </c>
      <c r="F290" s="265" t="s">
        <v>445</v>
      </c>
      <c r="G290" s="266" t="s">
        <v>203</v>
      </c>
      <c r="H290" s="267">
        <v>38</v>
      </c>
      <c r="I290" s="268"/>
      <c r="J290" s="269">
        <f>ROUND(I290*H290,2)</f>
        <v>0</v>
      </c>
      <c r="K290" s="270"/>
      <c r="L290" s="271"/>
      <c r="M290" s="272" t="s">
        <v>1</v>
      </c>
      <c r="N290" s="273" t="s">
        <v>46</v>
      </c>
      <c r="O290" s="72"/>
      <c r="P290" s="215">
        <f>O290*H290</f>
        <v>0</v>
      </c>
      <c r="Q290" s="215">
        <v>2.0000000000000002E-5</v>
      </c>
      <c r="R290" s="215">
        <f>Q290*H290</f>
        <v>7.6000000000000004E-4</v>
      </c>
      <c r="S290" s="215">
        <v>0</v>
      </c>
      <c r="T290" s="21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360</v>
      </c>
      <c r="AT290" s="217" t="s">
        <v>339</v>
      </c>
      <c r="AU290" s="217" t="s">
        <v>185</v>
      </c>
      <c r="AY290" s="18" t="s">
        <v>177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185</v>
      </c>
      <c r="BK290" s="218">
        <f>ROUND(I290*H290,2)</f>
        <v>0</v>
      </c>
      <c r="BL290" s="18" t="s">
        <v>263</v>
      </c>
      <c r="BM290" s="217" t="s">
        <v>446</v>
      </c>
    </row>
    <row r="291" spans="1:65" s="2" customFormat="1" ht="21.75" customHeight="1">
      <c r="A291" s="35"/>
      <c r="B291" s="36"/>
      <c r="C291" s="205" t="s">
        <v>447</v>
      </c>
      <c r="D291" s="205" t="s">
        <v>180</v>
      </c>
      <c r="E291" s="206" t="s">
        <v>448</v>
      </c>
      <c r="F291" s="207" t="s">
        <v>449</v>
      </c>
      <c r="G291" s="208" t="s">
        <v>203</v>
      </c>
      <c r="H291" s="209">
        <v>4</v>
      </c>
      <c r="I291" s="210"/>
      <c r="J291" s="211">
        <f>ROUND(I291*H291,2)</f>
        <v>0</v>
      </c>
      <c r="K291" s="212"/>
      <c r="L291" s="40"/>
      <c r="M291" s="213" t="s">
        <v>1</v>
      </c>
      <c r="N291" s="214" t="s">
        <v>46</v>
      </c>
      <c r="O291" s="72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263</v>
      </c>
      <c r="AT291" s="217" t="s">
        <v>180</v>
      </c>
      <c r="AU291" s="217" t="s">
        <v>185</v>
      </c>
      <c r="AY291" s="18" t="s">
        <v>177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185</v>
      </c>
      <c r="BK291" s="218">
        <f>ROUND(I291*H291,2)</f>
        <v>0</v>
      </c>
      <c r="BL291" s="18" t="s">
        <v>263</v>
      </c>
      <c r="BM291" s="217" t="s">
        <v>450</v>
      </c>
    </row>
    <row r="292" spans="1:65" s="2" customFormat="1" ht="21.75" customHeight="1">
      <c r="A292" s="35"/>
      <c r="B292" s="36"/>
      <c r="C292" s="205" t="s">
        <v>451</v>
      </c>
      <c r="D292" s="205" t="s">
        <v>180</v>
      </c>
      <c r="E292" s="206" t="s">
        <v>452</v>
      </c>
      <c r="F292" s="207" t="s">
        <v>453</v>
      </c>
      <c r="G292" s="208" t="s">
        <v>210</v>
      </c>
      <c r="H292" s="209">
        <v>5.0999999999999996</v>
      </c>
      <c r="I292" s="210"/>
      <c r="J292" s="211">
        <f>ROUND(I292*H292,2)</f>
        <v>0</v>
      </c>
      <c r="K292" s="212"/>
      <c r="L292" s="40"/>
      <c r="M292" s="213" t="s">
        <v>1</v>
      </c>
      <c r="N292" s="214" t="s">
        <v>46</v>
      </c>
      <c r="O292" s="72"/>
      <c r="P292" s="215">
        <f>O292*H292</f>
        <v>0</v>
      </c>
      <c r="Q292" s="215">
        <v>4.0000000000000003E-5</v>
      </c>
      <c r="R292" s="215">
        <f>Q292*H292</f>
        <v>2.04E-4</v>
      </c>
      <c r="S292" s="215">
        <v>0</v>
      </c>
      <c r="T292" s="21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263</v>
      </c>
      <c r="AT292" s="217" t="s">
        <v>180</v>
      </c>
      <c r="AU292" s="217" t="s">
        <v>185</v>
      </c>
      <c r="AY292" s="18" t="s">
        <v>177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185</v>
      </c>
      <c r="BK292" s="218">
        <f>ROUND(I292*H292,2)</f>
        <v>0</v>
      </c>
      <c r="BL292" s="18" t="s">
        <v>263</v>
      </c>
      <c r="BM292" s="217" t="s">
        <v>454</v>
      </c>
    </row>
    <row r="293" spans="1:65" s="2" customFormat="1" ht="16.5" customHeight="1">
      <c r="A293" s="35"/>
      <c r="B293" s="36"/>
      <c r="C293" s="263" t="s">
        <v>455</v>
      </c>
      <c r="D293" s="263" t="s">
        <v>339</v>
      </c>
      <c r="E293" s="264" t="s">
        <v>456</v>
      </c>
      <c r="F293" s="265" t="s">
        <v>457</v>
      </c>
      <c r="G293" s="266" t="s">
        <v>210</v>
      </c>
      <c r="H293" s="267">
        <v>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46</v>
      </c>
      <c r="O293" s="72"/>
      <c r="P293" s="215">
        <f>O293*H293</f>
        <v>0</v>
      </c>
      <c r="Q293" s="215">
        <v>1.7000000000000001E-4</v>
      </c>
      <c r="R293" s="215">
        <f>Q293*H293</f>
        <v>1.0200000000000001E-3</v>
      </c>
      <c r="S293" s="215">
        <v>0</v>
      </c>
      <c r="T293" s="21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360</v>
      </c>
      <c r="AT293" s="217" t="s">
        <v>339</v>
      </c>
      <c r="AU293" s="217" t="s">
        <v>185</v>
      </c>
      <c r="AY293" s="18" t="s">
        <v>177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185</v>
      </c>
      <c r="BK293" s="218">
        <f>ROUND(I293*H293,2)</f>
        <v>0</v>
      </c>
      <c r="BL293" s="18" t="s">
        <v>263</v>
      </c>
      <c r="BM293" s="217" t="s">
        <v>458</v>
      </c>
    </row>
    <row r="294" spans="1:65" s="14" customFormat="1" ht="10.199999999999999">
      <c r="B294" s="230"/>
      <c r="C294" s="231"/>
      <c r="D294" s="221" t="s">
        <v>187</v>
      </c>
      <c r="E294" s="231"/>
      <c r="F294" s="233" t="s">
        <v>459</v>
      </c>
      <c r="G294" s="231"/>
      <c r="H294" s="234">
        <v>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187</v>
      </c>
      <c r="AU294" s="240" t="s">
        <v>185</v>
      </c>
      <c r="AV294" s="14" t="s">
        <v>185</v>
      </c>
      <c r="AW294" s="14" t="s">
        <v>4</v>
      </c>
      <c r="AX294" s="14" t="s">
        <v>88</v>
      </c>
      <c r="AY294" s="240" t="s">
        <v>177</v>
      </c>
    </row>
    <row r="295" spans="1:65" s="2" customFormat="1" ht="21.75" customHeight="1">
      <c r="A295" s="35"/>
      <c r="B295" s="36"/>
      <c r="C295" s="205" t="s">
        <v>460</v>
      </c>
      <c r="D295" s="205" t="s">
        <v>180</v>
      </c>
      <c r="E295" s="206" t="s">
        <v>461</v>
      </c>
      <c r="F295" s="207" t="s">
        <v>462</v>
      </c>
      <c r="G295" s="208" t="s">
        <v>426</v>
      </c>
      <c r="H295" s="274"/>
      <c r="I295" s="210"/>
      <c r="J295" s="211">
        <f>ROUND(I295*H295,2)</f>
        <v>0</v>
      </c>
      <c r="K295" s="212"/>
      <c r="L295" s="40"/>
      <c r="M295" s="213" t="s">
        <v>1</v>
      </c>
      <c r="N295" s="214" t="s">
        <v>46</v>
      </c>
      <c r="O295" s="72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263</v>
      </c>
      <c r="AT295" s="217" t="s">
        <v>180</v>
      </c>
      <c r="AU295" s="217" t="s">
        <v>185</v>
      </c>
      <c r="AY295" s="18" t="s">
        <v>177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185</v>
      </c>
      <c r="BK295" s="218">
        <f>ROUND(I295*H295,2)</f>
        <v>0</v>
      </c>
      <c r="BL295" s="18" t="s">
        <v>263</v>
      </c>
      <c r="BM295" s="217" t="s">
        <v>463</v>
      </c>
    </row>
    <row r="296" spans="1:65" s="12" customFormat="1" ht="22.8" customHeight="1">
      <c r="B296" s="189"/>
      <c r="C296" s="190"/>
      <c r="D296" s="191" t="s">
        <v>79</v>
      </c>
      <c r="E296" s="203" t="s">
        <v>464</v>
      </c>
      <c r="F296" s="203" t="s">
        <v>465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SUM(P297:P303)</f>
        <v>0</v>
      </c>
      <c r="Q296" s="197"/>
      <c r="R296" s="198">
        <f>SUM(R297:R303)</f>
        <v>1.1384999999999999E-2</v>
      </c>
      <c r="S296" s="197"/>
      <c r="T296" s="199">
        <f>SUM(T297:T303)</f>
        <v>0</v>
      </c>
      <c r="AR296" s="200" t="s">
        <v>185</v>
      </c>
      <c r="AT296" s="201" t="s">
        <v>79</v>
      </c>
      <c r="AU296" s="201" t="s">
        <v>88</v>
      </c>
      <c r="AY296" s="200" t="s">
        <v>177</v>
      </c>
      <c r="BK296" s="202">
        <f>SUM(BK297:BK303)</f>
        <v>0</v>
      </c>
    </row>
    <row r="297" spans="1:65" s="2" customFormat="1" ht="21.75" customHeight="1">
      <c r="A297" s="35"/>
      <c r="B297" s="36"/>
      <c r="C297" s="205" t="s">
        <v>466</v>
      </c>
      <c r="D297" s="205" t="s">
        <v>180</v>
      </c>
      <c r="E297" s="206" t="s">
        <v>467</v>
      </c>
      <c r="F297" s="207" t="s">
        <v>468</v>
      </c>
      <c r="G297" s="208" t="s">
        <v>203</v>
      </c>
      <c r="H297" s="209">
        <v>2.5</v>
      </c>
      <c r="I297" s="210"/>
      <c r="J297" s="211">
        <f t="shared" ref="J297:J303" si="0">ROUND(I297*H297,2)</f>
        <v>0</v>
      </c>
      <c r="K297" s="212"/>
      <c r="L297" s="40"/>
      <c r="M297" s="213" t="s">
        <v>1</v>
      </c>
      <c r="N297" s="214" t="s">
        <v>46</v>
      </c>
      <c r="O297" s="72"/>
      <c r="P297" s="215">
        <f t="shared" ref="P297:P303" si="1">O297*H297</f>
        <v>0</v>
      </c>
      <c r="Q297" s="215">
        <v>1.2600000000000001E-3</v>
      </c>
      <c r="R297" s="215">
        <f t="shared" ref="R297:R303" si="2">Q297*H297</f>
        <v>3.15E-3</v>
      </c>
      <c r="S297" s="215">
        <v>0</v>
      </c>
      <c r="T297" s="216">
        <f t="shared" ref="T297:T303" si="3"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263</v>
      </c>
      <c r="AT297" s="217" t="s">
        <v>180</v>
      </c>
      <c r="AU297" s="217" t="s">
        <v>185</v>
      </c>
      <c r="AY297" s="18" t="s">
        <v>177</v>
      </c>
      <c r="BE297" s="218">
        <f t="shared" ref="BE297:BE303" si="4">IF(N297="základní",J297,0)</f>
        <v>0</v>
      </c>
      <c r="BF297" s="218">
        <f t="shared" ref="BF297:BF303" si="5">IF(N297="snížená",J297,0)</f>
        <v>0</v>
      </c>
      <c r="BG297" s="218">
        <f t="shared" ref="BG297:BG303" si="6">IF(N297="zákl. přenesená",J297,0)</f>
        <v>0</v>
      </c>
      <c r="BH297" s="218">
        <f t="shared" ref="BH297:BH303" si="7">IF(N297="sníž. přenesená",J297,0)</f>
        <v>0</v>
      </c>
      <c r="BI297" s="218">
        <f t="shared" ref="BI297:BI303" si="8">IF(N297="nulová",J297,0)</f>
        <v>0</v>
      </c>
      <c r="BJ297" s="18" t="s">
        <v>185</v>
      </c>
      <c r="BK297" s="218">
        <f t="shared" ref="BK297:BK303" si="9">ROUND(I297*H297,2)</f>
        <v>0</v>
      </c>
      <c r="BL297" s="18" t="s">
        <v>263</v>
      </c>
      <c r="BM297" s="217" t="s">
        <v>469</v>
      </c>
    </row>
    <row r="298" spans="1:65" s="2" customFormat="1" ht="16.5" customHeight="1">
      <c r="A298" s="35"/>
      <c r="B298" s="36"/>
      <c r="C298" s="205" t="s">
        <v>470</v>
      </c>
      <c r="D298" s="205" t="s">
        <v>180</v>
      </c>
      <c r="E298" s="206" t="s">
        <v>471</v>
      </c>
      <c r="F298" s="207" t="s">
        <v>472</v>
      </c>
      <c r="G298" s="208" t="s">
        <v>203</v>
      </c>
      <c r="H298" s="209">
        <v>2</v>
      </c>
      <c r="I298" s="210"/>
      <c r="J298" s="211">
        <f t="shared" si="0"/>
        <v>0</v>
      </c>
      <c r="K298" s="212"/>
      <c r="L298" s="40"/>
      <c r="M298" s="213" t="s">
        <v>1</v>
      </c>
      <c r="N298" s="214" t="s">
        <v>46</v>
      </c>
      <c r="O298" s="72"/>
      <c r="P298" s="215">
        <f t="shared" si="1"/>
        <v>0</v>
      </c>
      <c r="Q298" s="215">
        <v>5.1999999999999995E-4</v>
      </c>
      <c r="R298" s="215">
        <f t="shared" si="2"/>
        <v>1.0399999999999999E-3</v>
      </c>
      <c r="S298" s="215">
        <v>0</v>
      </c>
      <c r="T298" s="216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263</v>
      </c>
      <c r="AT298" s="217" t="s">
        <v>180</v>
      </c>
      <c r="AU298" s="217" t="s">
        <v>185</v>
      </c>
      <c r="AY298" s="18" t="s">
        <v>177</v>
      </c>
      <c r="BE298" s="218">
        <f t="shared" si="4"/>
        <v>0</v>
      </c>
      <c r="BF298" s="218">
        <f t="shared" si="5"/>
        <v>0</v>
      </c>
      <c r="BG298" s="218">
        <f t="shared" si="6"/>
        <v>0</v>
      </c>
      <c r="BH298" s="218">
        <f t="shared" si="7"/>
        <v>0</v>
      </c>
      <c r="BI298" s="218">
        <f t="shared" si="8"/>
        <v>0</v>
      </c>
      <c r="BJ298" s="18" t="s">
        <v>185</v>
      </c>
      <c r="BK298" s="218">
        <f t="shared" si="9"/>
        <v>0</v>
      </c>
      <c r="BL298" s="18" t="s">
        <v>263</v>
      </c>
      <c r="BM298" s="217" t="s">
        <v>473</v>
      </c>
    </row>
    <row r="299" spans="1:65" s="2" customFormat="1" ht="21.75" customHeight="1">
      <c r="A299" s="35"/>
      <c r="B299" s="36"/>
      <c r="C299" s="205" t="s">
        <v>474</v>
      </c>
      <c r="D299" s="205" t="s">
        <v>180</v>
      </c>
      <c r="E299" s="206" t="s">
        <v>475</v>
      </c>
      <c r="F299" s="207" t="s">
        <v>476</v>
      </c>
      <c r="G299" s="208" t="s">
        <v>203</v>
      </c>
      <c r="H299" s="209">
        <v>2.5</v>
      </c>
      <c r="I299" s="210"/>
      <c r="J299" s="211">
        <f t="shared" si="0"/>
        <v>0</v>
      </c>
      <c r="K299" s="212"/>
      <c r="L299" s="40"/>
      <c r="M299" s="213" t="s">
        <v>1</v>
      </c>
      <c r="N299" s="214" t="s">
        <v>46</v>
      </c>
      <c r="O299" s="72"/>
      <c r="P299" s="215">
        <f t="shared" si="1"/>
        <v>0</v>
      </c>
      <c r="Q299" s="215">
        <v>8.7000000000000001E-4</v>
      </c>
      <c r="R299" s="215">
        <f t="shared" si="2"/>
        <v>2.1749999999999999E-3</v>
      </c>
      <c r="S299" s="215">
        <v>0</v>
      </c>
      <c r="T299" s="216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263</v>
      </c>
      <c r="AT299" s="217" t="s">
        <v>180</v>
      </c>
      <c r="AU299" s="217" t="s">
        <v>185</v>
      </c>
      <c r="AY299" s="18" t="s">
        <v>177</v>
      </c>
      <c r="BE299" s="218">
        <f t="shared" si="4"/>
        <v>0</v>
      </c>
      <c r="BF299" s="218">
        <f t="shared" si="5"/>
        <v>0</v>
      </c>
      <c r="BG299" s="218">
        <f t="shared" si="6"/>
        <v>0</v>
      </c>
      <c r="BH299" s="218">
        <f t="shared" si="7"/>
        <v>0</v>
      </c>
      <c r="BI299" s="218">
        <f t="shared" si="8"/>
        <v>0</v>
      </c>
      <c r="BJ299" s="18" t="s">
        <v>185</v>
      </c>
      <c r="BK299" s="218">
        <f t="shared" si="9"/>
        <v>0</v>
      </c>
      <c r="BL299" s="18" t="s">
        <v>263</v>
      </c>
      <c r="BM299" s="217" t="s">
        <v>477</v>
      </c>
    </row>
    <row r="300" spans="1:65" s="2" customFormat="1" ht="21.75" customHeight="1">
      <c r="A300" s="35"/>
      <c r="B300" s="36"/>
      <c r="C300" s="205" t="s">
        <v>478</v>
      </c>
      <c r="D300" s="205" t="s">
        <v>180</v>
      </c>
      <c r="E300" s="206" t="s">
        <v>479</v>
      </c>
      <c r="F300" s="207" t="s">
        <v>480</v>
      </c>
      <c r="G300" s="208" t="s">
        <v>371</v>
      </c>
      <c r="H300" s="209">
        <v>1</v>
      </c>
      <c r="I300" s="210"/>
      <c r="J300" s="211">
        <f t="shared" si="0"/>
        <v>0</v>
      </c>
      <c r="K300" s="212"/>
      <c r="L300" s="40"/>
      <c r="M300" s="213" t="s">
        <v>1</v>
      </c>
      <c r="N300" s="214" t="s">
        <v>46</v>
      </c>
      <c r="O300" s="72"/>
      <c r="P300" s="215">
        <f t="shared" si="1"/>
        <v>0</v>
      </c>
      <c r="Q300" s="215">
        <v>0</v>
      </c>
      <c r="R300" s="215">
        <f t="shared" si="2"/>
        <v>0</v>
      </c>
      <c r="S300" s="215">
        <v>0</v>
      </c>
      <c r="T300" s="216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263</v>
      </c>
      <c r="AT300" s="217" t="s">
        <v>180</v>
      </c>
      <c r="AU300" s="217" t="s">
        <v>185</v>
      </c>
      <c r="AY300" s="18" t="s">
        <v>177</v>
      </c>
      <c r="BE300" s="218">
        <f t="shared" si="4"/>
        <v>0</v>
      </c>
      <c r="BF300" s="218">
        <f t="shared" si="5"/>
        <v>0</v>
      </c>
      <c r="BG300" s="218">
        <f t="shared" si="6"/>
        <v>0</v>
      </c>
      <c r="BH300" s="218">
        <f t="shared" si="7"/>
        <v>0</v>
      </c>
      <c r="BI300" s="218">
        <f t="shared" si="8"/>
        <v>0</v>
      </c>
      <c r="BJ300" s="18" t="s">
        <v>185</v>
      </c>
      <c r="BK300" s="218">
        <f t="shared" si="9"/>
        <v>0</v>
      </c>
      <c r="BL300" s="18" t="s">
        <v>263</v>
      </c>
      <c r="BM300" s="217" t="s">
        <v>481</v>
      </c>
    </row>
    <row r="301" spans="1:65" s="2" customFormat="1" ht="21.75" customHeight="1">
      <c r="A301" s="35"/>
      <c r="B301" s="36"/>
      <c r="C301" s="205" t="s">
        <v>482</v>
      </c>
      <c r="D301" s="205" t="s">
        <v>180</v>
      </c>
      <c r="E301" s="206" t="s">
        <v>483</v>
      </c>
      <c r="F301" s="207" t="s">
        <v>484</v>
      </c>
      <c r="G301" s="208" t="s">
        <v>192</v>
      </c>
      <c r="H301" s="209">
        <v>1</v>
      </c>
      <c r="I301" s="210"/>
      <c r="J301" s="211">
        <f t="shared" si="0"/>
        <v>0</v>
      </c>
      <c r="K301" s="212"/>
      <c r="L301" s="40"/>
      <c r="M301" s="213" t="s">
        <v>1</v>
      </c>
      <c r="N301" s="214" t="s">
        <v>46</v>
      </c>
      <c r="O301" s="72"/>
      <c r="P301" s="215">
        <f t="shared" si="1"/>
        <v>0</v>
      </c>
      <c r="Q301" s="215">
        <v>6.2E-4</v>
      </c>
      <c r="R301" s="215">
        <f t="shared" si="2"/>
        <v>6.2E-4</v>
      </c>
      <c r="S301" s="215">
        <v>0</v>
      </c>
      <c r="T301" s="216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263</v>
      </c>
      <c r="AT301" s="217" t="s">
        <v>180</v>
      </c>
      <c r="AU301" s="217" t="s">
        <v>185</v>
      </c>
      <c r="AY301" s="18" t="s">
        <v>177</v>
      </c>
      <c r="BE301" s="218">
        <f t="shared" si="4"/>
        <v>0</v>
      </c>
      <c r="BF301" s="218">
        <f t="shared" si="5"/>
        <v>0</v>
      </c>
      <c r="BG301" s="218">
        <f t="shared" si="6"/>
        <v>0</v>
      </c>
      <c r="BH301" s="218">
        <f t="shared" si="7"/>
        <v>0</v>
      </c>
      <c r="BI301" s="218">
        <f t="shared" si="8"/>
        <v>0</v>
      </c>
      <c r="BJ301" s="18" t="s">
        <v>185</v>
      </c>
      <c r="BK301" s="218">
        <f t="shared" si="9"/>
        <v>0</v>
      </c>
      <c r="BL301" s="18" t="s">
        <v>263</v>
      </c>
      <c r="BM301" s="217" t="s">
        <v>485</v>
      </c>
    </row>
    <row r="302" spans="1:65" s="2" customFormat="1" ht="21.75" customHeight="1">
      <c r="A302" s="35"/>
      <c r="B302" s="36"/>
      <c r="C302" s="263" t="s">
        <v>486</v>
      </c>
      <c r="D302" s="263" t="s">
        <v>339</v>
      </c>
      <c r="E302" s="264" t="s">
        <v>487</v>
      </c>
      <c r="F302" s="265" t="s">
        <v>488</v>
      </c>
      <c r="G302" s="266" t="s">
        <v>192</v>
      </c>
      <c r="H302" s="267">
        <v>1</v>
      </c>
      <c r="I302" s="268"/>
      <c r="J302" s="269">
        <f t="shared" si="0"/>
        <v>0</v>
      </c>
      <c r="K302" s="270"/>
      <c r="L302" s="271"/>
      <c r="M302" s="272" t="s">
        <v>1</v>
      </c>
      <c r="N302" s="273" t="s">
        <v>46</v>
      </c>
      <c r="O302" s="72"/>
      <c r="P302" s="215">
        <f t="shared" si="1"/>
        <v>0</v>
      </c>
      <c r="Q302" s="215">
        <v>4.4000000000000003E-3</v>
      </c>
      <c r="R302" s="215">
        <f t="shared" si="2"/>
        <v>4.4000000000000003E-3</v>
      </c>
      <c r="S302" s="215">
        <v>0</v>
      </c>
      <c r="T302" s="216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360</v>
      </c>
      <c r="AT302" s="217" t="s">
        <v>339</v>
      </c>
      <c r="AU302" s="217" t="s">
        <v>185</v>
      </c>
      <c r="AY302" s="18" t="s">
        <v>177</v>
      </c>
      <c r="BE302" s="218">
        <f t="shared" si="4"/>
        <v>0</v>
      </c>
      <c r="BF302" s="218">
        <f t="shared" si="5"/>
        <v>0</v>
      </c>
      <c r="BG302" s="218">
        <f t="shared" si="6"/>
        <v>0</v>
      </c>
      <c r="BH302" s="218">
        <f t="shared" si="7"/>
        <v>0</v>
      </c>
      <c r="BI302" s="218">
        <f t="shared" si="8"/>
        <v>0</v>
      </c>
      <c r="BJ302" s="18" t="s">
        <v>185</v>
      </c>
      <c r="BK302" s="218">
        <f t="shared" si="9"/>
        <v>0</v>
      </c>
      <c r="BL302" s="18" t="s">
        <v>263</v>
      </c>
      <c r="BM302" s="217" t="s">
        <v>489</v>
      </c>
    </row>
    <row r="303" spans="1:65" s="2" customFormat="1" ht="21.75" customHeight="1">
      <c r="A303" s="35"/>
      <c r="B303" s="36"/>
      <c r="C303" s="205" t="s">
        <v>490</v>
      </c>
      <c r="D303" s="205" t="s">
        <v>180</v>
      </c>
      <c r="E303" s="206" t="s">
        <v>491</v>
      </c>
      <c r="F303" s="207" t="s">
        <v>492</v>
      </c>
      <c r="G303" s="208" t="s">
        <v>426</v>
      </c>
      <c r="H303" s="274"/>
      <c r="I303" s="210"/>
      <c r="J303" s="211">
        <f t="shared" si="0"/>
        <v>0</v>
      </c>
      <c r="K303" s="212"/>
      <c r="L303" s="40"/>
      <c r="M303" s="213" t="s">
        <v>1</v>
      </c>
      <c r="N303" s="214" t="s">
        <v>46</v>
      </c>
      <c r="O303" s="72"/>
      <c r="P303" s="215">
        <f t="shared" si="1"/>
        <v>0</v>
      </c>
      <c r="Q303" s="215">
        <v>0</v>
      </c>
      <c r="R303" s="215">
        <f t="shared" si="2"/>
        <v>0</v>
      </c>
      <c r="S303" s="215">
        <v>0</v>
      </c>
      <c r="T303" s="216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263</v>
      </c>
      <c r="AT303" s="217" t="s">
        <v>180</v>
      </c>
      <c r="AU303" s="217" t="s">
        <v>185</v>
      </c>
      <c r="AY303" s="18" t="s">
        <v>177</v>
      </c>
      <c r="BE303" s="218">
        <f t="shared" si="4"/>
        <v>0</v>
      </c>
      <c r="BF303" s="218">
        <f t="shared" si="5"/>
        <v>0</v>
      </c>
      <c r="BG303" s="218">
        <f t="shared" si="6"/>
        <v>0</v>
      </c>
      <c r="BH303" s="218">
        <f t="shared" si="7"/>
        <v>0</v>
      </c>
      <c r="BI303" s="218">
        <f t="shared" si="8"/>
        <v>0</v>
      </c>
      <c r="BJ303" s="18" t="s">
        <v>185</v>
      </c>
      <c r="BK303" s="218">
        <f t="shared" si="9"/>
        <v>0</v>
      </c>
      <c r="BL303" s="18" t="s">
        <v>263</v>
      </c>
      <c r="BM303" s="217" t="s">
        <v>493</v>
      </c>
    </row>
    <row r="304" spans="1:65" s="12" customFormat="1" ht="22.8" customHeight="1">
      <c r="B304" s="189"/>
      <c r="C304" s="190"/>
      <c r="D304" s="191" t="s">
        <v>79</v>
      </c>
      <c r="E304" s="203" t="s">
        <v>494</v>
      </c>
      <c r="F304" s="203" t="s">
        <v>495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SUM(P305:P313)</f>
        <v>0</v>
      </c>
      <c r="Q304" s="197"/>
      <c r="R304" s="198">
        <f>SUM(R305:R313)</f>
        <v>9.6000000000000009E-3</v>
      </c>
      <c r="S304" s="197"/>
      <c r="T304" s="199">
        <f>SUM(T305:T313)</f>
        <v>0</v>
      </c>
      <c r="AR304" s="200" t="s">
        <v>185</v>
      </c>
      <c r="AT304" s="201" t="s">
        <v>79</v>
      </c>
      <c r="AU304" s="201" t="s">
        <v>88</v>
      </c>
      <c r="AY304" s="200" t="s">
        <v>177</v>
      </c>
      <c r="BK304" s="202">
        <f>SUM(BK305:BK313)</f>
        <v>0</v>
      </c>
    </row>
    <row r="305" spans="1:65" s="2" customFormat="1" ht="33" customHeight="1">
      <c r="A305" s="35"/>
      <c r="B305" s="36"/>
      <c r="C305" s="205" t="s">
        <v>496</v>
      </c>
      <c r="D305" s="205" t="s">
        <v>180</v>
      </c>
      <c r="E305" s="206" t="s">
        <v>497</v>
      </c>
      <c r="F305" s="207" t="s">
        <v>498</v>
      </c>
      <c r="G305" s="208" t="s">
        <v>203</v>
      </c>
      <c r="H305" s="209">
        <v>12</v>
      </c>
      <c r="I305" s="210"/>
      <c r="J305" s="211">
        <f>ROUND(I305*H305,2)</f>
        <v>0</v>
      </c>
      <c r="K305" s="212"/>
      <c r="L305" s="40"/>
      <c r="M305" s="213" t="s">
        <v>1</v>
      </c>
      <c r="N305" s="214" t="s">
        <v>46</v>
      </c>
      <c r="O305" s="72"/>
      <c r="P305" s="215">
        <f>O305*H305</f>
        <v>0</v>
      </c>
      <c r="Q305" s="215">
        <v>2.7E-4</v>
      </c>
      <c r="R305" s="215">
        <f>Q305*H305</f>
        <v>3.2399999999999998E-3</v>
      </c>
      <c r="S305" s="215">
        <v>0</v>
      </c>
      <c r="T305" s="21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263</v>
      </c>
      <c r="AT305" s="217" t="s">
        <v>180</v>
      </c>
      <c r="AU305" s="217" t="s">
        <v>185</v>
      </c>
      <c r="AY305" s="18" t="s">
        <v>177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185</v>
      </c>
      <c r="BK305" s="218">
        <f>ROUND(I305*H305,2)</f>
        <v>0</v>
      </c>
      <c r="BL305" s="18" t="s">
        <v>263</v>
      </c>
      <c r="BM305" s="217" t="s">
        <v>499</v>
      </c>
    </row>
    <row r="306" spans="1:65" s="14" customFormat="1" ht="10.199999999999999">
      <c r="B306" s="230"/>
      <c r="C306" s="231"/>
      <c r="D306" s="221" t="s">
        <v>187</v>
      </c>
      <c r="E306" s="232" t="s">
        <v>1</v>
      </c>
      <c r="F306" s="233" t="s">
        <v>120</v>
      </c>
      <c r="G306" s="231"/>
      <c r="H306" s="234">
        <v>12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187</v>
      </c>
      <c r="AU306" s="240" t="s">
        <v>185</v>
      </c>
      <c r="AV306" s="14" t="s">
        <v>185</v>
      </c>
      <c r="AW306" s="14" t="s">
        <v>36</v>
      </c>
      <c r="AX306" s="14" t="s">
        <v>88</v>
      </c>
      <c r="AY306" s="240" t="s">
        <v>177</v>
      </c>
    </row>
    <row r="307" spans="1:65" s="2" customFormat="1" ht="16.5" customHeight="1">
      <c r="A307" s="35"/>
      <c r="B307" s="36"/>
      <c r="C307" s="263" t="s">
        <v>500</v>
      </c>
      <c r="D307" s="263" t="s">
        <v>339</v>
      </c>
      <c r="E307" s="264" t="s">
        <v>501</v>
      </c>
      <c r="F307" s="265" t="s">
        <v>502</v>
      </c>
      <c r="G307" s="266" t="s">
        <v>203</v>
      </c>
      <c r="H307" s="267">
        <v>12</v>
      </c>
      <c r="I307" s="268"/>
      <c r="J307" s="269">
        <f>ROUND(I307*H307,2)</f>
        <v>0</v>
      </c>
      <c r="K307" s="270"/>
      <c r="L307" s="271"/>
      <c r="M307" s="272" t="s">
        <v>1</v>
      </c>
      <c r="N307" s="273" t="s">
        <v>46</v>
      </c>
      <c r="O307" s="72"/>
      <c r="P307" s="215">
        <f>O307*H307</f>
        <v>0</v>
      </c>
      <c r="Q307" s="215">
        <v>1.2999999999999999E-4</v>
      </c>
      <c r="R307" s="215">
        <f>Q307*H307</f>
        <v>1.5599999999999998E-3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360</v>
      </c>
      <c r="AT307" s="217" t="s">
        <v>339</v>
      </c>
      <c r="AU307" s="217" t="s">
        <v>185</v>
      </c>
      <c r="AY307" s="18" t="s">
        <v>177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185</v>
      </c>
      <c r="BK307" s="218">
        <f>ROUND(I307*H307,2)</f>
        <v>0</v>
      </c>
      <c r="BL307" s="18" t="s">
        <v>263</v>
      </c>
      <c r="BM307" s="217" t="s">
        <v>503</v>
      </c>
    </row>
    <row r="308" spans="1:65" s="2" customFormat="1" ht="16.5" customHeight="1">
      <c r="A308" s="35"/>
      <c r="B308" s="36"/>
      <c r="C308" s="205" t="s">
        <v>504</v>
      </c>
      <c r="D308" s="205" t="s">
        <v>180</v>
      </c>
      <c r="E308" s="206" t="s">
        <v>505</v>
      </c>
      <c r="F308" s="207" t="s">
        <v>506</v>
      </c>
      <c r="G308" s="208" t="s">
        <v>192</v>
      </c>
      <c r="H308" s="209">
        <v>4</v>
      </c>
      <c r="I308" s="210"/>
      <c r="J308" s="211">
        <f>ROUND(I308*H308,2)</f>
        <v>0</v>
      </c>
      <c r="K308" s="212"/>
      <c r="L308" s="40"/>
      <c r="M308" s="213" t="s">
        <v>1</v>
      </c>
      <c r="N308" s="214" t="s">
        <v>46</v>
      </c>
      <c r="O308" s="72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263</v>
      </c>
      <c r="AT308" s="217" t="s">
        <v>180</v>
      </c>
      <c r="AU308" s="217" t="s">
        <v>185</v>
      </c>
      <c r="AY308" s="18" t="s">
        <v>177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185</v>
      </c>
      <c r="BK308" s="218">
        <f>ROUND(I308*H308,2)</f>
        <v>0</v>
      </c>
      <c r="BL308" s="18" t="s">
        <v>263</v>
      </c>
      <c r="BM308" s="217" t="s">
        <v>507</v>
      </c>
    </row>
    <row r="309" spans="1:65" s="14" customFormat="1" ht="10.199999999999999">
      <c r="B309" s="230"/>
      <c r="C309" s="231"/>
      <c r="D309" s="221" t="s">
        <v>187</v>
      </c>
      <c r="E309" s="232" t="s">
        <v>1</v>
      </c>
      <c r="F309" s="233" t="s">
        <v>184</v>
      </c>
      <c r="G309" s="231"/>
      <c r="H309" s="234">
        <v>4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187</v>
      </c>
      <c r="AU309" s="240" t="s">
        <v>185</v>
      </c>
      <c r="AV309" s="14" t="s">
        <v>185</v>
      </c>
      <c r="AW309" s="14" t="s">
        <v>36</v>
      </c>
      <c r="AX309" s="14" t="s">
        <v>88</v>
      </c>
      <c r="AY309" s="240" t="s">
        <v>177</v>
      </c>
    </row>
    <row r="310" spans="1:65" s="2" customFormat="1" ht="21.75" customHeight="1">
      <c r="A310" s="35"/>
      <c r="B310" s="36"/>
      <c r="C310" s="205" t="s">
        <v>508</v>
      </c>
      <c r="D310" s="205" t="s">
        <v>180</v>
      </c>
      <c r="E310" s="206" t="s">
        <v>509</v>
      </c>
      <c r="F310" s="207" t="s">
        <v>510</v>
      </c>
      <c r="G310" s="208" t="s">
        <v>203</v>
      </c>
      <c r="H310" s="209">
        <v>12</v>
      </c>
      <c r="I310" s="210"/>
      <c r="J310" s="211">
        <f>ROUND(I310*H310,2)</f>
        <v>0</v>
      </c>
      <c r="K310" s="212"/>
      <c r="L310" s="40"/>
      <c r="M310" s="213" t="s">
        <v>1</v>
      </c>
      <c r="N310" s="214" t="s">
        <v>46</v>
      </c>
      <c r="O310" s="72"/>
      <c r="P310" s="215">
        <f>O310*H310</f>
        <v>0</v>
      </c>
      <c r="Q310" s="215">
        <v>4.0000000000000002E-4</v>
      </c>
      <c r="R310" s="215">
        <f>Q310*H310</f>
        <v>4.8000000000000004E-3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263</v>
      </c>
      <c r="AT310" s="217" t="s">
        <v>180</v>
      </c>
      <c r="AU310" s="217" t="s">
        <v>185</v>
      </c>
      <c r="AY310" s="18" t="s">
        <v>177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185</v>
      </c>
      <c r="BK310" s="218">
        <f>ROUND(I310*H310,2)</f>
        <v>0</v>
      </c>
      <c r="BL310" s="18" t="s">
        <v>263</v>
      </c>
      <c r="BM310" s="217" t="s">
        <v>511</v>
      </c>
    </row>
    <row r="311" spans="1:65" s="14" customFormat="1" ht="10.199999999999999">
      <c r="B311" s="230"/>
      <c r="C311" s="231"/>
      <c r="D311" s="221" t="s">
        <v>187</v>
      </c>
      <c r="E311" s="232" t="s">
        <v>1</v>
      </c>
      <c r="F311" s="233" t="s">
        <v>120</v>
      </c>
      <c r="G311" s="231"/>
      <c r="H311" s="234">
        <v>12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187</v>
      </c>
      <c r="AU311" s="240" t="s">
        <v>185</v>
      </c>
      <c r="AV311" s="14" t="s">
        <v>185</v>
      </c>
      <c r="AW311" s="14" t="s">
        <v>36</v>
      </c>
      <c r="AX311" s="14" t="s">
        <v>88</v>
      </c>
      <c r="AY311" s="240" t="s">
        <v>177</v>
      </c>
    </row>
    <row r="312" spans="1:65" s="2" customFormat="1" ht="21.75" customHeight="1">
      <c r="A312" s="35"/>
      <c r="B312" s="36"/>
      <c r="C312" s="205" t="s">
        <v>512</v>
      </c>
      <c r="D312" s="205" t="s">
        <v>180</v>
      </c>
      <c r="E312" s="206" t="s">
        <v>513</v>
      </c>
      <c r="F312" s="207" t="s">
        <v>514</v>
      </c>
      <c r="G312" s="208" t="s">
        <v>371</v>
      </c>
      <c r="H312" s="209">
        <v>1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46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263</v>
      </c>
      <c r="AT312" s="217" t="s">
        <v>180</v>
      </c>
      <c r="AU312" s="217" t="s">
        <v>185</v>
      </c>
      <c r="AY312" s="18" t="s">
        <v>177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185</v>
      </c>
      <c r="BK312" s="218">
        <f>ROUND(I312*H312,2)</f>
        <v>0</v>
      </c>
      <c r="BL312" s="18" t="s">
        <v>263</v>
      </c>
      <c r="BM312" s="217" t="s">
        <v>515</v>
      </c>
    </row>
    <row r="313" spans="1:65" s="2" customFormat="1" ht="21.75" customHeight="1">
      <c r="A313" s="35"/>
      <c r="B313" s="36"/>
      <c r="C313" s="205" t="s">
        <v>516</v>
      </c>
      <c r="D313" s="205" t="s">
        <v>180</v>
      </c>
      <c r="E313" s="206" t="s">
        <v>517</v>
      </c>
      <c r="F313" s="207" t="s">
        <v>518</v>
      </c>
      <c r="G313" s="208" t="s">
        <v>426</v>
      </c>
      <c r="H313" s="274"/>
      <c r="I313" s="210"/>
      <c r="J313" s="211">
        <f>ROUND(I313*H313,2)</f>
        <v>0</v>
      </c>
      <c r="K313" s="212"/>
      <c r="L313" s="40"/>
      <c r="M313" s="213" t="s">
        <v>1</v>
      </c>
      <c r="N313" s="214" t="s">
        <v>46</v>
      </c>
      <c r="O313" s="72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263</v>
      </c>
      <c r="AT313" s="217" t="s">
        <v>180</v>
      </c>
      <c r="AU313" s="217" t="s">
        <v>185</v>
      </c>
      <c r="AY313" s="18" t="s">
        <v>177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185</v>
      </c>
      <c r="BK313" s="218">
        <f>ROUND(I313*H313,2)</f>
        <v>0</v>
      </c>
      <c r="BL313" s="18" t="s">
        <v>263</v>
      </c>
      <c r="BM313" s="217" t="s">
        <v>519</v>
      </c>
    </row>
    <row r="314" spans="1:65" s="12" customFormat="1" ht="22.8" customHeight="1">
      <c r="B314" s="189"/>
      <c r="C314" s="190"/>
      <c r="D314" s="191" t="s">
        <v>79</v>
      </c>
      <c r="E314" s="203" t="s">
        <v>520</v>
      </c>
      <c r="F314" s="203" t="s">
        <v>521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SUM(P315:P331)</f>
        <v>0</v>
      </c>
      <c r="Q314" s="197"/>
      <c r="R314" s="198">
        <f>SUM(R315:R331)</f>
        <v>7.0089999999999986E-2</v>
      </c>
      <c r="S314" s="197"/>
      <c r="T314" s="199">
        <f>SUM(T315:T331)</f>
        <v>7.1690000000000004E-2</v>
      </c>
      <c r="AR314" s="200" t="s">
        <v>185</v>
      </c>
      <c r="AT314" s="201" t="s">
        <v>79</v>
      </c>
      <c r="AU314" s="201" t="s">
        <v>88</v>
      </c>
      <c r="AY314" s="200" t="s">
        <v>177</v>
      </c>
      <c r="BK314" s="202">
        <f>SUM(BK315:BK331)</f>
        <v>0</v>
      </c>
    </row>
    <row r="315" spans="1:65" s="2" customFormat="1" ht="16.5" customHeight="1">
      <c r="A315" s="35"/>
      <c r="B315" s="36"/>
      <c r="C315" s="205" t="s">
        <v>522</v>
      </c>
      <c r="D315" s="205" t="s">
        <v>180</v>
      </c>
      <c r="E315" s="206" t="s">
        <v>523</v>
      </c>
      <c r="F315" s="207" t="s">
        <v>524</v>
      </c>
      <c r="G315" s="208" t="s">
        <v>525</v>
      </c>
      <c r="H315" s="209">
        <v>1</v>
      </c>
      <c r="I315" s="210"/>
      <c r="J315" s="211">
        <f t="shared" ref="J315:J331" si="10">ROUND(I315*H315,2)</f>
        <v>0</v>
      </c>
      <c r="K315" s="212"/>
      <c r="L315" s="40"/>
      <c r="M315" s="213" t="s">
        <v>1</v>
      </c>
      <c r="N315" s="214" t="s">
        <v>46</v>
      </c>
      <c r="O315" s="72"/>
      <c r="P315" s="215">
        <f t="shared" ref="P315:P331" si="11">O315*H315</f>
        <v>0</v>
      </c>
      <c r="Q315" s="215">
        <v>0</v>
      </c>
      <c r="R315" s="215">
        <f t="shared" ref="R315:R331" si="12">Q315*H315</f>
        <v>0</v>
      </c>
      <c r="S315" s="215">
        <v>1.933E-2</v>
      </c>
      <c r="T315" s="216">
        <f t="shared" ref="T315:T331" si="13">S315*H315</f>
        <v>1.933E-2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263</v>
      </c>
      <c r="AT315" s="217" t="s">
        <v>180</v>
      </c>
      <c r="AU315" s="217" t="s">
        <v>185</v>
      </c>
      <c r="AY315" s="18" t="s">
        <v>177</v>
      </c>
      <c r="BE315" s="218">
        <f t="shared" ref="BE315:BE331" si="14">IF(N315="základní",J315,0)</f>
        <v>0</v>
      </c>
      <c r="BF315" s="218">
        <f t="shared" ref="BF315:BF331" si="15">IF(N315="snížená",J315,0)</f>
        <v>0</v>
      </c>
      <c r="BG315" s="218">
        <f t="shared" ref="BG315:BG331" si="16">IF(N315="zákl. přenesená",J315,0)</f>
        <v>0</v>
      </c>
      <c r="BH315" s="218">
        <f t="shared" ref="BH315:BH331" si="17">IF(N315="sníž. přenesená",J315,0)</f>
        <v>0</v>
      </c>
      <c r="BI315" s="218">
        <f t="shared" ref="BI315:BI331" si="18">IF(N315="nulová",J315,0)</f>
        <v>0</v>
      </c>
      <c r="BJ315" s="18" t="s">
        <v>185</v>
      </c>
      <c r="BK315" s="218">
        <f t="shared" ref="BK315:BK331" si="19">ROUND(I315*H315,2)</f>
        <v>0</v>
      </c>
      <c r="BL315" s="18" t="s">
        <v>263</v>
      </c>
      <c r="BM315" s="217" t="s">
        <v>526</v>
      </c>
    </row>
    <row r="316" spans="1:65" s="2" customFormat="1" ht="16.5" customHeight="1">
      <c r="A316" s="35"/>
      <c r="B316" s="36"/>
      <c r="C316" s="205" t="s">
        <v>527</v>
      </c>
      <c r="D316" s="205" t="s">
        <v>180</v>
      </c>
      <c r="E316" s="206" t="s">
        <v>528</v>
      </c>
      <c r="F316" s="207" t="s">
        <v>529</v>
      </c>
      <c r="G316" s="208" t="s">
        <v>192</v>
      </c>
      <c r="H316" s="209">
        <v>1</v>
      </c>
      <c r="I316" s="210"/>
      <c r="J316" s="211">
        <f t="shared" si="10"/>
        <v>0</v>
      </c>
      <c r="K316" s="212"/>
      <c r="L316" s="40"/>
      <c r="M316" s="213" t="s">
        <v>1</v>
      </c>
      <c r="N316" s="214" t="s">
        <v>46</v>
      </c>
      <c r="O316" s="72"/>
      <c r="P316" s="215">
        <f t="shared" si="11"/>
        <v>0</v>
      </c>
      <c r="Q316" s="215">
        <v>2.4199999999999998E-3</v>
      </c>
      <c r="R316" s="215">
        <f t="shared" si="12"/>
        <v>2.4199999999999998E-3</v>
      </c>
      <c r="S316" s="215">
        <v>0</v>
      </c>
      <c r="T316" s="216">
        <f t="shared" si="1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263</v>
      </c>
      <c r="AT316" s="217" t="s">
        <v>180</v>
      </c>
      <c r="AU316" s="217" t="s">
        <v>185</v>
      </c>
      <c r="AY316" s="18" t="s">
        <v>177</v>
      </c>
      <c r="BE316" s="218">
        <f t="shared" si="14"/>
        <v>0</v>
      </c>
      <c r="BF316" s="218">
        <f t="shared" si="15"/>
        <v>0</v>
      </c>
      <c r="BG316" s="218">
        <f t="shared" si="16"/>
        <v>0</v>
      </c>
      <c r="BH316" s="218">
        <f t="shared" si="17"/>
        <v>0</v>
      </c>
      <c r="BI316" s="218">
        <f t="shared" si="18"/>
        <v>0</v>
      </c>
      <c r="BJ316" s="18" t="s">
        <v>185</v>
      </c>
      <c r="BK316" s="218">
        <f t="shared" si="19"/>
        <v>0</v>
      </c>
      <c r="BL316" s="18" t="s">
        <v>263</v>
      </c>
      <c r="BM316" s="217" t="s">
        <v>530</v>
      </c>
    </row>
    <row r="317" spans="1:65" s="2" customFormat="1" ht="21.75" customHeight="1">
      <c r="A317" s="35"/>
      <c r="B317" s="36"/>
      <c r="C317" s="263" t="s">
        <v>531</v>
      </c>
      <c r="D317" s="263" t="s">
        <v>339</v>
      </c>
      <c r="E317" s="264" t="s">
        <v>532</v>
      </c>
      <c r="F317" s="265" t="s">
        <v>533</v>
      </c>
      <c r="G317" s="266" t="s">
        <v>192</v>
      </c>
      <c r="H317" s="267">
        <v>1</v>
      </c>
      <c r="I317" s="268"/>
      <c r="J317" s="269">
        <f t="shared" si="10"/>
        <v>0</v>
      </c>
      <c r="K317" s="270"/>
      <c r="L317" s="271"/>
      <c r="M317" s="272" t="s">
        <v>1</v>
      </c>
      <c r="N317" s="273" t="s">
        <v>46</v>
      </c>
      <c r="O317" s="72"/>
      <c r="P317" s="215">
        <f t="shared" si="11"/>
        <v>0</v>
      </c>
      <c r="Q317" s="215">
        <v>1.4500000000000001E-2</v>
      </c>
      <c r="R317" s="215">
        <f t="shared" si="12"/>
        <v>1.4500000000000001E-2</v>
      </c>
      <c r="S317" s="215">
        <v>0</v>
      </c>
      <c r="T317" s="216">
        <f t="shared" si="1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360</v>
      </c>
      <c r="AT317" s="217" t="s">
        <v>339</v>
      </c>
      <c r="AU317" s="217" t="s">
        <v>185</v>
      </c>
      <c r="AY317" s="18" t="s">
        <v>177</v>
      </c>
      <c r="BE317" s="218">
        <f t="shared" si="14"/>
        <v>0</v>
      </c>
      <c r="BF317" s="218">
        <f t="shared" si="15"/>
        <v>0</v>
      </c>
      <c r="BG317" s="218">
        <f t="shared" si="16"/>
        <v>0</v>
      </c>
      <c r="BH317" s="218">
        <f t="shared" si="17"/>
        <v>0</v>
      </c>
      <c r="BI317" s="218">
        <f t="shared" si="18"/>
        <v>0</v>
      </c>
      <c r="BJ317" s="18" t="s">
        <v>185</v>
      </c>
      <c r="BK317" s="218">
        <f t="shared" si="19"/>
        <v>0</v>
      </c>
      <c r="BL317" s="18" t="s">
        <v>263</v>
      </c>
      <c r="BM317" s="217" t="s">
        <v>534</v>
      </c>
    </row>
    <row r="318" spans="1:65" s="2" customFormat="1" ht="21.75" customHeight="1">
      <c r="A318" s="35"/>
      <c r="B318" s="36"/>
      <c r="C318" s="263" t="s">
        <v>535</v>
      </c>
      <c r="D318" s="263" t="s">
        <v>339</v>
      </c>
      <c r="E318" s="264" t="s">
        <v>536</v>
      </c>
      <c r="F318" s="265" t="s">
        <v>1039</v>
      </c>
      <c r="G318" s="266" t="s">
        <v>192</v>
      </c>
      <c r="H318" s="267">
        <v>1</v>
      </c>
      <c r="I318" s="268"/>
      <c r="J318" s="269">
        <f t="shared" si="10"/>
        <v>0</v>
      </c>
      <c r="K318" s="270"/>
      <c r="L318" s="271"/>
      <c r="M318" s="272" t="s">
        <v>1</v>
      </c>
      <c r="N318" s="273" t="s">
        <v>46</v>
      </c>
      <c r="O318" s="72"/>
      <c r="P318" s="215">
        <f t="shared" si="11"/>
        <v>0</v>
      </c>
      <c r="Q318" s="215">
        <v>1.2999999999999999E-3</v>
      </c>
      <c r="R318" s="215">
        <f t="shared" si="12"/>
        <v>1.2999999999999999E-3</v>
      </c>
      <c r="S318" s="215">
        <v>0</v>
      </c>
      <c r="T318" s="216">
        <f t="shared" si="1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360</v>
      </c>
      <c r="AT318" s="217" t="s">
        <v>339</v>
      </c>
      <c r="AU318" s="217" t="s">
        <v>185</v>
      </c>
      <c r="AY318" s="18" t="s">
        <v>177</v>
      </c>
      <c r="BE318" s="218">
        <f t="shared" si="14"/>
        <v>0</v>
      </c>
      <c r="BF318" s="218">
        <f t="shared" si="15"/>
        <v>0</v>
      </c>
      <c r="BG318" s="218">
        <f t="shared" si="16"/>
        <v>0</v>
      </c>
      <c r="BH318" s="218">
        <f t="shared" si="17"/>
        <v>0</v>
      </c>
      <c r="BI318" s="218">
        <f t="shared" si="18"/>
        <v>0</v>
      </c>
      <c r="BJ318" s="18" t="s">
        <v>185</v>
      </c>
      <c r="BK318" s="218">
        <f t="shared" si="19"/>
        <v>0</v>
      </c>
      <c r="BL318" s="18" t="s">
        <v>263</v>
      </c>
      <c r="BM318" s="217" t="s">
        <v>538</v>
      </c>
    </row>
    <row r="319" spans="1:65" s="2" customFormat="1" ht="16.5" customHeight="1">
      <c r="A319" s="35"/>
      <c r="B319" s="36"/>
      <c r="C319" s="263" t="s">
        <v>539</v>
      </c>
      <c r="D319" s="263" t="s">
        <v>339</v>
      </c>
      <c r="E319" s="264" t="s">
        <v>540</v>
      </c>
      <c r="F319" s="265" t="s">
        <v>541</v>
      </c>
      <c r="G319" s="266" t="s">
        <v>192</v>
      </c>
      <c r="H319" s="267">
        <v>1</v>
      </c>
      <c r="I319" s="268"/>
      <c r="J319" s="269">
        <f t="shared" si="10"/>
        <v>0</v>
      </c>
      <c r="K319" s="270"/>
      <c r="L319" s="271"/>
      <c r="M319" s="272" t="s">
        <v>1</v>
      </c>
      <c r="N319" s="273" t="s">
        <v>46</v>
      </c>
      <c r="O319" s="72"/>
      <c r="P319" s="215">
        <f t="shared" si="11"/>
        <v>0</v>
      </c>
      <c r="Q319" s="215">
        <v>1.2999999999999999E-3</v>
      </c>
      <c r="R319" s="215">
        <f t="shared" si="12"/>
        <v>1.2999999999999999E-3</v>
      </c>
      <c r="S319" s="215">
        <v>0</v>
      </c>
      <c r="T319" s="216">
        <f t="shared" si="1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360</v>
      </c>
      <c r="AT319" s="217" t="s">
        <v>339</v>
      </c>
      <c r="AU319" s="217" t="s">
        <v>185</v>
      </c>
      <c r="AY319" s="18" t="s">
        <v>177</v>
      </c>
      <c r="BE319" s="218">
        <f t="shared" si="14"/>
        <v>0</v>
      </c>
      <c r="BF319" s="218">
        <f t="shared" si="15"/>
        <v>0</v>
      </c>
      <c r="BG319" s="218">
        <f t="shared" si="16"/>
        <v>0</v>
      </c>
      <c r="BH319" s="218">
        <f t="shared" si="17"/>
        <v>0</v>
      </c>
      <c r="BI319" s="218">
        <f t="shared" si="18"/>
        <v>0</v>
      </c>
      <c r="BJ319" s="18" t="s">
        <v>185</v>
      </c>
      <c r="BK319" s="218">
        <f t="shared" si="19"/>
        <v>0</v>
      </c>
      <c r="BL319" s="18" t="s">
        <v>263</v>
      </c>
      <c r="BM319" s="217" t="s">
        <v>542</v>
      </c>
    </row>
    <row r="320" spans="1:65" s="2" customFormat="1" ht="16.5" customHeight="1">
      <c r="A320" s="35"/>
      <c r="B320" s="36"/>
      <c r="C320" s="205" t="s">
        <v>543</v>
      </c>
      <c r="D320" s="205" t="s">
        <v>180</v>
      </c>
      <c r="E320" s="206" t="s">
        <v>544</v>
      </c>
      <c r="F320" s="207" t="s">
        <v>545</v>
      </c>
      <c r="G320" s="208" t="s">
        <v>525</v>
      </c>
      <c r="H320" s="209">
        <v>1</v>
      </c>
      <c r="I320" s="210"/>
      <c r="J320" s="211">
        <f t="shared" si="10"/>
        <v>0</v>
      </c>
      <c r="K320" s="212"/>
      <c r="L320" s="40"/>
      <c r="M320" s="213" t="s">
        <v>1</v>
      </c>
      <c r="N320" s="214" t="s">
        <v>46</v>
      </c>
      <c r="O320" s="72"/>
      <c r="P320" s="215">
        <f t="shared" si="11"/>
        <v>0</v>
      </c>
      <c r="Q320" s="215">
        <v>0</v>
      </c>
      <c r="R320" s="215">
        <f t="shared" si="12"/>
        <v>0</v>
      </c>
      <c r="S320" s="215">
        <v>1.9460000000000002E-2</v>
      </c>
      <c r="T320" s="216">
        <f t="shared" si="13"/>
        <v>1.9460000000000002E-2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263</v>
      </c>
      <c r="AT320" s="217" t="s">
        <v>180</v>
      </c>
      <c r="AU320" s="217" t="s">
        <v>185</v>
      </c>
      <c r="AY320" s="18" t="s">
        <v>177</v>
      </c>
      <c r="BE320" s="218">
        <f t="shared" si="14"/>
        <v>0</v>
      </c>
      <c r="BF320" s="218">
        <f t="shared" si="15"/>
        <v>0</v>
      </c>
      <c r="BG320" s="218">
        <f t="shared" si="16"/>
        <v>0</v>
      </c>
      <c r="BH320" s="218">
        <f t="shared" si="17"/>
        <v>0</v>
      </c>
      <c r="BI320" s="218">
        <f t="shared" si="18"/>
        <v>0</v>
      </c>
      <c r="BJ320" s="18" t="s">
        <v>185</v>
      </c>
      <c r="BK320" s="218">
        <f t="shared" si="19"/>
        <v>0</v>
      </c>
      <c r="BL320" s="18" t="s">
        <v>263</v>
      </c>
      <c r="BM320" s="217" t="s">
        <v>546</v>
      </c>
    </row>
    <row r="321" spans="1:65" s="2" customFormat="1" ht="21.75" customHeight="1">
      <c r="A321" s="35"/>
      <c r="B321" s="36"/>
      <c r="C321" s="205" t="s">
        <v>547</v>
      </c>
      <c r="D321" s="205" t="s">
        <v>180</v>
      </c>
      <c r="E321" s="206" t="s">
        <v>548</v>
      </c>
      <c r="F321" s="207" t="s">
        <v>549</v>
      </c>
      <c r="G321" s="208" t="s">
        <v>525</v>
      </c>
      <c r="H321" s="209">
        <v>1</v>
      </c>
      <c r="I321" s="210"/>
      <c r="J321" s="211">
        <f t="shared" si="10"/>
        <v>0</v>
      </c>
      <c r="K321" s="212"/>
      <c r="L321" s="40"/>
      <c r="M321" s="213" t="s">
        <v>1</v>
      </c>
      <c r="N321" s="214" t="s">
        <v>46</v>
      </c>
      <c r="O321" s="72"/>
      <c r="P321" s="215">
        <f t="shared" si="11"/>
        <v>0</v>
      </c>
      <c r="Q321" s="215">
        <v>1.0749999999999999E-2</v>
      </c>
      <c r="R321" s="215">
        <f t="shared" si="12"/>
        <v>1.0749999999999999E-2</v>
      </c>
      <c r="S321" s="215">
        <v>0</v>
      </c>
      <c r="T321" s="216">
        <f t="shared" si="1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263</v>
      </c>
      <c r="AT321" s="217" t="s">
        <v>180</v>
      </c>
      <c r="AU321" s="217" t="s">
        <v>185</v>
      </c>
      <c r="AY321" s="18" t="s">
        <v>177</v>
      </c>
      <c r="BE321" s="218">
        <f t="shared" si="14"/>
        <v>0</v>
      </c>
      <c r="BF321" s="218">
        <f t="shared" si="15"/>
        <v>0</v>
      </c>
      <c r="BG321" s="218">
        <f t="shared" si="16"/>
        <v>0</v>
      </c>
      <c r="BH321" s="218">
        <f t="shared" si="17"/>
        <v>0</v>
      </c>
      <c r="BI321" s="218">
        <f t="shared" si="18"/>
        <v>0</v>
      </c>
      <c r="BJ321" s="18" t="s">
        <v>185</v>
      </c>
      <c r="BK321" s="218">
        <f t="shared" si="19"/>
        <v>0</v>
      </c>
      <c r="BL321" s="18" t="s">
        <v>263</v>
      </c>
      <c r="BM321" s="217" t="s">
        <v>550</v>
      </c>
    </row>
    <row r="322" spans="1:65" s="2" customFormat="1" ht="21.75" customHeight="1">
      <c r="A322" s="35"/>
      <c r="B322" s="36"/>
      <c r="C322" s="205" t="s">
        <v>551</v>
      </c>
      <c r="D322" s="205" t="s">
        <v>180</v>
      </c>
      <c r="E322" s="206" t="s">
        <v>552</v>
      </c>
      <c r="F322" s="207" t="s">
        <v>553</v>
      </c>
      <c r="G322" s="208" t="s">
        <v>525</v>
      </c>
      <c r="H322" s="209">
        <v>1</v>
      </c>
      <c r="I322" s="210"/>
      <c r="J322" s="211">
        <f t="shared" si="10"/>
        <v>0</v>
      </c>
      <c r="K322" s="212"/>
      <c r="L322" s="40"/>
      <c r="M322" s="213" t="s">
        <v>1</v>
      </c>
      <c r="N322" s="214" t="s">
        <v>46</v>
      </c>
      <c r="O322" s="72"/>
      <c r="P322" s="215">
        <f t="shared" si="11"/>
        <v>0</v>
      </c>
      <c r="Q322" s="215">
        <v>1.8790000000000001E-2</v>
      </c>
      <c r="R322" s="215">
        <f t="shared" si="12"/>
        <v>1.8790000000000001E-2</v>
      </c>
      <c r="S322" s="215">
        <v>0</v>
      </c>
      <c r="T322" s="216">
        <f t="shared" si="1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263</v>
      </c>
      <c r="AT322" s="217" t="s">
        <v>180</v>
      </c>
      <c r="AU322" s="217" t="s">
        <v>185</v>
      </c>
      <c r="AY322" s="18" t="s">
        <v>177</v>
      </c>
      <c r="BE322" s="218">
        <f t="shared" si="14"/>
        <v>0</v>
      </c>
      <c r="BF322" s="218">
        <f t="shared" si="15"/>
        <v>0</v>
      </c>
      <c r="BG322" s="218">
        <f t="shared" si="16"/>
        <v>0</v>
      </c>
      <c r="BH322" s="218">
        <f t="shared" si="17"/>
        <v>0</v>
      </c>
      <c r="BI322" s="218">
        <f t="shared" si="18"/>
        <v>0</v>
      </c>
      <c r="BJ322" s="18" t="s">
        <v>185</v>
      </c>
      <c r="BK322" s="218">
        <f t="shared" si="19"/>
        <v>0</v>
      </c>
      <c r="BL322" s="18" t="s">
        <v>263</v>
      </c>
      <c r="BM322" s="217" t="s">
        <v>554</v>
      </c>
    </row>
    <row r="323" spans="1:65" s="2" customFormat="1" ht="21.75" customHeight="1">
      <c r="A323" s="35"/>
      <c r="B323" s="36"/>
      <c r="C323" s="263" t="s">
        <v>555</v>
      </c>
      <c r="D323" s="263" t="s">
        <v>339</v>
      </c>
      <c r="E323" s="264" t="s">
        <v>556</v>
      </c>
      <c r="F323" s="265" t="s">
        <v>557</v>
      </c>
      <c r="G323" s="266" t="s">
        <v>192</v>
      </c>
      <c r="H323" s="267">
        <v>1</v>
      </c>
      <c r="I323" s="268"/>
      <c r="J323" s="269">
        <f t="shared" si="10"/>
        <v>0</v>
      </c>
      <c r="K323" s="270"/>
      <c r="L323" s="271"/>
      <c r="M323" s="272" t="s">
        <v>1</v>
      </c>
      <c r="N323" s="273" t="s">
        <v>46</v>
      </c>
      <c r="O323" s="72"/>
      <c r="P323" s="215">
        <f t="shared" si="11"/>
        <v>0</v>
      </c>
      <c r="Q323" s="215">
        <v>1.2999999999999999E-2</v>
      </c>
      <c r="R323" s="215">
        <f t="shared" si="12"/>
        <v>1.2999999999999999E-2</v>
      </c>
      <c r="S323" s="215">
        <v>0</v>
      </c>
      <c r="T323" s="216">
        <f t="shared" si="1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360</v>
      </c>
      <c r="AT323" s="217" t="s">
        <v>339</v>
      </c>
      <c r="AU323" s="217" t="s">
        <v>185</v>
      </c>
      <c r="AY323" s="18" t="s">
        <v>177</v>
      </c>
      <c r="BE323" s="218">
        <f t="shared" si="14"/>
        <v>0</v>
      </c>
      <c r="BF323" s="218">
        <f t="shared" si="15"/>
        <v>0</v>
      </c>
      <c r="BG323" s="218">
        <f t="shared" si="16"/>
        <v>0</v>
      </c>
      <c r="BH323" s="218">
        <f t="shared" si="17"/>
        <v>0</v>
      </c>
      <c r="BI323" s="218">
        <f t="shared" si="18"/>
        <v>0</v>
      </c>
      <c r="BJ323" s="18" t="s">
        <v>185</v>
      </c>
      <c r="BK323" s="218">
        <f t="shared" si="19"/>
        <v>0</v>
      </c>
      <c r="BL323" s="18" t="s">
        <v>263</v>
      </c>
      <c r="BM323" s="217" t="s">
        <v>558</v>
      </c>
    </row>
    <row r="324" spans="1:65" s="2" customFormat="1" ht="16.5" customHeight="1">
      <c r="A324" s="35"/>
      <c r="B324" s="36"/>
      <c r="C324" s="205" t="s">
        <v>559</v>
      </c>
      <c r="D324" s="205" t="s">
        <v>180</v>
      </c>
      <c r="E324" s="206" t="s">
        <v>560</v>
      </c>
      <c r="F324" s="207" t="s">
        <v>561</v>
      </c>
      <c r="G324" s="208" t="s">
        <v>525</v>
      </c>
      <c r="H324" s="209">
        <v>1</v>
      </c>
      <c r="I324" s="210"/>
      <c r="J324" s="211">
        <f t="shared" si="10"/>
        <v>0</v>
      </c>
      <c r="K324" s="212"/>
      <c r="L324" s="40"/>
      <c r="M324" s="213" t="s">
        <v>1</v>
      </c>
      <c r="N324" s="214" t="s">
        <v>46</v>
      </c>
      <c r="O324" s="72"/>
      <c r="P324" s="215">
        <f t="shared" si="11"/>
        <v>0</v>
      </c>
      <c r="Q324" s="215">
        <v>0</v>
      </c>
      <c r="R324" s="215">
        <f t="shared" si="12"/>
        <v>0</v>
      </c>
      <c r="S324" s="215">
        <v>3.2899999999999999E-2</v>
      </c>
      <c r="T324" s="216">
        <f t="shared" si="13"/>
        <v>3.2899999999999999E-2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263</v>
      </c>
      <c r="AT324" s="217" t="s">
        <v>180</v>
      </c>
      <c r="AU324" s="217" t="s">
        <v>185</v>
      </c>
      <c r="AY324" s="18" t="s">
        <v>177</v>
      </c>
      <c r="BE324" s="218">
        <f t="shared" si="14"/>
        <v>0</v>
      </c>
      <c r="BF324" s="218">
        <f t="shared" si="15"/>
        <v>0</v>
      </c>
      <c r="BG324" s="218">
        <f t="shared" si="16"/>
        <v>0</v>
      </c>
      <c r="BH324" s="218">
        <f t="shared" si="17"/>
        <v>0</v>
      </c>
      <c r="BI324" s="218">
        <f t="shared" si="18"/>
        <v>0</v>
      </c>
      <c r="BJ324" s="18" t="s">
        <v>185</v>
      </c>
      <c r="BK324" s="218">
        <f t="shared" si="19"/>
        <v>0</v>
      </c>
      <c r="BL324" s="18" t="s">
        <v>263</v>
      </c>
      <c r="BM324" s="217" t="s">
        <v>562</v>
      </c>
    </row>
    <row r="325" spans="1:65" s="2" customFormat="1" ht="21.75" customHeight="1">
      <c r="A325" s="35"/>
      <c r="B325" s="36"/>
      <c r="C325" s="205" t="s">
        <v>563</v>
      </c>
      <c r="D325" s="205" t="s">
        <v>180</v>
      </c>
      <c r="E325" s="206" t="s">
        <v>564</v>
      </c>
      <c r="F325" s="207" t="s">
        <v>565</v>
      </c>
      <c r="G325" s="208" t="s">
        <v>525</v>
      </c>
      <c r="H325" s="209">
        <v>1</v>
      </c>
      <c r="I325" s="210"/>
      <c r="J325" s="211">
        <f t="shared" si="10"/>
        <v>0</v>
      </c>
      <c r="K325" s="212"/>
      <c r="L325" s="40"/>
      <c r="M325" s="213" t="s">
        <v>1</v>
      </c>
      <c r="N325" s="214" t="s">
        <v>46</v>
      </c>
      <c r="O325" s="72"/>
      <c r="P325" s="215">
        <f t="shared" si="11"/>
        <v>0</v>
      </c>
      <c r="Q325" s="215">
        <v>1.1000000000000001E-3</v>
      </c>
      <c r="R325" s="215">
        <f t="shared" si="12"/>
        <v>1.1000000000000001E-3</v>
      </c>
      <c r="S325" s="215">
        <v>0</v>
      </c>
      <c r="T325" s="216">
        <f t="shared" si="1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263</v>
      </c>
      <c r="AT325" s="217" t="s">
        <v>180</v>
      </c>
      <c r="AU325" s="217" t="s">
        <v>185</v>
      </c>
      <c r="AY325" s="18" t="s">
        <v>177</v>
      </c>
      <c r="BE325" s="218">
        <f t="shared" si="14"/>
        <v>0</v>
      </c>
      <c r="BF325" s="218">
        <f t="shared" si="15"/>
        <v>0</v>
      </c>
      <c r="BG325" s="218">
        <f t="shared" si="16"/>
        <v>0</v>
      </c>
      <c r="BH325" s="218">
        <f t="shared" si="17"/>
        <v>0</v>
      </c>
      <c r="BI325" s="218">
        <f t="shared" si="18"/>
        <v>0</v>
      </c>
      <c r="BJ325" s="18" t="s">
        <v>185</v>
      </c>
      <c r="BK325" s="218">
        <f t="shared" si="19"/>
        <v>0</v>
      </c>
      <c r="BL325" s="18" t="s">
        <v>263</v>
      </c>
      <c r="BM325" s="217" t="s">
        <v>566</v>
      </c>
    </row>
    <row r="326" spans="1:65" s="2" customFormat="1" ht="21.75" customHeight="1">
      <c r="A326" s="35"/>
      <c r="B326" s="36"/>
      <c r="C326" s="205" t="s">
        <v>567</v>
      </c>
      <c r="D326" s="205" t="s">
        <v>180</v>
      </c>
      <c r="E326" s="206" t="s">
        <v>568</v>
      </c>
      <c r="F326" s="207" t="s">
        <v>569</v>
      </c>
      <c r="G326" s="208" t="s">
        <v>525</v>
      </c>
      <c r="H326" s="209">
        <v>3</v>
      </c>
      <c r="I326" s="210"/>
      <c r="J326" s="211">
        <f t="shared" si="10"/>
        <v>0</v>
      </c>
      <c r="K326" s="212"/>
      <c r="L326" s="40"/>
      <c r="M326" s="213" t="s">
        <v>1</v>
      </c>
      <c r="N326" s="214" t="s">
        <v>46</v>
      </c>
      <c r="O326" s="72"/>
      <c r="P326" s="215">
        <f t="shared" si="11"/>
        <v>0</v>
      </c>
      <c r="Q326" s="215">
        <v>8.0000000000000004E-4</v>
      </c>
      <c r="R326" s="215">
        <f t="shared" si="12"/>
        <v>2.4000000000000002E-3</v>
      </c>
      <c r="S326" s="215">
        <v>0</v>
      </c>
      <c r="T326" s="216">
        <f t="shared" si="1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263</v>
      </c>
      <c r="AT326" s="217" t="s">
        <v>180</v>
      </c>
      <c r="AU326" s="217" t="s">
        <v>185</v>
      </c>
      <c r="AY326" s="18" t="s">
        <v>177</v>
      </c>
      <c r="BE326" s="218">
        <f t="shared" si="14"/>
        <v>0</v>
      </c>
      <c r="BF326" s="218">
        <f t="shared" si="15"/>
        <v>0</v>
      </c>
      <c r="BG326" s="218">
        <f t="shared" si="16"/>
        <v>0</v>
      </c>
      <c r="BH326" s="218">
        <f t="shared" si="17"/>
        <v>0</v>
      </c>
      <c r="BI326" s="218">
        <f t="shared" si="18"/>
        <v>0</v>
      </c>
      <c r="BJ326" s="18" t="s">
        <v>185</v>
      </c>
      <c r="BK326" s="218">
        <f t="shared" si="19"/>
        <v>0</v>
      </c>
      <c r="BL326" s="18" t="s">
        <v>263</v>
      </c>
      <c r="BM326" s="217" t="s">
        <v>570</v>
      </c>
    </row>
    <row r="327" spans="1:65" s="2" customFormat="1" ht="21.75" customHeight="1">
      <c r="A327" s="35"/>
      <c r="B327" s="36"/>
      <c r="C327" s="205" t="s">
        <v>571</v>
      </c>
      <c r="D327" s="205" t="s">
        <v>180</v>
      </c>
      <c r="E327" s="206" t="s">
        <v>572</v>
      </c>
      <c r="F327" s="207" t="s">
        <v>573</v>
      </c>
      <c r="G327" s="208" t="s">
        <v>525</v>
      </c>
      <c r="H327" s="209">
        <v>1</v>
      </c>
      <c r="I327" s="210"/>
      <c r="J327" s="211">
        <f t="shared" si="10"/>
        <v>0</v>
      </c>
      <c r="K327" s="212"/>
      <c r="L327" s="40"/>
      <c r="M327" s="213" t="s">
        <v>1</v>
      </c>
      <c r="N327" s="214" t="s">
        <v>46</v>
      </c>
      <c r="O327" s="72"/>
      <c r="P327" s="215">
        <f t="shared" si="11"/>
        <v>0</v>
      </c>
      <c r="Q327" s="215">
        <v>8.4999999999999995E-4</v>
      </c>
      <c r="R327" s="215">
        <f t="shared" si="12"/>
        <v>8.4999999999999995E-4</v>
      </c>
      <c r="S327" s="215">
        <v>0</v>
      </c>
      <c r="T327" s="216">
        <f t="shared" si="1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263</v>
      </c>
      <c r="AT327" s="217" t="s">
        <v>180</v>
      </c>
      <c r="AU327" s="217" t="s">
        <v>185</v>
      </c>
      <c r="AY327" s="18" t="s">
        <v>177</v>
      </c>
      <c r="BE327" s="218">
        <f t="shared" si="14"/>
        <v>0</v>
      </c>
      <c r="BF327" s="218">
        <f t="shared" si="15"/>
        <v>0</v>
      </c>
      <c r="BG327" s="218">
        <f t="shared" si="16"/>
        <v>0</v>
      </c>
      <c r="BH327" s="218">
        <f t="shared" si="17"/>
        <v>0</v>
      </c>
      <c r="BI327" s="218">
        <f t="shared" si="18"/>
        <v>0</v>
      </c>
      <c r="BJ327" s="18" t="s">
        <v>185</v>
      </c>
      <c r="BK327" s="218">
        <f t="shared" si="19"/>
        <v>0</v>
      </c>
      <c r="BL327" s="18" t="s">
        <v>263</v>
      </c>
      <c r="BM327" s="217" t="s">
        <v>574</v>
      </c>
    </row>
    <row r="328" spans="1:65" s="2" customFormat="1" ht="16.5" customHeight="1">
      <c r="A328" s="35"/>
      <c r="B328" s="36"/>
      <c r="C328" s="205" t="s">
        <v>575</v>
      </c>
      <c r="D328" s="205" t="s">
        <v>180</v>
      </c>
      <c r="E328" s="206" t="s">
        <v>576</v>
      </c>
      <c r="F328" s="207" t="s">
        <v>577</v>
      </c>
      <c r="G328" s="208" t="s">
        <v>192</v>
      </c>
      <c r="H328" s="209">
        <v>1</v>
      </c>
      <c r="I328" s="210"/>
      <c r="J328" s="211">
        <f t="shared" si="10"/>
        <v>0</v>
      </c>
      <c r="K328" s="212"/>
      <c r="L328" s="40"/>
      <c r="M328" s="213" t="s">
        <v>1</v>
      </c>
      <c r="N328" s="214" t="s">
        <v>46</v>
      </c>
      <c r="O328" s="72"/>
      <c r="P328" s="215">
        <f t="shared" si="11"/>
        <v>0</v>
      </c>
      <c r="Q328" s="215">
        <v>0</v>
      </c>
      <c r="R328" s="215">
        <f t="shared" si="12"/>
        <v>0</v>
      </c>
      <c r="S328" s="215">
        <v>0</v>
      </c>
      <c r="T328" s="216">
        <f t="shared" si="1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263</v>
      </c>
      <c r="AT328" s="217" t="s">
        <v>180</v>
      </c>
      <c r="AU328" s="217" t="s">
        <v>185</v>
      </c>
      <c r="AY328" s="18" t="s">
        <v>177</v>
      </c>
      <c r="BE328" s="218">
        <f t="shared" si="14"/>
        <v>0</v>
      </c>
      <c r="BF328" s="218">
        <f t="shared" si="15"/>
        <v>0</v>
      </c>
      <c r="BG328" s="218">
        <f t="shared" si="16"/>
        <v>0</v>
      </c>
      <c r="BH328" s="218">
        <f t="shared" si="17"/>
        <v>0</v>
      </c>
      <c r="BI328" s="218">
        <f t="shared" si="18"/>
        <v>0</v>
      </c>
      <c r="BJ328" s="18" t="s">
        <v>185</v>
      </c>
      <c r="BK328" s="218">
        <f t="shared" si="19"/>
        <v>0</v>
      </c>
      <c r="BL328" s="18" t="s">
        <v>263</v>
      </c>
      <c r="BM328" s="217" t="s">
        <v>578</v>
      </c>
    </row>
    <row r="329" spans="1:65" s="2" customFormat="1" ht="16.5" customHeight="1">
      <c r="A329" s="35"/>
      <c r="B329" s="36"/>
      <c r="C329" s="205" t="s">
        <v>579</v>
      </c>
      <c r="D329" s="205" t="s">
        <v>180</v>
      </c>
      <c r="E329" s="206" t="s">
        <v>580</v>
      </c>
      <c r="F329" s="207" t="s">
        <v>581</v>
      </c>
      <c r="G329" s="208" t="s">
        <v>525</v>
      </c>
      <c r="H329" s="209">
        <v>1</v>
      </c>
      <c r="I329" s="210"/>
      <c r="J329" s="211">
        <f t="shared" si="10"/>
        <v>0</v>
      </c>
      <c r="K329" s="212"/>
      <c r="L329" s="40"/>
      <c r="M329" s="213" t="s">
        <v>1</v>
      </c>
      <c r="N329" s="214" t="s">
        <v>46</v>
      </c>
      <c r="O329" s="72"/>
      <c r="P329" s="215">
        <f t="shared" si="11"/>
        <v>0</v>
      </c>
      <c r="Q329" s="215">
        <v>1.8400000000000001E-3</v>
      </c>
      <c r="R329" s="215">
        <f t="shared" si="12"/>
        <v>1.8400000000000001E-3</v>
      </c>
      <c r="S329" s="215">
        <v>0</v>
      </c>
      <c r="T329" s="216">
        <f t="shared" si="1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263</v>
      </c>
      <c r="AT329" s="217" t="s">
        <v>180</v>
      </c>
      <c r="AU329" s="217" t="s">
        <v>185</v>
      </c>
      <c r="AY329" s="18" t="s">
        <v>177</v>
      </c>
      <c r="BE329" s="218">
        <f t="shared" si="14"/>
        <v>0</v>
      </c>
      <c r="BF329" s="218">
        <f t="shared" si="15"/>
        <v>0</v>
      </c>
      <c r="BG329" s="218">
        <f t="shared" si="16"/>
        <v>0</v>
      </c>
      <c r="BH329" s="218">
        <f t="shared" si="17"/>
        <v>0</v>
      </c>
      <c r="BI329" s="218">
        <f t="shared" si="18"/>
        <v>0</v>
      </c>
      <c r="BJ329" s="18" t="s">
        <v>185</v>
      </c>
      <c r="BK329" s="218">
        <f t="shared" si="19"/>
        <v>0</v>
      </c>
      <c r="BL329" s="18" t="s">
        <v>263</v>
      </c>
      <c r="BM329" s="217" t="s">
        <v>582</v>
      </c>
    </row>
    <row r="330" spans="1:65" s="2" customFormat="1" ht="21.75" customHeight="1">
      <c r="A330" s="35"/>
      <c r="B330" s="36"/>
      <c r="C330" s="205" t="s">
        <v>583</v>
      </c>
      <c r="D330" s="205" t="s">
        <v>180</v>
      </c>
      <c r="E330" s="206" t="s">
        <v>584</v>
      </c>
      <c r="F330" s="207" t="s">
        <v>585</v>
      </c>
      <c r="G330" s="208" t="s">
        <v>525</v>
      </c>
      <c r="H330" s="209">
        <v>1</v>
      </c>
      <c r="I330" s="210"/>
      <c r="J330" s="211">
        <f t="shared" si="10"/>
        <v>0</v>
      </c>
      <c r="K330" s="212"/>
      <c r="L330" s="40"/>
      <c r="M330" s="213" t="s">
        <v>1</v>
      </c>
      <c r="N330" s="214" t="s">
        <v>46</v>
      </c>
      <c r="O330" s="72"/>
      <c r="P330" s="215">
        <f t="shared" si="11"/>
        <v>0</v>
      </c>
      <c r="Q330" s="215">
        <v>1.8400000000000001E-3</v>
      </c>
      <c r="R330" s="215">
        <f t="shared" si="12"/>
        <v>1.8400000000000001E-3</v>
      </c>
      <c r="S330" s="215">
        <v>0</v>
      </c>
      <c r="T330" s="216">
        <f t="shared" si="1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263</v>
      </c>
      <c r="AT330" s="217" t="s">
        <v>180</v>
      </c>
      <c r="AU330" s="217" t="s">
        <v>185</v>
      </c>
      <c r="AY330" s="18" t="s">
        <v>177</v>
      </c>
      <c r="BE330" s="218">
        <f t="shared" si="14"/>
        <v>0</v>
      </c>
      <c r="BF330" s="218">
        <f t="shared" si="15"/>
        <v>0</v>
      </c>
      <c r="BG330" s="218">
        <f t="shared" si="16"/>
        <v>0</v>
      </c>
      <c r="BH330" s="218">
        <f t="shared" si="17"/>
        <v>0</v>
      </c>
      <c r="BI330" s="218">
        <f t="shared" si="18"/>
        <v>0</v>
      </c>
      <c r="BJ330" s="18" t="s">
        <v>185</v>
      </c>
      <c r="BK330" s="218">
        <f t="shared" si="19"/>
        <v>0</v>
      </c>
      <c r="BL330" s="18" t="s">
        <v>263</v>
      </c>
      <c r="BM330" s="217" t="s">
        <v>586</v>
      </c>
    </row>
    <row r="331" spans="1:65" s="2" customFormat="1" ht="21.75" customHeight="1">
      <c r="A331" s="35"/>
      <c r="B331" s="36"/>
      <c r="C331" s="205" t="s">
        <v>587</v>
      </c>
      <c r="D331" s="205" t="s">
        <v>180</v>
      </c>
      <c r="E331" s="206" t="s">
        <v>588</v>
      </c>
      <c r="F331" s="207" t="s">
        <v>589</v>
      </c>
      <c r="G331" s="208" t="s">
        <v>426</v>
      </c>
      <c r="H331" s="274"/>
      <c r="I331" s="210"/>
      <c r="J331" s="211">
        <f t="shared" si="10"/>
        <v>0</v>
      </c>
      <c r="K331" s="212"/>
      <c r="L331" s="40"/>
      <c r="M331" s="213" t="s">
        <v>1</v>
      </c>
      <c r="N331" s="214" t="s">
        <v>46</v>
      </c>
      <c r="O331" s="72"/>
      <c r="P331" s="215">
        <f t="shared" si="11"/>
        <v>0</v>
      </c>
      <c r="Q331" s="215">
        <v>0</v>
      </c>
      <c r="R331" s="215">
        <f t="shared" si="12"/>
        <v>0</v>
      </c>
      <c r="S331" s="215">
        <v>0</v>
      </c>
      <c r="T331" s="216">
        <f t="shared" si="1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263</v>
      </c>
      <c r="AT331" s="217" t="s">
        <v>180</v>
      </c>
      <c r="AU331" s="217" t="s">
        <v>185</v>
      </c>
      <c r="AY331" s="18" t="s">
        <v>177</v>
      </c>
      <c r="BE331" s="218">
        <f t="shared" si="14"/>
        <v>0</v>
      </c>
      <c r="BF331" s="218">
        <f t="shared" si="15"/>
        <v>0</v>
      </c>
      <c r="BG331" s="218">
        <f t="shared" si="16"/>
        <v>0</v>
      </c>
      <c r="BH331" s="218">
        <f t="shared" si="17"/>
        <v>0</v>
      </c>
      <c r="BI331" s="218">
        <f t="shared" si="18"/>
        <v>0</v>
      </c>
      <c r="BJ331" s="18" t="s">
        <v>185</v>
      </c>
      <c r="BK331" s="218">
        <f t="shared" si="19"/>
        <v>0</v>
      </c>
      <c r="BL331" s="18" t="s">
        <v>263</v>
      </c>
      <c r="BM331" s="217" t="s">
        <v>590</v>
      </c>
    </row>
    <row r="332" spans="1:65" s="12" customFormat="1" ht="22.8" customHeight="1">
      <c r="B332" s="189"/>
      <c r="C332" s="190"/>
      <c r="D332" s="191" t="s">
        <v>79</v>
      </c>
      <c r="E332" s="203" t="s">
        <v>591</v>
      </c>
      <c r="F332" s="203" t="s">
        <v>592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P333</f>
        <v>0</v>
      </c>
      <c r="Q332" s="197"/>
      <c r="R332" s="198">
        <f>R333</f>
        <v>1.0399999999999999E-3</v>
      </c>
      <c r="S332" s="197"/>
      <c r="T332" s="199">
        <f>T333</f>
        <v>0</v>
      </c>
      <c r="AR332" s="200" t="s">
        <v>185</v>
      </c>
      <c r="AT332" s="201" t="s">
        <v>79</v>
      </c>
      <c r="AU332" s="201" t="s">
        <v>88</v>
      </c>
      <c r="AY332" s="200" t="s">
        <v>177</v>
      </c>
      <c r="BK332" s="202">
        <f>BK333</f>
        <v>0</v>
      </c>
    </row>
    <row r="333" spans="1:65" s="2" customFormat="1" ht="21.75" customHeight="1">
      <c r="A333" s="35"/>
      <c r="B333" s="36"/>
      <c r="C333" s="205" t="s">
        <v>593</v>
      </c>
      <c r="D333" s="205" t="s">
        <v>180</v>
      </c>
      <c r="E333" s="206" t="s">
        <v>594</v>
      </c>
      <c r="F333" s="207" t="s">
        <v>595</v>
      </c>
      <c r="G333" s="208" t="s">
        <v>192</v>
      </c>
      <c r="H333" s="209">
        <v>1</v>
      </c>
      <c r="I333" s="210"/>
      <c r="J333" s="211">
        <f>ROUND(I333*H333,2)</f>
        <v>0</v>
      </c>
      <c r="K333" s="212"/>
      <c r="L333" s="40"/>
      <c r="M333" s="213" t="s">
        <v>1</v>
      </c>
      <c r="N333" s="214" t="s">
        <v>46</v>
      </c>
      <c r="O333" s="72"/>
      <c r="P333" s="215">
        <f>O333*H333</f>
        <v>0</v>
      </c>
      <c r="Q333" s="215">
        <v>1.0399999999999999E-3</v>
      </c>
      <c r="R333" s="215">
        <f>Q333*H333</f>
        <v>1.0399999999999999E-3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263</v>
      </c>
      <c r="AT333" s="217" t="s">
        <v>180</v>
      </c>
      <c r="AU333" s="217" t="s">
        <v>185</v>
      </c>
      <c r="AY333" s="18" t="s">
        <v>177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185</v>
      </c>
      <c r="BK333" s="218">
        <f>ROUND(I333*H333,2)</f>
        <v>0</v>
      </c>
      <c r="BL333" s="18" t="s">
        <v>263</v>
      </c>
      <c r="BM333" s="217" t="s">
        <v>596</v>
      </c>
    </row>
    <row r="334" spans="1:65" s="12" customFormat="1" ht="22.8" customHeight="1">
      <c r="B334" s="189"/>
      <c r="C334" s="190"/>
      <c r="D334" s="191" t="s">
        <v>79</v>
      </c>
      <c r="E334" s="203" t="s">
        <v>597</v>
      </c>
      <c r="F334" s="203" t="s">
        <v>598</v>
      </c>
      <c r="G334" s="190"/>
      <c r="H334" s="190"/>
      <c r="I334" s="193"/>
      <c r="J334" s="204">
        <f>BK334</f>
        <v>0</v>
      </c>
      <c r="K334" s="190"/>
      <c r="L334" s="195"/>
      <c r="M334" s="196"/>
      <c r="N334" s="197"/>
      <c r="O334" s="197"/>
      <c r="P334" s="198">
        <f>SUM(P335:P342)</f>
        <v>0</v>
      </c>
      <c r="Q334" s="197"/>
      <c r="R334" s="198">
        <f>SUM(R335:R342)</f>
        <v>7.5060000000000005E-3</v>
      </c>
      <c r="S334" s="197"/>
      <c r="T334" s="199">
        <f>SUM(T335:T342)</f>
        <v>0.12852000000000002</v>
      </c>
      <c r="AR334" s="200" t="s">
        <v>185</v>
      </c>
      <c r="AT334" s="201" t="s">
        <v>79</v>
      </c>
      <c r="AU334" s="201" t="s">
        <v>88</v>
      </c>
      <c r="AY334" s="200" t="s">
        <v>177</v>
      </c>
      <c r="BK334" s="202">
        <f>SUM(BK335:BK342)</f>
        <v>0</v>
      </c>
    </row>
    <row r="335" spans="1:65" s="2" customFormat="1" ht="16.5" customHeight="1">
      <c r="A335" s="35"/>
      <c r="B335" s="36"/>
      <c r="C335" s="205" t="s">
        <v>599</v>
      </c>
      <c r="D335" s="205" t="s">
        <v>180</v>
      </c>
      <c r="E335" s="206" t="s">
        <v>600</v>
      </c>
      <c r="F335" s="207" t="s">
        <v>601</v>
      </c>
      <c r="G335" s="208" t="s">
        <v>210</v>
      </c>
      <c r="H335" s="209">
        <v>5.4</v>
      </c>
      <c r="I335" s="210"/>
      <c r="J335" s="211">
        <f>ROUND(I335*H335,2)</f>
        <v>0</v>
      </c>
      <c r="K335" s="212"/>
      <c r="L335" s="40"/>
      <c r="M335" s="213" t="s">
        <v>1</v>
      </c>
      <c r="N335" s="214" t="s">
        <v>46</v>
      </c>
      <c r="O335" s="72"/>
      <c r="P335" s="215">
        <f>O335*H335</f>
        <v>0</v>
      </c>
      <c r="Q335" s="215">
        <v>0</v>
      </c>
      <c r="R335" s="215">
        <f>Q335*H335</f>
        <v>0</v>
      </c>
      <c r="S335" s="215">
        <v>2.3800000000000002E-2</v>
      </c>
      <c r="T335" s="216">
        <f>S335*H335</f>
        <v>0.12852000000000002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263</v>
      </c>
      <c r="AT335" s="217" t="s">
        <v>180</v>
      </c>
      <c r="AU335" s="217" t="s">
        <v>185</v>
      </c>
      <c r="AY335" s="18" t="s">
        <v>177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185</v>
      </c>
      <c r="BK335" s="218">
        <f>ROUND(I335*H335,2)</f>
        <v>0</v>
      </c>
      <c r="BL335" s="18" t="s">
        <v>263</v>
      </c>
      <c r="BM335" s="217" t="s">
        <v>602</v>
      </c>
    </row>
    <row r="336" spans="1:65" s="14" customFormat="1" ht="10.199999999999999">
      <c r="B336" s="230"/>
      <c r="C336" s="231"/>
      <c r="D336" s="221" t="s">
        <v>187</v>
      </c>
      <c r="E336" s="232" t="s">
        <v>1</v>
      </c>
      <c r="F336" s="233" t="s">
        <v>603</v>
      </c>
      <c r="G336" s="231"/>
      <c r="H336" s="234">
        <v>5.4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187</v>
      </c>
      <c r="AU336" s="240" t="s">
        <v>185</v>
      </c>
      <c r="AV336" s="14" t="s">
        <v>185</v>
      </c>
      <c r="AW336" s="14" t="s">
        <v>36</v>
      </c>
      <c r="AX336" s="14" t="s">
        <v>88</v>
      </c>
      <c r="AY336" s="240" t="s">
        <v>177</v>
      </c>
    </row>
    <row r="337" spans="1:65" s="2" customFormat="1" ht="16.5" customHeight="1">
      <c r="A337" s="35"/>
      <c r="B337" s="36"/>
      <c r="C337" s="205" t="s">
        <v>604</v>
      </c>
      <c r="D337" s="205" t="s">
        <v>180</v>
      </c>
      <c r="E337" s="206" t="s">
        <v>605</v>
      </c>
      <c r="F337" s="207" t="s">
        <v>606</v>
      </c>
      <c r="G337" s="208" t="s">
        <v>210</v>
      </c>
      <c r="H337" s="209">
        <v>5.4</v>
      </c>
      <c r="I337" s="210"/>
      <c r="J337" s="211">
        <f>ROUND(I337*H337,2)</f>
        <v>0</v>
      </c>
      <c r="K337" s="212"/>
      <c r="L337" s="40"/>
      <c r="M337" s="213" t="s">
        <v>1</v>
      </c>
      <c r="N337" s="214" t="s">
        <v>46</v>
      </c>
      <c r="O337" s="72"/>
      <c r="P337" s="215">
        <f>O337*H337</f>
        <v>0</v>
      </c>
      <c r="Q337" s="215">
        <v>1.39E-3</v>
      </c>
      <c r="R337" s="215">
        <f>Q337*H337</f>
        <v>7.5060000000000005E-3</v>
      </c>
      <c r="S337" s="215">
        <v>0</v>
      </c>
      <c r="T337" s="21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263</v>
      </c>
      <c r="AT337" s="217" t="s">
        <v>180</v>
      </c>
      <c r="AU337" s="217" t="s">
        <v>185</v>
      </c>
      <c r="AY337" s="18" t="s">
        <v>177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185</v>
      </c>
      <c r="BK337" s="218">
        <f>ROUND(I337*H337,2)</f>
        <v>0</v>
      </c>
      <c r="BL337" s="18" t="s">
        <v>263</v>
      </c>
      <c r="BM337" s="217" t="s">
        <v>607</v>
      </c>
    </row>
    <row r="338" spans="1:65" s="14" customFormat="1" ht="10.199999999999999">
      <c r="B338" s="230"/>
      <c r="C338" s="231"/>
      <c r="D338" s="221" t="s">
        <v>187</v>
      </c>
      <c r="E338" s="232" t="s">
        <v>1</v>
      </c>
      <c r="F338" s="233" t="s">
        <v>608</v>
      </c>
      <c r="G338" s="231"/>
      <c r="H338" s="234">
        <v>5.4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187</v>
      </c>
      <c r="AU338" s="240" t="s">
        <v>185</v>
      </c>
      <c r="AV338" s="14" t="s">
        <v>185</v>
      </c>
      <c r="AW338" s="14" t="s">
        <v>36</v>
      </c>
      <c r="AX338" s="14" t="s">
        <v>88</v>
      </c>
      <c r="AY338" s="240" t="s">
        <v>177</v>
      </c>
    </row>
    <row r="339" spans="1:65" s="2" customFormat="1" ht="16.5" customHeight="1">
      <c r="A339" s="35"/>
      <c r="B339" s="36"/>
      <c r="C339" s="205" t="s">
        <v>609</v>
      </c>
      <c r="D339" s="205" t="s">
        <v>180</v>
      </c>
      <c r="E339" s="206" t="s">
        <v>610</v>
      </c>
      <c r="F339" s="207" t="s">
        <v>611</v>
      </c>
      <c r="G339" s="208" t="s">
        <v>210</v>
      </c>
      <c r="H339" s="209">
        <v>5.4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46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263</v>
      </c>
      <c r="AT339" s="217" t="s">
        <v>180</v>
      </c>
      <c r="AU339" s="217" t="s">
        <v>185</v>
      </c>
      <c r="AY339" s="18" t="s">
        <v>177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185</v>
      </c>
      <c r="BK339" s="218">
        <f>ROUND(I339*H339,2)</f>
        <v>0</v>
      </c>
      <c r="BL339" s="18" t="s">
        <v>263</v>
      </c>
      <c r="BM339" s="217" t="s">
        <v>612</v>
      </c>
    </row>
    <row r="340" spans="1:65" s="14" customFormat="1" ht="10.199999999999999">
      <c r="B340" s="230"/>
      <c r="C340" s="231"/>
      <c r="D340" s="221" t="s">
        <v>187</v>
      </c>
      <c r="E340" s="232" t="s">
        <v>1</v>
      </c>
      <c r="F340" s="233" t="s">
        <v>608</v>
      </c>
      <c r="G340" s="231"/>
      <c r="H340" s="234">
        <v>5.4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187</v>
      </c>
      <c r="AU340" s="240" t="s">
        <v>185</v>
      </c>
      <c r="AV340" s="14" t="s">
        <v>185</v>
      </c>
      <c r="AW340" s="14" t="s">
        <v>36</v>
      </c>
      <c r="AX340" s="14" t="s">
        <v>88</v>
      </c>
      <c r="AY340" s="240" t="s">
        <v>177</v>
      </c>
    </row>
    <row r="341" spans="1:65" s="2" customFormat="1" ht="21.75" customHeight="1">
      <c r="A341" s="35"/>
      <c r="B341" s="36"/>
      <c r="C341" s="205" t="s">
        <v>613</v>
      </c>
      <c r="D341" s="205" t="s">
        <v>180</v>
      </c>
      <c r="E341" s="206" t="s">
        <v>614</v>
      </c>
      <c r="F341" s="207" t="s">
        <v>615</v>
      </c>
      <c r="G341" s="208" t="s">
        <v>371</v>
      </c>
      <c r="H341" s="209">
        <v>1</v>
      </c>
      <c r="I341" s="210"/>
      <c r="J341" s="211">
        <f>ROUND(I341*H341,2)</f>
        <v>0</v>
      </c>
      <c r="K341" s="212"/>
      <c r="L341" s="40"/>
      <c r="M341" s="213" t="s">
        <v>1</v>
      </c>
      <c r="N341" s="214" t="s">
        <v>46</v>
      </c>
      <c r="O341" s="72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263</v>
      </c>
      <c r="AT341" s="217" t="s">
        <v>180</v>
      </c>
      <c r="AU341" s="217" t="s">
        <v>185</v>
      </c>
      <c r="AY341" s="18" t="s">
        <v>177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185</v>
      </c>
      <c r="BK341" s="218">
        <f>ROUND(I341*H341,2)</f>
        <v>0</v>
      </c>
      <c r="BL341" s="18" t="s">
        <v>263</v>
      </c>
      <c r="BM341" s="217" t="s">
        <v>616</v>
      </c>
    </row>
    <row r="342" spans="1:65" s="2" customFormat="1" ht="21.75" customHeight="1">
      <c r="A342" s="35"/>
      <c r="B342" s="36"/>
      <c r="C342" s="205" t="s">
        <v>617</v>
      </c>
      <c r="D342" s="205" t="s">
        <v>180</v>
      </c>
      <c r="E342" s="206" t="s">
        <v>618</v>
      </c>
      <c r="F342" s="207" t="s">
        <v>619</v>
      </c>
      <c r="G342" s="208" t="s">
        <v>426</v>
      </c>
      <c r="H342" s="274"/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46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263</v>
      </c>
      <c r="AT342" s="217" t="s">
        <v>180</v>
      </c>
      <c r="AU342" s="217" t="s">
        <v>185</v>
      </c>
      <c r="AY342" s="18" t="s">
        <v>177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185</v>
      </c>
      <c r="BK342" s="218">
        <f>ROUND(I342*H342,2)</f>
        <v>0</v>
      </c>
      <c r="BL342" s="18" t="s">
        <v>263</v>
      </c>
      <c r="BM342" s="217" t="s">
        <v>620</v>
      </c>
    </row>
    <row r="343" spans="1:65" s="12" customFormat="1" ht="22.8" customHeight="1">
      <c r="B343" s="189"/>
      <c r="C343" s="190"/>
      <c r="D343" s="191" t="s">
        <v>79</v>
      </c>
      <c r="E343" s="203" t="s">
        <v>621</v>
      </c>
      <c r="F343" s="203" t="s">
        <v>622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SUM(P344:P374)</f>
        <v>0</v>
      </c>
      <c r="Q343" s="197"/>
      <c r="R343" s="198">
        <f>SUM(R344:R374)</f>
        <v>2.4039999999999999E-2</v>
      </c>
      <c r="S343" s="197"/>
      <c r="T343" s="199">
        <f>SUM(T344:T374)</f>
        <v>0</v>
      </c>
      <c r="AR343" s="200" t="s">
        <v>185</v>
      </c>
      <c r="AT343" s="201" t="s">
        <v>79</v>
      </c>
      <c r="AU343" s="201" t="s">
        <v>88</v>
      </c>
      <c r="AY343" s="200" t="s">
        <v>177</v>
      </c>
      <c r="BK343" s="202">
        <f>SUM(BK344:BK374)</f>
        <v>0</v>
      </c>
    </row>
    <row r="344" spans="1:65" s="2" customFormat="1" ht="21.75" customHeight="1">
      <c r="A344" s="35"/>
      <c r="B344" s="36"/>
      <c r="C344" s="205" t="s">
        <v>623</v>
      </c>
      <c r="D344" s="205" t="s">
        <v>180</v>
      </c>
      <c r="E344" s="206" t="s">
        <v>624</v>
      </c>
      <c r="F344" s="207" t="s">
        <v>625</v>
      </c>
      <c r="G344" s="208" t="s">
        <v>203</v>
      </c>
      <c r="H344" s="209">
        <v>24</v>
      </c>
      <c r="I344" s="210"/>
      <c r="J344" s="211">
        <f t="shared" ref="J344:J374" si="20">ROUND(I344*H344,2)</f>
        <v>0</v>
      </c>
      <c r="K344" s="212"/>
      <c r="L344" s="40"/>
      <c r="M344" s="213" t="s">
        <v>1</v>
      </c>
      <c r="N344" s="214" t="s">
        <v>46</v>
      </c>
      <c r="O344" s="72"/>
      <c r="P344" s="215">
        <f t="shared" ref="P344:P374" si="21">O344*H344</f>
        <v>0</v>
      </c>
      <c r="Q344" s="215">
        <v>0</v>
      </c>
      <c r="R344" s="215">
        <f t="shared" ref="R344:R374" si="22">Q344*H344</f>
        <v>0</v>
      </c>
      <c r="S344" s="215">
        <v>0</v>
      </c>
      <c r="T344" s="216">
        <f t="shared" ref="T344:T374" si="23"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263</v>
      </c>
      <c r="AT344" s="217" t="s">
        <v>180</v>
      </c>
      <c r="AU344" s="217" t="s">
        <v>185</v>
      </c>
      <c r="AY344" s="18" t="s">
        <v>177</v>
      </c>
      <c r="BE344" s="218">
        <f t="shared" ref="BE344:BE374" si="24">IF(N344="základní",J344,0)</f>
        <v>0</v>
      </c>
      <c r="BF344" s="218">
        <f t="shared" ref="BF344:BF374" si="25">IF(N344="snížená",J344,0)</f>
        <v>0</v>
      </c>
      <c r="BG344" s="218">
        <f t="shared" ref="BG344:BG374" si="26">IF(N344="zákl. přenesená",J344,0)</f>
        <v>0</v>
      </c>
      <c r="BH344" s="218">
        <f t="shared" ref="BH344:BH374" si="27">IF(N344="sníž. přenesená",J344,0)</f>
        <v>0</v>
      </c>
      <c r="BI344" s="218">
        <f t="shared" ref="BI344:BI374" si="28">IF(N344="nulová",J344,0)</f>
        <v>0</v>
      </c>
      <c r="BJ344" s="18" t="s">
        <v>185</v>
      </c>
      <c r="BK344" s="218">
        <f t="shared" ref="BK344:BK374" si="29">ROUND(I344*H344,2)</f>
        <v>0</v>
      </c>
      <c r="BL344" s="18" t="s">
        <v>263</v>
      </c>
      <c r="BM344" s="217" t="s">
        <v>1306</v>
      </c>
    </row>
    <row r="345" spans="1:65" s="2" customFormat="1" ht="16.5" customHeight="1">
      <c r="A345" s="35"/>
      <c r="B345" s="36"/>
      <c r="C345" s="263" t="s">
        <v>627</v>
      </c>
      <c r="D345" s="263" t="s">
        <v>339</v>
      </c>
      <c r="E345" s="264" t="s">
        <v>628</v>
      </c>
      <c r="F345" s="265" t="s">
        <v>629</v>
      </c>
      <c r="G345" s="266" t="s">
        <v>203</v>
      </c>
      <c r="H345" s="267">
        <v>24</v>
      </c>
      <c r="I345" s="268"/>
      <c r="J345" s="269">
        <f t="shared" si="20"/>
        <v>0</v>
      </c>
      <c r="K345" s="270"/>
      <c r="L345" s="271"/>
      <c r="M345" s="272" t="s">
        <v>1</v>
      </c>
      <c r="N345" s="273" t="s">
        <v>46</v>
      </c>
      <c r="O345" s="72"/>
      <c r="P345" s="215">
        <f t="shared" si="21"/>
        <v>0</v>
      </c>
      <c r="Q345" s="215">
        <v>6.9999999999999994E-5</v>
      </c>
      <c r="R345" s="215">
        <f t="shared" si="22"/>
        <v>1.6799999999999999E-3</v>
      </c>
      <c r="S345" s="215">
        <v>0</v>
      </c>
      <c r="T345" s="216">
        <f t="shared" si="2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360</v>
      </c>
      <c r="AT345" s="217" t="s">
        <v>339</v>
      </c>
      <c r="AU345" s="217" t="s">
        <v>185</v>
      </c>
      <c r="AY345" s="18" t="s">
        <v>177</v>
      </c>
      <c r="BE345" s="218">
        <f t="shared" si="24"/>
        <v>0</v>
      </c>
      <c r="BF345" s="218">
        <f t="shared" si="25"/>
        <v>0</v>
      </c>
      <c r="BG345" s="218">
        <f t="shared" si="26"/>
        <v>0</v>
      </c>
      <c r="BH345" s="218">
        <f t="shared" si="27"/>
        <v>0</v>
      </c>
      <c r="BI345" s="218">
        <f t="shared" si="28"/>
        <v>0</v>
      </c>
      <c r="BJ345" s="18" t="s">
        <v>185</v>
      </c>
      <c r="BK345" s="218">
        <f t="shared" si="29"/>
        <v>0</v>
      </c>
      <c r="BL345" s="18" t="s">
        <v>263</v>
      </c>
      <c r="BM345" s="217" t="s">
        <v>1307</v>
      </c>
    </row>
    <row r="346" spans="1:65" s="2" customFormat="1" ht="16.5" customHeight="1">
      <c r="A346" s="35"/>
      <c r="B346" s="36"/>
      <c r="C346" s="205" t="s">
        <v>631</v>
      </c>
      <c r="D346" s="205" t="s">
        <v>180</v>
      </c>
      <c r="E346" s="206" t="s">
        <v>632</v>
      </c>
      <c r="F346" s="207" t="s">
        <v>633</v>
      </c>
      <c r="G346" s="208" t="s">
        <v>192</v>
      </c>
      <c r="H346" s="209">
        <v>28</v>
      </c>
      <c r="I346" s="210"/>
      <c r="J346" s="211">
        <f t="shared" si="20"/>
        <v>0</v>
      </c>
      <c r="K346" s="212"/>
      <c r="L346" s="40"/>
      <c r="M346" s="213" t="s">
        <v>1</v>
      </c>
      <c r="N346" s="214" t="s">
        <v>46</v>
      </c>
      <c r="O346" s="72"/>
      <c r="P346" s="215">
        <f t="shared" si="21"/>
        <v>0</v>
      </c>
      <c r="Q346" s="215">
        <v>0</v>
      </c>
      <c r="R346" s="215">
        <f t="shared" si="22"/>
        <v>0</v>
      </c>
      <c r="S346" s="215">
        <v>0</v>
      </c>
      <c r="T346" s="216">
        <f t="shared" si="2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263</v>
      </c>
      <c r="AT346" s="217" t="s">
        <v>180</v>
      </c>
      <c r="AU346" s="217" t="s">
        <v>185</v>
      </c>
      <c r="AY346" s="18" t="s">
        <v>177</v>
      </c>
      <c r="BE346" s="218">
        <f t="shared" si="24"/>
        <v>0</v>
      </c>
      <c r="BF346" s="218">
        <f t="shared" si="25"/>
        <v>0</v>
      </c>
      <c r="BG346" s="218">
        <f t="shared" si="26"/>
        <v>0</v>
      </c>
      <c r="BH346" s="218">
        <f t="shared" si="27"/>
        <v>0</v>
      </c>
      <c r="BI346" s="218">
        <f t="shared" si="28"/>
        <v>0</v>
      </c>
      <c r="BJ346" s="18" t="s">
        <v>185</v>
      </c>
      <c r="BK346" s="218">
        <f t="shared" si="29"/>
        <v>0</v>
      </c>
      <c r="BL346" s="18" t="s">
        <v>263</v>
      </c>
      <c r="BM346" s="217" t="s">
        <v>1308</v>
      </c>
    </row>
    <row r="347" spans="1:65" s="2" customFormat="1" ht="16.5" customHeight="1">
      <c r="A347" s="35"/>
      <c r="B347" s="36"/>
      <c r="C347" s="263" t="s">
        <v>635</v>
      </c>
      <c r="D347" s="263" t="s">
        <v>339</v>
      </c>
      <c r="E347" s="264" t="s">
        <v>636</v>
      </c>
      <c r="F347" s="265" t="s">
        <v>637</v>
      </c>
      <c r="G347" s="266" t="s">
        <v>192</v>
      </c>
      <c r="H347" s="267">
        <v>28</v>
      </c>
      <c r="I347" s="268"/>
      <c r="J347" s="269">
        <f t="shared" si="20"/>
        <v>0</v>
      </c>
      <c r="K347" s="270"/>
      <c r="L347" s="271"/>
      <c r="M347" s="272" t="s">
        <v>1</v>
      </c>
      <c r="N347" s="273" t="s">
        <v>46</v>
      </c>
      <c r="O347" s="72"/>
      <c r="P347" s="215">
        <f t="shared" si="21"/>
        <v>0</v>
      </c>
      <c r="Q347" s="215">
        <v>5.0000000000000002E-5</v>
      </c>
      <c r="R347" s="215">
        <f t="shared" si="22"/>
        <v>1.4E-3</v>
      </c>
      <c r="S347" s="215">
        <v>0</v>
      </c>
      <c r="T347" s="216">
        <f t="shared" si="2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360</v>
      </c>
      <c r="AT347" s="217" t="s">
        <v>339</v>
      </c>
      <c r="AU347" s="217" t="s">
        <v>185</v>
      </c>
      <c r="AY347" s="18" t="s">
        <v>177</v>
      </c>
      <c r="BE347" s="218">
        <f t="shared" si="24"/>
        <v>0</v>
      </c>
      <c r="BF347" s="218">
        <f t="shared" si="25"/>
        <v>0</v>
      </c>
      <c r="BG347" s="218">
        <f t="shared" si="26"/>
        <v>0</v>
      </c>
      <c r="BH347" s="218">
        <f t="shared" si="27"/>
        <v>0</v>
      </c>
      <c r="BI347" s="218">
        <f t="shared" si="28"/>
        <v>0</v>
      </c>
      <c r="BJ347" s="18" t="s">
        <v>185</v>
      </c>
      <c r="BK347" s="218">
        <f t="shared" si="29"/>
        <v>0</v>
      </c>
      <c r="BL347" s="18" t="s">
        <v>263</v>
      </c>
      <c r="BM347" s="217" t="s">
        <v>1309</v>
      </c>
    </row>
    <row r="348" spans="1:65" s="2" customFormat="1" ht="21.75" customHeight="1">
      <c r="A348" s="35"/>
      <c r="B348" s="36"/>
      <c r="C348" s="205" t="s">
        <v>639</v>
      </c>
      <c r="D348" s="205" t="s">
        <v>180</v>
      </c>
      <c r="E348" s="206" t="s">
        <v>640</v>
      </c>
      <c r="F348" s="207" t="s">
        <v>641</v>
      </c>
      <c r="G348" s="208" t="s">
        <v>203</v>
      </c>
      <c r="H348" s="209">
        <v>70</v>
      </c>
      <c r="I348" s="210"/>
      <c r="J348" s="211">
        <f t="shared" si="20"/>
        <v>0</v>
      </c>
      <c r="K348" s="212"/>
      <c r="L348" s="40"/>
      <c r="M348" s="213" t="s">
        <v>1</v>
      </c>
      <c r="N348" s="214" t="s">
        <v>46</v>
      </c>
      <c r="O348" s="72"/>
      <c r="P348" s="215">
        <f t="shared" si="21"/>
        <v>0</v>
      </c>
      <c r="Q348" s="215">
        <v>0</v>
      </c>
      <c r="R348" s="215">
        <f t="shared" si="22"/>
        <v>0</v>
      </c>
      <c r="S348" s="215">
        <v>0</v>
      </c>
      <c r="T348" s="216">
        <f t="shared" si="2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263</v>
      </c>
      <c r="AT348" s="217" t="s">
        <v>180</v>
      </c>
      <c r="AU348" s="217" t="s">
        <v>185</v>
      </c>
      <c r="AY348" s="18" t="s">
        <v>177</v>
      </c>
      <c r="BE348" s="218">
        <f t="shared" si="24"/>
        <v>0</v>
      </c>
      <c r="BF348" s="218">
        <f t="shared" si="25"/>
        <v>0</v>
      </c>
      <c r="BG348" s="218">
        <f t="shared" si="26"/>
        <v>0</v>
      </c>
      <c r="BH348" s="218">
        <f t="shared" si="27"/>
        <v>0</v>
      </c>
      <c r="BI348" s="218">
        <f t="shared" si="28"/>
        <v>0</v>
      </c>
      <c r="BJ348" s="18" t="s">
        <v>185</v>
      </c>
      <c r="BK348" s="218">
        <f t="shared" si="29"/>
        <v>0</v>
      </c>
      <c r="BL348" s="18" t="s">
        <v>263</v>
      </c>
      <c r="BM348" s="217" t="s">
        <v>1310</v>
      </c>
    </row>
    <row r="349" spans="1:65" s="2" customFormat="1" ht="16.5" customHeight="1">
      <c r="A349" s="35"/>
      <c r="B349" s="36"/>
      <c r="C349" s="263" t="s">
        <v>643</v>
      </c>
      <c r="D349" s="263" t="s">
        <v>339</v>
      </c>
      <c r="E349" s="264" t="s">
        <v>644</v>
      </c>
      <c r="F349" s="265" t="s">
        <v>645</v>
      </c>
      <c r="G349" s="266" t="s">
        <v>203</v>
      </c>
      <c r="H349" s="267">
        <v>70</v>
      </c>
      <c r="I349" s="268"/>
      <c r="J349" s="269">
        <f t="shared" si="20"/>
        <v>0</v>
      </c>
      <c r="K349" s="270"/>
      <c r="L349" s="271"/>
      <c r="M349" s="272" t="s">
        <v>1</v>
      </c>
      <c r="N349" s="273" t="s">
        <v>46</v>
      </c>
      <c r="O349" s="72"/>
      <c r="P349" s="215">
        <f t="shared" si="21"/>
        <v>0</v>
      </c>
      <c r="Q349" s="215">
        <v>1.2E-4</v>
      </c>
      <c r="R349" s="215">
        <f t="shared" si="22"/>
        <v>8.3999999999999995E-3</v>
      </c>
      <c r="S349" s="215">
        <v>0</v>
      </c>
      <c r="T349" s="216">
        <f t="shared" si="2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360</v>
      </c>
      <c r="AT349" s="217" t="s">
        <v>339</v>
      </c>
      <c r="AU349" s="217" t="s">
        <v>185</v>
      </c>
      <c r="AY349" s="18" t="s">
        <v>177</v>
      </c>
      <c r="BE349" s="218">
        <f t="shared" si="24"/>
        <v>0</v>
      </c>
      <c r="BF349" s="218">
        <f t="shared" si="25"/>
        <v>0</v>
      </c>
      <c r="BG349" s="218">
        <f t="shared" si="26"/>
        <v>0</v>
      </c>
      <c r="BH349" s="218">
        <f t="shared" si="27"/>
        <v>0</v>
      </c>
      <c r="BI349" s="218">
        <f t="shared" si="28"/>
        <v>0</v>
      </c>
      <c r="BJ349" s="18" t="s">
        <v>185</v>
      </c>
      <c r="BK349" s="218">
        <f t="shared" si="29"/>
        <v>0</v>
      </c>
      <c r="BL349" s="18" t="s">
        <v>263</v>
      </c>
      <c r="BM349" s="217" t="s">
        <v>1311</v>
      </c>
    </row>
    <row r="350" spans="1:65" s="2" customFormat="1" ht="21.75" customHeight="1">
      <c r="A350" s="35"/>
      <c r="B350" s="36"/>
      <c r="C350" s="205" t="s">
        <v>647</v>
      </c>
      <c r="D350" s="205" t="s">
        <v>180</v>
      </c>
      <c r="E350" s="206" t="s">
        <v>648</v>
      </c>
      <c r="F350" s="207" t="s">
        <v>649</v>
      </c>
      <c r="G350" s="208" t="s">
        <v>203</v>
      </c>
      <c r="H350" s="209">
        <v>45</v>
      </c>
      <c r="I350" s="210"/>
      <c r="J350" s="211">
        <f t="shared" si="20"/>
        <v>0</v>
      </c>
      <c r="K350" s="212"/>
      <c r="L350" s="40"/>
      <c r="M350" s="213" t="s">
        <v>1</v>
      </c>
      <c r="N350" s="214" t="s">
        <v>46</v>
      </c>
      <c r="O350" s="72"/>
      <c r="P350" s="215">
        <f t="shared" si="21"/>
        <v>0</v>
      </c>
      <c r="Q350" s="215">
        <v>0</v>
      </c>
      <c r="R350" s="215">
        <f t="shared" si="22"/>
        <v>0</v>
      </c>
      <c r="S350" s="215">
        <v>0</v>
      </c>
      <c r="T350" s="216">
        <f t="shared" si="2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263</v>
      </c>
      <c r="AT350" s="217" t="s">
        <v>180</v>
      </c>
      <c r="AU350" s="217" t="s">
        <v>185</v>
      </c>
      <c r="AY350" s="18" t="s">
        <v>177</v>
      </c>
      <c r="BE350" s="218">
        <f t="shared" si="24"/>
        <v>0</v>
      </c>
      <c r="BF350" s="218">
        <f t="shared" si="25"/>
        <v>0</v>
      </c>
      <c r="BG350" s="218">
        <f t="shared" si="26"/>
        <v>0</v>
      </c>
      <c r="BH350" s="218">
        <f t="shared" si="27"/>
        <v>0</v>
      </c>
      <c r="BI350" s="218">
        <f t="shared" si="28"/>
        <v>0</v>
      </c>
      <c r="BJ350" s="18" t="s">
        <v>185</v>
      </c>
      <c r="BK350" s="218">
        <f t="shared" si="29"/>
        <v>0</v>
      </c>
      <c r="BL350" s="18" t="s">
        <v>263</v>
      </c>
      <c r="BM350" s="217" t="s">
        <v>1312</v>
      </c>
    </row>
    <row r="351" spans="1:65" s="2" customFormat="1" ht="16.5" customHeight="1">
      <c r="A351" s="35"/>
      <c r="B351" s="36"/>
      <c r="C351" s="263" t="s">
        <v>651</v>
      </c>
      <c r="D351" s="263" t="s">
        <v>339</v>
      </c>
      <c r="E351" s="264" t="s">
        <v>652</v>
      </c>
      <c r="F351" s="265" t="s">
        <v>653</v>
      </c>
      <c r="G351" s="266" t="s">
        <v>203</v>
      </c>
      <c r="H351" s="267">
        <v>45</v>
      </c>
      <c r="I351" s="268"/>
      <c r="J351" s="269">
        <f t="shared" si="20"/>
        <v>0</v>
      </c>
      <c r="K351" s="270"/>
      <c r="L351" s="271"/>
      <c r="M351" s="272" t="s">
        <v>1</v>
      </c>
      <c r="N351" s="273" t="s">
        <v>46</v>
      </c>
      <c r="O351" s="72"/>
      <c r="P351" s="215">
        <f t="shared" si="21"/>
        <v>0</v>
      </c>
      <c r="Q351" s="215">
        <v>1.7000000000000001E-4</v>
      </c>
      <c r="R351" s="215">
        <f t="shared" si="22"/>
        <v>7.6500000000000005E-3</v>
      </c>
      <c r="S351" s="215">
        <v>0</v>
      </c>
      <c r="T351" s="216">
        <f t="shared" si="2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360</v>
      </c>
      <c r="AT351" s="217" t="s">
        <v>339</v>
      </c>
      <c r="AU351" s="217" t="s">
        <v>185</v>
      </c>
      <c r="AY351" s="18" t="s">
        <v>177</v>
      </c>
      <c r="BE351" s="218">
        <f t="shared" si="24"/>
        <v>0</v>
      </c>
      <c r="BF351" s="218">
        <f t="shared" si="25"/>
        <v>0</v>
      </c>
      <c r="BG351" s="218">
        <f t="shared" si="26"/>
        <v>0</v>
      </c>
      <c r="BH351" s="218">
        <f t="shared" si="27"/>
        <v>0</v>
      </c>
      <c r="BI351" s="218">
        <f t="shared" si="28"/>
        <v>0</v>
      </c>
      <c r="BJ351" s="18" t="s">
        <v>185</v>
      </c>
      <c r="BK351" s="218">
        <f t="shared" si="29"/>
        <v>0</v>
      </c>
      <c r="BL351" s="18" t="s">
        <v>263</v>
      </c>
      <c r="BM351" s="217" t="s">
        <v>1313</v>
      </c>
    </row>
    <row r="352" spans="1:65" s="2" customFormat="1" ht="21.75" customHeight="1">
      <c r="A352" s="35"/>
      <c r="B352" s="36"/>
      <c r="C352" s="205" t="s">
        <v>655</v>
      </c>
      <c r="D352" s="205" t="s">
        <v>180</v>
      </c>
      <c r="E352" s="206" t="s">
        <v>656</v>
      </c>
      <c r="F352" s="207" t="s">
        <v>657</v>
      </c>
      <c r="G352" s="208" t="s">
        <v>203</v>
      </c>
      <c r="H352" s="209">
        <v>1</v>
      </c>
      <c r="I352" s="210"/>
      <c r="J352" s="211">
        <f t="shared" si="20"/>
        <v>0</v>
      </c>
      <c r="K352" s="212"/>
      <c r="L352" s="40"/>
      <c r="M352" s="213" t="s">
        <v>1</v>
      </c>
      <c r="N352" s="214" t="s">
        <v>46</v>
      </c>
      <c r="O352" s="72"/>
      <c r="P352" s="215">
        <f t="shared" si="21"/>
        <v>0</v>
      </c>
      <c r="Q352" s="215">
        <v>0</v>
      </c>
      <c r="R352" s="215">
        <f t="shared" si="22"/>
        <v>0</v>
      </c>
      <c r="S352" s="215">
        <v>0</v>
      </c>
      <c r="T352" s="216">
        <f t="shared" si="2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263</v>
      </c>
      <c r="AT352" s="217" t="s">
        <v>180</v>
      </c>
      <c r="AU352" s="217" t="s">
        <v>185</v>
      </c>
      <c r="AY352" s="18" t="s">
        <v>177</v>
      </c>
      <c r="BE352" s="218">
        <f t="shared" si="24"/>
        <v>0</v>
      </c>
      <c r="BF352" s="218">
        <f t="shared" si="25"/>
        <v>0</v>
      </c>
      <c r="BG352" s="218">
        <f t="shared" si="26"/>
        <v>0</v>
      </c>
      <c r="BH352" s="218">
        <f t="shared" si="27"/>
        <v>0</v>
      </c>
      <c r="BI352" s="218">
        <f t="shared" si="28"/>
        <v>0</v>
      </c>
      <c r="BJ352" s="18" t="s">
        <v>185</v>
      </c>
      <c r="BK352" s="218">
        <f t="shared" si="29"/>
        <v>0</v>
      </c>
      <c r="BL352" s="18" t="s">
        <v>263</v>
      </c>
      <c r="BM352" s="217" t="s">
        <v>1314</v>
      </c>
    </row>
    <row r="353" spans="1:65" s="2" customFormat="1" ht="16.5" customHeight="1">
      <c r="A353" s="35"/>
      <c r="B353" s="36"/>
      <c r="C353" s="263" t="s">
        <v>659</v>
      </c>
      <c r="D353" s="263" t="s">
        <v>339</v>
      </c>
      <c r="E353" s="264" t="s">
        <v>660</v>
      </c>
      <c r="F353" s="265" t="s">
        <v>661</v>
      </c>
      <c r="G353" s="266" t="s">
        <v>203</v>
      </c>
      <c r="H353" s="267">
        <v>1</v>
      </c>
      <c r="I353" s="268"/>
      <c r="J353" s="269">
        <f t="shared" si="20"/>
        <v>0</v>
      </c>
      <c r="K353" s="270"/>
      <c r="L353" s="271"/>
      <c r="M353" s="272" t="s">
        <v>1</v>
      </c>
      <c r="N353" s="273" t="s">
        <v>46</v>
      </c>
      <c r="O353" s="72"/>
      <c r="P353" s="215">
        <f t="shared" si="21"/>
        <v>0</v>
      </c>
      <c r="Q353" s="215">
        <v>3.4000000000000002E-4</v>
      </c>
      <c r="R353" s="215">
        <f t="shared" si="22"/>
        <v>3.4000000000000002E-4</v>
      </c>
      <c r="S353" s="215">
        <v>0</v>
      </c>
      <c r="T353" s="216">
        <f t="shared" si="2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360</v>
      </c>
      <c r="AT353" s="217" t="s">
        <v>339</v>
      </c>
      <c r="AU353" s="217" t="s">
        <v>185</v>
      </c>
      <c r="AY353" s="18" t="s">
        <v>177</v>
      </c>
      <c r="BE353" s="218">
        <f t="shared" si="24"/>
        <v>0</v>
      </c>
      <c r="BF353" s="218">
        <f t="shared" si="25"/>
        <v>0</v>
      </c>
      <c r="BG353" s="218">
        <f t="shared" si="26"/>
        <v>0</v>
      </c>
      <c r="BH353" s="218">
        <f t="shared" si="27"/>
        <v>0</v>
      </c>
      <c r="BI353" s="218">
        <f t="shared" si="28"/>
        <v>0</v>
      </c>
      <c r="BJ353" s="18" t="s">
        <v>185</v>
      </c>
      <c r="BK353" s="218">
        <f t="shared" si="29"/>
        <v>0</v>
      </c>
      <c r="BL353" s="18" t="s">
        <v>263</v>
      </c>
      <c r="BM353" s="217" t="s">
        <v>1315</v>
      </c>
    </row>
    <row r="354" spans="1:65" s="2" customFormat="1" ht="21.75" customHeight="1">
      <c r="A354" s="35"/>
      <c r="B354" s="36"/>
      <c r="C354" s="205" t="s">
        <v>663</v>
      </c>
      <c r="D354" s="205" t="s">
        <v>180</v>
      </c>
      <c r="E354" s="206" t="s">
        <v>664</v>
      </c>
      <c r="F354" s="207" t="s">
        <v>665</v>
      </c>
      <c r="G354" s="208" t="s">
        <v>203</v>
      </c>
      <c r="H354" s="209">
        <v>30</v>
      </c>
      <c r="I354" s="210"/>
      <c r="J354" s="211">
        <f t="shared" si="20"/>
        <v>0</v>
      </c>
      <c r="K354" s="212"/>
      <c r="L354" s="40"/>
      <c r="M354" s="213" t="s">
        <v>1</v>
      </c>
      <c r="N354" s="214" t="s">
        <v>46</v>
      </c>
      <c r="O354" s="72"/>
      <c r="P354" s="215">
        <f t="shared" si="21"/>
        <v>0</v>
      </c>
      <c r="Q354" s="215">
        <v>0</v>
      </c>
      <c r="R354" s="215">
        <f t="shared" si="22"/>
        <v>0</v>
      </c>
      <c r="S354" s="215">
        <v>0</v>
      </c>
      <c r="T354" s="216">
        <f t="shared" si="2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263</v>
      </c>
      <c r="AT354" s="217" t="s">
        <v>180</v>
      </c>
      <c r="AU354" s="217" t="s">
        <v>185</v>
      </c>
      <c r="AY354" s="18" t="s">
        <v>177</v>
      </c>
      <c r="BE354" s="218">
        <f t="shared" si="24"/>
        <v>0</v>
      </c>
      <c r="BF354" s="218">
        <f t="shared" si="25"/>
        <v>0</v>
      </c>
      <c r="BG354" s="218">
        <f t="shared" si="26"/>
        <v>0</v>
      </c>
      <c r="BH354" s="218">
        <f t="shared" si="27"/>
        <v>0</v>
      </c>
      <c r="BI354" s="218">
        <f t="shared" si="28"/>
        <v>0</v>
      </c>
      <c r="BJ354" s="18" t="s">
        <v>185</v>
      </c>
      <c r="BK354" s="218">
        <f t="shared" si="29"/>
        <v>0</v>
      </c>
      <c r="BL354" s="18" t="s">
        <v>263</v>
      </c>
      <c r="BM354" s="217" t="s">
        <v>1316</v>
      </c>
    </row>
    <row r="355" spans="1:65" s="2" customFormat="1" ht="21.75" customHeight="1">
      <c r="A355" s="35"/>
      <c r="B355" s="36"/>
      <c r="C355" s="205" t="s">
        <v>667</v>
      </c>
      <c r="D355" s="205" t="s">
        <v>180</v>
      </c>
      <c r="E355" s="206" t="s">
        <v>668</v>
      </c>
      <c r="F355" s="207" t="s">
        <v>669</v>
      </c>
      <c r="G355" s="208" t="s">
        <v>192</v>
      </c>
      <c r="H355" s="209">
        <v>30</v>
      </c>
      <c r="I355" s="210"/>
      <c r="J355" s="211">
        <f t="shared" si="20"/>
        <v>0</v>
      </c>
      <c r="K355" s="212"/>
      <c r="L355" s="40"/>
      <c r="M355" s="213" t="s">
        <v>1</v>
      </c>
      <c r="N355" s="214" t="s">
        <v>46</v>
      </c>
      <c r="O355" s="72"/>
      <c r="P355" s="215">
        <f t="shared" si="21"/>
        <v>0</v>
      </c>
      <c r="Q355" s="215">
        <v>0</v>
      </c>
      <c r="R355" s="215">
        <f t="shared" si="22"/>
        <v>0</v>
      </c>
      <c r="S355" s="215">
        <v>0</v>
      </c>
      <c r="T355" s="216">
        <f t="shared" si="2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263</v>
      </c>
      <c r="AT355" s="217" t="s">
        <v>180</v>
      </c>
      <c r="AU355" s="217" t="s">
        <v>185</v>
      </c>
      <c r="AY355" s="18" t="s">
        <v>177</v>
      </c>
      <c r="BE355" s="218">
        <f t="shared" si="24"/>
        <v>0</v>
      </c>
      <c r="BF355" s="218">
        <f t="shared" si="25"/>
        <v>0</v>
      </c>
      <c r="BG355" s="218">
        <f t="shared" si="26"/>
        <v>0</v>
      </c>
      <c r="BH355" s="218">
        <f t="shared" si="27"/>
        <v>0</v>
      </c>
      <c r="BI355" s="218">
        <f t="shared" si="28"/>
        <v>0</v>
      </c>
      <c r="BJ355" s="18" t="s">
        <v>185</v>
      </c>
      <c r="BK355" s="218">
        <f t="shared" si="29"/>
        <v>0</v>
      </c>
      <c r="BL355" s="18" t="s">
        <v>263</v>
      </c>
      <c r="BM355" s="217" t="s">
        <v>1317</v>
      </c>
    </row>
    <row r="356" spans="1:65" s="2" customFormat="1" ht="21.75" customHeight="1">
      <c r="A356" s="35"/>
      <c r="B356" s="36"/>
      <c r="C356" s="205" t="s">
        <v>671</v>
      </c>
      <c r="D356" s="205" t="s">
        <v>180</v>
      </c>
      <c r="E356" s="206" t="s">
        <v>672</v>
      </c>
      <c r="F356" s="207" t="s">
        <v>673</v>
      </c>
      <c r="G356" s="208" t="s">
        <v>192</v>
      </c>
      <c r="H356" s="209">
        <v>5</v>
      </c>
      <c r="I356" s="210"/>
      <c r="J356" s="211">
        <f t="shared" si="20"/>
        <v>0</v>
      </c>
      <c r="K356" s="212"/>
      <c r="L356" s="40"/>
      <c r="M356" s="213" t="s">
        <v>1</v>
      </c>
      <c r="N356" s="214" t="s">
        <v>46</v>
      </c>
      <c r="O356" s="72"/>
      <c r="P356" s="215">
        <f t="shared" si="21"/>
        <v>0</v>
      </c>
      <c r="Q356" s="215">
        <v>0</v>
      </c>
      <c r="R356" s="215">
        <f t="shared" si="22"/>
        <v>0</v>
      </c>
      <c r="S356" s="215">
        <v>0</v>
      </c>
      <c r="T356" s="216">
        <f t="shared" si="2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263</v>
      </c>
      <c r="AT356" s="217" t="s">
        <v>180</v>
      </c>
      <c r="AU356" s="217" t="s">
        <v>185</v>
      </c>
      <c r="AY356" s="18" t="s">
        <v>177</v>
      </c>
      <c r="BE356" s="218">
        <f t="shared" si="24"/>
        <v>0</v>
      </c>
      <c r="BF356" s="218">
        <f t="shared" si="25"/>
        <v>0</v>
      </c>
      <c r="BG356" s="218">
        <f t="shared" si="26"/>
        <v>0</v>
      </c>
      <c r="BH356" s="218">
        <f t="shared" si="27"/>
        <v>0</v>
      </c>
      <c r="BI356" s="218">
        <f t="shared" si="28"/>
        <v>0</v>
      </c>
      <c r="BJ356" s="18" t="s">
        <v>185</v>
      </c>
      <c r="BK356" s="218">
        <f t="shared" si="29"/>
        <v>0</v>
      </c>
      <c r="BL356" s="18" t="s">
        <v>263</v>
      </c>
      <c r="BM356" s="217" t="s">
        <v>1318</v>
      </c>
    </row>
    <row r="357" spans="1:65" s="2" customFormat="1" ht="21.75" customHeight="1">
      <c r="A357" s="35"/>
      <c r="B357" s="36"/>
      <c r="C357" s="205" t="s">
        <v>675</v>
      </c>
      <c r="D357" s="205" t="s">
        <v>180</v>
      </c>
      <c r="E357" s="206" t="s">
        <v>676</v>
      </c>
      <c r="F357" s="207" t="s">
        <v>677</v>
      </c>
      <c r="G357" s="208" t="s">
        <v>192</v>
      </c>
      <c r="H357" s="209">
        <v>5</v>
      </c>
      <c r="I357" s="210"/>
      <c r="J357" s="211">
        <f t="shared" si="20"/>
        <v>0</v>
      </c>
      <c r="K357" s="212"/>
      <c r="L357" s="40"/>
      <c r="M357" s="213" t="s">
        <v>1</v>
      </c>
      <c r="N357" s="214" t="s">
        <v>46</v>
      </c>
      <c r="O357" s="72"/>
      <c r="P357" s="215">
        <f t="shared" si="21"/>
        <v>0</v>
      </c>
      <c r="Q357" s="215">
        <v>0</v>
      </c>
      <c r="R357" s="215">
        <f t="shared" si="22"/>
        <v>0</v>
      </c>
      <c r="S357" s="215">
        <v>0</v>
      </c>
      <c r="T357" s="216">
        <f t="shared" si="2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263</v>
      </c>
      <c r="AT357" s="217" t="s">
        <v>180</v>
      </c>
      <c r="AU357" s="217" t="s">
        <v>185</v>
      </c>
      <c r="AY357" s="18" t="s">
        <v>177</v>
      </c>
      <c r="BE357" s="218">
        <f t="shared" si="24"/>
        <v>0</v>
      </c>
      <c r="BF357" s="218">
        <f t="shared" si="25"/>
        <v>0</v>
      </c>
      <c r="BG357" s="218">
        <f t="shared" si="26"/>
        <v>0</v>
      </c>
      <c r="BH357" s="218">
        <f t="shared" si="27"/>
        <v>0</v>
      </c>
      <c r="BI357" s="218">
        <f t="shared" si="28"/>
        <v>0</v>
      </c>
      <c r="BJ357" s="18" t="s">
        <v>185</v>
      </c>
      <c r="BK357" s="218">
        <f t="shared" si="29"/>
        <v>0</v>
      </c>
      <c r="BL357" s="18" t="s">
        <v>263</v>
      </c>
      <c r="BM357" s="217" t="s">
        <v>1319</v>
      </c>
    </row>
    <row r="358" spans="1:65" s="2" customFormat="1" ht="16.5" customHeight="1">
      <c r="A358" s="35"/>
      <c r="B358" s="36"/>
      <c r="C358" s="263" t="s">
        <v>679</v>
      </c>
      <c r="D358" s="263" t="s">
        <v>339</v>
      </c>
      <c r="E358" s="264" t="s">
        <v>680</v>
      </c>
      <c r="F358" s="265" t="s">
        <v>681</v>
      </c>
      <c r="G358" s="266" t="s">
        <v>192</v>
      </c>
      <c r="H358" s="267">
        <v>5</v>
      </c>
      <c r="I358" s="268"/>
      <c r="J358" s="269">
        <f t="shared" si="20"/>
        <v>0</v>
      </c>
      <c r="K358" s="270"/>
      <c r="L358" s="271"/>
      <c r="M358" s="272" t="s">
        <v>1</v>
      </c>
      <c r="N358" s="273" t="s">
        <v>46</v>
      </c>
      <c r="O358" s="72"/>
      <c r="P358" s="215">
        <f t="shared" si="21"/>
        <v>0</v>
      </c>
      <c r="Q358" s="215">
        <v>5.0000000000000002E-5</v>
      </c>
      <c r="R358" s="215">
        <f t="shared" si="22"/>
        <v>2.5000000000000001E-4</v>
      </c>
      <c r="S358" s="215">
        <v>0</v>
      </c>
      <c r="T358" s="216">
        <f t="shared" si="2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360</v>
      </c>
      <c r="AT358" s="217" t="s">
        <v>339</v>
      </c>
      <c r="AU358" s="217" t="s">
        <v>185</v>
      </c>
      <c r="AY358" s="18" t="s">
        <v>177</v>
      </c>
      <c r="BE358" s="218">
        <f t="shared" si="24"/>
        <v>0</v>
      </c>
      <c r="BF358" s="218">
        <f t="shared" si="25"/>
        <v>0</v>
      </c>
      <c r="BG358" s="218">
        <f t="shared" si="26"/>
        <v>0</v>
      </c>
      <c r="BH358" s="218">
        <f t="shared" si="27"/>
        <v>0</v>
      </c>
      <c r="BI358" s="218">
        <f t="shared" si="28"/>
        <v>0</v>
      </c>
      <c r="BJ358" s="18" t="s">
        <v>185</v>
      </c>
      <c r="BK358" s="218">
        <f t="shared" si="29"/>
        <v>0</v>
      </c>
      <c r="BL358" s="18" t="s">
        <v>263</v>
      </c>
      <c r="BM358" s="217" t="s">
        <v>1320</v>
      </c>
    </row>
    <row r="359" spans="1:65" s="2" customFormat="1" ht="16.5" customHeight="1">
      <c r="A359" s="35"/>
      <c r="B359" s="36"/>
      <c r="C359" s="205" t="s">
        <v>683</v>
      </c>
      <c r="D359" s="205" t="s">
        <v>180</v>
      </c>
      <c r="E359" s="206" t="s">
        <v>684</v>
      </c>
      <c r="F359" s="207" t="s">
        <v>685</v>
      </c>
      <c r="G359" s="208" t="s">
        <v>192</v>
      </c>
      <c r="H359" s="209">
        <v>2</v>
      </c>
      <c r="I359" s="210"/>
      <c r="J359" s="211">
        <f t="shared" si="20"/>
        <v>0</v>
      </c>
      <c r="K359" s="212"/>
      <c r="L359" s="40"/>
      <c r="M359" s="213" t="s">
        <v>1</v>
      </c>
      <c r="N359" s="214" t="s">
        <v>46</v>
      </c>
      <c r="O359" s="72"/>
      <c r="P359" s="215">
        <f t="shared" si="21"/>
        <v>0</v>
      </c>
      <c r="Q359" s="215">
        <v>0</v>
      </c>
      <c r="R359" s="215">
        <f t="shared" si="22"/>
        <v>0</v>
      </c>
      <c r="S359" s="215">
        <v>0</v>
      </c>
      <c r="T359" s="216">
        <f t="shared" si="2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263</v>
      </c>
      <c r="AT359" s="217" t="s">
        <v>180</v>
      </c>
      <c r="AU359" s="217" t="s">
        <v>185</v>
      </c>
      <c r="AY359" s="18" t="s">
        <v>177</v>
      </c>
      <c r="BE359" s="218">
        <f t="shared" si="24"/>
        <v>0</v>
      </c>
      <c r="BF359" s="218">
        <f t="shared" si="25"/>
        <v>0</v>
      </c>
      <c r="BG359" s="218">
        <f t="shared" si="26"/>
        <v>0</v>
      </c>
      <c r="BH359" s="218">
        <f t="shared" si="27"/>
        <v>0</v>
      </c>
      <c r="BI359" s="218">
        <f t="shared" si="28"/>
        <v>0</v>
      </c>
      <c r="BJ359" s="18" t="s">
        <v>185</v>
      </c>
      <c r="BK359" s="218">
        <f t="shared" si="29"/>
        <v>0</v>
      </c>
      <c r="BL359" s="18" t="s">
        <v>263</v>
      </c>
      <c r="BM359" s="217" t="s">
        <v>1321</v>
      </c>
    </row>
    <row r="360" spans="1:65" s="2" customFormat="1" ht="16.5" customHeight="1">
      <c r="A360" s="35"/>
      <c r="B360" s="36"/>
      <c r="C360" s="263" t="s">
        <v>687</v>
      </c>
      <c r="D360" s="263" t="s">
        <v>339</v>
      </c>
      <c r="E360" s="264" t="s">
        <v>688</v>
      </c>
      <c r="F360" s="265" t="s">
        <v>689</v>
      </c>
      <c r="G360" s="266" t="s">
        <v>192</v>
      </c>
      <c r="H360" s="267">
        <v>2</v>
      </c>
      <c r="I360" s="268"/>
      <c r="J360" s="269">
        <f t="shared" si="20"/>
        <v>0</v>
      </c>
      <c r="K360" s="270"/>
      <c r="L360" s="271"/>
      <c r="M360" s="272" t="s">
        <v>1</v>
      </c>
      <c r="N360" s="273" t="s">
        <v>46</v>
      </c>
      <c r="O360" s="72"/>
      <c r="P360" s="215">
        <f t="shared" si="21"/>
        <v>0</v>
      </c>
      <c r="Q360" s="215">
        <v>5.0000000000000002E-5</v>
      </c>
      <c r="R360" s="215">
        <f t="shared" si="22"/>
        <v>1E-4</v>
      </c>
      <c r="S360" s="215">
        <v>0</v>
      </c>
      <c r="T360" s="216">
        <f t="shared" si="2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7" t="s">
        <v>360</v>
      </c>
      <c r="AT360" s="217" t="s">
        <v>339</v>
      </c>
      <c r="AU360" s="217" t="s">
        <v>185</v>
      </c>
      <c r="AY360" s="18" t="s">
        <v>177</v>
      </c>
      <c r="BE360" s="218">
        <f t="shared" si="24"/>
        <v>0</v>
      </c>
      <c r="BF360" s="218">
        <f t="shared" si="25"/>
        <v>0</v>
      </c>
      <c r="BG360" s="218">
        <f t="shared" si="26"/>
        <v>0</v>
      </c>
      <c r="BH360" s="218">
        <f t="shared" si="27"/>
        <v>0</v>
      </c>
      <c r="BI360" s="218">
        <f t="shared" si="28"/>
        <v>0</v>
      </c>
      <c r="BJ360" s="18" t="s">
        <v>185</v>
      </c>
      <c r="BK360" s="218">
        <f t="shared" si="29"/>
        <v>0</v>
      </c>
      <c r="BL360" s="18" t="s">
        <v>263</v>
      </c>
      <c r="BM360" s="217" t="s">
        <v>1322</v>
      </c>
    </row>
    <row r="361" spans="1:65" s="2" customFormat="1" ht="21.75" customHeight="1">
      <c r="A361" s="35"/>
      <c r="B361" s="36"/>
      <c r="C361" s="205" t="s">
        <v>691</v>
      </c>
      <c r="D361" s="205" t="s">
        <v>180</v>
      </c>
      <c r="E361" s="206" t="s">
        <v>692</v>
      </c>
      <c r="F361" s="207" t="s">
        <v>693</v>
      </c>
      <c r="G361" s="208" t="s">
        <v>192</v>
      </c>
      <c r="H361" s="209">
        <v>3</v>
      </c>
      <c r="I361" s="210"/>
      <c r="J361" s="211">
        <f t="shared" si="20"/>
        <v>0</v>
      </c>
      <c r="K361" s="212"/>
      <c r="L361" s="40"/>
      <c r="M361" s="213" t="s">
        <v>1</v>
      </c>
      <c r="N361" s="214" t="s">
        <v>46</v>
      </c>
      <c r="O361" s="72"/>
      <c r="P361" s="215">
        <f t="shared" si="21"/>
        <v>0</v>
      </c>
      <c r="Q361" s="215">
        <v>0</v>
      </c>
      <c r="R361" s="215">
        <f t="shared" si="22"/>
        <v>0</v>
      </c>
      <c r="S361" s="215">
        <v>0</v>
      </c>
      <c r="T361" s="216">
        <f t="shared" si="2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263</v>
      </c>
      <c r="AT361" s="217" t="s">
        <v>180</v>
      </c>
      <c r="AU361" s="217" t="s">
        <v>185</v>
      </c>
      <c r="AY361" s="18" t="s">
        <v>177</v>
      </c>
      <c r="BE361" s="218">
        <f t="shared" si="24"/>
        <v>0</v>
      </c>
      <c r="BF361" s="218">
        <f t="shared" si="25"/>
        <v>0</v>
      </c>
      <c r="BG361" s="218">
        <f t="shared" si="26"/>
        <v>0</v>
      </c>
      <c r="BH361" s="218">
        <f t="shared" si="27"/>
        <v>0</v>
      </c>
      <c r="BI361" s="218">
        <f t="shared" si="28"/>
        <v>0</v>
      </c>
      <c r="BJ361" s="18" t="s">
        <v>185</v>
      </c>
      <c r="BK361" s="218">
        <f t="shared" si="29"/>
        <v>0</v>
      </c>
      <c r="BL361" s="18" t="s">
        <v>263</v>
      </c>
      <c r="BM361" s="217" t="s">
        <v>1323</v>
      </c>
    </row>
    <row r="362" spans="1:65" s="2" customFormat="1" ht="16.5" customHeight="1">
      <c r="A362" s="35"/>
      <c r="B362" s="36"/>
      <c r="C362" s="263" t="s">
        <v>695</v>
      </c>
      <c r="D362" s="263" t="s">
        <v>339</v>
      </c>
      <c r="E362" s="264" t="s">
        <v>696</v>
      </c>
      <c r="F362" s="265" t="s">
        <v>697</v>
      </c>
      <c r="G362" s="266" t="s">
        <v>192</v>
      </c>
      <c r="H362" s="267">
        <v>3</v>
      </c>
      <c r="I362" s="268"/>
      <c r="J362" s="269">
        <f t="shared" si="20"/>
        <v>0</v>
      </c>
      <c r="K362" s="270"/>
      <c r="L362" s="271"/>
      <c r="M362" s="272" t="s">
        <v>1</v>
      </c>
      <c r="N362" s="273" t="s">
        <v>46</v>
      </c>
      <c r="O362" s="72"/>
      <c r="P362" s="215">
        <f t="shared" si="21"/>
        <v>0</v>
      </c>
      <c r="Q362" s="215">
        <v>6.0000000000000002E-5</v>
      </c>
      <c r="R362" s="215">
        <f t="shared" si="22"/>
        <v>1.8000000000000001E-4</v>
      </c>
      <c r="S362" s="215">
        <v>0</v>
      </c>
      <c r="T362" s="216">
        <f t="shared" si="2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360</v>
      </c>
      <c r="AT362" s="217" t="s">
        <v>339</v>
      </c>
      <c r="AU362" s="217" t="s">
        <v>185</v>
      </c>
      <c r="AY362" s="18" t="s">
        <v>177</v>
      </c>
      <c r="BE362" s="218">
        <f t="shared" si="24"/>
        <v>0</v>
      </c>
      <c r="BF362" s="218">
        <f t="shared" si="25"/>
        <v>0</v>
      </c>
      <c r="BG362" s="218">
        <f t="shared" si="26"/>
        <v>0</v>
      </c>
      <c r="BH362" s="218">
        <f t="shared" si="27"/>
        <v>0</v>
      </c>
      <c r="BI362" s="218">
        <f t="shared" si="28"/>
        <v>0</v>
      </c>
      <c r="BJ362" s="18" t="s">
        <v>185</v>
      </c>
      <c r="BK362" s="218">
        <f t="shared" si="29"/>
        <v>0</v>
      </c>
      <c r="BL362" s="18" t="s">
        <v>263</v>
      </c>
      <c r="BM362" s="217" t="s">
        <v>1324</v>
      </c>
    </row>
    <row r="363" spans="1:65" s="2" customFormat="1" ht="21.75" customHeight="1">
      <c r="A363" s="35"/>
      <c r="B363" s="36"/>
      <c r="C363" s="205" t="s">
        <v>699</v>
      </c>
      <c r="D363" s="205" t="s">
        <v>180</v>
      </c>
      <c r="E363" s="206" t="s">
        <v>700</v>
      </c>
      <c r="F363" s="207" t="s">
        <v>701</v>
      </c>
      <c r="G363" s="208" t="s">
        <v>192</v>
      </c>
      <c r="H363" s="209">
        <v>11</v>
      </c>
      <c r="I363" s="210"/>
      <c r="J363" s="211">
        <f t="shared" si="20"/>
        <v>0</v>
      </c>
      <c r="K363" s="212"/>
      <c r="L363" s="40"/>
      <c r="M363" s="213" t="s">
        <v>1</v>
      </c>
      <c r="N363" s="214" t="s">
        <v>46</v>
      </c>
      <c r="O363" s="72"/>
      <c r="P363" s="215">
        <f t="shared" si="21"/>
        <v>0</v>
      </c>
      <c r="Q363" s="215">
        <v>0</v>
      </c>
      <c r="R363" s="215">
        <f t="shared" si="22"/>
        <v>0</v>
      </c>
      <c r="S363" s="215">
        <v>0</v>
      </c>
      <c r="T363" s="216">
        <f t="shared" si="2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263</v>
      </c>
      <c r="AT363" s="217" t="s">
        <v>180</v>
      </c>
      <c r="AU363" s="217" t="s">
        <v>185</v>
      </c>
      <c r="AY363" s="18" t="s">
        <v>177</v>
      </c>
      <c r="BE363" s="218">
        <f t="shared" si="24"/>
        <v>0</v>
      </c>
      <c r="BF363" s="218">
        <f t="shared" si="25"/>
        <v>0</v>
      </c>
      <c r="BG363" s="218">
        <f t="shared" si="26"/>
        <v>0</v>
      </c>
      <c r="BH363" s="218">
        <f t="shared" si="27"/>
        <v>0</v>
      </c>
      <c r="BI363" s="218">
        <f t="shared" si="28"/>
        <v>0</v>
      </c>
      <c r="BJ363" s="18" t="s">
        <v>185</v>
      </c>
      <c r="BK363" s="218">
        <f t="shared" si="29"/>
        <v>0</v>
      </c>
      <c r="BL363" s="18" t="s">
        <v>263</v>
      </c>
      <c r="BM363" s="217" t="s">
        <v>1325</v>
      </c>
    </row>
    <row r="364" spans="1:65" s="2" customFormat="1" ht="16.5" customHeight="1">
      <c r="A364" s="35"/>
      <c r="B364" s="36"/>
      <c r="C364" s="263" t="s">
        <v>703</v>
      </c>
      <c r="D364" s="263" t="s">
        <v>339</v>
      </c>
      <c r="E364" s="264" t="s">
        <v>704</v>
      </c>
      <c r="F364" s="265" t="s">
        <v>705</v>
      </c>
      <c r="G364" s="266" t="s">
        <v>192</v>
      </c>
      <c r="H364" s="267">
        <v>11</v>
      </c>
      <c r="I364" s="268"/>
      <c r="J364" s="269">
        <f t="shared" si="20"/>
        <v>0</v>
      </c>
      <c r="K364" s="270"/>
      <c r="L364" s="271"/>
      <c r="M364" s="272" t="s">
        <v>1</v>
      </c>
      <c r="N364" s="273" t="s">
        <v>46</v>
      </c>
      <c r="O364" s="72"/>
      <c r="P364" s="215">
        <f t="shared" si="21"/>
        <v>0</v>
      </c>
      <c r="Q364" s="215">
        <v>6.0000000000000002E-5</v>
      </c>
      <c r="R364" s="215">
        <f t="shared" si="22"/>
        <v>6.6E-4</v>
      </c>
      <c r="S364" s="215">
        <v>0</v>
      </c>
      <c r="T364" s="216">
        <f t="shared" si="2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360</v>
      </c>
      <c r="AT364" s="217" t="s">
        <v>339</v>
      </c>
      <c r="AU364" s="217" t="s">
        <v>185</v>
      </c>
      <c r="AY364" s="18" t="s">
        <v>177</v>
      </c>
      <c r="BE364" s="218">
        <f t="shared" si="24"/>
        <v>0</v>
      </c>
      <c r="BF364" s="218">
        <f t="shared" si="25"/>
        <v>0</v>
      </c>
      <c r="BG364" s="218">
        <f t="shared" si="26"/>
        <v>0</v>
      </c>
      <c r="BH364" s="218">
        <f t="shared" si="27"/>
        <v>0</v>
      </c>
      <c r="BI364" s="218">
        <f t="shared" si="28"/>
        <v>0</v>
      </c>
      <c r="BJ364" s="18" t="s">
        <v>185</v>
      </c>
      <c r="BK364" s="218">
        <f t="shared" si="29"/>
        <v>0</v>
      </c>
      <c r="BL364" s="18" t="s">
        <v>263</v>
      </c>
      <c r="BM364" s="217" t="s">
        <v>1326</v>
      </c>
    </row>
    <row r="365" spans="1:65" s="2" customFormat="1" ht="16.5" customHeight="1">
      <c r="A365" s="35"/>
      <c r="B365" s="36"/>
      <c r="C365" s="205" t="s">
        <v>707</v>
      </c>
      <c r="D365" s="205" t="s">
        <v>180</v>
      </c>
      <c r="E365" s="206" t="s">
        <v>708</v>
      </c>
      <c r="F365" s="207" t="s">
        <v>709</v>
      </c>
      <c r="G365" s="208" t="s">
        <v>203</v>
      </c>
      <c r="H365" s="209">
        <v>4</v>
      </c>
      <c r="I365" s="210"/>
      <c r="J365" s="211">
        <f t="shared" si="20"/>
        <v>0</v>
      </c>
      <c r="K365" s="212"/>
      <c r="L365" s="40"/>
      <c r="M365" s="213" t="s">
        <v>1</v>
      </c>
      <c r="N365" s="214" t="s">
        <v>46</v>
      </c>
      <c r="O365" s="72"/>
      <c r="P365" s="215">
        <f t="shared" si="21"/>
        <v>0</v>
      </c>
      <c r="Q365" s="215">
        <v>0</v>
      </c>
      <c r="R365" s="215">
        <f t="shared" si="22"/>
        <v>0</v>
      </c>
      <c r="S365" s="215">
        <v>0</v>
      </c>
      <c r="T365" s="216">
        <f t="shared" si="2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263</v>
      </c>
      <c r="AT365" s="217" t="s">
        <v>180</v>
      </c>
      <c r="AU365" s="217" t="s">
        <v>185</v>
      </c>
      <c r="AY365" s="18" t="s">
        <v>177</v>
      </c>
      <c r="BE365" s="218">
        <f t="shared" si="24"/>
        <v>0</v>
      </c>
      <c r="BF365" s="218">
        <f t="shared" si="25"/>
        <v>0</v>
      </c>
      <c r="BG365" s="218">
        <f t="shared" si="26"/>
        <v>0</v>
      </c>
      <c r="BH365" s="218">
        <f t="shared" si="27"/>
        <v>0</v>
      </c>
      <c r="BI365" s="218">
        <f t="shared" si="28"/>
        <v>0</v>
      </c>
      <c r="BJ365" s="18" t="s">
        <v>185</v>
      </c>
      <c r="BK365" s="218">
        <f t="shared" si="29"/>
        <v>0</v>
      </c>
      <c r="BL365" s="18" t="s">
        <v>263</v>
      </c>
      <c r="BM365" s="217" t="s">
        <v>710</v>
      </c>
    </row>
    <row r="366" spans="1:65" s="2" customFormat="1" ht="21.75" customHeight="1">
      <c r="A366" s="35"/>
      <c r="B366" s="36"/>
      <c r="C366" s="205" t="s">
        <v>711</v>
      </c>
      <c r="D366" s="205" t="s">
        <v>180</v>
      </c>
      <c r="E366" s="206" t="s">
        <v>712</v>
      </c>
      <c r="F366" s="207" t="s">
        <v>713</v>
      </c>
      <c r="G366" s="208" t="s">
        <v>203</v>
      </c>
      <c r="H366" s="209">
        <v>1</v>
      </c>
      <c r="I366" s="210"/>
      <c r="J366" s="211">
        <f t="shared" si="20"/>
        <v>0</v>
      </c>
      <c r="K366" s="212"/>
      <c r="L366" s="40"/>
      <c r="M366" s="213" t="s">
        <v>1</v>
      </c>
      <c r="N366" s="214" t="s">
        <v>46</v>
      </c>
      <c r="O366" s="72"/>
      <c r="P366" s="215">
        <f t="shared" si="21"/>
        <v>0</v>
      </c>
      <c r="Q366" s="215">
        <v>0</v>
      </c>
      <c r="R366" s="215">
        <f t="shared" si="22"/>
        <v>0</v>
      </c>
      <c r="S366" s="215">
        <v>0</v>
      </c>
      <c r="T366" s="216">
        <f t="shared" si="2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263</v>
      </c>
      <c r="AT366" s="217" t="s">
        <v>180</v>
      </c>
      <c r="AU366" s="217" t="s">
        <v>185</v>
      </c>
      <c r="AY366" s="18" t="s">
        <v>177</v>
      </c>
      <c r="BE366" s="218">
        <f t="shared" si="24"/>
        <v>0</v>
      </c>
      <c r="BF366" s="218">
        <f t="shared" si="25"/>
        <v>0</v>
      </c>
      <c r="BG366" s="218">
        <f t="shared" si="26"/>
        <v>0</v>
      </c>
      <c r="BH366" s="218">
        <f t="shared" si="27"/>
        <v>0</v>
      </c>
      <c r="BI366" s="218">
        <f t="shared" si="28"/>
        <v>0</v>
      </c>
      <c r="BJ366" s="18" t="s">
        <v>185</v>
      </c>
      <c r="BK366" s="218">
        <f t="shared" si="29"/>
        <v>0</v>
      </c>
      <c r="BL366" s="18" t="s">
        <v>263</v>
      </c>
      <c r="BM366" s="217" t="s">
        <v>714</v>
      </c>
    </row>
    <row r="367" spans="1:65" s="2" customFormat="1" ht="16.5" customHeight="1">
      <c r="A367" s="35"/>
      <c r="B367" s="36"/>
      <c r="C367" s="205" t="s">
        <v>715</v>
      </c>
      <c r="D367" s="205" t="s">
        <v>180</v>
      </c>
      <c r="E367" s="206" t="s">
        <v>716</v>
      </c>
      <c r="F367" s="207" t="s">
        <v>717</v>
      </c>
      <c r="G367" s="208" t="s">
        <v>203</v>
      </c>
      <c r="H367" s="209">
        <v>4</v>
      </c>
      <c r="I367" s="210"/>
      <c r="J367" s="211">
        <f t="shared" si="20"/>
        <v>0</v>
      </c>
      <c r="K367" s="212"/>
      <c r="L367" s="40"/>
      <c r="M367" s="213" t="s">
        <v>1</v>
      </c>
      <c r="N367" s="214" t="s">
        <v>46</v>
      </c>
      <c r="O367" s="72"/>
      <c r="P367" s="215">
        <f t="shared" si="21"/>
        <v>0</v>
      </c>
      <c r="Q367" s="215">
        <v>0</v>
      </c>
      <c r="R367" s="215">
        <f t="shared" si="22"/>
        <v>0</v>
      </c>
      <c r="S367" s="215">
        <v>0</v>
      </c>
      <c r="T367" s="216">
        <f t="shared" si="2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263</v>
      </c>
      <c r="AT367" s="217" t="s">
        <v>180</v>
      </c>
      <c r="AU367" s="217" t="s">
        <v>185</v>
      </c>
      <c r="AY367" s="18" t="s">
        <v>177</v>
      </c>
      <c r="BE367" s="218">
        <f t="shared" si="24"/>
        <v>0</v>
      </c>
      <c r="BF367" s="218">
        <f t="shared" si="25"/>
        <v>0</v>
      </c>
      <c r="BG367" s="218">
        <f t="shared" si="26"/>
        <v>0</v>
      </c>
      <c r="BH367" s="218">
        <f t="shared" si="27"/>
        <v>0</v>
      </c>
      <c r="BI367" s="218">
        <f t="shared" si="28"/>
        <v>0</v>
      </c>
      <c r="BJ367" s="18" t="s">
        <v>185</v>
      </c>
      <c r="BK367" s="218">
        <f t="shared" si="29"/>
        <v>0</v>
      </c>
      <c r="BL367" s="18" t="s">
        <v>263</v>
      </c>
      <c r="BM367" s="217" t="s">
        <v>718</v>
      </c>
    </row>
    <row r="368" spans="1:65" s="2" customFormat="1" ht="16.5" customHeight="1">
      <c r="A368" s="35"/>
      <c r="B368" s="36"/>
      <c r="C368" s="205" t="s">
        <v>719</v>
      </c>
      <c r="D368" s="205" t="s">
        <v>180</v>
      </c>
      <c r="E368" s="206" t="s">
        <v>720</v>
      </c>
      <c r="F368" s="207" t="s">
        <v>721</v>
      </c>
      <c r="G368" s="208" t="s">
        <v>371</v>
      </c>
      <c r="H368" s="209">
        <v>1</v>
      </c>
      <c r="I368" s="210"/>
      <c r="J368" s="211">
        <f t="shared" si="20"/>
        <v>0</v>
      </c>
      <c r="K368" s="212"/>
      <c r="L368" s="40"/>
      <c r="M368" s="213" t="s">
        <v>1</v>
      </c>
      <c r="N368" s="214" t="s">
        <v>46</v>
      </c>
      <c r="O368" s="72"/>
      <c r="P368" s="215">
        <f t="shared" si="21"/>
        <v>0</v>
      </c>
      <c r="Q368" s="215">
        <v>0</v>
      </c>
      <c r="R368" s="215">
        <f t="shared" si="22"/>
        <v>0</v>
      </c>
      <c r="S368" s="215">
        <v>0</v>
      </c>
      <c r="T368" s="216">
        <f t="shared" si="2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263</v>
      </c>
      <c r="AT368" s="217" t="s">
        <v>180</v>
      </c>
      <c r="AU368" s="217" t="s">
        <v>185</v>
      </c>
      <c r="AY368" s="18" t="s">
        <v>177</v>
      </c>
      <c r="BE368" s="218">
        <f t="shared" si="24"/>
        <v>0</v>
      </c>
      <c r="BF368" s="218">
        <f t="shared" si="25"/>
        <v>0</v>
      </c>
      <c r="BG368" s="218">
        <f t="shared" si="26"/>
        <v>0</v>
      </c>
      <c r="BH368" s="218">
        <f t="shared" si="27"/>
        <v>0</v>
      </c>
      <c r="BI368" s="218">
        <f t="shared" si="28"/>
        <v>0</v>
      </c>
      <c r="BJ368" s="18" t="s">
        <v>185</v>
      </c>
      <c r="BK368" s="218">
        <f t="shared" si="29"/>
        <v>0</v>
      </c>
      <c r="BL368" s="18" t="s">
        <v>263</v>
      </c>
      <c r="BM368" s="217" t="s">
        <v>722</v>
      </c>
    </row>
    <row r="369" spans="1:65" s="2" customFormat="1" ht="21.75" customHeight="1">
      <c r="A369" s="35"/>
      <c r="B369" s="36"/>
      <c r="C369" s="205" t="s">
        <v>723</v>
      </c>
      <c r="D369" s="205" t="s">
        <v>180</v>
      </c>
      <c r="E369" s="206" t="s">
        <v>724</v>
      </c>
      <c r="F369" s="207" t="s">
        <v>725</v>
      </c>
      <c r="G369" s="208" t="s">
        <v>192</v>
      </c>
      <c r="H369" s="209">
        <v>1</v>
      </c>
      <c r="I369" s="210"/>
      <c r="J369" s="211">
        <f t="shared" si="20"/>
        <v>0</v>
      </c>
      <c r="K369" s="212"/>
      <c r="L369" s="40"/>
      <c r="M369" s="213" t="s">
        <v>1</v>
      </c>
      <c r="N369" s="214" t="s">
        <v>46</v>
      </c>
      <c r="O369" s="72"/>
      <c r="P369" s="215">
        <f t="shared" si="21"/>
        <v>0</v>
      </c>
      <c r="Q369" s="215">
        <v>0</v>
      </c>
      <c r="R369" s="215">
        <f t="shared" si="22"/>
        <v>0</v>
      </c>
      <c r="S369" s="215">
        <v>0</v>
      </c>
      <c r="T369" s="216">
        <f t="shared" si="2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263</v>
      </c>
      <c r="AT369" s="217" t="s">
        <v>180</v>
      </c>
      <c r="AU369" s="217" t="s">
        <v>185</v>
      </c>
      <c r="AY369" s="18" t="s">
        <v>177</v>
      </c>
      <c r="BE369" s="218">
        <f t="shared" si="24"/>
        <v>0</v>
      </c>
      <c r="BF369" s="218">
        <f t="shared" si="25"/>
        <v>0</v>
      </c>
      <c r="BG369" s="218">
        <f t="shared" si="26"/>
        <v>0</v>
      </c>
      <c r="BH369" s="218">
        <f t="shared" si="27"/>
        <v>0</v>
      </c>
      <c r="BI369" s="218">
        <f t="shared" si="28"/>
        <v>0</v>
      </c>
      <c r="BJ369" s="18" t="s">
        <v>185</v>
      </c>
      <c r="BK369" s="218">
        <f t="shared" si="29"/>
        <v>0</v>
      </c>
      <c r="BL369" s="18" t="s">
        <v>263</v>
      </c>
      <c r="BM369" s="217" t="s">
        <v>726</v>
      </c>
    </row>
    <row r="370" spans="1:65" s="2" customFormat="1" ht="21.75" customHeight="1">
      <c r="A370" s="35"/>
      <c r="B370" s="36"/>
      <c r="C370" s="263" t="s">
        <v>727</v>
      </c>
      <c r="D370" s="263" t="s">
        <v>339</v>
      </c>
      <c r="E370" s="264" t="s">
        <v>728</v>
      </c>
      <c r="F370" s="265" t="s">
        <v>729</v>
      </c>
      <c r="G370" s="266" t="s">
        <v>192</v>
      </c>
      <c r="H370" s="267">
        <v>1</v>
      </c>
      <c r="I370" s="268"/>
      <c r="J370" s="269">
        <f t="shared" si="20"/>
        <v>0</v>
      </c>
      <c r="K370" s="270"/>
      <c r="L370" s="271"/>
      <c r="M370" s="272" t="s">
        <v>1</v>
      </c>
      <c r="N370" s="273" t="s">
        <v>46</v>
      </c>
      <c r="O370" s="72"/>
      <c r="P370" s="215">
        <f t="shared" si="21"/>
        <v>0</v>
      </c>
      <c r="Q370" s="215">
        <v>1.3799999999999999E-3</v>
      </c>
      <c r="R370" s="215">
        <f t="shared" si="22"/>
        <v>1.3799999999999999E-3</v>
      </c>
      <c r="S370" s="215">
        <v>0</v>
      </c>
      <c r="T370" s="216">
        <f t="shared" si="2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360</v>
      </c>
      <c r="AT370" s="217" t="s">
        <v>339</v>
      </c>
      <c r="AU370" s="217" t="s">
        <v>185</v>
      </c>
      <c r="AY370" s="18" t="s">
        <v>177</v>
      </c>
      <c r="BE370" s="218">
        <f t="shared" si="24"/>
        <v>0</v>
      </c>
      <c r="BF370" s="218">
        <f t="shared" si="25"/>
        <v>0</v>
      </c>
      <c r="BG370" s="218">
        <f t="shared" si="26"/>
        <v>0</v>
      </c>
      <c r="BH370" s="218">
        <f t="shared" si="27"/>
        <v>0</v>
      </c>
      <c r="BI370" s="218">
        <f t="shared" si="28"/>
        <v>0</v>
      </c>
      <c r="BJ370" s="18" t="s">
        <v>185</v>
      </c>
      <c r="BK370" s="218">
        <f t="shared" si="29"/>
        <v>0</v>
      </c>
      <c r="BL370" s="18" t="s">
        <v>263</v>
      </c>
      <c r="BM370" s="217" t="s">
        <v>730</v>
      </c>
    </row>
    <row r="371" spans="1:65" s="2" customFormat="1" ht="16.5" customHeight="1">
      <c r="A371" s="35"/>
      <c r="B371" s="36"/>
      <c r="C371" s="263" t="s">
        <v>731</v>
      </c>
      <c r="D371" s="263" t="s">
        <v>339</v>
      </c>
      <c r="E371" s="264" t="s">
        <v>732</v>
      </c>
      <c r="F371" s="265" t="s">
        <v>733</v>
      </c>
      <c r="G371" s="266" t="s">
        <v>192</v>
      </c>
      <c r="H371" s="267">
        <v>6</v>
      </c>
      <c r="I371" s="268"/>
      <c r="J371" s="269">
        <f t="shared" si="20"/>
        <v>0</v>
      </c>
      <c r="K371" s="270"/>
      <c r="L371" s="271"/>
      <c r="M371" s="272" t="s">
        <v>1</v>
      </c>
      <c r="N371" s="273" t="s">
        <v>46</v>
      </c>
      <c r="O371" s="72"/>
      <c r="P371" s="215">
        <f t="shared" si="21"/>
        <v>0</v>
      </c>
      <c r="Q371" s="215">
        <v>2.0000000000000001E-4</v>
      </c>
      <c r="R371" s="215">
        <f t="shared" si="22"/>
        <v>1.2000000000000001E-3</v>
      </c>
      <c r="S371" s="215">
        <v>0</v>
      </c>
      <c r="T371" s="216">
        <f t="shared" si="2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360</v>
      </c>
      <c r="AT371" s="217" t="s">
        <v>339</v>
      </c>
      <c r="AU371" s="217" t="s">
        <v>185</v>
      </c>
      <c r="AY371" s="18" t="s">
        <v>177</v>
      </c>
      <c r="BE371" s="218">
        <f t="shared" si="24"/>
        <v>0</v>
      </c>
      <c r="BF371" s="218">
        <f t="shared" si="25"/>
        <v>0</v>
      </c>
      <c r="BG371" s="218">
        <f t="shared" si="26"/>
        <v>0</v>
      </c>
      <c r="BH371" s="218">
        <f t="shared" si="27"/>
        <v>0</v>
      </c>
      <c r="BI371" s="218">
        <f t="shared" si="28"/>
        <v>0</v>
      </c>
      <c r="BJ371" s="18" t="s">
        <v>185</v>
      </c>
      <c r="BK371" s="218">
        <f t="shared" si="29"/>
        <v>0</v>
      </c>
      <c r="BL371" s="18" t="s">
        <v>263</v>
      </c>
      <c r="BM371" s="217" t="s">
        <v>734</v>
      </c>
    </row>
    <row r="372" spans="1:65" s="2" customFormat="1" ht="16.5" customHeight="1">
      <c r="A372" s="35"/>
      <c r="B372" s="36"/>
      <c r="C372" s="263" t="s">
        <v>735</v>
      </c>
      <c r="D372" s="263" t="s">
        <v>339</v>
      </c>
      <c r="E372" s="264" t="s">
        <v>736</v>
      </c>
      <c r="F372" s="265" t="s">
        <v>737</v>
      </c>
      <c r="G372" s="266" t="s">
        <v>192</v>
      </c>
      <c r="H372" s="267">
        <v>4</v>
      </c>
      <c r="I372" s="268"/>
      <c r="J372" s="269">
        <f t="shared" si="20"/>
        <v>0</v>
      </c>
      <c r="K372" s="270"/>
      <c r="L372" s="271"/>
      <c r="M372" s="272" t="s">
        <v>1</v>
      </c>
      <c r="N372" s="273" t="s">
        <v>46</v>
      </c>
      <c r="O372" s="72"/>
      <c r="P372" s="215">
        <f t="shared" si="21"/>
        <v>0</v>
      </c>
      <c r="Q372" s="215">
        <v>2.0000000000000001E-4</v>
      </c>
      <c r="R372" s="215">
        <f t="shared" si="22"/>
        <v>8.0000000000000004E-4</v>
      </c>
      <c r="S372" s="215">
        <v>0</v>
      </c>
      <c r="T372" s="216">
        <f t="shared" si="2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360</v>
      </c>
      <c r="AT372" s="217" t="s">
        <v>339</v>
      </c>
      <c r="AU372" s="217" t="s">
        <v>185</v>
      </c>
      <c r="AY372" s="18" t="s">
        <v>177</v>
      </c>
      <c r="BE372" s="218">
        <f t="shared" si="24"/>
        <v>0</v>
      </c>
      <c r="BF372" s="218">
        <f t="shared" si="25"/>
        <v>0</v>
      </c>
      <c r="BG372" s="218">
        <f t="shared" si="26"/>
        <v>0</v>
      </c>
      <c r="BH372" s="218">
        <f t="shared" si="27"/>
        <v>0</v>
      </c>
      <c r="BI372" s="218">
        <f t="shared" si="28"/>
        <v>0</v>
      </c>
      <c r="BJ372" s="18" t="s">
        <v>185</v>
      </c>
      <c r="BK372" s="218">
        <f t="shared" si="29"/>
        <v>0</v>
      </c>
      <c r="BL372" s="18" t="s">
        <v>263</v>
      </c>
      <c r="BM372" s="217" t="s">
        <v>738</v>
      </c>
    </row>
    <row r="373" spans="1:65" s="2" customFormat="1" ht="21.75" customHeight="1">
      <c r="A373" s="35"/>
      <c r="B373" s="36"/>
      <c r="C373" s="205" t="s">
        <v>739</v>
      </c>
      <c r="D373" s="205" t="s">
        <v>180</v>
      </c>
      <c r="E373" s="206" t="s">
        <v>1061</v>
      </c>
      <c r="F373" s="207" t="s">
        <v>741</v>
      </c>
      <c r="G373" s="208" t="s">
        <v>742</v>
      </c>
      <c r="H373" s="209">
        <v>8</v>
      </c>
      <c r="I373" s="210"/>
      <c r="J373" s="211">
        <f t="shared" si="20"/>
        <v>0</v>
      </c>
      <c r="K373" s="212"/>
      <c r="L373" s="40"/>
      <c r="M373" s="213" t="s">
        <v>1</v>
      </c>
      <c r="N373" s="214" t="s">
        <v>46</v>
      </c>
      <c r="O373" s="72"/>
      <c r="P373" s="215">
        <f t="shared" si="21"/>
        <v>0</v>
      </c>
      <c r="Q373" s="215">
        <v>0</v>
      </c>
      <c r="R373" s="215">
        <f t="shared" si="22"/>
        <v>0</v>
      </c>
      <c r="S373" s="215">
        <v>0</v>
      </c>
      <c r="T373" s="216">
        <f t="shared" si="2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263</v>
      </c>
      <c r="AT373" s="217" t="s">
        <v>180</v>
      </c>
      <c r="AU373" s="217" t="s">
        <v>185</v>
      </c>
      <c r="AY373" s="18" t="s">
        <v>177</v>
      </c>
      <c r="BE373" s="218">
        <f t="shared" si="24"/>
        <v>0</v>
      </c>
      <c r="BF373" s="218">
        <f t="shared" si="25"/>
        <v>0</v>
      </c>
      <c r="BG373" s="218">
        <f t="shared" si="26"/>
        <v>0</v>
      </c>
      <c r="BH373" s="218">
        <f t="shared" si="27"/>
        <v>0</v>
      </c>
      <c r="BI373" s="218">
        <f t="shared" si="28"/>
        <v>0</v>
      </c>
      <c r="BJ373" s="18" t="s">
        <v>185</v>
      </c>
      <c r="BK373" s="218">
        <f t="shared" si="29"/>
        <v>0</v>
      </c>
      <c r="BL373" s="18" t="s">
        <v>263</v>
      </c>
      <c r="BM373" s="217" t="s">
        <v>1327</v>
      </c>
    </row>
    <row r="374" spans="1:65" s="2" customFormat="1" ht="21.75" customHeight="1">
      <c r="A374" s="35"/>
      <c r="B374" s="36"/>
      <c r="C374" s="205" t="s">
        <v>744</v>
      </c>
      <c r="D374" s="205" t="s">
        <v>180</v>
      </c>
      <c r="E374" s="206" t="s">
        <v>745</v>
      </c>
      <c r="F374" s="207" t="s">
        <v>746</v>
      </c>
      <c r="G374" s="208" t="s">
        <v>426</v>
      </c>
      <c r="H374" s="274"/>
      <c r="I374" s="210"/>
      <c r="J374" s="211">
        <f t="shared" si="20"/>
        <v>0</v>
      </c>
      <c r="K374" s="212"/>
      <c r="L374" s="40"/>
      <c r="M374" s="213" t="s">
        <v>1</v>
      </c>
      <c r="N374" s="214" t="s">
        <v>46</v>
      </c>
      <c r="O374" s="72"/>
      <c r="P374" s="215">
        <f t="shared" si="21"/>
        <v>0</v>
      </c>
      <c r="Q374" s="215">
        <v>0</v>
      </c>
      <c r="R374" s="215">
        <f t="shared" si="22"/>
        <v>0</v>
      </c>
      <c r="S374" s="215">
        <v>0</v>
      </c>
      <c r="T374" s="216">
        <f t="shared" si="2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263</v>
      </c>
      <c r="AT374" s="217" t="s">
        <v>180</v>
      </c>
      <c r="AU374" s="217" t="s">
        <v>185</v>
      </c>
      <c r="AY374" s="18" t="s">
        <v>177</v>
      </c>
      <c r="BE374" s="218">
        <f t="shared" si="24"/>
        <v>0</v>
      </c>
      <c r="BF374" s="218">
        <f t="shared" si="25"/>
        <v>0</v>
      </c>
      <c r="BG374" s="218">
        <f t="shared" si="26"/>
        <v>0</v>
      </c>
      <c r="BH374" s="218">
        <f t="shared" si="27"/>
        <v>0</v>
      </c>
      <c r="BI374" s="218">
        <f t="shared" si="28"/>
        <v>0</v>
      </c>
      <c r="BJ374" s="18" t="s">
        <v>185</v>
      </c>
      <c r="BK374" s="218">
        <f t="shared" si="29"/>
        <v>0</v>
      </c>
      <c r="BL374" s="18" t="s">
        <v>263</v>
      </c>
      <c r="BM374" s="217" t="s">
        <v>747</v>
      </c>
    </row>
    <row r="375" spans="1:65" s="12" customFormat="1" ht="22.8" customHeight="1">
      <c r="B375" s="189"/>
      <c r="C375" s="190"/>
      <c r="D375" s="191" t="s">
        <v>79</v>
      </c>
      <c r="E375" s="203" t="s">
        <v>748</v>
      </c>
      <c r="F375" s="203" t="s">
        <v>749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SUM(P376:P382)</f>
        <v>0</v>
      </c>
      <c r="Q375" s="197"/>
      <c r="R375" s="198">
        <f>SUM(R376:R382)</f>
        <v>3.8764999999999997E-3</v>
      </c>
      <c r="S375" s="197"/>
      <c r="T375" s="199">
        <f>SUM(T376:T382)</f>
        <v>0</v>
      </c>
      <c r="AR375" s="200" t="s">
        <v>185</v>
      </c>
      <c r="AT375" s="201" t="s">
        <v>79</v>
      </c>
      <c r="AU375" s="201" t="s">
        <v>88</v>
      </c>
      <c r="AY375" s="200" t="s">
        <v>177</v>
      </c>
      <c r="BK375" s="202">
        <f>SUM(BK376:BK382)</f>
        <v>0</v>
      </c>
    </row>
    <row r="376" spans="1:65" s="2" customFormat="1" ht="21.75" customHeight="1">
      <c r="A376" s="35"/>
      <c r="B376" s="36"/>
      <c r="C376" s="205" t="s">
        <v>750</v>
      </c>
      <c r="D376" s="205" t="s">
        <v>180</v>
      </c>
      <c r="E376" s="206" t="s">
        <v>751</v>
      </c>
      <c r="F376" s="207" t="s">
        <v>752</v>
      </c>
      <c r="G376" s="208" t="s">
        <v>203</v>
      </c>
      <c r="H376" s="209">
        <v>19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46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263</v>
      </c>
      <c r="AT376" s="217" t="s">
        <v>180</v>
      </c>
      <c r="AU376" s="217" t="s">
        <v>185</v>
      </c>
      <c r="AY376" s="18" t="s">
        <v>177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185</v>
      </c>
      <c r="BK376" s="218">
        <f>ROUND(I376*H376,2)</f>
        <v>0</v>
      </c>
      <c r="BL376" s="18" t="s">
        <v>263</v>
      </c>
      <c r="BM376" s="217" t="s">
        <v>1328</v>
      </c>
    </row>
    <row r="377" spans="1:65" s="2" customFormat="1" ht="21.75" customHeight="1">
      <c r="A377" s="35"/>
      <c r="B377" s="36"/>
      <c r="C377" s="263" t="s">
        <v>754</v>
      </c>
      <c r="D377" s="263" t="s">
        <v>339</v>
      </c>
      <c r="E377" s="264" t="s">
        <v>755</v>
      </c>
      <c r="F377" s="265" t="s">
        <v>756</v>
      </c>
      <c r="G377" s="266" t="s">
        <v>203</v>
      </c>
      <c r="H377" s="267">
        <v>19.95</v>
      </c>
      <c r="I377" s="268"/>
      <c r="J377" s="269">
        <f>ROUND(I377*H377,2)</f>
        <v>0</v>
      </c>
      <c r="K377" s="270"/>
      <c r="L377" s="271"/>
      <c r="M377" s="272" t="s">
        <v>1</v>
      </c>
      <c r="N377" s="273" t="s">
        <v>46</v>
      </c>
      <c r="O377" s="72"/>
      <c r="P377" s="215">
        <f>O377*H377</f>
        <v>0</v>
      </c>
      <c r="Q377" s="215">
        <v>6.9999999999999994E-5</v>
      </c>
      <c r="R377" s="215">
        <f>Q377*H377</f>
        <v>1.3964999999999997E-3</v>
      </c>
      <c r="S377" s="215">
        <v>0</v>
      </c>
      <c r="T377" s="21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360</v>
      </c>
      <c r="AT377" s="217" t="s">
        <v>339</v>
      </c>
      <c r="AU377" s="217" t="s">
        <v>185</v>
      </c>
      <c r="AY377" s="18" t="s">
        <v>177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185</v>
      </c>
      <c r="BK377" s="218">
        <f>ROUND(I377*H377,2)</f>
        <v>0</v>
      </c>
      <c r="BL377" s="18" t="s">
        <v>263</v>
      </c>
      <c r="BM377" s="217" t="s">
        <v>1329</v>
      </c>
    </row>
    <row r="378" spans="1:65" s="14" customFormat="1" ht="10.199999999999999">
      <c r="B378" s="230"/>
      <c r="C378" s="231"/>
      <c r="D378" s="221" t="s">
        <v>187</v>
      </c>
      <c r="E378" s="231"/>
      <c r="F378" s="233" t="s">
        <v>1065</v>
      </c>
      <c r="G378" s="231"/>
      <c r="H378" s="234">
        <v>19.95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187</v>
      </c>
      <c r="AU378" s="240" t="s">
        <v>185</v>
      </c>
      <c r="AV378" s="14" t="s">
        <v>185</v>
      </c>
      <c r="AW378" s="14" t="s">
        <v>4</v>
      </c>
      <c r="AX378" s="14" t="s">
        <v>88</v>
      </c>
      <c r="AY378" s="240" t="s">
        <v>177</v>
      </c>
    </row>
    <row r="379" spans="1:65" s="2" customFormat="1" ht="16.5" customHeight="1">
      <c r="A379" s="35"/>
      <c r="B379" s="36"/>
      <c r="C379" s="205" t="s">
        <v>759</v>
      </c>
      <c r="D379" s="205" t="s">
        <v>180</v>
      </c>
      <c r="E379" s="206" t="s">
        <v>760</v>
      </c>
      <c r="F379" s="207" t="s">
        <v>761</v>
      </c>
      <c r="G379" s="208" t="s">
        <v>203</v>
      </c>
      <c r="H379" s="209">
        <v>31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46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263</v>
      </c>
      <c r="AT379" s="217" t="s">
        <v>180</v>
      </c>
      <c r="AU379" s="217" t="s">
        <v>185</v>
      </c>
      <c r="AY379" s="18" t="s">
        <v>177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185</v>
      </c>
      <c r="BK379" s="218">
        <f>ROUND(I379*H379,2)</f>
        <v>0</v>
      </c>
      <c r="BL379" s="18" t="s">
        <v>263</v>
      </c>
      <c r="BM379" s="217" t="s">
        <v>1330</v>
      </c>
    </row>
    <row r="380" spans="1:65" s="2" customFormat="1" ht="16.5" customHeight="1">
      <c r="A380" s="35"/>
      <c r="B380" s="36"/>
      <c r="C380" s="263" t="s">
        <v>763</v>
      </c>
      <c r="D380" s="263" t="s">
        <v>339</v>
      </c>
      <c r="E380" s="264" t="s">
        <v>764</v>
      </c>
      <c r="F380" s="265" t="s">
        <v>765</v>
      </c>
      <c r="G380" s="266" t="s">
        <v>203</v>
      </c>
      <c r="H380" s="267">
        <v>31</v>
      </c>
      <c r="I380" s="268"/>
      <c r="J380" s="269">
        <f>ROUND(I380*H380,2)</f>
        <v>0</v>
      </c>
      <c r="K380" s="270"/>
      <c r="L380" s="271"/>
      <c r="M380" s="272" t="s">
        <v>1</v>
      </c>
      <c r="N380" s="273" t="s">
        <v>46</v>
      </c>
      <c r="O380" s="72"/>
      <c r="P380" s="215">
        <f>O380*H380</f>
        <v>0</v>
      </c>
      <c r="Q380" s="215">
        <v>8.0000000000000007E-5</v>
      </c>
      <c r="R380" s="215">
        <f>Q380*H380</f>
        <v>2.48E-3</v>
      </c>
      <c r="S380" s="215">
        <v>0</v>
      </c>
      <c r="T380" s="21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360</v>
      </c>
      <c r="AT380" s="217" t="s">
        <v>339</v>
      </c>
      <c r="AU380" s="217" t="s">
        <v>185</v>
      </c>
      <c r="AY380" s="18" t="s">
        <v>177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185</v>
      </c>
      <c r="BK380" s="218">
        <f>ROUND(I380*H380,2)</f>
        <v>0</v>
      </c>
      <c r="BL380" s="18" t="s">
        <v>263</v>
      </c>
      <c r="BM380" s="217" t="s">
        <v>1331</v>
      </c>
    </row>
    <row r="381" spans="1:65" s="2" customFormat="1" ht="16.5" customHeight="1">
      <c r="A381" s="35"/>
      <c r="B381" s="36"/>
      <c r="C381" s="205" t="s">
        <v>767</v>
      </c>
      <c r="D381" s="205" t="s">
        <v>180</v>
      </c>
      <c r="E381" s="206" t="s">
        <v>768</v>
      </c>
      <c r="F381" s="207" t="s">
        <v>769</v>
      </c>
      <c r="G381" s="208" t="s">
        <v>192</v>
      </c>
      <c r="H381" s="209">
        <v>4</v>
      </c>
      <c r="I381" s="210"/>
      <c r="J381" s="211">
        <f>ROUND(I381*H381,2)</f>
        <v>0</v>
      </c>
      <c r="K381" s="212"/>
      <c r="L381" s="40"/>
      <c r="M381" s="213" t="s">
        <v>1</v>
      </c>
      <c r="N381" s="214" t="s">
        <v>46</v>
      </c>
      <c r="O381" s="72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263</v>
      </c>
      <c r="AT381" s="217" t="s">
        <v>180</v>
      </c>
      <c r="AU381" s="217" t="s">
        <v>185</v>
      </c>
      <c r="AY381" s="18" t="s">
        <v>177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185</v>
      </c>
      <c r="BK381" s="218">
        <f>ROUND(I381*H381,2)</f>
        <v>0</v>
      </c>
      <c r="BL381" s="18" t="s">
        <v>263</v>
      </c>
      <c r="BM381" s="217" t="s">
        <v>1332</v>
      </c>
    </row>
    <row r="382" spans="1:65" s="2" customFormat="1" ht="21.75" customHeight="1">
      <c r="A382" s="35"/>
      <c r="B382" s="36"/>
      <c r="C382" s="205" t="s">
        <v>771</v>
      </c>
      <c r="D382" s="205" t="s">
        <v>180</v>
      </c>
      <c r="E382" s="206" t="s">
        <v>772</v>
      </c>
      <c r="F382" s="207" t="s">
        <v>773</v>
      </c>
      <c r="G382" s="208" t="s">
        <v>426</v>
      </c>
      <c r="H382" s="274"/>
      <c r="I382" s="210"/>
      <c r="J382" s="211">
        <f>ROUND(I382*H382,2)</f>
        <v>0</v>
      </c>
      <c r="K382" s="212"/>
      <c r="L382" s="40"/>
      <c r="M382" s="213" t="s">
        <v>1</v>
      </c>
      <c r="N382" s="214" t="s">
        <v>46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263</v>
      </c>
      <c r="AT382" s="217" t="s">
        <v>180</v>
      </c>
      <c r="AU382" s="217" t="s">
        <v>185</v>
      </c>
      <c r="AY382" s="18" t="s">
        <v>177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185</v>
      </c>
      <c r="BK382" s="218">
        <f>ROUND(I382*H382,2)</f>
        <v>0</v>
      </c>
      <c r="BL382" s="18" t="s">
        <v>263</v>
      </c>
      <c r="BM382" s="217" t="s">
        <v>1333</v>
      </c>
    </row>
    <row r="383" spans="1:65" s="12" customFormat="1" ht="22.8" customHeight="1">
      <c r="B383" s="189"/>
      <c r="C383" s="190"/>
      <c r="D383" s="191" t="s">
        <v>79</v>
      </c>
      <c r="E383" s="203" t="s">
        <v>775</v>
      </c>
      <c r="F383" s="203" t="s">
        <v>776</v>
      </c>
      <c r="G383" s="190"/>
      <c r="H383" s="190"/>
      <c r="I383" s="193"/>
      <c r="J383" s="204">
        <f>BK383</f>
        <v>0</v>
      </c>
      <c r="K383" s="190"/>
      <c r="L383" s="195"/>
      <c r="M383" s="196"/>
      <c r="N383" s="197"/>
      <c r="O383" s="197"/>
      <c r="P383" s="198">
        <f>SUM(P384:P385)</f>
        <v>0</v>
      </c>
      <c r="Q383" s="197"/>
      <c r="R383" s="198">
        <f>SUM(R384:R385)</f>
        <v>0</v>
      </c>
      <c r="S383" s="197"/>
      <c r="T383" s="199">
        <f>SUM(T384:T385)</f>
        <v>0</v>
      </c>
      <c r="AR383" s="200" t="s">
        <v>185</v>
      </c>
      <c r="AT383" s="201" t="s">
        <v>79</v>
      </c>
      <c r="AU383" s="201" t="s">
        <v>88</v>
      </c>
      <c r="AY383" s="200" t="s">
        <v>177</v>
      </c>
      <c r="BK383" s="202">
        <f>SUM(BK384:BK385)</f>
        <v>0</v>
      </c>
    </row>
    <row r="384" spans="1:65" s="2" customFormat="1" ht="21.75" customHeight="1">
      <c r="A384" s="35"/>
      <c r="B384" s="36"/>
      <c r="C384" s="205" t="s">
        <v>777</v>
      </c>
      <c r="D384" s="205" t="s">
        <v>180</v>
      </c>
      <c r="E384" s="206" t="s">
        <v>778</v>
      </c>
      <c r="F384" s="207" t="s">
        <v>779</v>
      </c>
      <c r="G384" s="208" t="s">
        <v>192</v>
      </c>
      <c r="H384" s="209">
        <v>1</v>
      </c>
      <c r="I384" s="210"/>
      <c r="J384" s="211">
        <f>ROUND(I384*H384,2)</f>
        <v>0</v>
      </c>
      <c r="K384" s="212"/>
      <c r="L384" s="40"/>
      <c r="M384" s="213" t="s">
        <v>1</v>
      </c>
      <c r="N384" s="214" t="s">
        <v>46</v>
      </c>
      <c r="O384" s="72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263</v>
      </c>
      <c r="AT384" s="217" t="s">
        <v>180</v>
      </c>
      <c r="AU384" s="217" t="s">
        <v>185</v>
      </c>
      <c r="AY384" s="18" t="s">
        <v>177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185</v>
      </c>
      <c r="BK384" s="218">
        <f>ROUND(I384*H384,2)</f>
        <v>0</v>
      </c>
      <c r="BL384" s="18" t="s">
        <v>263</v>
      </c>
      <c r="BM384" s="217" t="s">
        <v>780</v>
      </c>
    </row>
    <row r="385" spans="1:65" s="2" customFormat="1" ht="21.75" customHeight="1">
      <c r="A385" s="35"/>
      <c r="B385" s="36"/>
      <c r="C385" s="205" t="s">
        <v>781</v>
      </c>
      <c r="D385" s="205" t="s">
        <v>180</v>
      </c>
      <c r="E385" s="206" t="s">
        <v>782</v>
      </c>
      <c r="F385" s="207" t="s">
        <v>783</v>
      </c>
      <c r="G385" s="208" t="s">
        <v>371</v>
      </c>
      <c r="H385" s="209">
        <v>1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46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263</v>
      </c>
      <c r="AT385" s="217" t="s">
        <v>180</v>
      </c>
      <c r="AU385" s="217" t="s">
        <v>185</v>
      </c>
      <c r="AY385" s="18" t="s">
        <v>177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185</v>
      </c>
      <c r="BK385" s="218">
        <f>ROUND(I385*H385,2)</f>
        <v>0</v>
      </c>
      <c r="BL385" s="18" t="s">
        <v>263</v>
      </c>
      <c r="BM385" s="217" t="s">
        <v>784</v>
      </c>
    </row>
    <row r="386" spans="1:65" s="12" customFormat="1" ht="22.8" customHeight="1">
      <c r="B386" s="189"/>
      <c r="C386" s="190"/>
      <c r="D386" s="191" t="s">
        <v>79</v>
      </c>
      <c r="E386" s="203" t="s">
        <v>785</v>
      </c>
      <c r="F386" s="203" t="s">
        <v>786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SUM(P387:P393)</f>
        <v>0</v>
      </c>
      <c r="Q386" s="197"/>
      <c r="R386" s="198">
        <f>SUM(R387:R393)</f>
        <v>0.15226999999999999</v>
      </c>
      <c r="S386" s="197"/>
      <c r="T386" s="199">
        <f>SUM(T387:T393)</f>
        <v>0</v>
      </c>
      <c r="AR386" s="200" t="s">
        <v>185</v>
      </c>
      <c r="AT386" s="201" t="s">
        <v>79</v>
      </c>
      <c r="AU386" s="201" t="s">
        <v>88</v>
      </c>
      <c r="AY386" s="200" t="s">
        <v>177</v>
      </c>
      <c r="BK386" s="202">
        <f>SUM(BK387:BK393)</f>
        <v>0</v>
      </c>
    </row>
    <row r="387" spans="1:65" s="2" customFormat="1" ht="21.75" customHeight="1">
      <c r="A387" s="35"/>
      <c r="B387" s="36"/>
      <c r="C387" s="205" t="s">
        <v>787</v>
      </c>
      <c r="D387" s="205" t="s">
        <v>180</v>
      </c>
      <c r="E387" s="206" t="s">
        <v>788</v>
      </c>
      <c r="F387" s="207" t="s">
        <v>789</v>
      </c>
      <c r="G387" s="208" t="s">
        <v>210</v>
      </c>
      <c r="H387" s="209">
        <v>5.0999999999999996</v>
      </c>
      <c r="I387" s="210"/>
      <c r="J387" s="211">
        <f>ROUND(I387*H387,2)</f>
        <v>0</v>
      </c>
      <c r="K387" s="212"/>
      <c r="L387" s="40"/>
      <c r="M387" s="213" t="s">
        <v>1</v>
      </c>
      <c r="N387" s="214" t="s">
        <v>46</v>
      </c>
      <c r="O387" s="72"/>
      <c r="P387" s="215">
        <f>O387*H387</f>
        <v>0</v>
      </c>
      <c r="Q387" s="215">
        <v>1.2540000000000001E-2</v>
      </c>
      <c r="R387" s="215">
        <f>Q387*H387</f>
        <v>6.3953999999999997E-2</v>
      </c>
      <c r="S387" s="215">
        <v>0</v>
      </c>
      <c r="T387" s="21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263</v>
      </c>
      <c r="AT387" s="217" t="s">
        <v>180</v>
      </c>
      <c r="AU387" s="217" t="s">
        <v>185</v>
      </c>
      <c r="AY387" s="18" t="s">
        <v>177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8" t="s">
        <v>185</v>
      </c>
      <c r="BK387" s="218">
        <f>ROUND(I387*H387,2)</f>
        <v>0</v>
      </c>
      <c r="BL387" s="18" t="s">
        <v>263</v>
      </c>
      <c r="BM387" s="217" t="s">
        <v>790</v>
      </c>
    </row>
    <row r="388" spans="1:65" s="14" customFormat="1" ht="10.199999999999999">
      <c r="B388" s="230"/>
      <c r="C388" s="231"/>
      <c r="D388" s="221" t="s">
        <v>187</v>
      </c>
      <c r="E388" s="232" t="s">
        <v>1</v>
      </c>
      <c r="F388" s="233" t="s">
        <v>791</v>
      </c>
      <c r="G388" s="231"/>
      <c r="H388" s="234">
        <v>5.0999999999999996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187</v>
      </c>
      <c r="AU388" s="240" t="s">
        <v>185</v>
      </c>
      <c r="AV388" s="14" t="s">
        <v>185</v>
      </c>
      <c r="AW388" s="14" t="s">
        <v>36</v>
      </c>
      <c r="AX388" s="14" t="s">
        <v>88</v>
      </c>
      <c r="AY388" s="240" t="s">
        <v>177</v>
      </c>
    </row>
    <row r="389" spans="1:65" s="2" customFormat="1" ht="16.5" customHeight="1">
      <c r="A389" s="35"/>
      <c r="B389" s="36"/>
      <c r="C389" s="205" t="s">
        <v>792</v>
      </c>
      <c r="D389" s="205" t="s">
        <v>180</v>
      </c>
      <c r="E389" s="206" t="s">
        <v>793</v>
      </c>
      <c r="F389" s="207" t="s">
        <v>794</v>
      </c>
      <c r="G389" s="208" t="s">
        <v>210</v>
      </c>
      <c r="H389" s="209">
        <v>5.0999999999999996</v>
      </c>
      <c r="I389" s="210"/>
      <c r="J389" s="211">
        <f>ROUND(I389*H389,2)</f>
        <v>0</v>
      </c>
      <c r="K389" s="212"/>
      <c r="L389" s="40"/>
      <c r="M389" s="213" t="s">
        <v>1</v>
      </c>
      <c r="N389" s="214" t="s">
        <v>46</v>
      </c>
      <c r="O389" s="72"/>
      <c r="P389" s="215">
        <f>O389*H389</f>
        <v>0</v>
      </c>
      <c r="Q389" s="215">
        <v>1E-4</v>
      </c>
      <c r="R389" s="215">
        <f>Q389*H389</f>
        <v>5.1000000000000004E-4</v>
      </c>
      <c r="S389" s="215">
        <v>0</v>
      </c>
      <c r="T389" s="21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263</v>
      </c>
      <c r="AT389" s="217" t="s">
        <v>180</v>
      </c>
      <c r="AU389" s="217" t="s">
        <v>185</v>
      </c>
      <c r="AY389" s="18" t="s">
        <v>177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185</v>
      </c>
      <c r="BK389" s="218">
        <f>ROUND(I389*H389,2)</f>
        <v>0</v>
      </c>
      <c r="BL389" s="18" t="s">
        <v>263</v>
      </c>
      <c r="BM389" s="217" t="s">
        <v>795</v>
      </c>
    </row>
    <row r="390" spans="1:65" s="2" customFormat="1" ht="21.75" customHeight="1">
      <c r="A390" s="35"/>
      <c r="B390" s="36"/>
      <c r="C390" s="205" t="s">
        <v>796</v>
      </c>
      <c r="D390" s="205" t="s">
        <v>180</v>
      </c>
      <c r="E390" s="206" t="s">
        <v>1151</v>
      </c>
      <c r="F390" s="207" t="s">
        <v>1152</v>
      </c>
      <c r="G390" s="208" t="s">
        <v>203</v>
      </c>
      <c r="H390" s="209">
        <v>5.0999999999999996</v>
      </c>
      <c r="I390" s="210"/>
      <c r="J390" s="211">
        <f>ROUND(I390*H390,2)</f>
        <v>0</v>
      </c>
      <c r="K390" s="212"/>
      <c r="L390" s="40"/>
      <c r="M390" s="213" t="s">
        <v>1</v>
      </c>
      <c r="N390" s="214" t="s">
        <v>46</v>
      </c>
      <c r="O390" s="72"/>
      <c r="P390" s="215">
        <f>O390*H390</f>
        <v>0</v>
      </c>
      <c r="Q390" s="215">
        <v>1.7059999999999999E-2</v>
      </c>
      <c r="R390" s="215">
        <f>Q390*H390</f>
        <v>8.7005999999999986E-2</v>
      </c>
      <c r="S390" s="215">
        <v>0</v>
      </c>
      <c r="T390" s="21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7" t="s">
        <v>263</v>
      </c>
      <c r="AT390" s="217" t="s">
        <v>180</v>
      </c>
      <c r="AU390" s="217" t="s">
        <v>185</v>
      </c>
      <c r="AY390" s="18" t="s">
        <v>177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185</v>
      </c>
      <c r="BK390" s="218">
        <f>ROUND(I390*H390,2)</f>
        <v>0</v>
      </c>
      <c r="BL390" s="18" t="s">
        <v>263</v>
      </c>
      <c r="BM390" s="217" t="s">
        <v>1334</v>
      </c>
    </row>
    <row r="391" spans="1:65" s="2" customFormat="1" ht="16.5" customHeight="1">
      <c r="A391" s="35"/>
      <c r="B391" s="36"/>
      <c r="C391" s="205" t="s">
        <v>802</v>
      </c>
      <c r="D391" s="205" t="s">
        <v>180</v>
      </c>
      <c r="E391" s="206" t="s">
        <v>803</v>
      </c>
      <c r="F391" s="207" t="s">
        <v>804</v>
      </c>
      <c r="G391" s="208" t="s">
        <v>192</v>
      </c>
      <c r="H391" s="209">
        <v>1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46</v>
      </c>
      <c r="O391" s="72"/>
      <c r="P391" s="215">
        <f>O391*H391</f>
        <v>0</v>
      </c>
      <c r="Q391" s="215">
        <v>6.9999999999999994E-5</v>
      </c>
      <c r="R391" s="215">
        <f>Q391*H391</f>
        <v>6.9999999999999994E-5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263</v>
      </c>
      <c r="AT391" s="217" t="s">
        <v>180</v>
      </c>
      <c r="AU391" s="217" t="s">
        <v>185</v>
      </c>
      <c r="AY391" s="18" t="s">
        <v>177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185</v>
      </c>
      <c r="BK391" s="218">
        <f>ROUND(I391*H391,2)</f>
        <v>0</v>
      </c>
      <c r="BL391" s="18" t="s">
        <v>263</v>
      </c>
      <c r="BM391" s="217" t="s">
        <v>805</v>
      </c>
    </row>
    <row r="392" spans="1:65" s="2" customFormat="1" ht="16.5" customHeight="1">
      <c r="A392" s="35"/>
      <c r="B392" s="36"/>
      <c r="C392" s="263" t="s">
        <v>806</v>
      </c>
      <c r="D392" s="263" t="s">
        <v>339</v>
      </c>
      <c r="E392" s="264" t="s">
        <v>807</v>
      </c>
      <c r="F392" s="265" t="s">
        <v>808</v>
      </c>
      <c r="G392" s="266" t="s">
        <v>192</v>
      </c>
      <c r="H392" s="267">
        <v>1</v>
      </c>
      <c r="I392" s="268"/>
      <c r="J392" s="269">
        <f>ROUND(I392*H392,2)</f>
        <v>0</v>
      </c>
      <c r="K392" s="270"/>
      <c r="L392" s="271"/>
      <c r="M392" s="272" t="s">
        <v>1</v>
      </c>
      <c r="N392" s="273" t="s">
        <v>46</v>
      </c>
      <c r="O392" s="72"/>
      <c r="P392" s="215">
        <f>O392*H392</f>
        <v>0</v>
      </c>
      <c r="Q392" s="215">
        <v>7.2999999999999996E-4</v>
      </c>
      <c r="R392" s="215">
        <f>Q392*H392</f>
        <v>7.2999999999999996E-4</v>
      </c>
      <c r="S392" s="215">
        <v>0</v>
      </c>
      <c r="T392" s="216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360</v>
      </c>
      <c r="AT392" s="217" t="s">
        <v>339</v>
      </c>
      <c r="AU392" s="217" t="s">
        <v>185</v>
      </c>
      <c r="AY392" s="18" t="s">
        <v>177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8" t="s">
        <v>185</v>
      </c>
      <c r="BK392" s="218">
        <f>ROUND(I392*H392,2)</f>
        <v>0</v>
      </c>
      <c r="BL392" s="18" t="s">
        <v>263</v>
      </c>
      <c r="BM392" s="217" t="s">
        <v>809</v>
      </c>
    </row>
    <row r="393" spans="1:65" s="2" customFormat="1" ht="21.75" customHeight="1">
      <c r="A393" s="35"/>
      <c r="B393" s="36"/>
      <c r="C393" s="205" t="s">
        <v>810</v>
      </c>
      <c r="D393" s="205" t="s">
        <v>180</v>
      </c>
      <c r="E393" s="206" t="s">
        <v>811</v>
      </c>
      <c r="F393" s="207" t="s">
        <v>812</v>
      </c>
      <c r="G393" s="208" t="s">
        <v>426</v>
      </c>
      <c r="H393" s="274"/>
      <c r="I393" s="210"/>
      <c r="J393" s="211">
        <f>ROUND(I393*H393,2)</f>
        <v>0</v>
      </c>
      <c r="K393" s="212"/>
      <c r="L393" s="40"/>
      <c r="M393" s="213" t="s">
        <v>1</v>
      </c>
      <c r="N393" s="214" t="s">
        <v>46</v>
      </c>
      <c r="O393" s="72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263</v>
      </c>
      <c r="AT393" s="217" t="s">
        <v>180</v>
      </c>
      <c r="AU393" s="217" t="s">
        <v>185</v>
      </c>
      <c r="AY393" s="18" t="s">
        <v>177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185</v>
      </c>
      <c r="BK393" s="218">
        <f>ROUND(I393*H393,2)</f>
        <v>0</v>
      </c>
      <c r="BL393" s="18" t="s">
        <v>263</v>
      </c>
      <c r="BM393" s="217" t="s">
        <v>813</v>
      </c>
    </row>
    <row r="394" spans="1:65" s="12" customFormat="1" ht="22.8" customHeight="1">
      <c r="B394" s="189"/>
      <c r="C394" s="190"/>
      <c r="D394" s="191" t="s">
        <v>79</v>
      </c>
      <c r="E394" s="203" t="s">
        <v>814</v>
      </c>
      <c r="F394" s="203" t="s">
        <v>815</v>
      </c>
      <c r="G394" s="190"/>
      <c r="H394" s="190"/>
      <c r="I394" s="193"/>
      <c r="J394" s="204">
        <f>BK394</f>
        <v>0</v>
      </c>
      <c r="K394" s="190"/>
      <c r="L394" s="195"/>
      <c r="M394" s="196"/>
      <c r="N394" s="197"/>
      <c r="O394" s="197"/>
      <c r="P394" s="198">
        <f>SUM(P395:P411)</f>
        <v>0</v>
      </c>
      <c r="Q394" s="197"/>
      <c r="R394" s="198">
        <f>SUM(R395:R411)</f>
        <v>0.13735</v>
      </c>
      <c r="S394" s="197"/>
      <c r="T394" s="199">
        <f>SUM(T395:T411)</f>
        <v>0.67058024999999999</v>
      </c>
      <c r="AR394" s="200" t="s">
        <v>185</v>
      </c>
      <c r="AT394" s="201" t="s">
        <v>79</v>
      </c>
      <c r="AU394" s="201" t="s">
        <v>88</v>
      </c>
      <c r="AY394" s="200" t="s">
        <v>177</v>
      </c>
      <c r="BK394" s="202">
        <f>SUM(BK395:BK411)</f>
        <v>0</v>
      </c>
    </row>
    <row r="395" spans="1:65" s="2" customFormat="1" ht="16.5" customHeight="1">
      <c r="A395" s="35"/>
      <c r="B395" s="36"/>
      <c r="C395" s="205" t="s">
        <v>816</v>
      </c>
      <c r="D395" s="205" t="s">
        <v>180</v>
      </c>
      <c r="E395" s="206" t="s">
        <v>817</v>
      </c>
      <c r="F395" s="207" t="s">
        <v>818</v>
      </c>
      <c r="G395" s="208" t="s">
        <v>210</v>
      </c>
      <c r="H395" s="209">
        <v>24.695</v>
      </c>
      <c r="I395" s="210"/>
      <c r="J395" s="211">
        <f>ROUND(I395*H395,2)</f>
        <v>0</v>
      </c>
      <c r="K395" s="212"/>
      <c r="L395" s="40"/>
      <c r="M395" s="213" t="s">
        <v>1</v>
      </c>
      <c r="N395" s="214" t="s">
        <v>46</v>
      </c>
      <c r="O395" s="72"/>
      <c r="P395" s="215">
        <f>O395*H395</f>
        <v>0</v>
      </c>
      <c r="Q395" s="215">
        <v>0</v>
      </c>
      <c r="R395" s="215">
        <f>Q395*H395</f>
        <v>0</v>
      </c>
      <c r="S395" s="215">
        <v>1.695E-2</v>
      </c>
      <c r="T395" s="216">
        <f>S395*H395</f>
        <v>0.41858024999999999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263</v>
      </c>
      <c r="AT395" s="217" t="s">
        <v>180</v>
      </c>
      <c r="AU395" s="217" t="s">
        <v>185</v>
      </c>
      <c r="AY395" s="18" t="s">
        <v>177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185</v>
      </c>
      <c r="BK395" s="218">
        <f>ROUND(I395*H395,2)</f>
        <v>0</v>
      </c>
      <c r="BL395" s="18" t="s">
        <v>263</v>
      </c>
      <c r="BM395" s="217" t="s">
        <v>819</v>
      </c>
    </row>
    <row r="396" spans="1:65" s="14" customFormat="1" ht="10.199999999999999">
      <c r="B396" s="230"/>
      <c r="C396" s="231"/>
      <c r="D396" s="221" t="s">
        <v>187</v>
      </c>
      <c r="E396" s="232" t="s">
        <v>1</v>
      </c>
      <c r="F396" s="233" t="s">
        <v>820</v>
      </c>
      <c r="G396" s="231"/>
      <c r="H396" s="234">
        <v>24.695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187</v>
      </c>
      <c r="AU396" s="240" t="s">
        <v>185</v>
      </c>
      <c r="AV396" s="14" t="s">
        <v>185</v>
      </c>
      <c r="AW396" s="14" t="s">
        <v>36</v>
      </c>
      <c r="AX396" s="14" t="s">
        <v>80</v>
      </c>
      <c r="AY396" s="240" t="s">
        <v>177</v>
      </c>
    </row>
    <row r="397" spans="1:65" s="15" customFormat="1" ht="10.199999999999999">
      <c r="B397" s="241"/>
      <c r="C397" s="242"/>
      <c r="D397" s="221" t="s">
        <v>187</v>
      </c>
      <c r="E397" s="243" t="s">
        <v>1</v>
      </c>
      <c r="F397" s="244" t="s">
        <v>217</v>
      </c>
      <c r="G397" s="242"/>
      <c r="H397" s="245">
        <v>24.695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187</v>
      </c>
      <c r="AU397" s="251" t="s">
        <v>185</v>
      </c>
      <c r="AV397" s="15" t="s">
        <v>184</v>
      </c>
      <c r="AW397" s="15" t="s">
        <v>36</v>
      </c>
      <c r="AX397" s="15" t="s">
        <v>88</v>
      </c>
      <c r="AY397" s="251" t="s">
        <v>177</v>
      </c>
    </row>
    <row r="398" spans="1:65" s="2" customFormat="1" ht="21.75" customHeight="1">
      <c r="A398" s="35"/>
      <c r="B398" s="36"/>
      <c r="C398" s="205" t="s">
        <v>821</v>
      </c>
      <c r="D398" s="205" t="s">
        <v>180</v>
      </c>
      <c r="E398" s="206" t="s">
        <v>822</v>
      </c>
      <c r="F398" s="207" t="s">
        <v>823</v>
      </c>
      <c r="G398" s="208" t="s">
        <v>192</v>
      </c>
      <c r="H398" s="209">
        <v>3</v>
      </c>
      <c r="I398" s="210"/>
      <c r="J398" s="211">
        <f t="shared" ref="J398:J405" si="30">ROUND(I398*H398,2)</f>
        <v>0</v>
      </c>
      <c r="K398" s="212"/>
      <c r="L398" s="40"/>
      <c r="M398" s="213" t="s">
        <v>1</v>
      </c>
      <c r="N398" s="214" t="s">
        <v>46</v>
      </c>
      <c r="O398" s="72"/>
      <c r="P398" s="215">
        <f t="shared" ref="P398:P405" si="31">O398*H398</f>
        <v>0</v>
      </c>
      <c r="Q398" s="215">
        <v>4.4999999999999999E-4</v>
      </c>
      <c r="R398" s="215">
        <f t="shared" ref="R398:R405" si="32">Q398*H398</f>
        <v>1.3500000000000001E-3</v>
      </c>
      <c r="S398" s="215">
        <v>0</v>
      </c>
      <c r="T398" s="216">
        <f t="shared" ref="T398:T405" si="33"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263</v>
      </c>
      <c r="AT398" s="217" t="s">
        <v>180</v>
      </c>
      <c r="AU398" s="217" t="s">
        <v>185</v>
      </c>
      <c r="AY398" s="18" t="s">
        <v>177</v>
      </c>
      <c r="BE398" s="218">
        <f t="shared" ref="BE398:BE405" si="34">IF(N398="základní",J398,0)</f>
        <v>0</v>
      </c>
      <c r="BF398" s="218">
        <f t="shared" ref="BF398:BF405" si="35">IF(N398="snížená",J398,0)</f>
        <v>0</v>
      </c>
      <c r="BG398" s="218">
        <f t="shared" ref="BG398:BG405" si="36">IF(N398="zákl. přenesená",J398,0)</f>
        <v>0</v>
      </c>
      <c r="BH398" s="218">
        <f t="shared" ref="BH398:BH405" si="37">IF(N398="sníž. přenesená",J398,0)</f>
        <v>0</v>
      </c>
      <c r="BI398" s="218">
        <f t="shared" ref="BI398:BI405" si="38">IF(N398="nulová",J398,0)</f>
        <v>0</v>
      </c>
      <c r="BJ398" s="18" t="s">
        <v>185</v>
      </c>
      <c r="BK398" s="218">
        <f t="shared" ref="BK398:BK405" si="39">ROUND(I398*H398,2)</f>
        <v>0</v>
      </c>
      <c r="BL398" s="18" t="s">
        <v>263</v>
      </c>
      <c r="BM398" s="217" t="s">
        <v>824</v>
      </c>
    </row>
    <row r="399" spans="1:65" s="2" customFormat="1" ht="21.75" customHeight="1">
      <c r="A399" s="35"/>
      <c r="B399" s="36"/>
      <c r="C399" s="263" t="s">
        <v>825</v>
      </c>
      <c r="D399" s="263" t="s">
        <v>339</v>
      </c>
      <c r="E399" s="264" t="s">
        <v>826</v>
      </c>
      <c r="F399" s="265" t="s">
        <v>827</v>
      </c>
      <c r="G399" s="266" t="s">
        <v>192</v>
      </c>
      <c r="H399" s="267">
        <v>3</v>
      </c>
      <c r="I399" s="268"/>
      <c r="J399" s="269">
        <f t="shared" si="30"/>
        <v>0</v>
      </c>
      <c r="K399" s="270"/>
      <c r="L399" s="271"/>
      <c r="M399" s="272" t="s">
        <v>1</v>
      </c>
      <c r="N399" s="273" t="s">
        <v>46</v>
      </c>
      <c r="O399" s="72"/>
      <c r="P399" s="215">
        <f t="shared" si="31"/>
        <v>0</v>
      </c>
      <c r="Q399" s="215">
        <v>8.5000000000000006E-3</v>
      </c>
      <c r="R399" s="215">
        <f t="shared" si="32"/>
        <v>2.5500000000000002E-2</v>
      </c>
      <c r="S399" s="215">
        <v>0</v>
      </c>
      <c r="T399" s="216">
        <f t="shared" si="3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360</v>
      </c>
      <c r="AT399" s="217" t="s">
        <v>339</v>
      </c>
      <c r="AU399" s="217" t="s">
        <v>185</v>
      </c>
      <c r="AY399" s="18" t="s">
        <v>177</v>
      </c>
      <c r="BE399" s="218">
        <f t="shared" si="34"/>
        <v>0</v>
      </c>
      <c r="BF399" s="218">
        <f t="shared" si="35"/>
        <v>0</v>
      </c>
      <c r="BG399" s="218">
        <f t="shared" si="36"/>
        <v>0</v>
      </c>
      <c r="BH399" s="218">
        <f t="shared" si="37"/>
        <v>0</v>
      </c>
      <c r="BI399" s="218">
        <f t="shared" si="38"/>
        <v>0</v>
      </c>
      <c r="BJ399" s="18" t="s">
        <v>185</v>
      </c>
      <c r="BK399" s="218">
        <f t="shared" si="39"/>
        <v>0</v>
      </c>
      <c r="BL399" s="18" t="s">
        <v>263</v>
      </c>
      <c r="BM399" s="217" t="s">
        <v>828</v>
      </c>
    </row>
    <row r="400" spans="1:65" s="2" customFormat="1" ht="21.75" customHeight="1">
      <c r="A400" s="35"/>
      <c r="B400" s="36"/>
      <c r="C400" s="205" t="s">
        <v>829</v>
      </c>
      <c r="D400" s="205" t="s">
        <v>180</v>
      </c>
      <c r="E400" s="206" t="s">
        <v>830</v>
      </c>
      <c r="F400" s="207" t="s">
        <v>831</v>
      </c>
      <c r="G400" s="208" t="s">
        <v>192</v>
      </c>
      <c r="H400" s="209">
        <v>3</v>
      </c>
      <c r="I400" s="210"/>
      <c r="J400" s="211">
        <f t="shared" si="30"/>
        <v>0</v>
      </c>
      <c r="K400" s="212"/>
      <c r="L400" s="40"/>
      <c r="M400" s="213" t="s">
        <v>1</v>
      </c>
      <c r="N400" s="214" t="s">
        <v>46</v>
      </c>
      <c r="O400" s="72"/>
      <c r="P400" s="215">
        <f t="shared" si="31"/>
        <v>0</v>
      </c>
      <c r="Q400" s="215">
        <v>0</v>
      </c>
      <c r="R400" s="215">
        <f t="shared" si="32"/>
        <v>0</v>
      </c>
      <c r="S400" s="215">
        <v>0</v>
      </c>
      <c r="T400" s="216">
        <f t="shared" si="3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263</v>
      </c>
      <c r="AT400" s="217" t="s">
        <v>180</v>
      </c>
      <c r="AU400" s="217" t="s">
        <v>185</v>
      </c>
      <c r="AY400" s="18" t="s">
        <v>177</v>
      </c>
      <c r="BE400" s="218">
        <f t="shared" si="34"/>
        <v>0</v>
      </c>
      <c r="BF400" s="218">
        <f t="shared" si="35"/>
        <v>0</v>
      </c>
      <c r="BG400" s="218">
        <f t="shared" si="36"/>
        <v>0</v>
      </c>
      <c r="BH400" s="218">
        <f t="shared" si="37"/>
        <v>0</v>
      </c>
      <c r="BI400" s="218">
        <f t="shared" si="38"/>
        <v>0</v>
      </c>
      <c r="BJ400" s="18" t="s">
        <v>185</v>
      </c>
      <c r="BK400" s="218">
        <f t="shared" si="39"/>
        <v>0</v>
      </c>
      <c r="BL400" s="18" t="s">
        <v>263</v>
      </c>
      <c r="BM400" s="217" t="s">
        <v>832</v>
      </c>
    </row>
    <row r="401" spans="1:65" s="2" customFormat="1" ht="21.75" customHeight="1">
      <c r="A401" s="35"/>
      <c r="B401" s="36"/>
      <c r="C401" s="263" t="s">
        <v>833</v>
      </c>
      <c r="D401" s="263" t="s">
        <v>339</v>
      </c>
      <c r="E401" s="264" t="s">
        <v>834</v>
      </c>
      <c r="F401" s="265" t="s">
        <v>835</v>
      </c>
      <c r="G401" s="266" t="s">
        <v>192</v>
      </c>
      <c r="H401" s="267">
        <v>2</v>
      </c>
      <c r="I401" s="268"/>
      <c r="J401" s="269">
        <f t="shared" si="30"/>
        <v>0</v>
      </c>
      <c r="K401" s="270"/>
      <c r="L401" s="271"/>
      <c r="M401" s="272" t="s">
        <v>1</v>
      </c>
      <c r="N401" s="273" t="s">
        <v>46</v>
      </c>
      <c r="O401" s="72"/>
      <c r="P401" s="215">
        <f t="shared" si="31"/>
        <v>0</v>
      </c>
      <c r="Q401" s="215">
        <v>2.75E-2</v>
      </c>
      <c r="R401" s="215">
        <f t="shared" si="32"/>
        <v>5.5E-2</v>
      </c>
      <c r="S401" s="215">
        <v>0</v>
      </c>
      <c r="T401" s="216">
        <f t="shared" si="3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360</v>
      </c>
      <c r="AT401" s="217" t="s">
        <v>339</v>
      </c>
      <c r="AU401" s="217" t="s">
        <v>185</v>
      </c>
      <c r="AY401" s="18" t="s">
        <v>177</v>
      </c>
      <c r="BE401" s="218">
        <f t="shared" si="34"/>
        <v>0</v>
      </c>
      <c r="BF401" s="218">
        <f t="shared" si="35"/>
        <v>0</v>
      </c>
      <c r="BG401" s="218">
        <f t="shared" si="36"/>
        <v>0</v>
      </c>
      <c r="BH401" s="218">
        <f t="shared" si="37"/>
        <v>0</v>
      </c>
      <c r="BI401" s="218">
        <f t="shared" si="38"/>
        <v>0</v>
      </c>
      <c r="BJ401" s="18" t="s">
        <v>185</v>
      </c>
      <c r="BK401" s="218">
        <f t="shared" si="39"/>
        <v>0</v>
      </c>
      <c r="BL401" s="18" t="s">
        <v>263</v>
      </c>
      <c r="BM401" s="217" t="s">
        <v>836</v>
      </c>
    </row>
    <row r="402" spans="1:65" s="2" customFormat="1" ht="21.75" customHeight="1">
      <c r="A402" s="35"/>
      <c r="B402" s="36"/>
      <c r="C402" s="263" t="s">
        <v>837</v>
      </c>
      <c r="D402" s="263" t="s">
        <v>339</v>
      </c>
      <c r="E402" s="264" t="s">
        <v>838</v>
      </c>
      <c r="F402" s="265" t="s">
        <v>839</v>
      </c>
      <c r="G402" s="266" t="s">
        <v>192</v>
      </c>
      <c r="H402" s="267">
        <v>1</v>
      </c>
      <c r="I402" s="268"/>
      <c r="J402" s="269">
        <f t="shared" si="30"/>
        <v>0</v>
      </c>
      <c r="K402" s="270"/>
      <c r="L402" s="271"/>
      <c r="M402" s="272" t="s">
        <v>1</v>
      </c>
      <c r="N402" s="273" t="s">
        <v>46</v>
      </c>
      <c r="O402" s="72"/>
      <c r="P402" s="215">
        <f t="shared" si="31"/>
        <v>0</v>
      </c>
      <c r="Q402" s="215">
        <v>2.75E-2</v>
      </c>
      <c r="R402" s="215">
        <f t="shared" si="32"/>
        <v>2.75E-2</v>
      </c>
      <c r="S402" s="215">
        <v>0</v>
      </c>
      <c r="T402" s="216">
        <f t="shared" si="3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360</v>
      </c>
      <c r="AT402" s="217" t="s">
        <v>339</v>
      </c>
      <c r="AU402" s="217" t="s">
        <v>185</v>
      </c>
      <c r="AY402" s="18" t="s">
        <v>177</v>
      </c>
      <c r="BE402" s="218">
        <f t="shared" si="34"/>
        <v>0</v>
      </c>
      <c r="BF402" s="218">
        <f t="shared" si="35"/>
        <v>0</v>
      </c>
      <c r="BG402" s="218">
        <f t="shared" si="36"/>
        <v>0</v>
      </c>
      <c r="BH402" s="218">
        <f t="shared" si="37"/>
        <v>0</v>
      </c>
      <c r="BI402" s="218">
        <f t="shared" si="38"/>
        <v>0</v>
      </c>
      <c r="BJ402" s="18" t="s">
        <v>185</v>
      </c>
      <c r="BK402" s="218">
        <f t="shared" si="39"/>
        <v>0</v>
      </c>
      <c r="BL402" s="18" t="s">
        <v>263</v>
      </c>
      <c r="BM402" s="217" t="s">
        <v>840</v>
      </c>
    </row>
    <row r="403" spans="1:65" s="2" customFormat="1" ht="21.75" customHeight="1">
      <c r="A403" s="35"/>
      <c r="B403" s="36"/>
      <c r="C403" s="205" t="s">
        <v>841</v>
      </c>
      <c r="D403" s="205" t="s">
        <v>180</v>
      </c>
      <c r="E403" s="206" t="s">
        <v>842</v>
      </c>
      <c r="F403" s="207" t="s">
        <v>843</v>
      </c>
      <c r="G403" s="208" t="s">
        <v>192</v>
      </c>
      <c r="H403" s="209">
        <v>1</v>
      </c>
      <c r="I403" s="210"/>
      <c r="J403" s="211">
        <f t="shared" si="30"/>
        <v>0</v>
      </c>
      <c r="K403" s="212"/>
      <c r="L403" s="40"/>
      <c r="M403" s="213" t="s">
        <v>1</v>
      </c>
      <c r="N403" s="214" t="s">
        <v>46</v>
      </c>
      <c r="O403" s="72"/>
      <c r="P403" s="215">
        <f t="shared" si="31"/>
        <v>0</v>
      </c>
      <c r="Q403" s="215">
        <v>0</v>
      </c>
      <c r="R403" s="215">
        <f t="shared" si="32"/>
        <v>0</v>
      </c>
      <c r="S403" s="215">
        <v>0</v>
      </c>
      <c r="T403" s="216">
        <f t="shared" si="3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263</v>
      </c>
      <c r="AT403" s="217" t="s">
        <v>180</v>
      </c>
      <c r="AU403" s="217" t="s">
        <v>185</v>
      </c>
      <c r="AY403" s="18" t="s">
        <v>177</v>
      </c>
      <c r="BE403" s="218">
        <f t="shared" si="34"/>
        <v>0</v>
      </c>
      <c r="BF403" s="218">
        <f t="shared" si="35"/>
        <v>0</v>
      </c>
      <c r="BG403" s="218">
        <f t="shared" si="36"/>
        <v>0</v>
      </c>
      <c r="BH403" s="218">
        <f t="shared" si="37"/>
        <v>0</v>
      </c>
      <c r="BI403" s="218">
        <f t="shared" si="38"/>
        <v>0</v>
      </c>
      <c r="BJ403" s="18" t="s">
        <v>185</v>
      </c>
      <c r="BK403" s="218">
        <f t="shared" si="39"/>
        <v>0</v>
      </c>
      <c r="BL403" s="18" t="s">
        <v>263</v>
      </c>
      <c r="BM403" s="217" t="s">
        <v>844</v>
      </c>
    </row>
    <row r="404" spans="1:65" s="2" customFormat="1" ht="21.75" customHeight="1">
      <c r="A404" s="35"/>
      <c r="B404" s="36"/>
      <c r="C404" s="263" t="s">
        <v>845</v>
      </c>
      <c r="D404" s="263" t="s">
        <v>339</v>
      </c>
      <c r="E404" s="264" t="s">
        <v>846</v>
      </c>
      <c r="F404" s="265" t="s">
        <v>847</v>
      </c>
      <c r="G404" s="266" t="s">
        <v>192</v>
      </c>
      <c r="H404" s="267">
        <v>1</v>
      </c>
      <c r="I404" s="268"/>
      <c r="J404" s="269">
        <f t="shared" si="30"/>
        <v>0</v>
      </c>
      <c r="K404" s="270"/>
      <c r="L404" s="271"/>
      <c r="M404" s="272" t="s">
        <v>1</v>
      </c>
      <c r="N404" s="273" t="s">
        <v>46</v>
      </c>
      <c r="O404" s="72"/>
      <c r="P404" s="215">
        <f t="shared" si="31"/>
        <v>0</v>
      </c>
      <c r="Q404" s="215">
        <v>2.8000000000000001E-2</v>
      </c>
      <c r="R404" s="215">
        <f t="shared" si="32"/>
        <v>2.8000000000000001E-2</v>
      </c>
      <c r="S404" s="215">
        <v>0</v>
      </c>
      <c r="T404" s="216">
        <f t="shared" si="3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360</v>
      </c>
      <c r="AT404" s="217" t="s">
        <v>339</v>
      </c>
      <c r="AU404" s="217" t="s">
        <v>185</v>
      </c>
      <c r="AY404" s="18" t="s">
        <v>177</v>
      </c>
      <c r="BE404" s="218">
        <f t="shared" si="34"/>
        <v>0</v>
      </c>
      <c r="BF404" s="218">
        <f t="shared" si="35"/>
        <v>0</v>
      </c>
      <c r="BG404" s="218">
        <f t="shared" si="36"/>
        <v>0</v>
      </c>
      <c r="BH404" s="218">
        <f t="shared" si="37"/>
        <v>0</v>
      </c>
      <c r="BI404" s="218">
        <f t="shared" si="38"/>
        <v>0</v>
      </c>
      <c r="BJ404" s="18" t="s">
        <v>185</v>
      </c>
      <c r="BK404" s="218">
        <f t="shared" si="39"/>
        <v>0</v>
      </c>
      <c r="BL404" s="18" t="s">
        <v>263</v>
      </c>
      <c r="BM404" s="217" t="s">
        <v>848</v>
      </c>
    </row>
    <row r="405" spans="1:65" s="2" customFormat="1" ht="21.75" customHeight="1">
      <c r="A405" s="35"/>
      <c r="B405" s="36"/>
      <c r="C405" s="205" t="s">
        <v>849</v>
      </c>
      <c r="D405" s="205" t="s">
        <v>180</v>
      </c>
      <c r="E405" s="206" t="s">
        <v>850</v>
      </c>
      <c r="F405" s="207" t="s">
        <v>851</v>
      </c>
      <c r="G405" s="208" t="s">
        <v>192</v>
      </c>
      <c r="H405" s="209">
        <v>9</v>
      </c>
      <c r="I405" s="210"/>
      <c r="J405" s="211">
        <f t="shared" si="30"/>
        <v>0</v>
      </c>
      <c r="K405" s="212"/>
      <c r="L405" s="40"/>
      <c r="M405" s="213" t="s">
        <v>1</v>
      </c>
      <c r="N405" s="214" t="s">
        <v>46</v>
      </c>
      <c r="O405" s="72"/>
      <c r="P405" s="215">
        <f t="shared" si="31"/>
        <v>0</v>
      </c>
      <c r="Q405" s="215">
        <v>0</v>
      </c>
      <c r="R405" s="215">
        <f t="shared" si="32"/>
        <v>0</v>
      </c>
      <c r="S405" s="215">
        <v>2.8000000000000001E-2</v>
      </c>
      <c r="T405" s="216">
        <f t="shared" si="33"/>
        <v>0.252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263</v>
      </c>
      <c r="AT405" s="217" t="s">
        <v>180</v>
      </c>
      <c r="AU405" s="217" t="s">
        <v>185</v>
      </c>
      <c r="AY405" s="18" t="s">
        <v>177</v>
      </c>
      <c r="BE405" s="218">
        <f t="shared" si="34"/>
        <v>0</v>
      </c>
      <c r="BF405" s="218">
        <f t="shared" si="35"/>
        <v>0</v>
      </c>
      <c r="BG405" s="218">
        <f t="shared" si="36"/>
        <v>0</v>
      </c>
      <c r="BH405" s="218">
        <f t="shared" si="37"/>
        <v>0</v>
      </c>
      <c r="BI405" s="218">
        <f t="shared" si="38"/>
        <v>0</v>
      </c>
      <c r="BJ405" s="18" t="s">
        <v>185</v>
      </c>
      <c r="BK405" s="218">
        <f t="shared" si="39"/>
        <v>0</v>
      </c>
      <c r="BL405" s="18" t="s">
        <v>263</v>
      </c>
      <c r="BM405" s="217" t="s">
        <v>852</v>
      </c>
    </row>
    <row r="406" spans="1:65" s="13" customFormat="1" ht="10.199999999999999">
      <c r="B406" s="219"/>
      <c r="C406" s="220"/>
      <c r="D406" s="221" t="s">
        <v>187</v>
      </c>
      <c r="E406" s="222" t="s">
        <v>1</v>
      </c>
      <c r="F406" s="223" t="s">
        <v>853</v>
      </c>
      <c r="G406" s="220"/>
      <c r="H406" s="222" t="s">
        <v>1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187</v>
      </c>
      <c r="AU406" s="229" t="s">
        <v>185</v>
      </c>
      <c r="AV406" s="13" t="s">
        <v>88</v>
      </c>
      <c r="AW406" s="13" t="s">
        <v>36</v>
      </c>
      <c r="AX406" s="13" t="s">
        <v>80</v>
      </c>
      <c r="AY406" s="229" t="s">
        <v>177</v>
      </c>
    </row>
    <row r="407" spans="1:65" s="14" customFormat="1" ht="10.199999999999999">
      <c r="B407" s="230"/>
      <c r="C407" s="231"/>
      <c r="D407" s="221" t="s">
        <v>187</v>
      </c>
      <c r="E407" s="232" t="s">
        <v>1</v>
      </c>
      <c r="F407" s="233" t="s">
        <v>200</v>
      </c>
      <c r="G407" s="231"/>
      <c r="H407" s="234">
        <v>5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187</v>
      </c>
      <c r="AU407" s="240" t="s">
        <v>185</v>
      </c>
      <c r="AV407" s="14" t="s">
        <v>185</v>
      </c>
      <c r="AW407" s="14" t="s">
        <v>36</v>
      </c>
      <c r="AX407" s="14" t="s">
        <v>80</v>
      </c>
      <c r="AY407" s="240" t="s">
        <v>177</v>
      </c>
    </row>
    <row r="408" spans="1:65" s="13" customFormat="1" ht="10.199999999999999">
      <c r="B408" s="219"/>
      <c r="C408" s="220"/>
      <c r="D408" s="221" t="s">
        <v>187</v>
      </c>
      <c r="E408" s="222" t="s">
        <v>1</v>
      </c>
      <c r="F408" s="223" t="s">
        <v>854</v>
      </c>
      <c r="G408" s="220"/>
      <c r="H408" s="222" t="s">
        <v>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187</v>
      </c>
      <c r="AU408" s="229" t="s">
        <v>185</v>
      </c>
      <c r="AV408" s="13" t="s">
        <v>88</v>
      </c>
      <c r="AW408" s="13" t="s">
        <v>36</v>
      </c>
      <c r="AX408" s="13" t="s">
        <v>80</v>
      </c>
      <c r="AY408" s="229" t="s">
        <v>177</v>
      </c>
    </row>
    <row r="409" spans="1:65" s="14" customFormat="1" ht="10.199999999999999">
      <c r="B409" s="230"/>
      <c r="C409" s="231"/>
      <c r="D409" s="221" t="s">
        <v>187</v>
      </c>
      <c r="E409" s="232" t="s">
        <v>1</v>
      </c>
      <c r="F409" s="233" t="s">
        <v>184</v>
      </c>
      <c r="G409" s="231"/>
      <c r="H409" s="234">
        <v>4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187</v>
      </c>
      <c r="AU409" s="240" t="s">
        <v>185</v>
      </c>
      <c r="AV409" s="14" t="s">
        <v>185</v>
      </c>
      <c r="AW409" s="14" t="s">
        <v>36</v>
      </c>
      <c r="AX409" s="14" t="s">
        <v>80</v>
      </c>
      <c r="AY409" s="240" t="s">
        <v>177</v>
      </c>
    </row>
    <row r="410" spans="1:65" s="15" customFormat="1" ht="10.199999999999999">
      <c r="B410" s="241"/>
      <c r="C410" s="242"/>
      <c r="D410" s="221" t="s">
        <v>187</v>
      </c>
      <c r="E410" s="243" t="s">
        <v>1</v>
      </c>
      <c r="F410" s="244" t="s">
        <v>217</v>
      </c>
      <c r="G410" s="242"/>
      <c r="H410" s="245">
        <v>9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AT410" s="251" t="s">
        <v>187</v>
      </c>
      <c r="AU410" s="251" t="s">
        <v>185</v>
      </c>
      <c r="AV410" s="15" t="s">
        <v>184</v>
      </c>
      <c r="AW410" s="15" t="s">
        <v>36</v>
      </c>
      <c r="AX410" s="15" t="s">
        <v>88</v>
      </c>
      <c r="AY410" s="251" t="s">
        <v>177</v>
      </c>
    </row>
    <row r="411" spans="1:65" s="2" customFormat="1" ht="21.75" customHeight="1">
      <c r="A411" s="35"/>
      <c r="B411" s="36"/>
      <c r="C411" s="205" t="s">
        <v>855</v>
      </c>
      <c r="D411" s="205" t="s">
        <v>180</v>
      </c>
      <c r="E411" s="206" t="s">
        <v>856</v>
      </c>
      <c r="F411" s="207" t="s">
        <v>857</v>
      </c>
      <c r="G411" s="208" t="s">
        <v>426</v>
      </c>
      <c r="H411" s="274"/>
      <c r="I411" s="210"/>
      <c r="J411" s="211">
        <f>ROUND(I411*H411,2)</f>
        <v>0</v>
      </c>
      <c r="K411" s="212"/>
      <c r="L411" s="40"/>
      <c r="M411" s="213" t="s">
        <v>1</v>
      </c>
      <c r="N411" s="214" t="s">
        <v>46</v>
      </c>
      <c r="O411" s="72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263</v>
      </c>
      <c r="AT411" s="217" t="s">
        <v>180</v>
      </c>
      <c r="AU411" s="217" t="s">
        <v>185</v>
      </c>
      <c r="AY411" s="18" t="s">
        <v>177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185</v>
      </c>
      <c r="BK411" s="218">
        <f>ROUND(I411*H411,2)</f>
        <v>0</v>
      </c>
      <c r="BL411" s="18" t="s">
        <v>263</v>
      </c>
      <c r="BM411" s="217" t="s">
        <v>858</v>
      </c>
    </row>
    <row r="412" spans="1:65" s="12" customFormat="1" ht="22.8" customHeight="1">
      <c r="B412" s="189"/>
      <c r="C412" s="190"/>
      <c r="D412" s="191" t="s">
        <v>79</v>
      </c>
      <c r="E412" s="203" t="s">
        <v>859</v>
      </c>
      <c r="F412" s="203" t="s">
        <v>860</v>
      </c>
      <c r="G412" s="190"/>
      <c r="H412" s="190"/>
      <c r="I412" s="193"/>
      <c r="J412" s="204">
        <f>BK412</f>
        <v>0</v>
      </c>
      <c r="K412" s="190"/>
      <c r="L412" s="195"/>
      <c r="M412" s="196"/>
      <c r="N412" s="197"/>
      <c r="O412" s="197"/>
      <c r="P412" s="198">
        <f>SUM(P413:P424)</f>
        <v>0</v>
      </c>
      <c r="Q412" s="197"/>
      <c r="R412" s="198">
        <f>SUM(R413:R424)</f>
        <v>0.16834799999999997</v>
      </c>
      <c r="S412" s="197"/>
      <c r="T412" s="199">
        <f>SUM(T413:T424)</f>
        <v>0</v>
      </c>
      <c r="AR412" s="200" t="s">
        <v>185</v>
      </c>
      <c r="AT412" s="201" t="s">
        <v>79</v>
      </c>
      <c r="AU412" s="201" t="s">
        <v>88</v>
      </c>
      <c r="AY412" s="200" t="s">
        <v>177</v>
      </c>
      <c r="BK412" s="202">
        <f>SUM(BK413:BK424)</f>
        <v>0</v>
      </c>
    </row>
    <row r="413" spans="1:65" s="2" customFormat="1" ht="21.75" customHeight="1">
      <c r="A413" s="35"/>
      <c r="B413" s="36"/>
      <c r="C413" s="205" t="s">
        <v>861</v>
      </c>
      <c r="D413" s="205" t="s">
        <v>180</v>
      </c>
      <c r="E413" s="206" t="s">
        <v>862</v>
      </c>
      <c r="F413" s="207" t="s">
        <v>863</v>
      </c>
      <c r="G413" s="208" t="s">
        <v>203</v>
      </c>
      <c r="H413" s="209">
        <v>0.9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46</v>
      </c>
      <c r="O413" s="72"/>
      <c r="P413" s="215">
        <f>O413*H413</f>
        <v>0</v>
      </c>
      <c r="Q413" s="215">
        <v>3.7399999999999998E-3</v>
      </c>
      <c r="R413" s="215">
        <f>Q413*H413</f>
        <v>3.3660000000000001E-3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263</v>
      </c>
      <c r="AT413" s="217" t="s">
        <v>180</v>
      </c>
      <c r="AU413" s="217" t="s">
        <v>185</v>
      </c>
      <c r="AY413" s="18" t="s">
        <v>177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185</v>
      </c>
      <c r="BK413" s="218">
        <f>ROUND(I413*H413,2)</f>
        <v>0</v>
      </c>
      <c r="BL413" s="18" t="s">
        <v>263</v>
      </c>
      <c r="BM413" s="217" t="s">
        <v>864</v>
      </c>
    </row>
    <row r="414" spans="1:65" s="13" customFormat="1" ht="20.399999999999999">
      <c r="B414" s="219"/>
      <c r="C414" s="220"/>
      <c r="D414" s="221" t="s">
        <v>187</v>
      </c>
      <c r="E414" s="222" t="s">
        <v>1</v>
      </c>
      <c r="F414" s="223" t="s">
        <v>865</v>
      </c>
      <c r="G414" s="220"/>
      <c r="H414" s="222" t="s">
        <v>1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187</v>
      </c>
      <c r="AU414" s="229" t="s">
        <v>185</v>
      </c>
      <c r="AV414" s="13" t="s">
        <v>88</v>
      </c>
      <c r="AW414" s="13" t="s">
        <v>36</v>
      </c>
      <c r="AX414" s="13" t="s">
        <v>80</v>
      </c>
      <c r="AY414" s="229" t="s">
        <v>177</v>
      </c>
    </row>
    <row r="415" spans="1:65" s="14" customFormat="1" ht="10.199999999999999">
      <c r="B415" s="230"/>
      <c r="C415" s="231"/>
      <c r="D415" s="221" t="s">
        <v>187</v>
      </c>
      <c r="E415" s="232" t="s">
        <v>1</v>
      </c>
      <c r="F415" s="233" t="s">
        <v>866</v>
      </c>
      <c r="G415" s="231"/>
      <c r="H415" s="234">
        <v>0.9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187</v>
      </c>
      <c r="AU415" s="240" t="s">
        <v>185</v>
      </c>
      <c r="AV415" s="14" t="s">
        <v>185</v>
      </c>
      <c r="AW415" s="14" t="s">
        <v>36</v>
      </c>
      <c r="AX415" s="14" t="s">
        <v>88</v>
      </c>
      <c r="AY415" s="240" t="s">
        <v>177</v>
      </c>
    </row>
    <row r="416" spans="1:65" s="2" customFormat="1" ht="21.75" customHeight="1">
      <c r="A416" s="35"/>
      <c r="B416" s="36"/>
      <c r="C416" s="205" t="s">
        <v>867</v>
      </c>
      <c r="D416" s="205" t="s">
        <v>180</v>
      </c>
      <c r="E416" s="206" t="s">
        <v>868</v>
      </c>
      <c r="F416" s="207" t="s">
        <v>869</v>
      </c>
      <c r="G416" s="208" t="s">
        <v>210</v>
      </c>
      <c r="H416" s="209">
        <v>5.0999999999999996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46</v>
      </c>
      <c r="O416" s="72"/>
      <c r="P416" s="215">
        <f>O416*H416</f>
        <v>0</v>
      </c>
      <c r="Q416" s="215">
        <v>3.6700000000000001E-3</v>
      </c>
      <c r="R416" s="215">
        <f>Q416*H416</f>
        <v>1.8716999999999998E-2</v>
      </c>
      <c r="S416" s="215">
        <v>0</v>
      </c>
      <c r="T416" s="21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263</v>
      </c>
      <c r="AT416" s="217" t="s">
        <v>180</v>
      </c>
      <c r="AU416" s="217" t="s">
        <v>185</v>
      </c>
      <c r="AY416" s="18" t="s">
        <v>177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185</v>
      </c>
      <c r="BK416" s="218">
        <f>ROUND(I416*H416,2)</f>
        <v>0</v>
      </c>
      <c r="BL416" s="18" t="s">
        <v>263</v>
      </c>
      <c r="BM416" s="217" t="s">
        <v>870</v>
      </c>
    </row>
    <row r="417" spans="1:65" s="14" customFormat="1" ht="10.199999999999999">
      <c r="B417" s="230"/>
      <c r="C417" s="231"/>
      <c r="D417" s="221" t="s">
        <v>187</v>
      </c>
      <c r="E417" s="232" t="s">
        <v>1</v>
      </c>
      <c r="F417" s="233" t="s">
        <v>871</v>
      </c>
      <c r="G417" s="231"/>
      <c r="H417" s="234">
        <v>5.0999999999999996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187</v>
      </c>
      <c r="AU417" s="240" t="s">
        <v>185</v>
      </c>
      <c r="AV417" s="14" t="s">
        <v>185</v>
      </c>
      <c r="AW417" s="14" t="s">
        <v>36</v>
      </c>
      <c r="AX417" s="14" t="s">
        <v>80</v>
      </c>
      <c r="AY417" s="240" t="s">
        <v>177</v>
      </c>
    </row>
    <row r="418" spans="1:65" s="15" customFormat="1" ht="10.199999999999999">
      <c r="B418" s="241"/>
      <c r="C418" s="242"/>
      <c r="D418" s="221" t="s">
        <v>187</v>
      </c>
      <c r="E418" s="243" t="s">
        <v>1</v>
      </c>
      <c r="F418" s="244" t="s">
        <v>217</v>
      </c>
      <c r="G418" s="242"/>
      <c r="H418" s="245">
        <v>5.0999999999999996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187</v>
      </c>
      <c r="AU418" s="251" t="s">
        <v>185</v>
      </c>
      <c r="AV418" s="15" t="s">
        <v>184</v>
      </c>
      <c r="AW418" s="15" t="s">
        <v>36</v>
      </c>
      <c r="AX418" s="15" t="s">
        <v>88</v>
      </c>
      <c r="AY418" s="251" t="s">
        <v>177</v>
      </c>
    </row>
    <row r="419" spans="1:65" s="2" customFormat="1" ht="21.75" customHeight="1">
      <c r="A419" s="35"/>
      <c r="B419" s="36"/>
      <c r="C419" s="263" t="s">
        <v>872</v>
      </c>
      <c r="D419" s="263" t="s">
        <v>339</v>
      </c>
      <c r="E419" s="264" t="s">
        <v>873</v>
      </c>
      <c r="F419" s="265" t="s">
        <v>1070</v>
      </c>
      <c r="G419" s="266" t="s">
        <v>210</v>
      </c>
      <c r="H419" s="267">
        <v>6</v>
      </c>
      <c r="I419" s="268"/>
      <c r="J419" s="269">
        <f>ROUND(I419*H419,2)</f>
        <v>0</v>
      </c>
      <c r="K419" s="270"/>
      <c r="L419" s="271"/>
      <c r="M419" s="272" t="s">
        <v>1</v>
      </c>
      <c r="N419" s="273" t="s">
        <v>46</v>
      </c>
      <c r="O419" s="72"/>
      <c r="P419" s="215">
        <f>O419*H419</f>
        <v>0</v>
      </c>
      <c r="Q419" s="215">
        <v>1.7999999999999999E-2</v>
      </c>
      <c r="R419" s="215">
        <f>Q419*H419</f>
        <v>0.10799999999999998</v>
      </c>
      <c r="S419" s="215">
        <v>0</v>
      </c>
      <c r="T419" s="216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17" t="s">
        <v>360</v>
      </c>
      <c r="AT419" s="217" t="s">
        <v>339</v>
      </c>
      <c r="AU419" s="217" t="s">
        <v>185</v>
      </c>
      <c r="AY419" s="18" t="s">
        <v>177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8" t="s">
        <v>185</v>
      </c>
      <c r="BK419" s="218">
        <f>ROUND(I419*H419,2)</f>
        <v>0</v>
      </c>
      <c r="BL419" s="18" t="s">
        <v>263</v>
      </c>
      <c r="BM419" s="217" t="s">
        <v>875</v>
      </c>
    </row>
    <row r="420" spans="1:65" s="14" customFormat="1" ht="20.399999999999999">
      <c r="B420" s="230"/>
      <c r="C420" s="231"/>
      <c r="D420" s="221" t="s">
        <v>187</v>
      </c>
      <c r="E420" s="231"/>
      <c r="F420" s="233" t="s">
        <v>876</v>
      </c>
      <c r="G420" s="231"/>
      <c r="H420" s="234">
        <v>6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187</v>
      </c>
      <c r="AU420" s="240" t="s">
        <v>185</v>
      </c>
      <c r="AV420" s="14" t="s">
        <v>185</v>
      </c>
      <c r="AW420" s="14" t="s">
        <v>4</v>
      </c>
      <c r="AX420" s="14" t="s">
        <v>88</v>
      </c>
      <c r="AY420" s="240" t="s">
        <v>177</v>
      </c>
    </row>
    <row r="421" spans="1:65" s="2" customFormat="1" ht="16.5" customHeight="1">
      <c r="A421" s="35"/>
      <c r="B421" s="36"/>
      <c r="C421" s="205" t="s">
        <v>877</v>
      </c>
      <c r="D421" s="205" t="s">
        <v>180</v>
      </c>
      <c r="E421" s="206" t="s">
        <v>878</v>
      </c>
      <c r="F421" s="207" t="s">
        <v>879</v>
      </c>
      <c r="G421" s="208" t="s">
        <v>210</v>
      </c>
      <c r="H421" s="209">
        <v>5.0999999999999996</v>
      </c>
      <c r="I421" s="210"/>
      <c r="J421" s="211">
        <f>ROUND(I421*H421,2)</f>
        <v>0</v>
      </c>
      <c r="K421" s="212"/>
      <c r="L421" s="40"/>
      <c r="M421" s="213" t="s">
        <v>1</v>
      </c>
      <c r="N421" s="214" t="s">
        <v>46</v>
      </c>
      <c r="O421" s="72"/>
      <c r="P421" s="215">
        <f>O421*H421</f>
        <v>0</v>
      </c>
      <c r="Q421" s="215">
        <v>2.9999999999999997E-4</v>
      </c>
      <c r="R421" s="215">
        <f>Q421*H421</f>
        <v>1.5299999999999997E-3</v>
      </c>
      <c r="S421" s="215">
        <v>0</v>
      </c>
      <c r="T421" s="216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7" t="s">
        <v>263</v>
      </c>
      <c r="AT421" s="217" t="s">
        <v>180</v>
      </c>
      <c r="AU421" s="217" t="s">
        <v>185</v>
      </c>
      <c r="AY421" s="18" t="s">
        <v>177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185</v>
      </c>
      <c r="BK421" s="218">
        <f>ROUND(I421*H421,2)</f>
        <v>0</v>
      </c>
      <c r="BL421" s="18" t="s">
        <v>263</v>
      </c>
      <c r="BM421" s="217" t="s">
        <v>880</v>
      </c>
    </row>
    <row r="422" spans="1:65" s="2" customFormat="1" ht="16.5" customHeight="1">
      <c r="A422" s="35"/>
      <c r="B422" s="36"/>
      <c r="C422" s="205" t="s">
        <v>881</v>
      </c>
      <c r="D422" s="205" t="s">
        <v>180</v>
      </c>
      <c r="E422" s="206" t="s">
        <v>882</v>
      </c>
      <c r="F422" s="207" t="s">
        <v>883</v>
      </c>
      <c r="G422" s="208" t="s">
        <v>203</v>
      </c>
      <c r="H422" s="209">
        <v>9</v>
      </c>
      <c r="I422" s="210"/>
      <c r="J422" s="211">
        <f>ROUND(I422*H422,2)</f>
        <v>0</v>
      </c>
      <c r="K422" s="212"/>
      <c r="L422" s="40"/>
      <c r="M422" s="213" t="s">
        <v>1</v>
      </c>
      <c r="N422" s="214" t="s">
        <v>46</v>
      </c>
      <c r="O422" s="72"/>
      <c r="P422" s="215">
        <f>O422*H422</f>
        <v>0</v>
      </c>
      <c r="Q422" s="215">
        <v>3.0000000000000001E-5</v>
      </c>
      <c r="R422" s="215">
        <f>Q422*H422</f>
        <v>2.7E-4</v>
      </c>
      <c r="S422" s="215">
        <v>0</v>
      </c>
      <c r="T422" s="216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7" t="s">
        <v>263</v>
      </c>
      <c r="AT422" s="217" t="s">
        <v>180</v>
      </c>
      <c r="AU422" s="217" t="s">
        <v>185</v>
      </c>
      <c r="AY422" s="18" t="s">
        <v>177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8" t="s">
        <v>185</v>
      </c>
      <c r="BK422" s="218">
        <f>ROUND(I422*H422,2)</f>
        <v>0</v>
      </c>
      <c r="BL422" s="18" t="s">
        <v>263</v>
      </c>
      <c r="BM422" s="217" t="s">
        <v>884</v>
      </c>
    </row>
    <row r="423" spans="1:65" s="2" customFormat="1" ht="21.75" customHeight="1">
      <c r="A423" s="35"/>
      <c r="B423" s="36"/>
      <c r="C423" s="205" t="s">
        <v>885</v>
      </c>
      <c r="D423" s="205" t="s">
        <v>180</v>
      </c>
      <c r="E423" s="206" t="s">
        <v>886</v>
      </c>
      <c r="F423" s="207" t="s">
        <v>887</v>
      </c>
      <c r="G423" s="208" t="s">
        <v>210</v>
      </c>
      <c r="H423" s="209">
        <v>5.0999999999999996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46</v>
      </c>
      <c r="O423" s="72"/>
      <c r="P423" s="215">
        <f>O423*H423</f>
        <v>0</v>
      </c>
      <c r="Q423" s="215">
        <v>7.1500000000000001E-3</v>
      </c>
      <c r="R423" s="215">
        <f>Q423*H423</f>
        <v>3.6464999999999997E-2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263</v>
      </c>
      <c r="AT423" s="217" t="s">
        <v>180</v>
      </c>
      <c r="AU423" s="217" t="s">
        <v>185</v>
      </c>
      <c r="AY423" s="18" t="s">
        <v>177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185</v>
      </c>
      <c r="BK423" s="218">
        <f>ROUND(I423*H423,2)</f>
        <v>0</v>
      </c>
      <c r="BL423" s="18" t="s">
        <v>263</v>
      </c>
      <c r="BM423" s="217" t="s">
        <v>888</v>
      </c>
    </row>
    <row r="424" spans="1:65" s="2" customFormat="1" ht="21.75" customHeight="1">
      <c r="A424" s="35"/>
      <c r="B424" s="36"/>
      <c r="C424" s="205" t="s">
        <v>889</v>
      </c>
      <c r="D424" s="205" t="s">
        <v>180</v>
      </c>
      <c r="E424" s="206" t="s">
        <v>890</v>
      </c>
      <c r="F424" s="207" t="s">
        <v>891</v>
      </c>
      <c r="G424" s="208" t="s">
        <v>426</v>
      </c>
      <c r="H424" s="274"/>
      <c r="I424" s="210"/>
      <c r="J424" s="211">
        <f>ROUND(I424*H424,2)</f>
        <v>0</v>
      </c>
      <c r="K424" s="212"/>
      <c r="L424" s="40"/>
      <c r="M424" s="213" t="s">
        <v>1</v>
      </c>
      <c r="N424" s="214" t="s">
        <v>46</v>
      </c>
      <c r="O424" s="72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7" t="s">
        <v>263</v>
      </c>
      <c r="AT424" s="217" t="s">
        <v>180</v>
      </c>
      <c r="AU424" s="217" t="s">
        <v>185</v>
      </c>
      <c r="AY424" s="18" t="s">
        <v>177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185</v>
      </c>
      <c r="BK424" s="218">
        <f>ROUND(I424*H424,2)</f>
        <v>0</v>
      </c>
      <c r="BL424" s="18" t="s">
        <v>263</v>
      </c>
      <c r="BM424" s="217" t="s">
        <v>892</v>
      </c>
    </row>
    <row r="425" spans="1:65" s="12" customFormat="1" ht="22.8" customHeight="1">
      <c r="B425" s="189"/>
      <c r="C425" s="190"/>
      <c r="D425" s="191" t="s">
        <v>79</v>
      </c>
      <c r="E425" s="203" t="s">
        <v>893</v>
      </c>
      <c r="F425" s="203" t="s">
        <v>894</v>
      </c>
      <c r="G425" s="190"/>
      <c r="H425" s="190"/>
      <c r="I425" s="193"/>
      <c r="J425" s="204">
        <f>BK425</f>
        <v>0</v>
      </c>
      <c r="K425" s="190"/>
      <c r="L425" s="195"/>
      <c r="M425" s="196"/>
      <c r="N425" s="197"/>
      <c r="O425" s="197"/>
      <c r="P425" s="198">
        <f>SUM(P426:P439)</f>
        <v>0</v>
      </c>
      <c r="Q425" s="197"/>
      <c r="R425" s="198">
        <f>SUM(R426:R439)</f>
        <v>0.13406020000000002</v>
      </c>
      <c r="S425" s="197"/>
      <c r="T425" s="199">
        <f>SUM(T426:T439)</f>
        <v>0</v>
      </c>
      <c r="AR425" s="200" t="s">
        <v>185</v>
      </c>
      <c r="AT425" s="201" t="s">
        <v>79</v>
      </c>
      <c r="AU425" s="201" t="s">
        <v>88</v>
      </c>
      <c r="AY425" s="200" t="s">
        <v>177</v>
      </c>
      <c r="BK425" s="202">
        <f>SUM(BK426:BK439)</f>
        <v>0</v>
      </c>
    </row>
    <row r="426" spans="1:65" s="2" customFormat="1" ht="21.75" customHeight="1">
      <c r="A426" s="35"/>
      <c r="B426" s="36"/>
      <c r="C426" s="205" t="s">
        <v>895</v>
      </c>
      <c r="D426" s="205" t="s">
        <v>180</v>
      </c>
      <c r="E426" s="206" t="s">
        <v>896</v>
      </c>
      <c r="F426" s="207" t="s">
        <v>897</v>
      </c>
      <c r="G426" s="208" t="s">
        <v>210</v>
      </c>
      <c r="H426" s="209">
        <v>42.7</v>
      </c>
      <c r="I426" s="210"/>
      <c r="J426" s="211">
        <f>ROUND(I426*H426,2)</f>
        <v>0</v>
      </c>
      <c r="K426" s="212"/>
      <c r="L426" s="40"/>
      <c r="M426" s="213" t="s">
        <v>1</v>
      </c>
      <c r="N426" s="214" t="s">
        <v>46</v>
      </c>
      <c r="O426" s="72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7" t="s">
        <v>263</v>
      </c>
      <c r="AT426" s="217" t="s">
        <v>180</v>
      </c>
      <c r="AU426" s="217" t="s">
        <v>185</v>
      </c>
      <c r="AY426" s="18" t="s">
        <v>177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185</v>
      </c>
      <c r="BK426" s="218">
        <f>ROUND(I426*H426,2)</f>
        <v>0</v>
      </c>
      <c r="BL426" s="18" t="s">
        <v>263</v>
      </c>
      <c r="BM426" s="217" t="s">
        <v>898</v>
      </c>
    </row>
    <row r="427" spans="1:65" s="2" customFormat="1" ht="16.5" customHeight="1">
      <c r="A427" s="35"/>
      <c r="B427" s="36"/>
      <c r="C427" s="205" t="s">
        <v>899</v>
      </c>
      <c r="D427" s="205" t="s">
        <v>180</v>
      </c>
      <c r="E427" s="206" t="s">
        <v>900</v>
      </c>
      <c r="F427" s="207" t="s">
        <v>901</v>
      </c>
      <c r="G427" s="208" t="s">
        <v>210</v>
      </c>
      <c r="H427" s="209">
        <v>42.7</v>
      </c>
      <c r="I427" s="210"/>
      <c r="J427" s="211">
        <f>ROUND(I427*H427,2)</f>
        <v>0</v>
      </c>
      <c r="K427" s="212"/>
      <c r="L427" s="40"/>
      <c r="M427" s="213" t="s">
        <v>1</v>
      </c>
      <c r="N427" s="214" t="s">
        <v>46</v>
      </c>
      <c r="O427" s="72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17" t="s">
        <v>263</v>
      </c>
      <c r="AT427" s="217" t="s">
        <v>180</v>
      </c>
      <c r="AU427" s="217" t="s">
        <v>185</v>
      </c>
      <c r="AY427" s="18" t="s">
        <v>177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185</v>
      </c>
      <c r="BK427" s="218">
        <f>ROUND(I427*H427,2)</f>
        <v>0</v>
      </c>
      <c r="BL427" s="18" t="s">
        <v>263</v>
      </c>
      <c r="BM427" s="217" t="s">
        <v>902</v>
      </c>
    </row>
    <row r="428" spans="1:65" s="2" customFormat="1" ht="21.75" customHeight="1">
      <c r="A428" s="35"/>
      <c r="B428" s="36"/>
      <c r="C428" s="205" t="s">
        <v>903</v>
      </c>
      <c r="D428" s="205" t="s">
        <v>180</v>
      </c>
      <c r="E428" s="206" t="s">
        <v>904</v>
      </c>
      <c r="F428" s="207" t="s">
        <v>905</v>
      </c>
      <c r="G428" s="208" t="s">
        <v>210</v>
      </c>
      <c r="H428" s="209">
        <v>42.7</v>
      </c>
      <c r="I428" s="210"/>
      <c r="J428" s="211">
        <f>ROUND(I428*H428,2)</f>
        <v>0</v>
      </c>
      <c r="K428" s="212"/>
      <c r="L428" s="40"/>
      <c r="M428" s="213" t="s">
        <v>1</v>
      </c>
      <c r="N428" s="214" t="s">
        <v>46</v>
      </c>
      <c r="O428" s="72"/>
      <c r="P428" s="215">
        <f>O428*H428</f>
        <v>0</v>
      </c>
      <c r="Q428" s="215">
        <v>3.0000000000000001E-5</v>
      </c>
      <c r="R428" s="215">
        <f>Q428*H428</f>
        <v>1.281E-3</v>
      </c>
      <c r="S428" s="215">
        <v>0</v>
      </c>
      <c r="T428" s="21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7" t="s">
        <v>263</v>
      </c>
      <c r="AT428" s="217" t="s">
        <v>180</v>
      </c>
      <c r="AU428" s="217" t="s">
        <v>185</v>
      </c>
      <c r="AY428" s="18" t="s">
        <v>177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185</v>
      </c>
      <c r="BK428" s="218">
        <f>ROUND(I428*H428,2)</f>
        <v>0</v>
      </c>
      <c r="BL428" s="18" t="s">
        <v>263</v>
      </c>
      <c r="BM428" s="217" t="s">
        <v>906</v>
      </c>
    </row>
    <row r="429" spans="1:65" s="2" customFormat="1" ht="16.5" customHeight="1">
      <c r="A429" s="35"/>
      <c r="B429" s="36"/>
      <c r="C429" s="205" t="s">
        <v>907</v>
      </c>
      <c r="D429" s="205" t="s">
        <v>180</v>
      </c>
      <c r="E429" s="206" t="s">
        <v>908</v>
      </c>
      <c r="F429" s="207" t="s">
        <v>909</v>
      </c>
      <c r="G429" s="208" t="s">
        <v>210</v>
      </c>
      <c r="H429" s="209">
        <v>35.700000000000003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46</v>
      </c>
      <c r="O429" s="72"/>
      <c r="P429" s="215">
        <f>O429*H429</f>
        <v>0</v>
      </c>
      <c r="Q429" s="215">
        <v>2.9999999999999997E-4</v>
      </c>
      <c r="R429" s="215">
        <f>Q429*H429</f>
        <v>1.0710000000000001E-2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263</v>
      </c>
      <c r="AT429" s="217" t="s">
        <v>180</v>
      </c>
      <c r="AU429" s="217" t="s">
        <v>185</v>
      </c>
      <c r="AY429" s="18" t="s">
        <v>177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185</v>
      </c>
      <c r="BK429" s="218">
        <f>ROUND(I429*H429,2)</f>
        <v>0</v>
      </c>
      <c r="BL429" s="18" t="s">
        <v>263</v>
      </c>
      <c r="BM429" s="217" t="s">
        <v>910</v>
      </c>
    </row>
    <row r="430" spans="1:65" s="14" customFormat="1" ht="10.199999999999999">
      <c r="B430" s="230"/>
      <c r="C430" s="231"/>
      <c r="D430" s="221" t="s">
        <v>187</v>
      </c>
      <c r="E430" s="232" t="s">
        <v>1</v>
      </c>
      <c r="F430" s="233" t="s">
        <v>259</v>
      </c>
      <c r="G430" s="231"/>
      <c r="H430" s="234">
        <v>35.700000000000003</v>
      </c>
      <c r="I430" s="235"/>
      <c r="J430" s="231"/>
      <c r="K430" s="231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187</v>
      </c>
      <c r="AU430" s="240" t="s">
        <v>185</v>
      </c>
      <c r="AV430" s="14" t="s">
        <v>185</v>
      </c>
      <c r="AW430" s="14" t="s">
        <v>36</v>
      </c>
      <c r="AX430" s="14" t="s">
        <v>88</v>
      </c>
      <c r="AY430" s="240" t="s">
        <v>177</v>
      </c>
    </row>
    <row r="431" spans="1:65" s="2" customFormat="1" ht="33" customHeight="1">
      <c r="A431" s="35"/>
      <c r="B431" s="36"/>
      <c r="C431" s="263" t="s">
        <v>911</v>
      </c>
      <c r="D431" s="263" t="s">
        <v>339</v>
      </c>
      <c r="E431" s="264" t="s">
        <v>912</v>
      </c>
      <c r="F431" s="265" t="s">
        <v>913</v>
      </c>
      <c r="G431" s="266" t="s">
        <v>210</v>
      </c>
      <c r="H431" s="267">
        <v>39.270000000000003</v>
      </c>
      <c r="I431" s="268"/>
      <c r="J431" s="269">
        <f>ROUND(I431*H431,2)</f>
        <v>0</v>
      </c>
      <c r="K431" s="270"/>
      <c r="L431" s="271"/>
      <c r="M431" s="272" t="s">
        <v>1</v>
      </c>
      <c r="N431" s="273" t="s">
        <v>46</v>
      </c>
      <c r="O431" s="72"/>
      <c r="P431" s="215">
        <f>O431*H431</f>
        <v>0</v>
      </c>
      <c r="Q431" s="215">
        <v>2.8700000000000002E-3</v>
      </c>
      <c r="R431" s="215">
        <f>Q431*H431</f>
        <v>0.11270490000000001</v>
      </c>
      <c r="S431" s="215">
        <v>0</v>
      </c>
      <c r="T431" s="21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7" t="s">
        <v>360</v>
      </c>
      <c r="AT431" s="217" t="s">
        <v>339</v>
      </c>
      <c r="AU431" s="217" t="s">
        <v>185</v>
      </c>
      <c r="AY431" s="18" t="s">
        <v>177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185</v>
      </c>
      <c r="BK431" s="218">
        <f>ROUND(I431*H431,2)</f>
        <v>0</v>
      </c>
      <c r="BL431" s="18" t="s">
        <v>263</v>
      </c>
      <c r="BM431" s="217" t="s">
        <v>914</v>
      </c>
    </row>
    <row r="432" spans="1:65" s="14" customFormat="1" ht="10.199999999999999">
      <c r="B432" s="230"/>
      <c r="C432" s="231"/>
      <c r="D432" s="221" t="s">
        <v>187</v>
      </c>
      <c r="E432" s="231"/>
      <c r="F432" s="233" t="s">
        <v>915</v>
      </c>
      <c r="G432" s="231"/>
      <c r="H432" s="234">
        <v>39.270000000000003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187</v>
      </c>
      <c r="AU432" s="240" t="s">
        <v>185</v>
      </c>
      <c r="AV432" s="14" t="s">
        <v>185</v>
      </c>
      <c r="AW432" s="14" t="s">
        <v>4</v>
      </c>
      <c r="AX432" s="14" t="s">
        <v>88</v>
      </c>
      <c r="AY432" s="240" t="s">
        <v>177</v>
      </c>
    </row>
    <row r="433" spans="1:65" s="2" customFormat="1" ht="16.5" customHeight="1">
      <c r="A433" s="35"/>
      <c r="B433" s="36"/>
      <c r="C433" s="205" t="s">
        <v>916</v>
      </c>
      <c r="D433" s="205" t="s">
        <v>180</v>
      </c>
      <c r="E433" s="206" t="s">
        <v>917</v>
      </c>
      <c r="F433" s="207" t="s">
        <v>918</v>
      </c>
      <c r="G433" s="208" t="s">
        <v>203</v>
      </c>
      <c r="H433" s="209">
        <v>48.5</v>
      </c>
      <c r="I433" s="210"/>
      <c r="J433" s="211">
        <f>ROUND(I433*H433,2)</f>
        <v>0</v>
      </c>
      <c r="K433" s="212"/>
      <c r="L433" s="40"/>
      <c r="M433" s="213" t="s">
        <v>1</v>
      </c>
      <c r="N433" s="214" t="s">
        <v>46</v>
      </c>
      <c r="O433" s="72"/>
      <c r="P433" s="215">
        <f>O433*H433</f>
        <v>0</v>
      </c>
      <c r="Q433" s="215">
        <v>2.0000000000000002E-5</v>
      </c>
      <c r="R433" s="215">
        <f>Q433*H433</f>
        <v>9.7000000000000005E-4</v>
      </c>
      <c r="S433" s="215">
        <v>0</v>
      </c>
      <c r="T433" s="21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7" t="s">
        <v>263</v>
      </c>
      <c r="AT433" s="217" t="s">
        <v>180</v>
      </c>
      <c r="AU433" s="217" t="s">
        <v>185</v>
      </c>
      <c r="AY433" s="18" t="s">
        <v>177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185</v>
      </c>
      <c r="BK433" s="218">
        <f>ROUND(I433*H433,2)</f>
        <v>0</v>
      </c>
      <c r="BL433" s="18" t="s">
        <v>263</v>
      </c>
      <c r="BM433" s="217" t="s">
        <v>919</v>
      </c>
    </row>
    <row r="434" spans="1:65" s="14" customFormat="1" ht="10.199999999999999">
      <c r="B434" s="230"/>
      <c r="C434" s="231"/>
      <c r="D434" s="221" t="s">
        <v>187</v>
      </c>
      <c r="E434" s="232" t="s">
        <v>1</v>
      </c>
      <c r="F434" s="233" t="s">
        <v>920</v>
      </c>
      <c r="G434" s="231"/>
      <c r="H434" s="234">
        <v>48.5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187</v>
      </c>
      <c r="AU434" s="240" t="s">
        <v>185</v>
      </c>
      <c r="AV434" s="14" t="s">
        <v>185</v>
      </c>
      <c r="AW434" s="14" t="s">
        <v>36</v>
      </c>
      <c r="AX434" s="14" t="s">
        <v>88</v>
      </c>
      <c r="AY434" s="240" t="s">
        <v>177</v>
      </c>
    </row>
    <row r="435" spans="1:65" s="2" customFormat="1" ht="16.5" customHeight="1">
      <c r="A435" s="35"/>
      <c r="B435" s="36"/>
      <c r="C435" s="263" t="s">
        <v>921</v>
      </c>
      <c r="D435" s="263" t="s">
        <v>339</v>
      </c>
      <c r="E435" s="264" t="s">
        <v>922</v>
      </c>
      <c r="F435" s="265" t="s">
        <v>923</v>
      </c>
      <c r="G435" s="266" t="s">
        <v>192</v>
      </c>
      <c r="H435" s="267">
        <v>55.962000000000003</v>
      </c>
      <c r="I435" s="268"/>
      <c r="J435" s="269">
        <f>ROUND(I435*H435,2)</f>
        <v>0</v>
      </c>
      <c r="K435" s="270"/>
      <c r="L435" s="271"/>
      <c r="M435" s="272" t="s">
        <v>1</v>
      </c>
      <c r="N435" s="273" t="s">
        <v>46</v>
      </c>
      <c r="O435" s="72"/>
      <c r="P435" s="215">
        <f>O435*H435</f>
        <v>0</v>
      </c>
      <c r="Q435" s="215">
        <v>1.4999999999999999E-4</v>
      </c>
      <c r="R435" s="215">
        <f>Q435*H435</f>
        <v>8.3943000000000004E-3</v>
      </c>
      <c r="S435" s="215">
        <v>0</v>
      </c>
      <c r="T435" s="21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7" t="s">
        <v>360</v>
      </c>
      <c r="AT435" s="217" t="s">
        <v>339</v>
      </c>
      <c r="AU435" s="217" t="s">
        <v>185</v>
      </c>
      <c r="AY435" s="18" t="s">
        <v>177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185</v>
      </c>
      <c r="BK435" s="218">
        <f>ROUND(I435*H435,2)</f>
        <v>0</v>
      </c>
      <c r="BL435" s="18" t="s">
        <v>263</v>
      </c>
      <c r="BM435" s="217" t="s">
        <v>924</v>
      </c>
    </row>
    <row r="436" spans="1:65" s="14" customFormat="1" ht="20.399999999999999">
      <c r="B436" s="230"/>
      <c r="C436" s="231"/>
      <c r="D436" s="221" t="s">
        <v>187</v>
      </c>
      <c r="E436" s="231"/>
      <c r="F436" s="233" t="s">
        <v>925</v>
      </c>
      <c r="G436" s="231"/>
      <c r="H436" s="234">
        <v>55.962000000000003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187</v>
      </c>
      <c r="AU436" s="240" t="s">
        <v>185</v>
      </c>
      <c r="AV436" s="14" t="s">
        <v>185</v>
      </c>
      <c r="AW436" s="14" t="s">
        <v>4</v>
      </c>
      <c r="AX436" s="14" t="s">
        <v>88</v>
      </c>
      <c r="AY436" s="240" t="s">
        <v>177</v>
      </c>
    </row>
    <row r="437" spans="1:65" s="2" customFormat="1" ht="16.5" customHeight="1">
      <c r="A437" s="35"/>
      <c r="B437" s="36"/>
      <c r="C437" s="205" t="s">
        <v>926</v>
      </c>
      <c r="D437" s="205" t="s">
        <v>180</v>
      </c>
      <c r="E437" s="206" t="s">
        <v>927</v>
      </c>
      <c r="F437" s="207" t="s">
        <v>928</v>
      </c>
      <c r="G437" s="208" t="s">
        <v>203</v>
      </c>
      <c r="H437" s="209">
        <v>4</v>
      </c>
      <c r="I437" s="210"/>
      <c r="J437" s="211">
        <f>ROUND(I437*H437,2)</f>
        <v>0</v>
      </c>
      <c r="K437" s="212"/>
      <c r="L437" s="40"/>
      <c r="M437" s="213" t="s">
        <v>1</v>
      </c>
      <c r="N437" s="214" t="s">
        <v>46</v>
      </c>
      <c r="O437" s="72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17" t="s">
        <v>263</v>
      </c>
      <c r="AT437" s="217" t="s">
        <v>180</v>
      </c>
      <c r="AU437" s="217" t="s">
        <v>185</v>
      </c>
      <c r="AY437" s="18" t="s">
        <v>177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185</v>
      </c>
      <c r="BK437" s="218">
        <f>ROUND(I437*H437,2)</f>
        <v>0</v>
      </c>
      <c r="BL437" s="18" t="s">
        <v>263</v>
      </c>
      <c r="BM437" s="217" t="s">
        <v>929</v>
      </c>
    </row>
    <row r="438" spans="1:65" s="2" customFormat="1" ht="16.5" customHeight="1">
      <c r="A438" s="35"/>
      <c r="B438" s="36"/>
      <c r="C438" s="263" t="s">
        <v>930</v>
      </c>
      <c r="D438" s="263" t="s">
        <v>339</v>
      </c>
      <c r="E438" s="264" t="s">
        <v>931</v>
      </c>
      <c r="F438" s="265" t="s">
        <v>932</v>
      </c>
      <c r="G438" s="266" t="s">
        <v>203</v>
      </c>
      <c r="H438" s="267">
        <v>4</v>
      </c>
      <c r="I438" s="268"/>
      <c r="J438" s="269">
        <f>ROUND(I438*H438,2)</f>
        <v>0</v>
      </c>
      <c r="K438" s="270"/>
      <c r="L438" s="271"/>
      <c r="M438" s="272" t="s">
        <v>1</v>
      </c>
      <c r="N438" s="273" t="s">
        <v>46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360</v>
      </c>
      <c r="AT438" s="217" t="s">
        <v>339</v>
      </c>
      <c r="AU438" s="217" t="s">
        <v>185</v>
      </c>
      <c r="AY438" s="18" t="s">
        <v>177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185</v>
      </c>
      <c r="BK438" s="218">
        <f>ROUND(I438*H438,2)</f>
        <v>0</v>
      </c>
      <c r="BL438" s="18" t="s">
        <v>263</v>
      </c>
      <c r="BM438" s="217" t="s">
        <v>933</v>
      </c>
    </row>
    <row r="439" spans="1:65" s="2" customFormat="1" ht="21.75" customHeight="1">
      <c r="A439" s="35"/>
      <c r="B439" s="36"/>
      <c r="C439" s="205" t="s">
        <v>934</v>
      </c>
      <c r="D439" s="205" t="s">
        <v>180</v>
      </c>
      <c r="E439" s="206" t="s">
        <v>935</v>
      </c>
      <c r="F439" s="207" t="s">
        <v>936</v>
      </c>
      <c r="G439" s="208" t="s">
        <v>426</v>
      </c>
      <c r="H439" s="274"/>
      <c r="I439" s="210"/>
      <c r="J439" s="211">
        <f>ROUND(I439*H439,2)</f>
        <v>0</v>
      </c>
      <c r="K439" s="212"/>
      <c r="L439" s="40"/>
      <c r="M439" s="213" t="s">
        <v>1</v>
      </c>
      <c r="N439" s="214" t="s">
        <v>46</v>
      </c>
      <c r="O439" s="72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17" t="s">
        <v>263</v>
      </c>
      <c r="AT439" s="217" t="s">
        <v>180</v>
      </c>
      <c r="AU439" s="217" t="s">
        <v>185</v>
      </c>
      <c r="AY439" s="18" t="s">
        <v>177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8" t="s">
        <v>185</v>
      </c>
      <c r="BK439" s="218">
        <f>ROUND(I439*H439,2)</f>
        <v>0</v>
      </c>
      <c r="BL439" s="18" t="s">
        <v>263</v>
      </c>
      <c r="BM439" s="217" t="s">
        <v>937</v>
      </c>
    </row>
    <row r="440" spans="1:65" s="12" customFormat="1" ht="22.8" customHeight="1">
      <c r="B440" s="189"/>
      <c r="C440" s="190"/>
      <c r="D440" s="191" t="s">
        <v>79</v>
      </c>
      <c r="E440" s="203" t="s">
        <v>938</v>
      </c>
      <c r="F440" s="203" t="s">
        <v>939</v>
      </c>
      <c r="G440" s="190"/>
      <c r="H440" s="190"/>
      <c r="I440" s="193"/>
      <c r="J440" s="204">
        <f>BK440</f>
        <v>0</v>
      </c>
      <c r="K440" s="190"/>
      <c r="L440" s="195"/>
      <c r="M440" s="196"/>
      <c r="N440" s="197"/>
      <c r="O440" s="197"/>
      <c r="P440" s="198">
        <f>SUM(P441:P450)</f>
        <v>0</v>
      </c>
      <c r="Q440" s="197"/>
      <c r="R440" s="198">
        <f>SUM(R441:R450)</f>
        <v>0.29879499999999992</v>
      </c>
      <c r="S440" s="197"/>
      <c r="T440" s="199">
        <f>SUM(T441:T450)</f>
        <v>0</v>
      </c>
      <c r="AR440" s="200" t="s">
        <v>185</v>
      </c>
      <c r="AT440" s="201" t="s">
        <v>79</v>
      </c>
      <c r="AU440" s="201" t="s">
        <v>88</v>
      </c>
      <c r="AY440" s="200" t="s">
        <v>177</v>
      </c>
      <c r="BK440" s="202">
        <f>SUM(BK441:BK450)</f>
        <v>0</v>
      </c>
    </row>
    <row r="441" spans="1:65" s="2" customFormat="1" ht="21.75" customHeight="1">
      <c r="A441" s="35"/>
      <c r="B441" s="36"/>
      <c r="C441" s="205" t="s">
        <v>940</v>
      </c>
      <c r="D441" s="205" t="s">
        <v>180</v>
      </c>
      <c r="E441" s="206" t="s">
        <v>941</v>
      </c>
      <c r="F441" s="207" t="s">
        <v>942</v>
      </c>
      <c r="G441" s="208" t="s">
        <v>210</v>
      </c>
      <c r="H441" s="209">
        <v>18.149999999999999</v>
      </c>
      <c r="I441" s="210"/>
      <c r="J441" s="211">
        <f>ROUND(I441*H441,2)</f>
        <v>0</v>
      </c>
      <c r="K441" s="212"/>
      <c r="L441" s="40"/>
      <c r="M441" s="213" t="s">
        <v>1</v>
      </c>
      <c r="N441" s="214" t="s">
        <v>46</v>
      </c>
      <c r="O441" s="72"/>
      <c r="P441" s="215">
        <f>O441*H441</f>
        <v>0</v>
      </c>
      <c r="Q441" s="215">
        <v>3.0000000000000001E-3</v>
      </c>
      <c r="R441" s="215">
        <f>Q441*H441</f>
        <v>5.4449999999999998E-2</v>
      </c>
      <c r="S441" s="215">
        <v>0</v>
      </c>
      <c r="T441" s="216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17" t="s">
        <v>263</v>
      </c>
      <c r="AT441" s="217" t="s">
        <v>180</v>
      </c>
      <c r="AU441" s="217" t="s">
        <v>185</v>
      </c>
      <c r="AY441" s="18" t="s">
        <v>177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185</v>
      </c>
      <c r="BK441" s="218">
        <f>ROUND(I441*H441,2)</f>
        <v>0</v>
      </c>
      <c r="BL441" s="18" t="s">
        <v>263</v>
      </c>
      <c r="BM441" s="217" t="s">
        <v>943</v>
      </c>
    </row>
    <row r="442" spans="1:65" s="14" customFormat="1" ht="10.199999999999999">
      <c r="B442" s="230"/>
      <c r="C442" s="231"/>
      <c r="D442" s="221" t="s">
        <v>187</v>
      </c>
      <c r="E442" s="232" t="s">
        <v>1</v>
      </c>
      <c r="F442" s="233" t="s">
        <v>944</v>
      </c>
      <c r="G442" s="231"/>
      <c r="H442" s="234">
        <v>20.2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187</v>
      </c>
      <c r="AU442" s="240" t="s">
        <v>185</v>
      </c>
      <c r="AV442" s="14" t="s">
        <v>185</v>
      </c>
      <c r="AW442" s="14" t="s">
        <v>36</v>
      </c>
      <c r="AX442" s="14" t="s">
        <v>80</v>
      </c>
      <c r="AY442" s="240" t="s">
        <v>177</v>
      </c>
    </row>
    <row r="443" spans="1:65" s="14" customFormat="1" ht="10.199999999999999">
      <c r="B443" s="230"/>
      <c r="C443" s="231"/>
      <c r="D443" s="221" t="s">
        <v>187</v>
      </c>
      <c r="E443" s="232" t="s">
        <v>1</v>
      </c>
      <c r="F443" s="233" t="s">
        <v>945</v>
      </c>
      <c r="G443" s="231"/>
      <c r="H443" s="234">
        <v>-2.0499999999999998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187</v>
      </c>
      <c r="AU443" s="240" t="s">
        <v>185</v>
      </c>
      <c r="AV443" s="14" t="s">
        <v>185</v>
      </c>
      <c r="AW443" s="14" t="s">
        <v>36</v>
      </c>
      <c r="AX443" s="14" t="s">
        <v>80</v>
      </c>
      <c r="AY443" s="240" t="s">
        <v>177</v>
      </c>
    </row>
    <row r="444" spans="1:65" s="15" customFormat="1" ht="10.199999999999999">
      <c r="B444" s="241"/>
      <c r="C444" s="242"/>
      <c r="D444" s="221" t="s">
        <v>187</v>
      </c>
      <c r="E444" s="243" t="s">
        <v>1</v>
      </c>
      <c r="F444" s="244" t="s">
        <v>217</v>
      </c>
      <c r="G444" s="242"/>
      <c r="H444" s="245">
        <v>18.149999999999999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AT444" s="251" t="s">
        <v>187</v>
      </c>
      <c r="AU444" s="251" t="s">
        <v>185</v>
      </c>
      <c r="AV444" s="15" t="s">
        <v>184</v>
      </c>
      <c r="AW444" s="15" t="s">
        <v>36</v>
      </c>
      <c r="AX444" s="15" t="s">
        <v>88</v>
      </c>
      <c r="AY444" s="251" t="s">
        <v>177</v>
      </c>
    </row>
    <row r="445" spans="1:65" s="2" customFormat="1" ht="33" customHeight="1">
      <c r="A445" s="35"/>
      <c r="B445" s="36"/>
      <c r="C445" s="263" t="s">
        <v>946</v>
      </c>
      <c r="D445" s="263" t="s">
        <v>339</v>
      </c>
      <c r="E445" s="264" t="s">
        <v>947</v>
      </c>
      <c r="F445" s="265" t="s">
        <v>1074</v>
      </c>
      <c r="G445" s="266" t="s">
        <v>210</v>
      </c>
      <c r="H445" s="267">
        <v>20</v>
      </c>
      <c r="I445" s="268"/>
      <c r="J445" s="269">
        <f>ROUND(I445*H445,2)</f>
        <v>0</v>
      </c>
      <c r="K445" s="270"/>
      <c r="L445" s="271"/>
      <c r="M445" s="272" t="s">
        <v>1</v>
      </c>
      <c r="N445" s="273" t="s">
        <v>46</v>
      </c>
      <c r="O445" s="72"/>
      <c r="P445" s="215">
        <f>O445*H445</f>
        <v>0</v>
      </c>
      <c r="Q445" s="215">
        <v>1.18E-2</v>
      </c>
      <c r="R445" s="215">
        <f>Q445*H445</f>
        <v>0.23599999999999999</v>
      </c>
      <c r="S445" s="215">
        <v>0</v>
      </c>
      <c r="T445" s="216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17" t="s">
        <v>360</v>
      </c>
      <c r="AT445" s="217" t="s">
        <v>339</v>
      </c>
      <c r="AU445" s="217" t="s">
        <v>185</v>
      </c>
      <c r="AY445" s="18" t="s">
        <v>177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8" t="s">
        <v>185</v>
      </c>
      <c r="BK445" s="218">
        <f>ROUND(I445*H445,2)</f>
        <v>0</v>
      </c>
      <c r="BL445" s="18" t="s">
        <v>263</v>
      </c>
      <c r="BM445" s="217" t="s">
        <v>949</v>
      </c>
    </row>
    <row r="446" spans="1:65" s="14" customFormat="1" ht="10.199999999999999">
      <c r="B446" s="230"/>
      <c r="C446" s="231"/>
      <c r="D446" s="221" t="s">
        <v>187</v>
      </c>
      <c r="E446" s="231"/>
      <c r="F446" s="233" t="s">
        <v>1075</v>
      </c>
      <c r="G446" s="231"/>
      <c r="H446" s="234">
        <v>20</v>
      </c>
      <c r="I446" s="235"/>
      <c r="J446" s="231"/>
      <c r="K446" s="231"/>
      <c r="L446" s="236"/>
      <c r="M446" s="237"/>
      <c r="N446" s="238"/>
      <c r="O446" s="238"/>
      <c r="P446" s="238"/>
      <c r="Q446" s="238"/>
      <c r="R446" s="238"/>
      <c r="S446" s="238"/>
      <c r="T446" s="239"/>
      <c r="AT446" s="240" t="s">
        <v>187</v>
      </c>
      <c r="AU446" s="240" t="s">
        <v>185</v>
      </c>
      <c r="AV446" s="14" t="s">
        <v>185</v>
      </c>
      <c r="AW446" s="14" t="s">
        <v>4</v>
      </c>
      <c r="AX446" s="14" t="s">
        <v>88</v>
      </c>
      <c r="AY446" s="240" t="s">
        <v>177</v>
      </c>
    </row>
    <row r="447" spans="1:65" s="2" customFormat="1" ht="16.5" customHeight="1">
      <c r="A447" s="35"/>
      <c r="B447" s="36"/>
      <c r="C447" s="205" t="s">
        <v>951</v>
      </c>
      <c r="D447" s="205" t="s">
        <v>180</v>
      </c>
      <c r="E447" s="206" t="s">
        <v>952</v>
      </c>
      <c r="F447" s="207" t="s">
        <v>953</v>
      </c>
      <c r="G447" s="208" t="s">
        <v>203</v>
      </c>
      <c r="H447" s="209">
        <v>8</v>
      </c>
      <c r="I447" s="210"/>
      <c r="J447" s="211">
        <f>ROUND(I447*H447,2)</f>
        <v>0</v>
      </c>
      <c r="K447" s="212"/>
      <c r="L447" s="40"/>
      <c r="M447" s="213" t="s">
        <v>1</v>
      </c>
      <c r="N447" s="214" t="s">
        <v>46</v>
      </c>
      <c r="O447" s="72"/>
      <c r="P447" s="215">
        <f>O447*H447</f>
        <v>0</v>
      </c>
      <c r="Q447" s="215">
        <v>3.1E-4</v>
      </c>
      <c r="R447" s="215">
        <f>Q447*H447</f>
        <v>2.48E-3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263</v>
      </c>
      <c r="AT447" s="217" t="s">
        <v>180</v>
      </c>
      <c r="AU447" s="217" t="s">
        <v>185</v>
      </c>
      <c r="AY447" s="18" t="s">
        <v>177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185</v>
      </c>
      <c r="BK447" s="218">
        <f>ROUND(I447*H447,2)</f>
        <v>0</v>
      </c>
      <c r="BL447" s="18" t="s">
        <v>263</v>
      </c>
      <c r="BM447" s="217" t="s">
        <v>954</v>
      </c>
    </row>
    <row r="448" spans="1:65" s="2" customFormat="1" ht="16.5" customHeight="1">
      <c r="A448" s="35"/>
      <c r="B448" s="36"/>
      <c r="C448" s="205" t="s">
        <v>955</v>
      </c>
      <c r="D448" s="205" t="s">
        <v>180</v>
      </c>
      <c r="E448" s="206" t="s">
        <v>956</v>
      </c>
      <c r="F448" s="207" t="s">
        <v>957</v>
      </c>
      <c r="G448" s="208" t="s">
        <v>210</v>
      </c>
      <c r="H448" s="209">
        <v>18.149999999999999</v>
      </c>
      <c r="I448" s="210"/>
      <c r="J448" s="211">
        <f>ROUND(I448*H448,2)</f>
        <v>0</v>
      </c>
      <c r="K448" s="212"/>
      <c r="L448" s="40"/>
      <c r="M448" s="213" t="s">
        <v>1</v>
      </c>
      <c r="N448" s="214" t="s">
        <v>46</v>
      </c>
      <c r="O448" s="72"/>
      <c r="P448" s="215">
        <f>O448*H448</f>
        <v>0</v>
      </c>
      <c r="Q448" s="215">
        <v>2.9999999999999997E-4</v>
      </c>
      <c r="R448" s="215">
        <f>Q448*H448</f>
        <v>5.4449999999999993E-3</v>
      </c>
      <c r="S448" s="215">
        <v>0</v>
      </c>
      <c r="T448" s="216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17" t="s">
        <v>263</v>
      </c>
      <c r="AT448" s="217" t="s">
        <v>180</v>
      </c>
      <c r="AU448" s="217" t="s">
        <v>185</v>
      </c>
      <c r="AY448" s="18" t="s">
        <v>177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8" t="s">
        <v>185</v>
      </c>
      <c r="BK448" s="218">
        <f>ROUND(I448*H448,2)</f>
        <v>0</v>
      </c>
      <c r="BL448" s="18" t="s">
        <v>263</v>
      </c>
      <c r="BM448" s="217" t="s">
        <v>958</v>
      </c>
    </row>
    <row r="449" spans="1:65" s="2" customFormat="1" ht="16.5" customHeight="1">
      <c r="A449" s="35"/>
      <c r="B449" s="36"/>
      <c r="C449" s="205" t="s">
        <v>959</v>
      </c>
      <c r="D449" s="205" t="s">
        <v>180</v>
      </c>
      <c r="E449" s="206" t="s">
        <v>960</v>
      </c>
      <c r="F449" s="207" t="s">
        <v>961</v>
      </c>
      <c r="G449" s="208" t="s">
        <v>203</v>
      </c>
      <c r="H449" s="209">
        <v>14</v>
      </c>
      <c r="I449" s="210"/>
      <c r="J449" s="211">
        <f>ROUND(I449*H449,2)</f>
        <v>0</v>
      </c>
      <c r="K449" s="212"/>
      <c r="L449" s="40"/>
      <c r="M449" s="213" t="s">
        <v>1</v>
      </c>
      <c r="N449" s="214" t="s">
        <v>46</v>
      </c>
      <c r="O449" s="72"/>
      <c r="P449" s="215">
        <f>O449*H449</f>
        <v>0</v>
      </c>
      <c r="Q449" s="215">
        <v>3.0000000000000001E-5</v>
      </c>
      <c r="R449" s="215">
        <f>Q449*H449</f>
        <v>4.2000000000000002E-4</v>
      </c>
      <c r="S449" s="215">
        <v>0</v>
      </c>
      <c r="T449" s="21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7" t="s">
        <v>263</v>
      </c>
      <c r="AT449" s="217" t="s">
        <v>180</v>
      </c>
      <c r="AU449" s="217" t="s">
        <v>185</v>
      </c>
      <c r="AY449" s="18" t="s">
        <v>177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185</v>
      </c>
      <c r="BK449" s="218">
        <f>ROUND(I449*H449,2)</f>
        <v>0</v>
      </c>
      <c r="BL449" s="18" t="s">
        <v>263</v>
      </c>
      <c r="BM449" s="217" t="s">
        <v>962</v>
      </c>
    </row>
    <row r="450" spans="1:65" s="2" customFormat="1" ht="21.75" customHeight="1">
      <c r="A450" s="35"/>
      <c r="B450" s="36"/>
      <c r="C450" s="205" t="s">
        <v>963</v>
      </c>
      <c r="D450" s="205" t="s">
        <v>180</v>
      </c>
      <c r="E450" s="206" t="s">
        <v>964</v>
      </c>
      <c r="F450" s="207" t="s">
        <v>965</v>
      </c>
      <c r="G450" s="208" t="s">
        <v>426</v>
      </c>
      <c r="H450" s="274"/>
      <c r="I450" s="210"/>
      <c r="J450" s="211">
        <f>ROUND(I450*H450,2)</f>
        <v>0</v>
      </c>
      <c r="K450" s="212"/>
      <c r="L450" s="40"/>
      <c r="M450" s="213" t="s">
        <v>1</v>
      </c>
      <c r="N450" s="214" t="s">
        <v>46</v>
      </c>
      <c r="O450" s="72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263</v>
      </c>
      <c r="AT450" s="217" t="s">
        <v>180</v>
      </c>
      <c r="AU450" s="217" t="s">
        <v>185</v>
      </c>
      <c r="AY450" s="18" t="s">
        <v>177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185</v>
      </c>
      <c r="BK450" s="218">
        <f>ROUND(I450*H450,2)</f>
        <v>0</v>
      </c>
      <c r="BL450" s="18" t="s">
        <v>263</v>
      </c>
      <c r="BM450" s="217" t="s">
        <v>966</v>
      </c>
    </row>
    <row r="451" spans="1:65" s="12" customFormat="1" ht="22.8" customHeight="1">
      <c r="B451" s="189"/>
      <c r="C451" s="190"/>
      <c r="D451" s="191" t="s">
        <v>79</v>
      </c>
      <c r="E451" s="203" t="s">
        <v>967</v>
      </c>
      <c r="F451" s="203" t="s">
        <v>968</v>
      </c>
      <c r="G451" s="190"/>
      <c r="H451" s="190"/>
      <c r="I451" s="193"/>
      <c r="J451" s="204">
        <f>BK451</f>
        <v>0</v>
      </c>
      <c r="K451" s="190"/>
      <c r="L451" s="195"/>
      <c r="M451" s="196"/>
      <c r="N451" s="197"/>
      <c r="O451" s="197"/>
      <c r="P451" s="198">
        <f>SUM(P452:P453)</f>
        <v>0</v>
      </c>
      <c r="Q451" s="197"/>
      <c r="R451" s="198">
        <f>SUM(R452:R453)</f>
        <v>2.8999999999999998E-3</v>
      </c>
      <c r="S451" s="197"/>
      <c r="T451" s="199">
        <f>SUM(T452:T453)</f>
        <v>0</v>
      </c>
      <c r="AR451" s="200" t="s">
        <v>185</v>
      </c>
      <c r="AT451" s="201" t="s">
        <v>79</v>
      </c>
      <c r="AU451" s="201" t="s">
        <v>88</v>
      </c>
      <c r="AY451" s="200" t="s">
        <v>177</v>
      </c>
      <c r="BK451" s="202">
        <f>SUM(BK452:BK453)</f>
        <v>0</v>
      </c>
    </row>
    <row r="452" spans="1:65" s="2" customFormat="1" ht="21.75" customHeight="1">
      <c r="A452" s="35"/>
      <c r="B452" s="36"/>
      <c r="C452" s="205" t="s">
        <v>969</v>
      </c>
      <c r="D452" s="205" t="s">
        <v>180</v>
      </c>
      <c r="E452" s="206" t="s">
        <v>970</v>
      </c>
      <c r="F452" s="207" t="s">
        <v>971</v>
      </c>
      <c r="G452" s="208" t="s">
        <v>210</v>
      </c>
      <c r="H452" s="209">
        <v>5.4</v>
      </c>
      <c r="I452" s="210"/>
      <c r="J452" s="211">
        <f>ROUND(I452*H452,2)</f>
        <v>0</v>
      </c>
      <c r="K452" s="212"/>
      <c r="L452" s="40"/>
      <c r="M452" s="213" t="s">
        <v>1</v>
      </c>
      <c r="N452" s="214" t="s">
        <v>46</v>
      </c>
      <c r="O452" s="72"/>
      <c r="P452" s="215">
        <f>O452*H452</f>
        <v>0</v>
      </c>
      <c r="Q452" s="215">
        <v>2.0000000000000001E-4</v>
      </c>
      <c r="R452" s="215">
        <f>Q452*H452</f>
        <v>1.0800000000000002E-3</v>
      </c>
      <c r="S452" s="215">
        <v>0</v>
      </c>
      <c r="T452" s="21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7" t="s">
        <v>263</v>
      </c>
      <c r="AT452" s="217" t="s">
        <v>180</v>
      </c>
      <c r="AU452" s="217" t="s">
        <v>185</v>
      </c>
      <c r="AY452" s="18" t="s">
        <v>177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185</v>
      </c>
      <c r="BK452" s="218">
        <f>ROUND(I452*H452,2)</f>
        <v>0</v>
      </c>
      <c r="BL452" s="18" t="s">
        <v>263</v>
      </c>
      <c r="BM452" s="217" t="s">
        <v>972</v>
      </c>
    </row>
    <row r="453" spans="1:65" s="2" customFormat="1" ht="21.75" customHeight="1">
      <c r="A453" s="35"/>
      <c r="B453" s="36"/>
      <c r="C453" s="205" t="s">
        <v>973</v>
      </c>
      <c r="D453" s="205" t="s">
        <v>180</v>
      </c>
      <c r="E453" s="206" t="s">
        <v>974</v>
      </c>
      <c r="F453" s="207" t="s">
        <v>975</v>
      </c>
      <c r="G453" s="208" t="s">
        <v>976</v>
      </c>
      <c r="H453" s="209">
        <v>14</v>
      </c>
      <c r="I453" s="210"/>
      <c r="J453" s="211">
        <f>ROUND(I453*H453,2)</f>
        <v>0</v>
      </c>
      <c r="K453" s="212"/>
      <c r="L453" s="40"/>
      <c r="M453" s="213" t="s">
        <v>1</v>
      </c>
      <c r="N453" s="214" t="s">
        <v>46</v>
      </c>
      <c r="O453" s="72"/>
      <c r="P453" s="215">
        <f>O453*H453</f>
        <v>0</v>
      </c>
      <c r="Q453" s="215">
        <v>1.2999999999999999E-4</v>
      </c>
      <c r="R453" s="215">
        <f>Q453*H453</f>
        <v>1.8199999999999998E-3</v>
      </c>
      <c r="S453" s="215">
        <v>0</v>
      </c>
      <c r="T453" s="216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17" t="s">
        <v>263</v>
      </c>
      <c r="AT453" s="217" t="s">
        <v>180</v>
      </c>
      <c r="AU453" s="217" t="s">
        <v>185</v>
      </c>
      <c r="AY453" s="18" t="s">
        <v>177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185</v>
      </c>
      <c r="BK453" s="218">
        <f>ROUND(I453*H453,2)</f>
        <v>0</v>
      </c>
      <c r="BL453" s="18" t="s">
        <v>263</v>
      </c>
      <c r="BM453" s="217" t="s">
        <v>977</v>
      </c>
    </row>
    <row r="454" spans="1:65" s="12" customFormat="1" ht="22.8" customHeight="1">
      <c r="B454" s="189"/>
      <c r="C454" s="190"/>
      <c r="D454" s="191" t="s">
        <v>79</v>
      </c>
      <c r="E454" s="203" t="s">
        <v>978</v>
      </c>
      <c r="F454" s="203" t="s">
        <v>979</v>
      </c>
      <c r="G454" s="190"/>
      <c r="H454" s="190"/>
      <c r="I454" s="193"/>
      <c r="J454" s="204">
        <f>BK454</f>
        <v>0</v>
      </c>
      <c r="K454" s="190"/>
      <c r="L454" s="195"/>
      <c r="M454" s="196"/>
      <c r="N454" s="197"/>
      <c r="O454" s="197"/>
      <c r="P454" s="198">
        <f>SUM(P455:P467)</f>
        <v>0</v>
      </c>
      <c r="Q454" s="197"/>
      <c r="R454" s="198">
        <f>SUM(R455:R467)</f>
        <v>0.19455871999999999</v>
      </c>
      <c r="S454" s="197"/>
      <c r="T454" s="199">
        <f>SUM(T455:T467)</f>
        <v>4.1491639999999996E-2</v>
      </c>
      <c r="AR454" s="200" t="s">
        <v>185</v>
      </c>
      <c r="AT454" s="201" t="s">
        <v>79</v>
      </c>
      <c r="AU454" s="201" t="s">
        <v>88</v>
      </c>
      <c r="AY454" s="200" t="s">
        <v>177</v>
      </c>
      <c r="BK454" s="202">
        <f>SUM(BK455:BK467)</f>
        <v>0</v>
      </c>
    </row>
    <row r="455" spans="1:65" s="2" customFormat="1" ht="16.5" customHeight="1">
      <c r="A455" s="35"/>
      <c r="B455" s="36"/>
      <c r="C455" s="205" t="s">
        <v>980</v>
      </c>
      <c r="D455" s="205" t="s">
        <v>180</v>
      </c>
      <c r="E455" s="206" t="s">
        <v>981</v>
      </c>
      <c r="F455" s="207" t="s">
        <v>982</v>
      </c>
      <c r="G455" s="208" t="s">
        <v>210</v>
      </c>
      <c r="H455" s="209">
        <v>133.84399999999999</v>
      </c>
      <c r="I455" s="210"/>
      <c r="J455" s="211">
        <f>ROUND(I455*H455,2)</f>
        <v>0</v>
      </c>
      <c r="K455" s="212"/>
      <c r="L455" s="40"/>
      <c r="M455" s="213" t="s">
        <v>1</v>
      </c>
      <c r="N455" s="214" t="s">
        <v>46</v>
      </c>
      <c r="O455" s="72"/>
      <c r="P455" s="215">
        <f>O455*H455</f>
        <v>0</v>
      </c>
      <c r="Q455" s="215">
        <v>1E-3</v>
      </c>
      <c r="R455" s="215">
        <f>Q455*H455</f>
        <v>0.13384399999999999</v>
      </c>
      <c r="S455" s="215">
        <v>3.1E-4</v>
      </c>
      <c r="T455" s="216">
        <f>S455*H455</f>
        <v>4.1491639999999996E-2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17" t="s">
        <v>263</v>
      </c>
      <c r="AT455" s="217" t="s">
        <v>180</v>
      </c>
      <c r="AU455" s="217" t="s">
        <v>185</v>
      </c>
      <c r="AY455" s="18" t="s">
        <v>177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8" t="s">
        <v>185</v>
      </c>
      <c r="BK455" s="218">
        <f>ROUND(I455*H455,2)</f>
        <v>0</v>
      </c>
      <c r="BL455" s="18" t="s">
        <v>263</v>
      </c>
      <c r="BM455" s="217" t="s">
        <v>983</v>
      </c>
    </row>
    <row r="456" spans="1:65" s="14" customFormat="1" ht="10.199999999999999">
      <c r="B456" s="230"/>
      <c r="C456" s="231"/>
      <c r="D456" s="221" t="s">
        <v>187</v>
      </c>
      <c r="E456" s="232" t="s">
        <v>1</v>
      </c>
      <c r="F456" s="233" t="s">
        <v>984</v>
      </c>
      <c r="G456" s="231"/>
      <c r="H456" s="234">
        <v>133.84399999999999</v>
      </c>
      <c r="I456" s="235"/>
      <c r="J456" s="231"/>
      <c r="K456" s="231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187</v>
      </c>
      <c r="AU456" s="240" t="s">
        <v>185</v>
      </c>
      <c r="AV456" s="14" t="s">
        <v>185</v>
      </c>
      <c r="AW456" s="14" t="s">
        <v>36</v>
      </c>
      <c r="AX456" s="14" t="s">
        <v>88</v>
      </c>
      <c r="AY456" s="240" t="s">
        <v>177</v>
      </c>
    </row>
    <row r="457" spans="1:65" s="2" customFormat="1" ht="21.75" customHeight="1">
      <c r="A457" s="35"/>
      <c r="B457" s="36"/>
      <c r="C457" s="205" t="s">
        <v>985</v>
      </c>
      <c r="D457" s="205" t="s">
        <v>180</v>
      </c>
      <c r="E457" s="206" t="s">
        <v>986</v>
      </c>
      <c r="F457" s="207" t="s">
        <v>987</v>
      </c>
      <c r="G457" s="208" t="s">
        <v>210</v>
      </c>
      <c r="H457" s="209">
        <v>133.84399999999999</v>
      </c>
      <c r="I457" s="210"/>
      <c r="J457" s="211">
        <f>ROUND(I457*H457,2)</f>
        <v>0</v>
      </c>
      <c r="K457" s="212"/>
      <c r="L457" s="40"/>
      <c r="M457" s="213" t="s">
        <v>1</v>
      </c>
      <c r="N457" s="214" t="s">
        <v>46</v>
      </c>
      <c r="O457" s="72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7" t="s">
        <v>263</v>
      </c>
      <c r="AT457" s="217" t="s">
        <v>180</v>
      </c>
      <c r="AU457" s="217" t="s">
        <v>185</v>
      </c>
      <c r="AY457" s="18" t="s">
        <v>177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185</v>
      </c>
      <c r="BK457" s="218">
        <f>ROUND(I457*H457,2)</f>
        <v>0</v>
      </c>
      <c r="BL457" s="18" t="s">
        <v>263</v>
      </c>
      <c r="BM457" s="217" t="s">
        <v>988</v>
      </c>
    </row>
    <row r="458" spans="1:65" s="2" customFormat="1" ht="21.75" customHeight="1">
      <c r="A458" s="35"/>
      <c r="B458" s="36"/>
      <c r="C458" s="205" t="s">
        <v>989</v>
      </c>
      <c r="D458" s="205" t="s">
        <v>180</v>
      </c>
      <c r="E458" s="206" t="s">
        <v>990</v>
      </c>
      <c r="F458" s="207" t="s">
        <v>991</v>
      </c>
      <c r="G458" s="208" t="s">
        <v>210</v>
      </c>
      <c r="H458" s="209">
        <v>48.143999999999998</v>
      </c>
      <c r="I458" s="210"/>
      <c r="J458" s="211">
        <f>ROUND(I458*H458,2)</f>
        <v>0</v>
      </c>
      <c r="K458" s="212"/>
      <c r="L458" s="40"/>
      <c r="M458" s="213" t="s">
        <v>1</v>
      </c>
      <c r="N458" s="214" t="s">
        <v>46</v>
      </c>
      <c r="O458" s="72"/>
      <c r="P458" s="215">
        <f>O458*H458</f>
        <v>0</v>
      </c>
      <c r="Q458" s="215">
        <v>1.9000000000000001E-4</v>
      </c>
      <c r="R458" s="215">
        <f>Q458*H458</f>
        <v>9.1473600000000002E-3</v>
      </c>
      <c r="S458" s="215">
        <v>0</v>
      </c>
      <c r="T458" s="216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17" t="s">
        <v>263</v>
      </c>
      <c r="AT458" s="217" t="s">
        <v>180</v>
      </c>
      <c r="AU458" s="217" t="s">
        <v>185</v>
      </c>
      <c r="AY458" s="18" t="s">
        <v>177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8" t="s">
        <v>185</v>
      </c>
      <c r="BK458" s="218">
        <f>ROUND(I458*H458,2)</f>
        <v>0</v>
      </c>
      <c r="BL458" s="18" t="s">
        <v>263</v>
      </c>
      <c r="BM458" s="217" t="s">
        <v>992</v>
      </c>
    </row>
    <row r="459" spans="1:65" s="14" customFormat="1" ht="10.199999999999999">
      <c r="B459" s="230"/>
      <c r="C459" s="231"/>
      <c r="D459" s="221" t="s">
        <v>187</v>
      </c>
      <c r="E459" s="232" t="s">
        <v>1</v>
      </c>
      <c r="F459" s="233" t="s">
        <v>297</v>
      </c>
      <c r="G459" s="231"/>
      <c r="H459" s="234">
        <v>48.143999999999998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187</v>
      </c>
      <c r="AU459" s="240" t="s">
        <v>185</v>
      </c>
      <c r="AV459" s="14" t="s">
        <v>185</v>
      </c>
      <c r="AW459" s="14" t="s">
        <v>36</v>
      </c>
      <c r="AX459" s="14" t="s">
        <v>88</v>
      </c>
      <c r="AY459" s="240" t="s">
        <v>177</v>
      </c>
    </row>
    <row r="460" spans="1:65" s="2" customFormat="1" ht="33" customHeight="1">
      <c r="A460" s="35"/>
      <c r="B460" s="36"/>
      <c r="C460" s="205" t="s">
        <v>993</v>
      </c>
      <c r="D460" s="205" t="s">
        <v>180</v>
      </c>
      <c r="E460" s="206" t="s">
        <v>994</v>
      </c>
      <c r="F460" s="207" t="s">
        <v>995</v>
      </c>
      <c r="G460" s="208" t="s">
        <v>210</v>
      </c>
      <c r="H460" s="209">
        <v>198.33600000000001</v>
      </c>
      <c r="I460" s="210"/>
      <c r="J460" s="211">
        <f>ROUND(I460*H460,2)</f>
        <v>0</v>
      </c>
      <c r="K460" s="212"/>
      <c r="L460" s="40"/>
      <c r="M460" s="213" t="s">
        <v>1</v>
      </c>
      <c r="N460" s="214" t="s">
        <v>46</v>
      </c>
      <c r="O460" s="72"/>
      <c r="P460" s="215">
        <f>O460*H460</f>
        <v>0</v>
      </c>
      <c r="Q460" s="215">
        <v>2.5999999999999998E-4</v>
      </c>
      <c r="R460" s="215">
        <f>Q460*H460</f>
        <v>5.156736E-2</v>
      </c>
      <c r="S460" s="215">
        <v>0</v>
      </c>
      <c r="T460" s="216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17" t="s">
        <v>263</v>
      </c>
      <c r="AT460" s="217" t="s">
        <v>180</v>
      </c>
      <c r="AU460" s="217" t="s">
        <v>185</v>
      </c>
      <c r="AY460" s="18" t="s">
        <v>177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8" t="s">
        <v>185</v>
      </c>
      <c r="BK460" s="218">
        <f>ROUND(I460*H460,2)</f>
        <v>0</v>
      </c>
      <c r="BL460" s="18" t="s">
        <v>263</v>
      </c>
      <c r="BM460" s="217" t="s">
        <v>996</v>
      </c>
    </row>
    <row r="461" spans="1:65" s="13" customFormat="1" ht="10.199999999999999">
      <c r="B461" s="219"/>
      <c r="C461" s="220"/>
      <c r="D461" s="221" t="s">
        <v>187</v>
      </c>
      <c r="E461" s="222" t="s">
        <v>1</v>
      </c>
      <c r="F461" s="223" t="s">
        <v>997</v>
      </c>
      <c r="G461" s="220"/>
      <c r="H461" s="222" t="s">
        <v>1</v>
      </c>
      <c r="I461" s="224"/>
      <c r="J461" s="220"/>
      <c r="K461" s="220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187</v>
      </c>
      <c r="AU461" s="229" t="s">
        <v>185</v>
      </c>
      <c r="AV461" s="13" t="s">
        <v>88</v>
      </c>
      <c r="AW461" s="13" t="s">
        <v>36</v>
      </c>
      <c r="AX461" s="13" t="s">
        <v>80</v>
      </c>
      <c r="AY461" s="229" t="s">
        <v>177</v>
      </c>
    </row>
    <row r="462" spans="1:65" s="14" customFormat="1" ht="10.199999999999999">
      <c r="B462" s="230"/>
      <c r="C462" s="231"/>
      <c r="D462" s="221" t="s">
        <v>187</v>
      </c>
      <c r="E462" s="232" t="s">
        <v>1</v>
      </c>
      <c r="F462" s="233" t="s">
        <v>998</v>
      </c>
      <c r="G462" s="231"/>
      <c r="H462" s="234">
        <v>40.799999999999997</v>
      </c>
      <c r="I462" s="235"/>
      <c r="J462" s="231"/>
      <c r="K462" s="231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187</v>
      </c>
      <c r="AU462" s="240" t="s">
        <v>185</v>
      </c>
      <c r="AV462" s="14" t="s">
        <v>185</v>
      </c>
      <c r="AW462" s="14" t="s">
        <v>36</v>
      </c>
      <c r="AX462" s="14" t="s">
        <v>80</v>
      </c>
      <c r="AY462" s="240" t="s">
        <v>177</v>
      </c>
    </row>
    <row r="463" spans="1:65" s="13" customFormat="1" ht="10.199999999999999">
      <c r="B463" s="219"/>
      <c r="C463" s="220"/>
      <c r="D463" s="221" t="s">
        <v>187</v>
      </c>
      <c r="E463" s="222" t="s">
        <v>1</v>
      </c>
      <c r="F463" s="223" t="s">
        <v>999</v>
      </c>
      <c r="G463" s="220"/>
      <c r="H463" s="222" t="s">
        <v>1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187</v>
      </c>
      <c r="AU463" s="229" t="s">
        <v>185</v>
      </c>
      <c r="AV463" s="13" t="s">
        <v>88</v>
      </c>
      <c r="AW463" s="13" t="s">
        <v>36</v>
      </c>
      <c r="AX463" s="13" t="s">
        <v>80</v>
      </c>
      <c r="AY463" s="229" t="s">
        <v>177</v>
      </c>
    </row>
    <row r="464" spans="1:65" s="14" customFormat="1" ht="10.199999999999999">
      <c r="B464" s="230"/>
      <c r="C464" s="231"/>
      <c r="D464" s="221" t="s">
        <v>187</v>
      </c>
      <c r="E464" s="232" t="s">
        <v>1</v>
      </c>
      <c r="F464" s="233" t="s">
        <v>1000</v>
      </c>
      <c r="G464" s="231"/>
      <c r="H464" s="234">
        <v>81.536000000000001</v>
      </c>
      <c r="I464" s="235"/>
      <c r="J464" s="231"/>
      <c r="K464" s="231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187</v>
      </c>
      <c r="AU464" s="240" t="s">
        <v>185</v>
      </c>
      <c r="AV464" s="14" t="s">
        <v>185</v>
      </c>
      <c r="AW464" s="14" t="s">
        <v>36</v>
      </c>
      <c r="AX464" s="14" t="s">
        <v>80</v>
      </c>
      <c r="AY464" s="240" t="s">
        <v>177</v>
      </c>
    </row>
    <row r="465" spans="1:65" s="13" customFormat="1" ht="10.199999999999999">
      <c r="B465" s="219"/>
      <c r="C465" s="220"/>
      <c r="D465" s="221" t="s">
        <v>187</v>
      </c>
      <c r="E465" s="222" t="s">
        <v>1</v>
      </c>
      <c r="F465" s="223" t="s">
        <v>1001</v>
      </c>
      <c r="G465" s="220"/>
      <c r="H465" s="222" t="s">
        <v>1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187</v>
      </c>
      <c r="AU465" s="229" t="s">
        <v>185</v>
      </c>
      <c r="AV465" s="13" t="s">
        <v>88</v>
      </c>
      <c r="AW465" s="13" t="s">
        <v>36</v>
      </c>
      <c r="AX465" s="13" t="s">
        <v>80</v>
      </c>
      <c r="AY465" s="229" t="s">
        <v>177</v>
      </c>
    </row>
    <row r="466" spans="1:65" s="14" customFormat="1" ht="10.199999999999999">
      <c r="B466" s="230"/>
      <c r="C466" s="231"/>
      <c r="D466" s="221" t="s">
        <v>187</v>
      </c>
      <c r="E466" s="232" t="s">
        <v>1</v>
      </c>
      <c r="F466" s="233" t="s">
        <v>1002</v>
      </c>
      <c r="G466" s="231"/>
      <c r="H466" s="234">
        <v>76</v>
      </c>
      <c r="I466" s="235"/>
      <c r="J466" s="231"/>
      <c r="K466" s="231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187</v>
      </c>
      <c r="AU466" s="240" t="s">
        <v>185</v>
      </c>
      <c r="AV466" s="14" t="s">
        <v>185</v>
      </c>
      <c r="AW466" s="14" t="s">
        <v>36</v>
      </c>
      <c r="AX466" s="14" t="s">
        <v>80</v>
      </c>
      <c r="AY466" s="240" t="s">
        <v>177</v>
      </c>
    </row>
    <row r="467" spans="1:65" s="15" customFormat="1" ht="10.199999999999999">
      <c r="B467" s="241"/>
      <c r="C467" s="242"/>
      <c r="D467" s="221" t="s">
        <v>187</v>
      </c>
      <c r="E467" s="243" t="s">
        <v>1</v>
      </c>
      <c r="F467" s="244" t="s">
        <v>217</v>
      </c>
      <c r="G467" s="242"/>
      <c r="H467" s="245">
        <v>198.33600000000001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AT467" s="251" t="s">
        <v>187</v>
      </c>
      <c r="AU467" s="251" t="s">
        <v>185</v>
      </c>
      <c r="AV467" s="15" t="s">
        <v>184</v>
      </c>
      <c r="AW467" s="15" t="s">
        <v>36</v>
      </c>
      <c r="AX467" s="15" t="s">
        <v>88</v>
      </c>
      <c r="AY467" s="251" t="s">
        <v>177</v>
      </c>
    </row>
    <row r="468" spans="1:65" s="12" customFormat="1" ht="25.95" customHeight="1">
      <c r="B468" s="189"/>
      <c r="C468" s="190"/>
      <c r="D468" s="191" t="s">
        <v>79</v>
      </c>
      <c r="E468" s="192" t="s">
        <v>1003</v>
      </c>
      <c r="F468" s="192" t="s">
        <v>1004</v>
      </c>
      <c r="G468" s="190"/>
      <c r="H468" s="190"/>
      <c r="I468" s="193"/>
      <c r="J468" s="194">
        <f>BK468</f>
        <v>0</v>
      </c>
      <c r="K468" s="190"/>
      <c r="L468" s="195"/>
      <c r="M468" s="196"/>
      <c r="N468" s="197"/>
      <c r="O468" s="197"/>
      <c r="P468" s="198">
        <f>P469+P471+P473</f>
        <v>0</v>
      </c>
      <c r="Q468" s="197"/>
      <c r="R468" s="198">
        <f>R469+R471+R473</f>
        <v>0</v>
      </c>
      <c r="S468" s="197"/>
      <c r="T468" s="199">
        <f>T469+T471+T473</f>
        <v>0</v>
      </c>
      <c r="AR468" s="200" t="s">
        <v>200</v>
      </c>
      <c r="AT468" s="201" t="s">
        <v>79</v>
      </c>
      <c r="AU468" s="201" t="s">
        <v>80</v>
      </c>
      <c r="AY468" s="200" t="s">
        <v>177</v>
      </c>
      <c r="BK468" s="202">
        <f>BK469+BK471+BK473</f>
        <v>0</v>
      </c>
    </row>
    <row r="469" spans="1:65" s="12" customFormat="1" ht="22.8" customHeight="1">
      <c r="B469" s="189"/>
      <c r="C469" s="190"/>
      <c r="D469" s="191" t="s">
        <v>79</v>
      </c>
      <c r="E469" s="203" t="s">
        <v>1005</v>
      </c>
      <c r="F469" s="203" t="s">
        <v>1006</v>
      </c>
      <c r="G469" s="190"/>
      <c r="H469" s="190"/>
      <c r="I469" s="193"/>
      <c r="J469" s="204">
        <f>BK469</f>
        <v>0</v>
      </c>
      <c r="K469" s="190"/>
      <c r="L469" s="195"/>
      <c r="M469" s="196"/>
      <c r="N469" s="197"/>
      <c r="O469" s="197"/>
      <c r="P469" s="198">
        <f>P470</f>
        <v>0</v>
      </c>
      <c r="Q469" s="197"/>
      <c r="R469" s="198">
        <f>R470</f>
        <v>0</v>
      </c>
      <c r="S469" s="197"/>
      <c r="T469" s="199">
        <f>T470</f>
        <v>0</v>
      </c>
      <c r="AR469" s="200" t="s">
        <v>200</v>
      </c>
      <c r="AT469" s="201" t="s">
        <v>79</v>
      </c>
      <c r="AU469" s="201" t="s">
        <v>88</v>
      </c>
      <c r="AY469" s="200" t="s">
        <v>177</v>
      </c>
      <c r="BK469" s="202">
        <f>BK470</f>
        <v>0</v>
      </c>
    </row>
    <row r="470" spans="1:65" s="2" customFormat="1" ht="16.5" customHeight="1">
      <c r="A470" s="35"/>
      <c r="B470" s="36"/>
      <c r="C470" s="205" t="s">
        <v>1007</v>
      </c>
      <c r="D470" s="205" t="s">
        <v>180</v>
      </c>
      <c r="E470" s="206" t="s">
        <v>1008</v>
      </c>
      <c r="F470" s="207" t="s">
        <v>1006</v>
      </c>
      <c r="G470" s="208" t="s">
        <v>426</v>
      </c>
      <c r="H470" s="274"/>
      <c r="I470" s="210"/>
      <c r="J470" s="211">
        <f>ROUND(I470*H470,2)</f>
        <v>0</v>
      </c>
      <c r="K470" s="212"/>
      <c r="L470" s="40"/>
      <c r="M470" s="213" t="s">
        <v>1</v>
      </c>
      <c r="N470" s="214" t="s">
        <v>46</v>
      </c>
      <c r="O470" s="72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17" t="s">
        <v>1009</v>
      </c>
      <c r="AT470" s="217" t="s">
        <v>180</v>
      </c>
      <c r="AU470" s="217" t="s">
        <v>185</v>
      </c>
      <c r="AY470" s="18" t="s">
        <v>177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8" t="s">
        <v>185</v>
      </c>
      <c r="BK470" s="218">
        <f>ROUND(I470*H470,2)</f>
        <v>0</v>
      </c>
      <c r="BL470" s="18" t="s">
        <v>1009</v>
      </c>
      <c r="BM470" s="217" t="s">
        <v>1010</v>
      </c>
    </row>
    <row r="471" spans="1:65" s="12" customFormat="1" ht="22.8" customHeight="1">
      <c r="B471" s="189"/>
      <c r="C471" s="190"/>
      <c r="D471" s="191" t="s">
        <v>79</v>
      </c>
      <c r="E471" s="203" t="s">
        <v>1011</v>
      </c>
      <c r="F471" s="203" t="s">
        <v>1012</v>
      </c>
      <c r="G471" s="190"/>
      <c r="H471" s="190"/>
      <c r="I471" s="193"/>
      <c r="J471" s="204">
        <f>BK471</f>
        <v>0</v>
      </c>
      <c r="K471" s="190"/>
      <c r="L471" s="195"/>
      <c r="M471" s="196"/>
      <c r="N471" s="197"/>
      <c r="O471" s="197"/>
      <c r="P471" s="198">
        <f>P472</f>
        <v>0</v>
      </c>
      <c r="Q471" s="197"/>
      <c r="R471" s="198">
        <f>R472</f>
        <v>0</v>
      </c>
      <c r="S471" s="197"/>
      <c r="T471" s="199">
        <f>T472</f>
        <v>0</v>
      </c>
      <c r="AR471" s="200" t="s">
        <v>200</v>
      </c>
      <c r="AT471" s="201" t="s">
        <v>79</v>
      </c>
      <c r="AU471" s="201" t="s">
        <v>88</v>
      </c>
      <c r="AY471" s="200" t="s">
        <v>177</v>
      </c>
      <c r="BK471" s="202">
        <f>BK472</f>
        <v>0</v>
      </c>
    </row>
    <row r="472" spans="1:65" s="2" customFormat="1" ht="16.5" customHeight="1">
      <c r="A472" s="35"/>
      <c r="B472" s="36"/>
      <c r="C472" s="205" t="s">
        <v>1013</v>
      </c>
      <c r="D472" s="205" t="s">
        <v>180</v>
      </c>
      <c r="E472" s="206" t="s">
        <v>1014</v>
      </c>
      <c r="F472" s="207" t="s">
        <v>1015</v>
      </c>
      <c r="G472" s="208" t="s">
        <v>426</v>
      </c>
      <c r="H472" s="274"/>
      <c r="I472" s="210"/>
      <c r="J472" s="211">
        <f>ROUND(I472*H472,2)</f>
        <v>0</v>
      </c>
      <c r="K472" s="212"/>
      <c r="L472" s="40"/>
      <c r="M472" s="213" t="s">
        <v>1</v>
      </c>
      <c r="N472" s="214" t="s">
        <v>46</v>
      </c>
      <c r="O472" s="72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7" t="s">
        <v>1009</v>
      </c>
      <c r="AT472" s="217" t="s">
        <v>180</v>
      </c>
      <c r="AU472" s="217" t="s">
        <v>185</v>
      </c>
      <c r="AY472" s="18" t="s">
        <v>177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8" t="s">
        <v>185</v>
      </c>
      <c r="BK472" s="218">
        <f>ROUND(I472*H472,2)</f>
        <v>0</v>
      </c>
      <c r="BL472" s="18" t="s">
        <v>1009</v>
      </c>
      <c r="BM472" s="217" t="s">
        <v>1016</v>
      </c>
    </row>
    <row r="473" spans="1:65" s="12" customFormat="1" ht="22.8" customHeight="1">
      <c r="B473" s="189"/>
      <c r="C473" s="190"/>
      <c r="D473" s="191" t="s">
        <v>79</v>
      </c>
      <c r="E473" s="203" t="s">
        <v>1017</v>
      </c>
      <c r="F473" s="203" t="s">
        <v>1018</v>
      </c>
      <c r="G473" s="190"/>
      <c r="H473" s="190"/>
      <c r="I473" s="193"/>
      <c r="J473" s="204">
        <f>BK473</f>
        <v>0</v>
      </c>
      <c r="K473" s="190"/>
      <c r="L473" s="195"/>
      <c r="M473" s="196"/>
      <c r="N473" s="197"/>
      <c r="O473" s="197"/>
      <c r="P473" s="198">
        <f>P474</f>
        <v>0</v>
      </c>
      <c r="Q473" s="197"/>
      <c r="R473" s="198">
        <f>R474</f>
        <v>0</v>
      </c>
      <c r="S473" s="197"/>
      <c r="T473" s="199">
        <f>T474</f>
        <v>0</v>
      </c>
      <c r="AR473" s="200" t="s">
        <v>200</v>
      </c>
      <c r="AT473" s="201" t="s">
        <v>79</v>
      </c>
      <c r="AU473" s="201" t="s">
        <v>88</v>
      </c>
      <c r="AY473" s="200" t="s">
        <v>177</v>
      </c>
      <c r="BK473" s="202">
        <f>BK474</f>
        <v>0</v>
      </c>
    </row>
    <row r="474" spans="1:65" s="2" customFormat="1" ht="16.5" customHeight="1">
      <c r="A474" s="35"/>
      <c r="B474" s="36"/>
      <c r="C474" s="205" t="s">
        <v>1019</v>
      </c>
      <c r="D474" s="205" t="s">
        <v>180</v>
      </c>
      <c r="E474" s="206" t="s">
        <v>1020</v>
      </c>
      <c r="F474" s="207" t="s">
        <v>1021</v>
      </c>
      <c r="G474" s="208" t="s">
        <v>426</v>
      </c>
      <c r="H474" s="274"/>
      <c r="I474" s="210"/>
      <c r="J474" s="211">
        <f>ROUND(I474*H474,2)</f>
        <v>0</v>
      </c>
      <c r="K474" s="212"/>
      <c r="L474" s="40"/>
      <c r="M474" s="275" t="s">
        <v>1</v>
      </c>
      <c r="N474" s="276" t="s">
        <v>46</v>
      </c>
      <c r="O474" s="277"/>
      <c r="P474" s="278">
        <f>O474*H474</f>
        <v>0</v>
      </c>
      <c r="Q474" s="278">
        <v>0</v>
      </c>
      <c r="R474" s="278">
        <f>Q474*H474</f>
        <v>0</v>
      </c>
      <c r="S474" s="278">
        <v>0</v>
      </c>
      <c r="T474" s="279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17" t="s">
        <v>1009</v>
      </c>
      <c r="AT474" s="217" t="s">
        <v>180</v>
      </c>
      <c r="AU474" s="217" t="s">
        <v>185</v>
      </c>
      <c r="AY474" s="18" t="s">
        <v>177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8" t="s">
        <v>185</v>
      </c>
      <c r="BK474" s="218">
        <f>ROUND(I474*H474,2)</f>
        <v>0</v>
      </c>
      <c r="BL474" s="18" t="s">
        <v>1009</v>
      </c>
      <c r="BM474" s="217" t="s">
        <v>1022</v>
      </c>
    </row>
    <row r="475" spans="1:65" s="2" customFormat="1" ht="6.9" customHeight="1">
      <c r="A475" s="35"/>
      <c r="B475" s="55"/>
      <c r="C475" s="56"/>
      <c r="D475" s="56"/>
      <c r="E475" s="56"/>
      <c r="F475" s="56"/>
      <c r="G475" s="56"/>
      <c r="H475" s="56"/>
      <c r="I475" s="153"/>
      <c r="J475" s="56"/>
      <c r="K475" s="56"/>
      <c r="L475" s="40"/>
      <c r="M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</row>
  </sheetData>
  <sheetProtection algorithmName="SHA-512" hashValue="k7n1YVUZJlxuYlNw5mR/KJ0oKHXo9ti+CQDFwx3IE+deWSz8Cye8CVil4ZjtNtPMxWJk4pxdqmE9berMoHPpLA==" saltValue="0yh6LPAkUK64ZfWPbaPx/VJ4E948mJdQ0AhD4+phqZ9bX1w3N072k35gjhoI7pXsGSe/XNwGuJioyqNFVGJgzA==" spinCount="100000" sheet="1" objects="1" scenarios="1" formatColumns="0" formatRows="0" autoFilter="0"/>
  <autoFilter ref="C143:K474" xr:uid="{00000000-0009-0000-0000-00000D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01 - Stavební úpravy poko...</vt:lpstr>
      <vt:lpstr>02 - Stavební úpravy poko...</vt:lpstr>
      <vt:lpstr>03 - Stavební úpravy poko...</vt:lpstr>
      <vt:lpstr>04 - Stavební úpravy poko...</vt:lpstr>
      <vt:lpstr>05 - Stavební úpravy poko...</vt:lpstr>
      <vt:lpstr>06 - Stavební úpravy poko...</vt:lpstr>
      <vt:lpstr>07 - Stavební úpravy poko...</vt:lpstr>
      <vt:lpstr>08 - Stavební úpravy poko...</vt:lpstr>
      <vt:lpstr>09 - Stavební úpravy poko...</vt:lpstr>
      <vt:lpstr>10 - Stavební úpravy poko...</vt:lpstr>
      <vt:lpstr>11 - Stavební úpravy poko...</vt:lpstr>
      <vt:lpstr>12 - Stavební úpravy poko...</vt:lpstr>
      <vt:lpstr>13 - Stavební úpravy poko...</vt:lpstr>
      <vt:lpstr>'01 - Stavební úpravy poko...'!Názvy_tisku</vt:lpstr>
      <vt:lpstr>'02 - Stavební úpravy poko...'!Názvy_tisku</vt:lpstr>
      <vt:lpstr>'03 - Stavební úpravy poko...'!Názvy_tisku</vt:lpstr>
      <vt:lpstr>'04 - Stavební úpravy poko...'!Názvy_tisku</vt:lpstr>
      <vt:lpstr>'05 - Stavební úpravy poko...'!Názvy_tisku</vt:lpstr>
      <vt:lpstr>'06 - Stavební úpravy poko...'!Názvy_tisku</vt:lpstr>
      <vt:lpstr>'07 - Stavební úpravy poko...'!Názvy_tisku</vt:lpstr>
      <vt:lpstr>'08 - Stavební úpravy poko...'!Názvy_tisku</vt:lpstr>
      <vt:lpstr>'09 - Stavební úpravy poko...'!Názvy_tisku</vt:lpstr>
      <vt:lpstr>'10 - Stavební úpravy poko...'!Názvy_tisku</vt:lpstr>
      <vt:lpstr>'11 - Stavební úpravy poko...'!Názvy_tisku</vt:lpstr>
      <vt:lpstr>'12 - Stavební úpravy poko...'!Názvy_tisku</vt:lpstr>
      <vt:lpstr>'13 - Stavební úpravy poko...'!Názvy_tisku</vt:lpstr>
      <vt:lpstr>'Rekapitulace stavby'!Názvy_tisku</vt:lpstr>
      <vt:lpstr>'01 - Stavební úpravy poko...'!Oblast_tisku</vt:lpstr>
      <vt:lpstr>'02 - Stavební úpravy poko...'!Oblast_tisku</vt:lpstr>
      <vt:lpstr>'03 - Stavební úpravy poko...'!Oblast_tisku</vt:lpstr>
      <vt:lpstr>'04 - Stavební úpravy poko...'!Oblast_tisku</vt:lpstr>
      <vt:lpstr>'05 - Stavební úpravy poko...'!Oblast_tisku</vt:lpstr>
      <vt:lpstr>'06 - Stavební úpravy poko...'!Oblast_tisku</vt:lpstr>
      <vt:lpstr>'07 - Stavební úpravy poko...'!Oblast_tisku</vt:lpstr>
      <vt:lpstr>'08 - Stavební úpravy poko...'!Oblast_tisku</vt:lpstr>
      <vt:lpstr>'09 - Stavební úpravy poko...'!Oblast_tisku</vt:lpstr>
      <vt:lpstr>'10 - Stavební úpravy poko...'!Oblast_tisku</vt:lpstr>
      <vt:lpstr>'11 - Stavební úpravy poko...'!Oblast_tisku</vt:lpstr>
      <vt:lpstr>'12 - Stavební úpravy poko...'!Oblast_tisku</vt:lpstr>
      <vt:lpstr>'13 - Stavební úpravy poko...'!Oblast_tisku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obecný profil</dc:creator>
  <cp:lastModifiedBy>Jan Čanda</cp:lastModifiedBy>
  <dcterms:created xsi:type="dcterms:W3CDTF">2020-05-05T23:23:02Z</dcterms:created>
  <dcterms:modified xsi:type="dcterms:W3CDTF">2020-05-05T23:26:45Z</dcterms:modified>
</cp:coreProperties>
</file>