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28" yWindow="65428" windowWidth="23256" windowHeight="12576" activeTab="0"/>
  </bookViews>
  <sheets>
    <sheet name="výtluk 1" sheetId="1" r:id="rId1"/>
    <sheet name="výtluk 2" sheetId="3" r:id="rId2"/>
    <sheet name="výtluk 3" sheetId="2" r:id="rId3"/>
    <sheet name="výtluk 4" sheetId="4" r:id="rId4"/>
    <sheet name="výtluk 5" sheetId="5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<sst xmlns="http://schemas.openxmlformats.org/spreadsheetml/2006/main" count="299" uniqueCount="51">
  <si>
    <t>Silnice na pozemcích Středočeského kraje p. č. 1750, k. ú. Milovice n. L., 426, k. ú. Jiřice, a 1363, k. ú. Benátecká Vrutice.</t>
  </si>
  <si>
    <t>Oprava dláždění jiřické silnice Milovice - výkaz výměr</t>
  </si>
  <si>
    <t>Výtluk č. 1</t>
  </si>
  <si>
    <t>jednotka</t>
  </si>
  <si>
    <t>množství</t>
  </si>
  <si>
    <t>Kč/jednotka</t>
  </si>
  <si>
    <t>cena celkem</t>
  </si>
  <si>
    <t>Všechny ceny uváděny v Kč bez DPH.</t>
  </si>
  <si>
    <t>m2</t>
  </si>
  <si>
    <t>m3</t>
  </si>
  <si>
    <t>Vodorovné přemístění výkopku nebo sypaniny po suchu na obvyklém dopravním prostředku, bez naložení výkopku, avšak se složením bez rozhrnutí z horniny tř. 1 až 4 na vzdálenost přes 9 000 do 10 000 m</t>
  </si>
  <si>
    <t>Nakládání, skládání a překládání neulehlého výkopku nebo sypaniny nakládání, množství do 100 m3, z hornin tř. 1 až 4</t>
  </si>
  <si>
    <t>Uložení sypaniny na skládky</t>
  </si>
  <si>
    <t>Poplatek za uložení stavebního odpadu na skládce (skládkovné) zeminy a kameniva zatříděného do Katalogu odpadů pod kódem 170 504</t>
  </si>
  <si>
    <t>Podklad z kameniva hrubého drceného vel. 63-125 mm, s rozprostřením a zhutněním, po zhutnění tl. 200 mm</t>
  </si>
  <si>
    <t>Podklad nebo kryt z kameniva hrubého drceného vel. 16-32 mm s rozprostřením a zhutněním, po zhutnění tl. 100 mm</t>
  </si>
  <si>
    <t>Podklad nebo kryt z kameniva hrubého drceného vel. 8-16 mm s rozprostřením a zhutněním, po zhutnění tl. 200 mm</t>
  </si>
  <si>
    <t>Podklad ze štěrkodrti ŠD s rozprostřením a zhutněním, po zhutnění tl. 50 mm</t>
  </si>
  <si>
    <t>Kladení dlažby z kostek s provedením lože do tl. 50 mm, s vyplněním spár, s dvojím beraněním a se smetením přebytečného materiálu na krajnici drobných z kamene, do lože z kameniva těženého</t>
  </si>
  <si>
    <t>Osazení silničního obrubníku betonového se zřízením lože, s vyplněním a zatřením spár cementovou maltou ležatého s boční opěrou z betonu prostého, do lože z betonu prostého</t>
  </si>
  <si>
    <t>obrubník betonový silniční 1000x150x300mm</t>
  </si>
  <si>
    <t>t</t>
  </si>
  <si>
    <t>m</t>
  </si>
  <si>
    <t>Odstranění podloží do hloubky 650 mm, měřených od původního povrchu dlažby</t>
  </si>
  <si>
    <t>Rozebrání dlažby ze žulových kostek 8/10 s přemístěním hmot na skládku na vzdálenost do 3 m nebo s naložením na dopravní prostředek</t>
  </si>
  <si>
    <t>Čištění dlažebních kostek 8/10</t>
  </si>
  <si>
    <t>Vyhloubení rýh šířky do 600 mm s urovnáním dna do předepsaného profilu a spádu v hornině tř. 4 do 100 m3 pro usazení betonových obrubníků 1000x150x300 mm</t>
  </si>
  <si>
    <t>Odvoz rozebrané dlažby na deponii ve vzdálenosti do 7 km za účelem jejího vyčištění</t>
  </si>
  <si>
    <t>Odvoz vyčištěné dlažby (žulová kostka 8/10) z deponie vzdálené do 7 km na místo použití</t>
  </si>
  <si>
    <t>Čištění krajnic odstraněním nánosu (ulehlého, popř. zaježděného) naneseného vlivem silničního provozu, s přemístěním na hromady na vzdálenost do 50 m nebo s naložením na dopravní prostředek, ale bez složení, průměrné tloušťky přes 100 do 200 mm</t>
  </si>
  <si>
    <t>Vodorovné přemístění odtěženého nánosu z krajnic po suchu na obvyklém dopravním prostředku, bez naložení výkopku, avšak se složením bez rozhrnutí z horniny tř. 1 až 4 na vzdálenost přes 9 000 do 10 000 m</t>
  </si>
  <si>
    <t>Nakládání, skládání a překládání neulehlého nánosu z krajnic vč. nakládání, množství do 100 m3, z hornin tř. 1 až 4</t>
  </si>
  <si>
    <t>Uložení odtěženého nánosu z krajnic na skládky</t>
  </si>
  <si>
    <t>Poplatek za uložení stavebního odpadu na skládce (skládkovné) zeminy a kameniva (nánosu z krajnic) zatříděného do Katalogu odpadů pod kódem 170 504</t>
  </si>
  <si>
    <t>Rozebrání stávající dlažby</t>
  </si>
  <si>
    <t>Přípravné výkopové práce</t>
  </si>
  <si>
    <t>Odvoz vytěžené zeminy a uožení na skládku</t>
  </si>
  <si>
    <t>Příprava podkladových vrstev</t>
  </si>
  <si>
    <t>Pokládka dlažby a osazení obrubníků</t>
  </si>
  <si>
    <t>Začištění krajnic v oblasti výtluku a odvoz vytěžené zeminy na skládku</t>
  </si>
  <si>
    <t>Výtluk č. 2</t>
  </si>
  <si>
    <t>Výtluk č. 3</t>
  </si>
  <si>
    <t>Výtluk č. 4</t>
  </si>
  <si>
    <t>Výtluk č. 5</t>
  </si>
  <si>
    <t>Celkem:</t>
  </si>
  <si>
    <t>Odstranění podloží do hloubky 750 mm, měřených od původního povrchu dlažby</t>
  </si>
  <si>
    <t>Podklad z železobetonu o tl. 100 mm vč. položení</t>
  </si>
  <si>
    <t>Svařovaná kari síť KA 16 oko 100x100 mm drát 4 mm</t>
  </si>
  <si>
    <t>poznámka</t>
  </si>
  <si>
    <t>včetně odpadu</t>
  </si>
  <si>
    <t>Zřízení staveniště, dopravní inženýrská opatření, úklid staveniště, ostatní náklady: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</si>
</sst>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rgb="FF0000FF"/>
      <name val="Times New Roman"/>
      <family val="1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i/>
      <sz val="12"/>
      <color theme="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4" fontId="2" fillId="2" borderId="1" xfId="20" applyFont="1" applyFill="1" applyBorder="1" applyAlignment="1">
      <alignment horizontal="center" vertical="center"/>
    </xf>
    <xf numFmtId="44" fontId="2" fillId="3" borderId="1" xfId="20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horizontal="center" vertical="center"/>
    </xf>
    <xf numFmtId="44" fontId="2" fillId="5" borderId="1" xfId="20" applyFont="1" applyFill="1" applyBorder="1" applyAlignment="1">
      <alignment horizontal="center" vertical="center"/>
    </xf>
    <xf numFmtId="44" fontId="2" fillId="6" borderId="1" xfId="20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horizontal="center" vertical="center" wrapText="1"/>
    </xf>
    <xf numFmtId="44" fontId="2" fillId="4" borderId="5" xfId="20" applyFont="1" applyFill="1" applyBorder="1" applyAlignment="1">
      <alignment horizontal="center" vertical="center" wrapText="1"/>
    </xf>
    <xf numFmtId="44" fontId="2" fillId="0" borderId="0" xfId="2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44" fontId="2" fillId="0" borderId="0" xfId="20" applyFont="1" applyAlignment="1" applyProtection="1">
      <alignment vertical="center"/>
      <protection locked="0"/>
    </xf>
    <xf numFmtId="44" fontId="2" fillId="0" borderId="14" xfId="2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6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18" xfId="0" applyFont="1" applyFill="1" applyBorder="1" applyAlignment="1">
      <alignment horizontal="center" vertical="center" textRotation="90" wrapText="1"/>
    </xf>
    <xf numFmtId="0" fontId="2" fillId="5" borderId="1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B80D-612D-46E6-AC7C-081568E878F5}">
  <sheetPr>
    <pageSetUpPr fitToPage="1"/>
  </sheetPr>
  <dimension ref="A1:K53"/>
  <sheetViews>
    <sheetView tabSelected="1" zoomScalePageLayoutView="50" workbookViewId="0" topLeftCell="A1"/>
  </sheetViews>
  <sheetFormatPr defaultColWidth="8.7109375" defaultRowHeight="15"/>
  <cols>
    <col min="1" max="1" width="11.28125" style="2" customWidth="1"/>
    <col min="2" max="2" width="42.28125" style="7" customWidth="1"/>
    <col min="3" max="3" width="14.140625" style="1" customWidth="1"/>
    <col min="4" max="4" width="14.140625" style="45" customWidth="1"/>
    <col min="5" max="5" width="14.140625" style="1" customWidth="1"/>
    <col min="6" max="6" width="22.140625" style="1" customWidth="1"/>
    <col min="7" max="7" width="20.7109375" style="3" customWidth="1"/>
    <col min="8" max="15" width="8.7109375" style="3" customWidth="1"/>
    <col min="16" max="16384" width="8.7109375" style="2" customWidth="1"/>
  </cols>
  <sheetData>
    <row r="1" spans="1:9" ht="20.4">
      <c r="A1" s="33" t="s">
        <v>1</v>
      </c>
      <c r="C1" s="5"/>
      <c r="D1" s="43"/>
      <c r="E1" s="5"/>
      <c r="F1" s="5"/>
      <c r="G1" s="4"/>
      <c r="H1" s="4"/>
      <c r="I1" s="4"/>
    </row>
    <row r="2" spans="1:5" ht="46.5" customHeight="1">
      <c r="A2" s="3" t="s">
        <v>0</v>
      </c>
      <c r="C2" s="2"/>
      <c r="D2" s="44"/>
      <c r="E2" s="2"/>
    </row>
    <row r="3" spans="1:7" ht="46.5" customHeight="1">
      <c r="A3" s="8" t="s">
        <v>7</v>
      </c>
      <c r="C3" s="83" t="s">
        <v>50</v>
      </c>
      <c r="D3" s="83"/>
      <c r="E3" s="83"/>
      <c r="F3" s="83"/>
      <c r="G3" s="72"/>
    </row>
    <row r="4" spans="1:5" ht="46.5" customHeight="1" thickBot="1">
      <c r="A4" s="8"/>
      <c r="C4" s="1" t="s">
        <v>44</v>
      </c>
      <c r="D4" s="73">
        <f>SUM(F28,'výtluk 2'!F26,'výtluk 3'!F24,'výtluk 4'!F24,'výtluk 5'!F24,G3)</f>
        <v>0</v>
      </c>
      <c r="E4" s="73"/>
    </row>
    <row r="5" spans="1:7" ht="16.05" customHeight="1" thickBot="1">
      <c r="A5" s="32" t="s">
        <v>2</v>
      </c>
      <c r="B5" s="21"/>
      <c r="C5" s="22" t="s">
        <v>3</v>
      </c>
      <c r="D5" s="58" t="s">
        <v>4</v>
      </c>
      <c r="E5" s="22" t="s">
        <v>5</v>
      </c>
      <c r="F5" s="22" t="s">
        <v>6</v>
      </c>
      <c r="G5" s="23" t="s">
        <v>48</v>
      </c>
    </row>
    <row r="6" spans="1:7" s="3" customFormat="1" ht="63.6" thickBot="1" thickTop="1">
      <c r="A6" s="77" t="s">
        <v>34</v>
      </c>
      <c r="B6" s="9" t="s">
        <v>24</v>
      </c>
      <c r="C6" s="57" t="s">
        <v>8</v>
      </c>
      <c r="D6" s="60">
        <v>18</v>
      </c>
      <c r="E6" s="63"/>
      <c r="F6" s="34">
        <f aca="true" t="shared" si="0" ref="F6:F27">D6*E6</f>
        <v>0</v>
      </c>
      <c r="G6" s="24"/>
    </row>
    <row r="7" spans="1:7" s="3" customFormat="1" ht="47.4" thickTop="1">
      <c r="A7" s="77"/>
      <c r="B7" s="9" t="s">
        <v>27</v>
      </c>
      <c r="C7" s="10" t="s">
        <v>21</v>
      </c>
      <c r="D7" s="59">
        <f>D6/3</f>
        <v>6</v>
      </c>
      <c r="E7" s="64"/>
      <c r="F7" s="34">
        <f t="shared" si="0"/>
        <v>0</v>
      </c>
      <c r="G7" s="24" t="s">
        <v>49</v>
      </c>
    </row>
    <row r="8" spans="1:7" s="3" customFormat="1" ht="15">
      <c r="A8" s="77"/>
      <c r="B8" s="9" t="s">
        <v>25</v>
      </c>
      <c r="C8" s="10" t="s">
        <v>21</v>
      </c>
      <c r="D8" s="46">
        <f>D7</f>
        <v>6</v>
      </c>
      <c r="E8" s="64"/>
      <c r="F8" s="34">
        <f t="shared" si="0"/>
        <v>0</v>
      </c>
      <c r="G8" s="24" t="s">
        <v>49</v>
      </c>
    </row>
    <row r="9" spans="1:7" s="3" customFormat="1" ht="31.2">
      <c r="A9" s="78" t="s">
        <v>35</v>
      </c>
      <c r="B9" s="11" t="s">
        <v>23</v>
      </c>
      <c r="C9" s="12" t="s">
        <v>9</v>
      </c>
      <c r="D9" s="47">
        <f>D6*0.65</f>
        <v>11.700000000000001</v>
      </c>
      <c r="E9" s="65"/>
      <c r="F9" s="35">
        <f t="shared" si="0"/>
        <v>0</v>
      </c>
      <c r="G9" s="25"/>
    </row>
    <row r="10" spans="1:7" s="3" customFormat="1" ht="62.4">
      <c r="A10" s="78"/>
      <c r="B10" s="11" t="s">
        <v>26</v>
      </c>
      <c r="C10" s="12" t="s">
        <v>9</v>
      </c>
      <c r="D10" s="47">
        <f>D22*0.045</f>
        <v>1.44</v>
      </c>
      <c r="E10" s="65"/>
      <c r="F10" s="35">
        <f t="shared" si="0"/>
        <v>0</v>
      </c>
      <c r="G10" s="25"/>
    </row>
    <row r="11" spans="1:7" s="3" customFormat="1" ht="78">
      <c r="A11" s="75" t="s">
        <v>36</v>
      </c>
      <c r="B11" s="13" t="s">
        <v>10</v>
      </c>
      <c r="C11" s="14" t="s">
        <v>9</v>
      </c>
      <c r="D11" s="48">
        <f>D9+D10</f>
        <v>13.14</v>
      </c>
      <c r="E11" s="66"/>
      <c r="F11" s="36">
        <f t="shared" si="0"/>
        <v>0</v>
      </c>
      <c r="G11" s="26"/>
    </row>
    <row r="12" spans="1:7" s="3" customFormat="1" ht="46.8">
      <c r="A12" s="75"/>
      <c r="B12" s="13" t="s">
        <v>11</v>
      </c>
      <c r="C12" s="14" t="s">
        <v>9</v>
      </c>
      <c r="D12" s="48">
        <f>D11</f>
        <v>13.14</v>
      </c>
      <c r="E12" s="66"/>
      <c r="F12" s="36">
        <f t="shared" si="0"/>
        <v>0</v>
      </c>
      <c r="G12" s="26"/>
    </row>
    <row r="13" spans="1:11" ht="15">
      <c r="A13" s="75"/>
      <c r="B13" s="13" t="s">
        <v>12</v>
      </c>
      <c r="C13" s="15" t="s">
        <v>9</v>
      </c>
      <c r="D13" s="48">
        <f>D12</f>
        <v>13.14</v>
      </c>
      <c r="E13" s="67"/>
      <c r="F13" s="36">
        <f t="shared" si="0"/>
        <v>0</v>
      </c>
      <c r="G13" s="26"/>
      <c r="K13" s="6"/>
    </row>
    <row r="14" spans="1:7" ht="62.4">
      <c r="A14" s="75"/>
      <c r="B14" s="13" t="s">
        <v>13</v>
      </c>
      <c r="C14" s="15" t="s">
        <v>21</v>
      </c>
      <c r="D14" s="49">
        <f>D11*1.95</f>
        <v>25.623</v>
      </c>
      <c r="E14" s="67"/>
      <c r="F14" s="36">
        <f t="shared" si="0"/>
        <v>0</v>
      </c>
      <c r="G14" s="26"/>
    </row>
    <row r="15" spans="1:7" ht="46.8">
      <c r="A15" s="79" t="s">
        <v>37</v>
      </c>
      <c r="B15" s="16" t="s">
        <v>14</v>
      </c>
      <c r="C15" s="17" t="s">
        <v>8</v>
      </c>
      <c r="D15" s="50">
        <f>D6</f>
        <v>18</v>
      </c>
      <c r="E15" s="68"/>
      <c r="F15" s="37">
        <f t="shared" si="0"/>
        <v>0</v>
      </c>
      <c r="G15" s="27"/>
    </row>
    <row r="16" spans="1:7" ht="46.8">
      <c r="A16" s="79"/>
      <c r="B16" s="16" t="s">
        <v>15</v>
      </c>
      <c r="C16" s="17" t="s">
        <v>8</v>
      </c>
      <c r="D16" s="50">
        <f>D6</f>
        <v>18</v>
      </c>
      <c r="E16" s="68"/>
      <c r="F16" s="37">
        <f t="shared" si="0"/>
        <v>0</v>
      </c>
      <c r="G16" s="27"/>
    </row>
    <row r="17" spans="1:7" ht="46.8">
      <c r="A17" s="79"/>
      <c r="B17" s="16" t="s">
        <v>16</v>
      </c>
      <c r="C17" s="17" t="s">
        <v>8</v>
      </c>
      <c r="D17" s="50">
        <f>D6</f>
        <v>18</v>
      </c>
      <c r="E17" s="68"/>
      <c r="F17" s="37">
        <f t="shared" si="0"/>
        <v>0</v>
      </c>
      <c r="G17" s="27"/>
    </row>
    <row r="18" spans="1:7" ht="31.2">
      <c r="A18" s="79"/>
      <c r="B18" s="16" t="s">
        <v>17</v>
      </c>
      <c r="C18" s="17" t="s">
        <v>8</v>
      </c>
      <c r="D18" s="50">
        <f>D6</f>
        <v>18</v>
      </c>
      <c r="E18" s="68"/>
      <c r="F18" s="37">
        <f t="shared" si="0"/>
        <v>0</v>
      </c>
      <c r="G18" s="27"/>
    </row>
    <row r="19" spans="1:7" ht="31.2">
      <c r="A19" s="74" t="s">
        <v>38</v>
      </c>
      <c r="B19" s="18" t="s">
        <v>28</v>
      </c>
      <c r="C19" s="19" t="s">
        <v>21</v>
      </c>
      <c r="D19" s="51">
        <f>D6/4</f>
        <v>4.5</v>
      </c>
      <c r="E19" s="69"/>
      <c r="F19" s="38">
        <f t="shared" si="0"/>
        <v>0</v>
      </c>
      <c r="G19" s="28"/>
    </row>
    <row r="20" spans="1:7" ht="78">
      <c r="A20" s="74"/>
      <c r="B20" s="18" t="s">
        <v>18</v>
      </c>
      <c r="C20" s="19" t="s">
        <v>8</v>
      </c>
      <c r="D20" s="51">
        <f>D6</f>
        <v>18</v>
      </c>
      <c r="E20" s="69"/>
      <c r="F20" s="38">
        <f t="shared" si="0"/>
        <v>0</v>
      </c>
      <c r="G20" s="28"/>
    </row>
    <row r="21" spans="1:7" ht="63" thickBot="1">
      <c r="A21" s="74"/>
      <c r="B21" s="18" t="s">
        <v>19</v>
      </c>
      <c r="C21" s="19" t="s">
        <v>22</v>
      </c>
      <c r="D21" s="54">
        <f>D22</f>
        <v>32</v>
      </c>
      <c r="E21" s="69"/>
      <c r="F21" s="38">
        <f t="shared" si="0"/>
        <v>0</v>
      </c>
      <c r="G21" s="28"/>
    </row>
    <row r="22" spans="1:7" ht="32.4" thickBot="1" thickTop="1">
      <c r="A22" s="74"/>
      <c r="B22" s="20" t="s">
        <v>20</v>
      </c>
      <c r="C22" s="53" t="s">
        <v>22</v>
      </c>
      <c r="D22" s="56">
        <v>32</v>
      </c>
      <c r="E22" s="70"/>
      <c r="F22" s="38">
        <f t="shared" si="0"/>
        <v>0</v>
      </c>
      <c r="G22" s="28"/>
    </row>
    <row r="23" spans="1:7" ht="94.2" thickTop="1">
      <c r="A23" s="75" t="s">
        <v>39</v>
      </c>
      <c r="B23" s="13" t="s">
        <v>29</v>
      </c>
      <c r="C23" s="15" t="s">
        <v>8</v>
      </c>
      <c r="D23" s="55">
        <f>D22*0.4</f>
        <v>12.8</v>
      </c>
      <c r="E23" s="67"/>
      <c r="F23" s="36">
        <f t="shared" si="0"/>
        <v>0</v>
      </c>
      <c r="G23" s="26"/>
    </row>
    <row r="24" spans="1:7" ht="78">
      <c r="A24" s="75"/>
      <c r="B24" s="13" t="s">
        <v>30</v>
      </c>
      <c r="C24" s="15" t="s">
        <v>9</v>
      </c>
      <c r="D24" s="49">
        <f>D23*0.2</f>
        <v>2.5600000000000005</v>
      </c>
      <c r="E24" s="67"/>
      <c r="F24" s="39">
        <f t="shared" si="0"/>
        <v>0</v>
      </c>
      <c r="G24" s="26"/>
    </row>
    <row r="25" spans="1:7" ht="46.8">
      <c r="A25" s="75"/>
      <c r="B25" s="13" t="s">
        <v>31</v>
      </c>
      <c r="C25" s="14" t="s">
        <v>9</v>
      </c>
      <c r="D25" s="49">
        <f>D24</f>
        <v>2.5600000000000005</v>
      </c>
      <c r="E25" s="67"/>
      <c r="F25" s="39">
        <f t="shared" si="0"/>
        <v>0</v>
      </c>
      <c r="G25" s="26"/>
    </row>
    <row r="26" spans="1:7" ht="31.2">
      <c r="A26" s="75"/>
      <c r="B26" s="13" t="s">
        <v>32</v>
      </c>
      <c r="C26" s="15" t="s">
        <v>9</v>
      </c>
      <c r="D26" s="49">
        <f>D24</f>
        <v>2.5600000000000005</v>
      </c>
      <c r="E26" s="67"/>
      <c r="F26" s="39">
        <f t="shared" si="0"/>
        <v>0</v>
      </c>
      <c r="G26" s="26"/>
    </row>
    <row r="27" spans="1:7" ht="63" thickBot="1">
      <c r="A27" s="76"/>
      <c r="B27" s="29" t="s">
        <v>33</v>
      </c>
      <c r="C27" s="30" t="s">
        <v>21</v>
      </c>
      <c r="D27" s="52">
        <f>D24*1.6</f>
        <v>4.096000000000001</v>
      </c>
      <c r="E27" s="71"/>
      <c r="F27" s="40">
        <f t="shared" si="0"/>
        <v>0</v>
      </c>
      <c r="G27" s="31"/>
    </row>
    <row r="28" ht="15">
      <c r="F28" s="41">
        <f>SUM(F6:F27)</f>
        <v>0</v>
      </c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  <row r="34" spans="1:7" ht="15">
      <c r="A34"/>
      <c r="B34"/>
      <c r="C34"/>
      <c r="D34"/>
      <c r="E34"/>
      <c r="F34"/>
      <c r="G34"/>
    </row>
    <row r="35" spans="1:7" ht="15">
      <c r="A35"/>
      <c r="B35"/>
      <c r="C35"/>
      <c r="D35"/>
      <c r="E35"/>
      <c r="F35"/>
      <c r="G35"/>
    </row>
    <row r="36" spans="1:7" ht="15">
      <c r="A36"/>
      <c r="B36"/>
      <c r="C36"/>
      <c r="D36"/>
      <c r="E36"/>
      <c r="F36"/>
      <c r="G36"/>
    </row>
    <row r="37" spans="1:7" ht="15">
      <c r="A37"/>
      <c r="B37"/>
      <c r="C37"/>
      <c r="D37"/>
      <c r="E37"/>
      <c r="F37"/>
      <c r="G37"/>
    </row>
    <row r="38" spans="1:7" ht="15">
      <c r="A38"/>
      <c r="B38"/>
      <c r="C38"/>
      <c r="D38"/>
      <c r="E38"/>
      <c r="F38"/>
      <c r="G38"/>
    </row>
    <row r="39" spans="1:7" ht="15">
      <c r="A39"/>
      <c r="B39"/>
      <c r="C39"/>
      <c r="D39"/>
      <c r="E39"/>
      <c r="F39"/>
      <c r="G39"/>
    </row>
    <row r="40" spans="1:7" ht="15">
      <c r="A40"/>
      <c r="B40"/>
      <c r="C40"/>
      <c r="D40"/>
      <c r="E40"/>
      <c r="F40"/>
      <c r="G40"/>
    </row>
    <row r="41" spans="1:7" ht="15">
      <c r="A41"/>
      <c r="B41"/>
      <c r="C41"/>
      <c r="D41"/>
      <c r="E41"/>
      <c r="F41"/>
      <c r="G41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</sheetData>
  <sheetProtection algorithmName="SHA-512" hashValue="ctE6TFNe1a3HOr/p3DVpXyE9WrOKWMkiSqkxR/ZWCKS7UtmD5p8HsExyVcti4vFzyBrJ+DkcgIYIiXD7YjRAXQ==" saltValue="ssEKHs27C+Y7tiLG1M9TKA==" spinCount="100000" sheet="1" objects="1" scenarios="1"/>
  <mergeCells count="8">
    <mergeCell ref="C3:F3"/>
    <mergeCell ref="D4:E4"/>
    <mergeCell ref="A19:A22"/>
    <mergeCell ref="A23:A27"/>
    <mergeCell ref="A6:A8"/>
    <mergeCell ref="A9:A10"/>
    <mergeCell ref="A11:A14"/>
    <mergeCell ref="A15:A1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7" r:id="rId1"/>
  <headerFooter>
    <oddFooter>&amp;C&amp;"Times New Roman,Obyčejné"&amp;12&amp;P/&amp;N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6857-7F07-40A5-90AC-6C84A8EEAECA}">
  <sheetPr>
    <pageSetUpPr fitToPage="1"/>
  </sheetPr>
  <dimension ref="A1:G26"/>
  <sheetViews>
    <sheetView workbookViewId="0" topLeftCell="A1"/>
  </sheetViews>
  <sheetFormatPr defaultColWidth="9.140625" defaultRowHeight="15"/>
  <cols>
    <col min="1" max="1" width="11.28125" style="0" customWidth="1"/>
    <col min="2" max="2" width="42.28125" style="0" customWidth="1"/>
    <col min="3" max="5" width="14.140625" style="0" customWidth="1"/>
    <col min="6" max="6" width="22.140625" style="0" customWidth="1"/>
    <col min="7" max="7" width="20.7109375" style="0" customWidth="1"/>
  </cols>
  <sheetData>
    <row r="1" spans="1:7" ht="16.2" thickBot="1">
      <c r="A1" s="32" t="s">
        <v>40</v>
      </c>
      <c r="B1" s="21"/>
      <c r="C1" s="22" t="s">
        <v>3</v>
      </c>
      <c r="D1" s="58" t="s">
        <v>4</v>
      </c>
      <c r="E1" s="22" t="s">
        <v>5</v>
      </c>
      <c r="F1" s="22" t="s">
        <v>6</v>
      </c>
      <c r="G1" s="23" t="s">
        <v>48</v>
      </c>
    </row>
    <row r="2" spans="1:7" ht="63.6" thickBot="1" thickTop="1">
      <c r="A2" s="77" t="s">
        <v>34</v>
      </c>
      <c r="B2" s="9" t="s">
        <v>24</v>
      </c>
      <c r="C2" s="57" t="s">
        <v>8</v>
      </c>
      <c r="D2" s="60">
        <v>35.7</v>
      </c>
      <c r="E2" s="63"/>
      <c r="F2" s="34">
        <f aca="true" t="shared" si="0" ref="F2:F25">D2*E2</f>
        <v>0</v>
      </c>
      <c r="G2" s="24"/>
    </row>
    <row r="3" spans="1:7" ht="47.4" thickTop="1">
      <c r="A3" s="77"/>
      <c r="B3" s="9" t="s">
        <v>27</v>
      </c>
      <c r="C3" s="10" t="s">
        <v>21</v>
      </c>
      <c r="D3" s="59">
        <f>D2/3</f>
        <v>11.9</v>
      </c>
      <c r="E3" s="64"/>
      <c r="F3" s="34">
        <f t="shared" si="0"/>
        <v>0</v>
      </c>
      <c r="G3" s="24" t="s">
        <v>49</v>
      </c>
    </row>
    <row r="4" spans="1:7" ht="15.6">
      <c r="A4" s="77"/>
      <c r="B4" s="9" t="s">
        <v>25</v>
      </c>
      <c r="C4" s="10" t="s">
        <v>21</v>
      </c>
      <c r="D4" s="46">
        <f>D3</f>
        <v>11.9</v>
      </c>
      <c r="E4" s="64"/>
      <c r="F4" s="34">
        <f t="shared" si="0"/>
        <v>0</v>
      </c>
      <c r="G4" s="24" t="s">
        <v>49</v>
      </c>
    </row>
    <row r="5" spans="1:7" ht="31.2">
      <c r="A5" s="78" t="s">
        <v>35</v>
      </c>
      <c r="B5" s="11" t="s">
        <v>45</v>
      </c>
      <c r="C5" s="12" t="s">
        <v>9</v>
      </c>
      <c r="D5" s="47">
        <f>D2*0.75</f>
        <v>26.775000000000002</v>
      </c>
      <c r="E5" s="65"/>
      <c r="F5" s="35">
        <f t="shared" si="0"/>
        <v>0</v>
      </c>
      <c r="G5" s="25"/>
    </row>
    <row r="6" spans="1:7" ht="62.4">
      <c r="A6" s="78"/>
      <c r="B6" s="11" t="s">
        <v>26</v>
      </c>
      <c r="C6" s="12" t="s">
        <v>9</v>
      </c>
      <c r="D6" s="47">
        <f>D20*0.045</f>
        <v>0.855</v>
      </c>
      <c r="E6" s="65"/>
      <c r="F6" s="35">
        <f t="shared" si="0"/>
        <v>0</v>
      </c>
      <c r="G6" s="25"/>
    </row>
    <row r="7" spans="1:7" ht="78">
      <c r="A7" s="75" t="s">
        <v>36</v>
      </c>
      <c r="B7" s="13" t="s">
        <v>10</v>
      </c>
      <c r="C7" s="14" t="s">
        <v>9</v>
      </c>
      <c r="D7" s="48">
        <f>D5+D6</f>
        <v>27.630000000000003</v>
      </c>
      <c r="E7" s="66"/>
      <c r="F7" s="36">
        <f t="shared" si="0"/>
        <v>0</v>
      </c>
      <c r="G7" s="26"/>
    </row>
    <row r="8" spans="1:7" ht="46.8">
      <c r="A8" s="75"/>
      <c r="B8" s="13" t="s">
        <v>11</v>
      </c>
      <c r="C8" s="14" t="s">
        <v>9</v>
      </c>
      <c r="D8" s="48">
        <f>D7</f>
        <v>27.630000000000003</v>
      </c>
      <c r="E8" s="66"/>
      <c r="F8" s="36">
        <f t="shared" si="0"/>
        <v>0</v>
      </c>
      <c r="G8" s="26"/>
    </row>
    <row r="9" spans="1:7" ht="15.6">
      <c r="A9" s="75"/>
      <c r="B9" s="13" t="s">
        <v>12</v>
      </c>
      <c r="C9" s="15" t="s">
        <v>9</v>
      </c>
      <c r="D9" s="48">
        <f>D8</f>
        <v>27.630000000000003</v>
      </c>
      <c r="E9" s="67"/>
      <c r="F9" s="36">
        <f t="shared" si="0"/>
        <v>0</v>
      </c>
      <c r="G9" s="26"/>
    </row>
    <row r="10" spans="1:7" ht="62.4">
      <c r="A10" s="75"/>
      <c r="B10" s="13" t="s">
        <v>13</v>
      </c>
      <c r="C10" s="15" t="s">
        <v>21</v>
      </c>
      <c r="D10" s="49">
        <f>D7*1.95</f>
        <v>53.8785</v>
      </c>
      <c r="E10" s="67"/>
      <c r="F10" s="36">
        <f t="shared" si="0"/>
        <v>0</v>
      </c>
      <c r="G10" s="26"/>
    </row>
    <row r="11" spans="1:7" ht="31.2">
      <c r="A11" s="80" t="s">
        <v>37</v>
      </c>
      <c r="B11" s="16" t="s">
        <v>46</v>
      </c>
      <c r="C11" s="17" t="s">
        <v>9</v>
      </c>
      <c r="D11" s="50">
        <f>D2/10</f>
        <v>3.5700000000000003</v>
      </c>
      <c r="E11" s="68"/>
      <c r="F11" s="37">
        <f t="shared" si="0"/>
        <v>0</v>
      </c>
      <c r="G11" s="27"/>
    </row>
    <row r="12" spans="1:7" ht="31.2">
      <c r="A12" s="81"/>
      <c r="B12" s="62" t="s">
        <v>47</v>
      </c>
      <c r="C12" s="17" t="s">
        <v>8</v>
      </c>
      <c r="D12" s="50">
        <f>D2</f>
        <v>35.7</v>
      </c>
      <c r="E12" s="68"/>
      <c r="F12" s="37">
        <f t="shared" si="0"/>
        <v>0</v>
      </c>
      <c r="G12" s="27"/>
    </row>
    <row r="13" spans="1:7" ht="46.8" customHeight="1">
      <c r="A13" s="81"/>
      <c r="B13" s="16" t="s">
        <v>14</v>
      </c>
      <c r="C13" s="17" t="s">
        <v>8</v>
      </c>
      <c r="D13" s="50">
        <f>D2</f>
        <v>35.7</v>
      </c>
      <c r="E13" s="68"/>
      <c r="F13" s="37">
        <f t="shared" si="0"/>
        <v>0</v>
      </c>
      <c r="G13" s="27"/>
    </row>
    <row r="14" spans="1:7" ht="46.8">
      <c r="A14" s="81"/>
      <c r="B14" s="16" t="s">
        <v>15</v>
      </c>
      <c r="C14" s="17" t="s">
        <v>8</v>
      </c>
      <c r="D14" s="50">
        <f>D2</f>
        <v>35.7</v>
      </c>
      <c r="E14" s="68"/>
      <c r="F14" s="37">
        <f t="shared" si="0"/>
        <v>0</v>
      </c>
      <c r="G14" s="27"/>
    </row>
    <row r="15" spans="1:7" ht="46.8">
      <c r="A15" s="81"/>
      <c r="B15" s="16" t="s">
        <v>16</v>
      </c>
      <c r="C15" s="17" t="s">
        <v>8</v>
      </c>
      <c r="D15" s="50">
        <f>D2</f>
        <v>35.7</v>
      </c>
      <c r="E15" s="68"/>
      <c r="F15" s="37">
        <f t="shared" si="0"/>
        <v>0</v>
      </c>
      <c r="G15" s="27"/>
    </row>
    <row r="16" spans="1:7" ht="31.2">
      <c r="A16" s="82"/>
      <c r="B16" s="16" t="s">
        <v>17</v>
      </c>
      <c r="C16" s="17" t="s">
        <v>8</v>
      </c>
      <c r="D16" s="50">
        <f>D2</f>
        <v>35.7</v>
      </c>
      <c r="E16" s="68"/>
      <c r="F16" s="37">
        <f t="shared" si="0"/>
        <v>0</v>
      </c>
      <c r="G16" s="27"/>
    </row>
    <row r="17" spans="1:7" ht="31.2">
      <c r="A17" s="74" t="s">
        <v>38</v>
      </c>
      <c r="B17" s="18" t="s">
        <v>28</v>
      </c>
      <c r="C17" s="19" t="s">
        <v>21</v>
      </c>
      <c r="D17" s="51">
        <f>D2/4</f>
        <v>8.925</v>
      </c>
      <c r="E17" s="69"/>
      <c r="F17" s="38">
        <f t="shared" si="0"/>
        <v>0</v>
      </c>
      <c r="G17" s="28"/>
    </row>
    <row r="18" spans="1:7" ht="78">
      <c r="A18" s="74"/>
      <c r="B18" s="18" t="s">
        <v>18</v>
      </c>
      <c r="C18" s="19" t="s">
        <v>8</v>
      </c>
      <c r="D18" s="51">
        <f>D2</f>
        <v>35.7</v>
      </c>
      <c r="E18" s="69"/>
      <c r="F18" s="38">
        <f t="shared" si="0"/>
        <v>0</v>
      </c>
      <c r="G18" s="28"/>
    </row>
    <row r="19" spans="1:7" ht="63" thickBot="1">
      <c r="A19" s="74"/>
      <c r="B19" s="18" t="s">
        <v>19</v>
      </c>
      <c r="C19" s="19" t="s">
        <v>22</v>
      </c>
      <c r="D19" s="54">
        <f>D20</f>
        <v>19</v>
      </c>
      <c r="E19" s="69"/>
      <c r="F19" s="38">
        <f t="shared" si="0"/>
        <v>0</v>
      </c>
      <c r="G19" s="28"/>
    </row>
    <row r="20" spans="1:7" ht="32.4" thickBot="1" thickTop="1">
      <c r="A20" s="74"/>
      <c r="B20" s="61" t="s">
        <v>20</v>
      </c>
      <c r="C20" s="53" t="s">
        <v>22</v>
      </c>
      <c r="D20" s="56">
        <v>19</v>
      </c>
      <c r="E20" s="70"/>
      <c r="F20" s="38">
        <f t="shared" si="0"/>
        <v>0</v>
      </c>
      <c r="G20" s="28"/>
    </row>
    <row r="21" spans="1:7" ht="94.2" thickTop="1">
      <c r="A21" s="75" t="s">
        <v>39</v>
      </c>
      <c r="B21" s="13" t="s">
        <v>29</v>
      </c>
      <c r="C21" s="15" t="s">
        <v>8</v>
      </c>
      <c r="D21" s="55">
        <f>D20*0.4</f>
        <v>7.6000000000000005</v>
      </c>
      <c r="E21" s="67"/>
      <c r="F21" s="36">
        <f t="shared" si="0"/>
        <v>0</v>
      </c>
      <c r="G21" s="26"/>
    </row>
    <row r="22" spans="1:7" ht="78">
      <c r="A22" s="75"/>
      <c r="B22" s="13" t="s">
        <v>30</v>
      </c>
      <c r="C22" s="15" t="s">
        <v>9</v>
      </c>
      <c r="D22" s="49">
        <f>D21*0.2</f>
        <v>1.5200000000000002</v>
      </c>
      <c r="E22" s="67"/>
      <c r="F22" s="39">
        <f t="shared" si="0"/>
        <v>0</v>
      </c>
      <c r="G22" s="26"/>
    </row>
    <row r="23" spans="1:7" ht="46.8">
      <c r="A23" s="75"/>
      <c r="B23" s="13" t="s">
        <v>31</v>
      </c>
      <c r="C23" s="14" t="s">
        <v>9</v>
      </c>
      <c r="D23" s="49">
        <f>D22</f>
        <v>1.5200000000000002</v>
      </c>
      <c r="E23" s="67"/>
      <c r="F23" s="39">
        <f t="shared" si="0"/>
        <v>0</v>
      </c>
      <c r="G23" s="26"/>
    </row>
    <row r="24" spans="1:7" ht="31.2">
      <c r="A24" s="75"/>
      <c r="B24" s="13" t="s">
        <v>32</v>
      </c>
      <c r="C24" s="15" t="s">
        <v>9</v>
      </c>
      <c r="D24" s="49">
        <f>D22</f>
        <v>1.5200000000000002</v>
      </c>
      <c r="E24" s="67"/>
      <c r="F24" s="39">
        <f t="shared" si="0"/>
        <v>0</v>
      </c>
      <c r="G24" s="26"/>
    </row>
    <row r="25" spans="1:7" ht="63" thickBot="1">
      <c r="A25" s="76"/>
      <c r="B25" s="29" t="s">
        <v>33</v>
      </c>
      <c r="C25" s="30" t="s">
        <v>21</v>
      </c>
      <c r="D25" s="52">
        <f>D22*1.6</f>
        <v>2.4320000000000004</v>
      </c>
      <c r="E25" s="71"/>
      <c r="F25" s="40">
        <f t="shared" si="0"/>
        <v>0</v>
      </c>
      <c r="G25" s="31"/>
    </row>
    <row r="26" spans="1:7" ht="15.6">
      <c r="A26" s="2"/>
      <c r="B26" s="7"/>
      <c r="C26" s="1"/>
      <c r="D26" s="45"/>
      <c r="E26" s="1"/>
      <c r="F26" s="42">
        <f>SUM(F2:F25)</f>
        <v>0</v>
      </c>
      <c r="G26" s="3"/>
    </row>
  </sheetData>
  <sheetProtection algorithmName="SHA-512" hashValue="TnpaEt8NBDKNkdJ1mjeJitc+pMSVOomWyRjauGv+vm2Tb3VWamTDQEECB8hkv3l12yCAcrR7MrwzXWMlv6+n/w==" saltValue="2U713PNgzUk60QKxdQDgWg==" spinCount="100000" sheet="1" objects="1" scenarios="1"/>
  <mergeCells count="6">
    <mergeCell ref="A21:A25"/>
    <mergeCell ref="A2:A4"/>
    <mergeCell ref="A5:A6"/>
    <mergeCell ref="A7:A10"/>
    <mergeCell ref="A17:A20"/>
    <mergeCell ref="A11:A1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0DE3-7EE1-476E-BBC0-359E2F367E32}">
  <sheetPr>
    <pageSetUpPr fitToPage="1"/>
  </sheetPr>
  <dimension ref="A1:G24"/>
  <sheetViews>
    <sheetView workbookViewId="0" topLeftCell="A1"/>
  </sheetViews>
  <sheetFormatPr defaultColWidth="9.140625" defaultRowHeight="15"/>
  <cols>
    <col min="1" max="1" width="11.28125" style="0" customWidth="1"/>
    <col min="2" max="2" width="42.28125" style="0" customWidth="1"/>
    <col min="3" max="5" width="14.140625" style="0" customWidth="1"/>
    <col min="6" max="6" width="22.140625" style="0" customWidth="1"/>
    <col min="7" max="7" width="20.7109375" style="0" customWidth="1"/>
  </cols>
  <sheetData>
    <row r="1" spans="1:7" ht="16.2" thickBot="1">
      <c r="A1" s="32" t="s">
        <v>41</v>
      </c>
      <c r="B1" s="21"/>
      <c r="C1" s="22" t="s">
        <v>3</v>
      </c>
      <c r="D1" s="58" t="s">
        <v>4</v>
      </c>
      <c r="E1" s="22" t="s">
        <v>5</v>
      </c>
      <c r="F1" s="22" t="s">
        <v>6</v>
      </c>
      <c r="G1" s="23" t="s">
        <v>48</v>
      </c>
    </row>
    <row r="2" spans="1:7" ht="63.6" thickBot="1" thickTop="1">
      <c r="A2" s="77" t="s">
        <v>34</v>
      </c>
      <c r="B2" s="9" t="s">
        <v>24</v>
      </c>
      <c r="C2" s="57" t="s">
        <v>8</v>
      </c>
      <c r="D2" s="60">
        <v>22.8</v>
      </c>
      <c r="E2" s="63"/>
      <c r="F2" s="34">
        <f>D2*E2</f>
        <v>0</v>
      </c>
      <c r="G2" s="24"/>
    </row>
    <row r="3" spans="1:7" ht="47.4" thickTop="1">
      <c r="A3" s="77"/>
      <c r="B3" s="9" t="s">
        <v>27</v>
      </c>
      <c r="C3" s="10" t="s">
        <v>21</v>
      </c>
      <c r="D3" s="59">
        <f>D2/3</f>
        <v>7.6000000000000005</v>
      </c>
      <c r="E3" s="64"/>
      <c r="F3" s="34">
        <f aca="true" t="shared" si="0" ref="F3:F14">D3*E3</f>
        <v>0</v>
      </c>
      <c r="G3" s="24" t="s">
        <v>49</v>
      </c>
    </row>
    <row r="4" spans="1:7" ht="15.6">
      <c r="A4" s="77"/>
      <c r="B4" s="9" t="s">
        <v>25</v>
      </c>
      <c r="C4" s="10" t="s">
        <v>21</v>
      </c>
      <c r="D4" s="46">
        <f>D3</f>
        <v>7.6000000000000005</v>
      </c>
      <c r="E4" s="64"/>
      <c r="F4" s="34">
        <f t="shared" si="0"/>
        <v>0</v>
      </c>
      <c r="G4" s="24" t="s">
        <v>49</v>
      </c>
    </row>
    <row r="5" spans="1:7" ht="31.2">
      <c r="A5" s="78" t="s">
        <v>35</v>
      </c>
      <c r="B5" s="11" t="s">
        <v>23</v>
      </c>
      <c r="C5" s="12" t="s">
        <v>9</v>
      </c>
      <c r="D5" s="47">
        <f>D2*0.65</f>
        <v>14.82</v>
      </c>
      <c r="E5" s="65"/>
      <c r="F5" s="35">
        <f t="shared" si="0"/>
        <v>0</v>
      </c>
      <c r="G5" s="25"/>
    </row>
    <row r="6" spans="1:7" ht="62.4">
      <c r="A6" s="78"/>
      <c r="B6" s="11" t="s">
        <v>26</v>
      </c>
      <c r="C6" s="12" t="s">
        <v>9</v>
      </c>
      <c r="D6" s="47">
        <f>D18*0.045</f>
        <v>0.63</v>
      </c>
      <c r="E6" s="65"/>
      <c r="F6" s="35">
        <f t="shared" si="0"/>
        <v>0</v>
      </c>
      <c r="G6" s="25"/>
    </row>
    <row r="7" spans="1:7" ht="78">
      <c r="A7" s="75" t="s">
        <v>36</v>
      </c>
      <c r="B7" s="13" t="s">
        <v>10</v>
      </c>
      <c r="C7" s="14" t="s">
        <v>9</v>
      </c>
      <c r="D7" s="48">
        <f>D5+D6</f>
        <v>15.450000000000001</v>
      </c>
      <c r="E7" s="66"/>
      <c r="F7" s="36">
        <f t="shared" si="0"/>
        <v>0</v>
      </c>
      <c r="G7" s="26"/>
    </row>
    <row r="8" spans="1:7" ht="46.8">
      <c r="A8" s="75"/>
      <c r="B8" s="13" t="s">
        <v>11</v>
      </c>
      <c r="C8" s="14" t="s">
        <v>9</v>
      </c>
      <c r="D8" s="48">
        <f>D7</f>
        <v>15.450000000000001</v>
      </c>
      <c r="E8" s="66"/>
      <c r="F8" s="36">
        <f t="shared" si="0"/>
        <v>0</v>
      </c>
      <c r="G8" s="26"/>
    </row>
    <row r="9" spans="1:7" ht="15.6">
      <c r="A9" s="75"/>
      <c r="B9" s="13" t="s">
        <v>12</v>
      </c>
      <c r="C9" s="15" t="s">
        <v>9</v>
      </c>
      <c r="D9" s="48">
        <f>D8</f>
        <v>15.450000000000001</v>
      </c>
      <c r="E9" s="67"/>
      <c r="F9" s="36">
        <f t="shared" si="0"/>
        <v>0</v>
      </c>
      <c r="G9" s="26"/>
    </row>
    <row r="10" spans="1:7" ht="62.4">
      <c r="A10" s="75"/>
      <c r="B10" s="13" t="s">
        <v>13</v>
      </c>
      <c r="C10" s="15" t="s">
        <v>21</v>
      </c>
      <c r="D10" s="49">
        <f>D7*1.95</f>
        <v>30.1275</v>
      </c>
      <c r="E10" s="67"/>
      <c r="F10" s="36">
        <f t="shared" si="0"/>
        <v>0</v>
      </c>
      <c r="G10" s="26"/>
    </row>
    <row r="11" spans="1:7" ht="46.8">
      <c r="A11" s="79" t="s">
        <v>37</v>
      </c>
      <c r="B11" s="16" t="s">
        <v>14</v>
      </c>
      <c r="C11" s="17" t="s">
        <v>8</v>
      </c>
      <c r="D11" s="50">
        <f>D2</f>
        <v>22.8</v>
      </c>
      <c r="E11" s="68"/>
      <c r="F11" s="37">
        <f t="shared" si="0"/>
        <v>0</v>
      </c>
      <c r="G11" s="27"/>
    </row>
    <row r="12" spans="1:7" ht="46.8">
      <c r="A12" s="79"/>
      <c r="B12" s="16" t="s">
        <v>15</v>
      </c>
      <c r="C12" s="17" t="s">
        <v>8</v>
      </c>
      <c r="D12" s="50">
        <f>D2</f>
        <v>22.8</v>
      </c>
      <c r="E12" s="68"/>
      <c r="F12" s="37">
        <f t="shared" si="0"/>
        <v>0</v>
      </c>
      <c r="G12" s="27"/>
    </row>
    <row r="13" spans="1:7" ht="46.8">
      <c r="A13" s="79"/>
      <c r="B13" s="16" t="s">
        <v>16</v>
      </c>
      <c r="C13" s="17" t="s">
        <v>8</v>
      </c>
      <c r="D13" s="50">
        <f>D2</f>
        <v>22.8</v>
      </c>
      <c r="E13" s="68"/>
      <c r="F13" s="37">
        <f t="shared" si="0"/>
        <v>0</v>
      </c>
      <c r="G13" s="27"/>
    </row>
    <row r="14" spans="1:7" ht="31.2">
      <c r="A14" s="79"/>
      <c r="B14" s="16" t="s">
        <v>17</v>
      </c>
      <c r="C14" s="17" t="s">
        <v>8</v>
      </c>
      <c r="D14" s="50">
        <f>D2</f>
        <v>22.8</v>
      </c>
      <c r="E14" s="68"/>
      <c r="F14" s="37">
        <f t="shared" si="0"/>
        <v>0</v>
      </c>
      <c r="G14" s="27"/>
    </row>
    <row r="15" spans="1:7" ht="31.2">
      <c r="A15" s="74" t="s">
        <v>38</v>
      </c>
      <c r="B15" s="18" t="s">
        <v>28</v>
      </c>
      <c r="C15" s="19" t="s">
        <v>21</v>
      </c>
      <c r="D15" s="51">
        <f>D2/4</f>
        <v>5.7</v>
      </c>
      <c r="E15" s="69"/>
      <c r="F15" s="38">
        <f>D15*E15</f>
        <v>0</v>
      </c>
      <c r="G15" s="28"/>
    </row>
    <row r="16" spans="1:7" ht="78">
      <c r="A16" s="74"/>
      <c r="B16" s="18" t="s">
        <v>18</v>
      </c>
      <c r="C16" s="19" t="s">
        <v>8</v>
      </c>
      <c r="D16" s="51">
        <f>D2</f>
        <v>22.8</v>
      </c>
      <c r="E16" s="69"/>
      <c r="F16" s="38">
        <f aca="true" t="shared" si="1" ref="F16:F23">D16*E16</f>
        <v>0</v>
      </c>
      <c r="G16" s="28"/>
    </row>
    <row r="17" spans="1:7" ht="63" thickBot="1">
      <c r="A17" s="74"/>
      <c r="B17" s="18" t="s">
        <v>19</v>
      </c>
      <c r="C17" s="19" t="s">
        <v>22</v>
      </c>
      <c r="D17" s="54">
        <f>D18</f>
        <v>14</v>
      </c>
      <c r="E17" s="69"/>
      <c r="F17" s="38">
        <f t="shared" si="1"/>
        <v>0</v>
      </c>
      <c r="G17" s="28"/>
    </row>
    <row r="18" spans="1:7" ht="32.4" thickBot="1" thickTop="1">
      <c r="A18" s="74"/>
      <c r="B18" s="20" t="s">
        <v>20</v>
      </c>
      <c r="C18" s="53" t="s">
        <v>22</v>
      </c>
      <c r="D18" s="56">
        <v>14</v>
      </c>
      <c r="E18" s="70"/>
      <c r="F18" s="38">
        <f t="shared" si="1"/>
        <v>0</v>
      </c>
      <c r="G18" s="28"/>
    </row>
    <row r="19" spans="1:7" ht="94.2" thickTop="1">
      <c r="A19" s="75" t="s">
        <v>39</v>
      </c>
      <c r="B19" s="13" t="s">
        <v>29</v>
      </c>
      <c r="C19" s="15" t="s">
        <v>8</v>
      </c>
      <c r="D19" s="55">
        <f>D18*0.4</f>
        <v>5.6000000000000005</v>
      </c>
      <c r="E19" s="67"/>
      <c r="F19" s="36">
        <f t="shared" si="1"/>
        <v>0</v>
      </c>
      <c r="G19" s="26"/>
    </row>
    <row r="20" spans="1:7" ht="78">
      <c r="A20" s="75"/>
      <c r="B20" s="13" t="s">
        <v>30</v>
      </c>
      <c r="C20" s="15" t="s">
        <v>9</v>
      </c>
      <c r="D20" s="49">
        <f>D19*0.2</f>
        <v>1.12</v>
      </c>
      <c r="E20" s="67"/>
      <c r="F20" s="39">
        <f t="shared" si="1"/>
        <v>0</v>
      </c>
      <c r="G20" s="26"/>
    </row>
    <row r="21" spans="1:7" ht="46.8">
      <c r="A21" s="75"/>
      <c r="B21" s="13" t="s">
        <v>31</v>
      </c>
      <c r="C21" s="14" t="s">
        <v>9</v>
      </c>
      <c r="D21" s="49">
        <f>D20</f>
        <v>1.12</v>
      </c>
      <c r="E21" s="67"/>
      <c r="F21" s="39">
        <f t="shared" si="1"/>
        <v>0</v>
      </c>
      <c r="G21" s="26"/>
    </row>
    <row r="22" spans="1:7" ht="31.2">
      <c r="A22" s="75"/>
      <c r="B22" s="13" t="s">
        <v>32</v>
      </c>
      <c r="C22" s="15" t="s">
        <v>9</v>
      </c>
      <c r="D22" s="49">
        <f>D20</f>
        <v>1.12</v>
      </c>
      <c r="E22" s="67"/>
      <c r="F22" s="39">
        <f t="shared" si="1"/>
        <v>0</v>
      </c>
      <c r="G22" s="26"/>
    </row>
    <row r="23" spans="1:7" ht="63" thickBot="1">
      <c r="A23" s="76"/>
      <c r="B23" s="29" t="s">
        <v>33</v>
      </c>
      <c r="C23" s="30" t="s">
        <v>21</v>
      </c>
      <c r="D23" s="52">
        <f>D20*1.6</f>
        <v>1.7920000000000003</v>
      </c>
      <c r="E23" s="71"/>
      <c r="F23" s="40">
        <f t="shared" si="1"/>
        <v>0</v>
      </c>
      <c r="G23" s="31"/>
    </row>
    <row r="24" spans="1:7" ht="15.6">
      <c r="A24" s="2"/>
      <c r="B24" s="7"/>
      <c r="C24" s="1"/>
      <c r="D24" s="45"/>
      <c r="E24" s="1"/>
      <c r="F24" s="42">
        <f>SUM(F2:F23)</f>
        <v>0</v>
      </c>
      <c r="G24" s="3"/>
    </row>
  </sheetData>
  <sheetProtection algorithmName="SHA-512" hashValue="M/Nsl7fvqp0Z3pid73tB6FY49bkKCxP72dsyE2HFtE7FQSiVG+KO3QUeZq/vrb3oMsqPrfbrtf044uAu2QAwlg==" saltValue="Zo+88xamAua3lYh5xJuTNg==" spinCount="100000" sheet="1" objects="1" scenarios="1"/>
  <mergeCells count="6">
    <mergeCell ref="A19:A23"/>
    <mergeCell ref="A2:A4"/>
    <mergeCell ref="A5:A6"/>
    <mergeCell ref="A7:A10"/>
    <mergeCell ref="A11:A14"/>
    <mergeCell ref="A15:A1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9D668-2CC0-41C4-8DA4-3C4B5C4089B8}">
  <sheetPr>
    <pageSetUpPr fitToPage="1"/>
  </sheetPr>
  <dimension ref="A1:G24"/>
  <sheetViews>
    <sheetView workbookViewId="0" topLeftCell="A1"/>
  </sheetViews>
  <sheetFormatPr defaultColWidth="9.140625" defaultRowHeight="15"/>
  <cols>
    <col min="1" max="1" width="11.28125" style="0" customWidth="1"/>
    <col min="2" max="2" width="42.28125" style="0" customWidth="1"/>
    <col min="3" max="5" width="14.140625" style="0" customWidth="1"/>
    <col min="6" max="6" width="22.140625" style="0" customWidth="1"/>
    <col min="7" max="7" width="20.7109375" style="0" customWidth="1"/>
  </cols>
  <sheetData>
    <row r="1" spans="1:7" ht="16.2" thickBot="1">
      <c r="A1" s="32" t="s">
        <v>42</v>
      </c>
      <c r="B1" s="21"/>
      <c r="C1" s="22" t="s">
        <v>3</v>
      </c>
      <c r="D1" s="58" t="s">
        <v>4</v>
      </c>
      <c r="E1" s="22" t="s">
        <v>5</v>
      </c>
      <c r="F1" s="22" t="s">
        <v>6</v>
      </c>
      <c r="G1" s="23" t="s">
        <v>48</v>
      </c>
    </row>
    <row r="2" spans="1:7" ht="63.6" thickBot="1" thickTop="1">
      <c r="A2" s="77" t="s">
        <v>34</v>
      </c>
      <c r="B2" s="9" t="s">
        <v>24</v>
      </c>
      <c r="C2" s="57" t="s">
        <v>8</v>
      </c>
      <c r="D2" s="60">
        <v>6</v>
      </c>
      <c r="E2" s="63"/>
      <c r="F2" s="34">
        <f aca="true" t="shared" si="0" ref="F2:F23">D2*E2</f>
        <v>0</v>
      </c>
      <c r="G2" s="24"/>
    </row>
    <row r="3" spans="1:7" ht="47.4" thickTop="1">
      <c r="A3" s="77"/>
      <c r="B3" s="9" t="s">
        <v>27</v>
      </c>
      <c r="C3" s="10" t="s">
        <v>21</v>
      </c>
      <c r="D3" s="59">
        <f>D2/3</f>
        <v>2</v>
      </c>
      <c r="E3" s="64"/>
      <c r="F3" s="34">
        <f t="shared" si="0"/>
        <v>0</v>
      </c>
      <c r="G3" s="24" t="s">
        <v>49</v>
      </c>
    </row>
    <row r="4" spans="1:7" ht="15.6">
      <c r="A4" s="77"/>
      <c r="B4" s="9" t="s">
        <v>25</v>
      </c>
      <c r="C4" s="10" t="s">
        <v>21</v>
      </c>
      <c r="D4" s="46">
        <f>D3</f>
        <v>2</v>
      </c>
      <c r="E4" s="64"/>
      <c r="F4" s="34">
        <f t="shared" si="0"/>
        <v>0</v>
      </c>
      <c r="G4" s="24" t="s">
        <v>49</v>
      </c>
    </row>
    <row r="5" spans="1:7" ht="31.2">
      <c r="A5" s="78" t="s">
        <v>35</v>
      </c>
      <c r="B5" s="11" t="s">
        <v>23</v>
      </c>
      <c r="C5" s="12" t="s">
        <v>9</v>
      </c>
      <c r="D5" s="47">
        <f>D2*0.65</f>
        <v>3.9000000000000004</v>
      </c>
      <c r="E5" s="65"/>
      <c r="F5" s="35">
        <f t="shared" si="0"/>
        <v>0</v>
      </c>
      <c r="G5" s="25"/>
    </row>
    <row r="6" spans="1:7" ht="62.4">
      <c r="A6" s="78"/>
      <c r="B6" s="11" t="s">
        <v>26</v>
      </c>
      <c r="C6" s="12" t="s">
        <v>9</v>
      </c>
      <c r="D6" s="47">
        <f>D18*0.045</f>
        <v>0.36</v>
      </c>
      <c r="E6" s="65"/>
      <c r="F6" s="35">
        <f t="shared" si="0"/>
        <v>0</v>
      </c>
      <c r="G6" s="25"/>
    </row>
    <row r="7" spans="1:7" ht="78">
      <c r="A7" s="75" t="s">
        <v>36</v>
      </c>
      <c r="B7" s="13" t="s">
        <v>10</v>
      </c>
      <c r="C7" s="14" t="s">
        <v>9</v>
      </c>
      <c r="D7" s="48">
        <f>D5+D6</f>
        <v>4.260000000000001</v>
      </c>
      <c r="E7" s="66"/>
      <c r="F7" s="36">
        <f t="shared" si="0"/>
        <v>0</v>
      </c>
      <c r="G7" s="26"/>
    </row>
    <row r="8" spans="1:7" ht="46.8">
      <c r="A8" s="75"/>
      <c r="B8" s="13" t="s">
        <v>11</v>
      </c>
      <c r="C8" s="14" t="s">
        <v>9</v>
      </c>
      <c r="D8" s="48">
        <f>D7</f>
        <v>4.260000000000001</v>
      </c>
      <c r="E8" s="66"/>
      <c r="F8" s="36">
        <f t="shared" si="0"/>
        <v>0</v>
      </c>
      <c r="G8" s="26"/>
    </row>
    <row r="9" spans="1:7" ht="15.6">
      <c r="A9" s="75"/>
      <c r="B9" s="13" t="s">
        <v>12</v>
      </c>
      <c r="C9" s="15" t="s">
        <v>9</v>
      </c>
      <c r="D9" s="48">
        <f>D8</f>
        <v>4.260000000000001</v>
      </c>
      <c r="E9" s="67"/>
      <c r="F9" s="36">
        <f t="shared" si="0"/>
        <v>0</v>
      </c>
      <c r="G9" s="26"/>
    </row>
    <row r="10" spans="1:7" ht="62.4">
      <c r="A10" s="75"/>
      <c r="B10" s="13" t="s">
        <v>13</v>
      </c>
      <c r="C10" s="15" t="s">
        <v>21</v>
      </c>
      <c r="D10" s="49">
        <f>D7*1.95</f>
        <v>8.307</v>
      </c>
      <c r="E10" s="67"/>
      <c r="F10" s="36">
        <f t="shared" si="0"/>
        <v>0</v>
      </c>
      <c r="G10" s="26"/>
    </row>
    <row r="11" spans="1:7" ht="46.8">
      <c r="A11" s="79" t="s">
        <v>37</v>
      </c>
      <c r="B11" s="16" t="s">
        <v>14</v>
      </c>
      <c r="C11" s="17" t="s">
        <v>8</v>
      </c>
      <c r="D11" s="50">
        <f>D2</f>
        <v>6</v>
      </c>
      <c r="E11" s="68"/>
      <c r="F11" s="37">
        <f t="shared" si="0"/>
        <v>0</v>
      </c>
      <c r="G11" s="27"/>
    </row>
    <row r="12" spans="1:7" ht="46.8">
      <c r="A12" s="79"/>
      <c r="B12" s="16" t="s">
        <v>15</v>
      </c>
      <c r="C12" s="17" t="s">
        <v>8</v>
      </c>
      <c r="D12" s="50">
        <f>D2</f>
        <v>6</v>
      </c>
      <c r="E12" s="68"/>
      <c r="F12" s="37">
        <f t="shared" si="0"/>
        <v>0</v>
      </c>
      <c r="G12" s="27"/>
    </row>
    <row r="13" spans="1:7" ht="46.8">
      <c r="A13" s="79"/>
      <c r="B13" s="16" t="s">
        <v>16</v>
      </c>
      <c r="C13" s="17" t="s">
        <v>8</v>
      </c>
      <c r="D13" s="50">
        <f>D2</f>
        <v>6</v>
      </c>
      <c r="E13" s="68"/>
      <c r="F13" s="37">
        <f t="shared" si="0"/>
        <v>0</v>
      </c>
      <c r="G13" s="27"/>
    </row>
    <row r="14" spans="1:7" ht="31.2">
      <c r="A14" s="79"/>
      <c r="B14" s="16" t="s">
        <v>17</v>
      </c>
      <c r="C14" s="17" t="s">
        <v>8</v>
      </c>
      <c r="D14" s="50">
        <f>D2</f>
        <v>6</v>
      </c>
      <c r="E14" s="68"/>
      <c r="F14" s="37">
        <f t="shared" si="0"/>
        <v>0</v>
      </c>
      <c r="G14" s="27"/>
    </row>
    <row r="15" spans="1:7" ht="31.2">
      <c r="A15" s="74" t="s">
        <v>38</v>
      </c>
      <c r="B15" s="18" t="s">
        <v>28</v>
      </c>
      <c r="C15" s="19" t="s">
        <v>21</v>
      </c>
      <c r="D15" s="51">
        <f>D2/4</f>
        <v>1.5</v>
      </c>
      <c r="E15" s="69"/>
      <c r="F15" s="38">
        <f t="shared" si="0"/>
        <v>0</v>
      </c>
      <c r="G15" s="28"/>
    </row>
    <row r="16" spans="1:7" ht="78">
      <c r="A16" s="74"/>
      <c r="B16" s="18" t="s">
        <v>18</v>
      </c>
      <c r="C16" s="19" t="s">
        <v>8</v>
      </c>
      <c r="D16" s="51">
        <f>D2</f>
        <v>6</v>
      </c>
      <c r="E16" s="69"/>
      <c r="F16" s="38">
        <f t="shared" si="0"/>
        <v>0</v>
      </c>
      <c r="G16" s="28"/>
    </row>
    <row r="17" spans="1:7" ht="63" thickBot="1">
      <c r="A17" s="74"/>
      <c r="B17" s="18" t="s">
        <v>19</v>
      </c>
      <c r="C17" s="19" t="s">
        <v>22</v>
      </c>
      <c r="D17" s="54">
        <f>D18</f>
        <v>8</v>
      </c>
      <c r="E17" s="69"/>
      <c r="F17" s="38">
        <f t="shared" si="0"/>
        <v>0</v>
      </c>
      <c r="G17" s="28"/>
    </row>
    <row r="18" spans="1:7" ht="32.4" thickBot="1" thickTop="1">
      <c r="A18" s="74"/>
      <c r="B18" s="20" t="s">
        <v>20</v>
      </c>
      <c r="C18" s="53" t="s">
        <v>22</v>
      </c>
      <c r="D18" s="56">
        <v>8</v>
      </c>
      <c r="E18" s="70"/>
      <c r="F18" s="38">
        <f t="shared" si="0"/>
        <v>0</v>
      </c>
      <c r="G18" s="28"/>
    </row>
    <row r="19" spans="1:7" ht="94.2" thickTop="1">
      <c r="A19" s="75" t="s">
        <v>39</v>
      </c>
      <c r="B19" s="13" t="s">
        <v>29</v>
      </c>
      <c r="C19" s="15" t="s">
        <v>8</v>
      </c>
      <c r="D19" s="55">
        <f>D18*0.4</f>
        <v>3.2</v>
      </c>
      <c r="E19" s="67"/>
      <c r="F19" s="36">
        <f t="shared" si="0"/>
        <v>0</v>
      </c>
      <c r="G19" s="26"/>
    </row>
    <row r="20" spans="1:7" ht="78">
      <c r="A20" s="75"/>
      <c r="B20" s="13" t="s">
        <v>30</v>
      </c>
      <c r="C20" s="15" t="s">
        <v>9</v>
      </c>
      <c r="D20" s="49">
        <f>D19*0.2</f>
        <v>0.6400000000000001</v>
      </c>
      <c r="E20" s="67"/>
      <c r="F20" s="39">
        <f t="shared" si="0"/>
        <v>0</v>
      </c>
      <c r="G20" s="26"/>
    </row>
    <row r="21" spans="1:7" ht="46.8">
      <c r="A21" s="75"/>
      <c r="B21" s="13" t="s">
        <v>31</v>
      </c>
      <c r="C21" s="14" t="s">
        <v>9</v>
      </c>
      <c r="D21" s="49">
        <f>D20</f>
        <v>0.6400000000000001</v>
      </c>
      <c r="E21" s="67"/>
      <c r="F21" s="39">
        <f t="shared" si="0"/>
        <v>0</v>
      </c>
      <c r="G21" s="26"/>
    </row>
    <row r="22" spans="1:7" ht="31.2">
      <c r="A22" s="75"/>
      <c r="B22" s="13" t="s">
        <v>32</v>
      </c>
      <c r="C22" s="15" t="s">
        <v>9</v>
      </c>
      <c r="D22" s="49">
        <f>D20</f>
        <v>0.6400000000000001</v>
      </c>
      <c r="E22" s="67"/>
      <c r="F22" s="39">
        <f t="shared" si="0"/>
        <v>0</v>
      </c>
      <c r="G22" s="26"/>
    </row>
    <row r="23" spans="1:7" ht="63" thickBot="1">
      <c r="A23" s="76"/>
      <c r="B23" s="29" t="s">
        <v>33</v>
      </c>
      <c r="C23" s="30" t="s">
        <v>21</v>
      </c>
      <c r="D23" s="52">
        <f>D20*1.6</f>
        <v>1.0240000000000002</v>
      </c>
      <c r="E23" s="71"/>
      <c r="F23" s="40">
        <f t="shared" si="0"/>
        <v>0</v>
      </c>
      <c r="G23" s="31"/>
    </row>
    <row r="24" spans="1:7" ht="15.6">
      <c r="A24" s="2"/>
      <c r="B24" s="7"/>
      <c r="C24" s="1"/>
      <c r="D24" s="45"/>
      <c r="E24" s="1"/>
      <c r="F24" s="42">
        <f>SUM(F2:F23)</f>
        <v>0</v>
      </c>
      <c r="G24" s="3"/>
    </row>
  </sheetData>
  <sheetProtection algorithmName="SHA-512" hashValue="TUk6IeOXzjSOXxtw/NWkz0rVaWMQi21kMN1zbgF3yB6xxZLPbWHj+XFbFYIwKZTpZ+e886SZggAZatFAJ/EGbg==" saltValue="IG7vboydbYPh5TJSWF9MVg==" spinCount="100000" sheet="1" objects="1" scenarios="1"/>
  <mergeCells count="6">
    <mergeCell ref="A19:A23"/>
    <mergeCell ref="A2:A4"/>
    <mergeCell ref="A5:A6"/>
    <mergeCell ref="A7:A10"/>
    <mergeCell ref="A11:A14"/>
    <mergeCell ref="A15:A1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81D2-5B8B-43F4-BF95-AB6FFCF87BB9}">
  <sheetPr>
    <pageSetUpPr fitToPage="1"/>
  </sheetPr>
  <dimension ref="A1:G24"/>
  <sheetViews>
    <sheetView workbookViewId="0" topLeftCell="A1"/>
  </sheetViews>
  <sheetFormatPr defaultColWidth="9.140625" defaultRowHeight="15"/>
  <cols>
    <col min="1" max="1" width="11.28125" style="0" customWidth="1"/>
    <col min="2" max="2" width="42.28125" style="0" customWidth="1"/>
    <col min="3" max="5" width="14.140625" style="0" customWidth="1"/>
    <col min="6" max="6" width="22.140625" style="0" customWidth="1"/>
    <col min="7" max="7" width="20.7109375" style="0" customWidth="1"/>
  </cols>
  <sheetData>
    <row r="1" spans="1:7" ht="16.2" thickBot="1">
      <c r="A1" s="32" t="s">
        <v>43</v>
      </c>
      <c r="B1" s="21"/>
      <c r="C1" s="22" t="s">
        <v>3</v>
      </c>
      <c r="D1" s="58" t="s">
        <v>4</v>
      </c>
      <c r="E1" s="22" t="s">
        <v>5</v>
      </c>
      <c r="F1" s="22" t="s">
        <v>6</v>
      </c>
      <c r="G1" s="23" t="s">
        <v>48</v>
      </c>
    </row>
    <row r="2" spans="1:7" ht="63.6" thickBot="1" thickTop="1">
      <c r="A2" s="77" t="s">
        <v>34</v>
      </c>
      <c r="B2" s="9" t="s">
        <v>24</v>
      </c>
      <c r="C2" s="57" t="s">
        <v>8</v>
      </c>
      <c r="D2" s="60">
        <v>32</v>
      </c>
      <c r="E2" s="63"/>
      <c r="F2" s="34">
        <f aca="true" t="shared" si="0" ref="F2:F23">D2*E2</f>
        <v>0</v>
      </c>
      <c r="G2" s="24"/>
    </row>
    <row r="3" spans="1:7" ht="47.4" thickTop="1">
      <c r="A3" s="77"/>
      <c r="B3" s="9" t="s">
        <v>27</v>
      </c>
      <c r="C3" s="10" t="s">
        <v>21</v>
      </c>
      <c r="D3" s="59">
        <f>D2/3</f>
        <v>10.666666666666666</v>
      </c>
      <c r="E3" s="64"/>
      <c r="F3" s="34">
        <f t="shared" si="0"/>
        <v>0</v>
      </c>
      <c r="G3" s="24" t="s">
        <v>49</v>
      </c>
    </row>
    <row r="4" spans="1:7" ht="15.6">
      <c r="A4" s="77"/>
      <c r="B4" s="9" t="s">
        <v>25</v>
      </c>
      <c r="C4" s="10" t="s">
        <v>21</v>
      </c>
      <c r="D4" s="46">
        <f>D3</f>
        <v>10.666666666666666</v>
      </c>
      <c r="E4" s="64"/>
      <c r="F4" s="34">
        <f t="shared" si="0"/>
        <v>0</v>
      </c>
      <c r="G4" s="24" t="s">
        <v>49</v>
      </c>
    </row>
    <row r="5" spans="1:7" ht="31.2">
      <c r="A5" s="78" t="s">
        <v>35</v>
      </c>
      <c r="B5" s="11" t="s">
        <v>23</v>
      </c>
      <c r="C5" s="12" t="s">
        <v>9</v>
      </c>
      <c r="D5" s="47">
        <f>D2*0.65</f>
        <v>20.8</v>
      </c>
      <c r="E5" s="65"/>
      <c r="F5" s="35">
        <f t="shared" si="0"/>
        <v>0</v>
      </c>
      <c r="G5" s="25"/>
    </row>
    <row r="6" spans="1:7" ht="62.4">
      <c r="A6" s="78"/>
      <c r="B6" s="11" t="s">
        <v>26</v>
      </c>
      <c r="C6" s="12" t="s">
        <v>9</v>
      </c>
      <c r="D6" s="47">
        <f>D18*0.045</f>
        <v>0.8099999999999999</v>
      </c>
      <c r="E6" s="65"/>
      <c r="F6" s="35">
        <f t="shared" si="0"/>
        <v>0</v>
      </c>
      <c r="G6" s="25"/>
    </row>
    <row r="7" spans="1:7" ht="78">
      <c r="A7" s="75" t="s">
        <v>36</v>
      </c>
      <c r="B7" s="13" t="s">
        <v>10</v>
      </c>
      <c r="C7" s="14" t="s">
        <v>9</v>
      </c>
      <c r="D7" s="48">
        <f>D5+D6</f>
        <v>21.61</v>
      </c>
      <c r="E7" s="66"/>
      <c r="F7" s="36">
        <f t="shared" si="0"/>
        <v>0</v>
      </c>
      <c r="G7" s="26"/>
    </row>
    <row r="8" spans="1:7" ht="46.8">
      <c r="A8" s="75"/>
      <c r="B8" s="13" t="s">
        <v>11</v>
      </c>
      <c r="C8" s="14" t="s">
        <v>9</v>
      </c>
      <c r="D8" s="48">
        <f>D7</f>
        <v>21.61</v>
      </c>
      <c r="E8" s="66"/>
      <c r="F8" s="36">
        <f t="shared" si="0"/>
        <v>0</v>
      </c>
      <c r="G8" s="26"/>
    </row>
    <row r="9" spans="1:7" ht="15.6">
      <c r="A9" s="75"/>
      <c r="B9" s="13" t="s">
        <v>12</v>
      </c>
      <c r="C9" s="15" t="s">
        <v>9</v>
      </c>
      <c r="D9" s="48">
        <f>D8</f>
        <v>21.61</v>
      </c>
      <c r="E9" s="67"/>
      <c r="F9" s="36">
        <f t="shared" si="0"/>
        <v>0</v>
      </c>
      <c r="G9" s="26"/>
    </row>
    <row r="10" spans="1:7" ht="62.4">
      <c r="A10" s="75"/>
      <c r="B10" s="13" t="s">
        <v>13</v>
      </c>
      <c r="C10" s="15" t="s">
        <v>21</v>
      </c>
      <c r="D10" s="49">
        <f>D7*1.95</f>
        <v>42.1395</v>
      </c>
      <c r="E10" s="67"/>
      <c r="F10" s="36">
        <f t="shared" si="0"/>
        <v>0</v>
      </c>
      <c r="G10" s="26"/>
    </row>
    <row r="11" spans="1:7" ht="46.8">
      <c r="A11" s="79" t="s">
        <v>37</v>
      </c>
      <c r="B11" s="16" t="s">
        <v>14</v>
      </c>
      <c r="C11" s="17" t="s">
        <v>8</v>
      </c>
      <c r="D11" s="50">
        <f>D2</f>
        <v>32</v>
      </c>
      <c r="E11" s="68"/>
      <c r="F11" s="37">
        <f t="shared" si="0"/>
        <v>0</v>
      </c>
      <c r="G11" s="27"/>
    </row>
    <row r="12" spans="1:7" ht="46.8">
      <c r="A12" s="79"/>
      <c r="B12" s="16" t="s">
        <v>15</v>
      </c>
      <c r="C12" s="17" t="s">
        <v>8</v>
      </c>
      <c r="D12" s="50">
        <f>D2</f>
        <v>32</v>
      </c>
      <c r="E12" s="68"/>
      <c r="F12" s="37">
        <f t="shared" si="0"/>
        <v>0</v>
      </c>
      <c r="G12" s="27"/>
    </row>
    <row r="13" spans="1:7" ht="46.8">
      <c r="A13" s="79"/>
      <c r="B13" s="16" t="s">
        <v>16</v>
      </c>
      <c r="C13" s="17" t="s">
        <v>8</v>
      </c>
      <c r="D13" s="50">
        <f>D2</f>
        <v>32</v>
      </c>
      <c r="E13" s="68"/>
      <c r="F13" s="37">
        <f t="shared" si="0"/>
        <v>0</v>
      </c>
      <c r="G13" s="27"/>
    </row>
    <row r="14" spans="1:7" ht="31.2">
      <c r="A14" s="79"/>
      <c r="B14" s="16" t="s">
        <v>17</v>
      </c>
      <c r="C14" s="17" t="s">
        <v>8</v>
      </c>
      <c r="D14" s="50">
        <f>D2</f>
        <v>32</v>
      </c>
      <c r="E14" s="68"/>
      <c r="F14" s="37">
        <f t="shared" si="0"/>
        <v>0</v>
      </c>
      <c r="G14" s="27"/>
    </row>
    <row r="15" spans="1:7" ht="31.2">
      <c r="A15" s="74" t="s">
        <v>38</v>
      </c>
      <c r="B15" s="18" t="s">
        <v>28</v>
      </c>
      <c r="C15" s="19" t="s">
        <v>21</v>
      </c>
      <c r="D15" s="51">
        <f>D2/4</f>
        <v>8</v>
      </c>
      <c r="E15" s="69"/>
      <c r="F15" s="38">
        <f t="shared" si="0"/>
        <v>0</v>
      </c>
      <c r="G15" s="28"/>
    </row>
    <row r="16" spans="1:7" ht="78">
      <c r="A16" s="74"/>
      <c r="B16" s="18" t="s">
        <v>18</v>
      </c>
      <c r="C16" s="19" t="s">
        <v>8</v>
      </c>
      <c r="D16" s="51">
        <f>D2</f>
        <v>32</v>
      </c>
      <c r="E16" s="69"/>
      <c r="F16" s="38">
        <f t="shared" si="0"/>
        <v>0</v>
      </c>
      <c r="G16" s="28"/>
    </row>
    <row r="17" spans="1:7" ht="63" thickBot="1">
      <c r="A17" s="74"/>
      <c r="B17" s="18" t="s">
        <v>19</v>
      </c>
      <c r="C17" s="19" t="s">
        <v>22</v>
      </c>
      <c r="D17" s="54">
        <f>D18</f>
        <v>18</v>
      </c>
      <c r="E17" s="69"/>
      <c r="F17" s="38">
        <f t="shared" si="0"/>
        <v>0</v>
      </c>
      <c r="G17" s="28"/>
    </row>
    <row r="18" spans="1:7" ht="32.4" thickBot="1" thickTop="1">
      <c r="A18" s="74"/>
      <c r="B18" s="20" t="s">
        <v>20</v>
      </c>
      <c r="C18" s="53" t="s">
        <v>22</v>
      </c>
      <c r="D18" s="56">
        <v>18</v>
      </c>
      <c r="E18" s="70"/>
      <c r="F18" s="38">
        <f t="shared" si="0"/>
        <v>0</v>
      </c>
      <c r="G18" s="28"/>
    </row>
    <row r="19" spans="1:7" ht="94.2" thickTop="1">
      <c r="A19" s="75" t="s">
        <v>39</v>
      </c>
      <c r="B19" s="13" t="s">
        <v>29</v>
      </c>
      <c r="C19" s="15" t="s">
        <v>8</v>
      </c>
      <c r="D19" s="55">
        <f>D18*0.4</f>
        <v>7.2</v>
      </c>
      <c r="E19" s="67"/>
      <c r="F19" s="36">
        <f t="shared" si="0"/>
        <v>0</v>
      </c>
      <c r="G19" s="26"/>
    </row>
    <row r="20" spans="1:7" ht="78">
      <c r="A20" s="75"/>
      <c r="B20" s="13" t="s">
        <v>30</v>
      </c>
      <c r="C20" s="15" t="s">
        <v>9</v>
      </c>
      <c r="D20" s="49">
        <f>D19*0.2</f>
        <v>1.4400000000000002</v>
      </c>
      <c r="E20" s="67"/>
      <c r="F20" s="39">
        <f t="shared" si="0"/>
        <v>0</v>
      </c>
      <c r="G20" s="26"/>
    </row>
    <row r="21" spans="1:7" ht="46.8">
      <c r="A21" s="75"/>
      <c r="B21" s="13" t="s">
        <v>31</v>
      </c>
      <c r="C21" s="14" t="s">
        <v>9</v>
      </c>
      <c r="D21" s="49">
        <f>D20</f>
        <v>1.4400000000000002</v>
      </c>
      <c r="E21" s="67"/>
      <c r="F21" s="39">
        <f t="shared" si="0"/>
        <v>0</v>
      </c>
      <c r="G21" s="26"/>
    </row>
    <row r="22" spans="1:7" ht="31.2">
      <c r="A22" s="75"/>
      <c r="B22" s="13" t="s">
        <v>32</v>
      </c>
      <c r="C22" s="15" t="s">
        <v>9</v>
      </c>
      <c r="D22" s="49">
        <f>D20</f>
        <v>1.4400000000000002</v>
      </c>
      <c r="E22" s="67"/>
      <c r="F22" s="39">
        <f t="shared" si="0"/>
        <v>0</v>
      </c>
      <c r="G22" s="26"/>
    </row>
    <row r="23" spans="1:7" ht="63" thickBot="1">
      <c r="A23" s="76"/>
      <c r="B23" s="29" t="s">
        <v>33</v>
      </c>
      <c r="C23" s="30" t="s">
        <v>21</v>
      </c>
      <c r="D23" s="52">
        <f>D20*1.6</f>
        <v>2.3040000000000003</v>
      </c>
      <c r="E23" s="71"/>
      <c r="F23" s="40">
        <f t="shared" si="0"/>
        <v>0</v>
      </c>
      <c r="G23" s="31"/>
    </row>
    <row r="24" spans="1:7" ht="15.6">
      <c r="A24" s="2"/>
      <c r="B24" s="7"/>
      <c r="C24" s="1"/>
      <c r="D24" s="45"/>
      <c r="E24" s="1"/>
      <c r="F24" s="42">
        <f>SUM(F2:F23)</f>
        <v>0</v>
      </c>
      <c r="G24" s="3"/>
    </row>
  </sheetData>
  <sheetProtection algorithmName="SHA-512" hashValue="M51TjDmpTHUyjhpW9J8oxzeh/36BqLjNlRQcpFM71jCCHhsVMdbyGRFLvSFHLW0d8g6cGPQl1Lg8sLsVWtrO5A==" saltValue="J7xf9PnirFp3phaKdNJgkw==" spinCount="100000" sheet="1" objects="1" scenarios="1"/>
  <mergeCells count="6">
    <mergeCell ref="A19:A23"/>
    <mergeCell ref="A2:A4"/>
    <mergeCell ref="A5:A6"/>
    <mergeCell ref="A7:A10"/>
    <mergeCell ref="A11:A14"/>
    <mergeCell ref="A15:A1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Pokluda Jiří</dc:creator>
  <cp:keywords/>
  <dc:description/>
  <cp:lastModifiedBy>Pokluda Jiří</cp:lastModifiedBy>
  <cp:lastPrinted>2020-05-18T14:35:41Z</cp:lastPrinted>
  <dcterms:created xsi:type="dcterms:W3CDTF">2019-02-21T15:17:30Z</dcterms:created>
  <dcterms:modified xsi:type="dcterms:W3CDTF">2020-05-20T11:03:43Z</dcterms:modified>
  <cp:category/>
  <cp:version/>
  <cp:contentType/>
  <cp:contentStatus/>
</cp:coreProperties>
</file>