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6="http://schemas.microsoft.com/office/spreadsheetml/2016/revision6" mc:Ignorable="x15">
  <fileVersion appName="xl" lastEdited="7" lowestEdited="7" rupBuild="22730"/>
  <workbookPr/>
  <bookViews>
    <workbookView xWindow="3360" yWindow="3165" windowWidth="28800" windowHeight="17115" activeTab="0"/>
  </bookViews>
  <sheets>
    <sheet name="Rekapitulace" sheetId="1" r:id="rId1"/>
    <sheet name="SO 000" sheetId="2" r:id="rId2"/>
    <sheet name="SO 001" sheetId="3" r:id="rId3"/>
    <sheet name="SO 101" sheetId="4" r:id="rId4"/>
    <sheet name="SO 121" sheetId="5" r:id="rId5"/>
    <sheet name="SO 180" sheetId="6" r:id="rId6"/>
    <sheet name="SO 190" sheetId="7" r:id="rId7"/>
  </sheets>
  <definedNames/>
  <calcPr calcId="181029"/>
  <extLst/>
</workbook>
</file>

<file path=xl/sharedStrings.xml><?xml version="1.0" encoding="utf-8"?>
<sst xmlns="http://schemas.openxmlformats.org/spreadsheetml/2006/main" count="1387" uniqueCount="420">
  <si>
    <t>Soupis objektů s DPH</t>
  </si>
  <si>
    <t>Stavba: 16-092 - BESIP - JIřice, II/272 km 21,850 do km 22,150 - úprava nehodového místa</t>
  </si>
  <si>
    <t>Varianta: 03 - PDPS_rozdělení</t>
  </si>
  <si>
    <t>Odbytová cena:</t>
  </si>
  <si>
    <t>OC+DPH:</t>
  </si>
  <si>
    <t>Objekt</t>
  </si>
  <si>
    <t>Popis</t>
  </si>
  <si>
    <t>OC</t>
  </si>
  <si>
    <t>DPH</t>
  </si>
  <si>
    <t>OC+DPH</t>
  </si>
  <si>
    <t>ASPE10</t>
  </si>
  <si>
    <t>S</t>
  </si>
  <si>
    <t>Příloha k formuláři pro ocenění nabídky</t>
  </si>
  <si>
    <t xml:space="preserve">Stavba: </t>
  </si>
  <si>
    <t>16-092</t>
  </si>
  <si>
    <t>BESIP - JIřice, II/272 km 21,850 do km 22,150 - úprava nehodového místa</t>
  </si>
  <si>
    <t>O</t>
  </si>
  <si>
    <t>Rozpočet:</t>
  </si>
  <si>
    <t>0,00</t>
  </si>
  <si>
    <t>15,00</t>
  </si>
  <si>
    <t>21,00</t>
  </si>
  <si>
    <t>3</t>
  </si>
  <si>
    <t>2</t>
  </si>
  <si>
    <t>SO 000</t>
  </si>
  <si>
    <t>Všeobecné a předběžné položky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</si>
  <si>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</si>
  <si>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</si>
  <si>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</si>
  <si>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</si>
  <si>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</si>
  <si>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</si>
  <si>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</si>
  <si>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</si>
  <si>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</si>
  <si>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</si>
  <si>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</si>
  <si>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</si>
  <si>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Cena</t>
  </si>
  <si>
    <t>Jednotková</t>
  </si>
  <si>
    <t>9</t>
  </si>
  <si>
    <t>Celkem</t>
  </si>
  <si>
    <t>10</t>
  </si>
  <si>
    <t>SD</t>
  </si>
  <si>
    <t>Všeobecné konstrukce a práce</t>
  </si>
  <si>
    <t>P</t>
  </si>
  <si>
    <t>02730</t>
  </si>
  <si>
    <t/>
  </si>
  <si>
    <t>POMOC PRÁCE ZŘÍZ NEBO ZAJIŠŤ OCHRANU INŽENÝRSKÝCH SÍTÍ</t>
  </si>
  <si>
    <t>KPL</t>
  </si>
  <si>
    <t>PP</t>
  </si>
  <si>
    <t>ochrana a zajištění IČ během stavby - rozsah dotčení a požadvky správců sítí dle dokladové části 
délka stavby 420 m</t>
  </si>
  <si>
    <t>VV</t>
  </si>
  <si>
    <t>1=1,000 [A]</t>
  </si>
  <si>
    <t>02910</t>
  </si>
  <si>
    <t>OSTATNÍ POŽADAVKY - ZEMĚMĚŘIČSKÁ MĚŘENÍ</t>
  </si>
  <si>
    <t>Zaměření skutečného provedení díla ke kolaudaci stavby v délce stavby  
3x tištěné paré + 1x CD 
Na celou délku stavby, tj. 420m. 
PEVNÁ CENA</t>
  </si>
  <si>
    <t>02911</t>
  </si>
  <si>
    <t>a</t>
  </si>
  <si>
    <t>OSTATNÍ POŽADAVKY - GEODETICKÉ ZAMĚŘENÍ</t>
  </si>
  <si>
    <t>Veškerá nutná zaměření nutná k realizaci díla (např. zaměření stavby před 
výstavbou, vytyčení stavby a obvodu staveniště apod.) a k uvedení stavby do 
užívání a řádnému předání dokončeného díla. 
vytyčení stavby (3x tištěná, 1xCD), zřízení vytyčovací sítě stavby 
Na celou délku stavby, tj. 420 m. 
PEVNÁ CENA</t>
  </si>
  <si>
    <t>b</t>
  </si>
  <si>
    <t>Geometrický oddělovací plán pro majetkové vypořádání vlastnických vztahů a  případných věcných břemen, včetně potvrzení katastrem 
Délka stavby 420m 
PEVNÁ CENA</t>
  </si>
  <si>
    <t>8 subjektů 
1=1,000 [A]</t>
  </si>
  <si>
    <t>029112</t>
  </si>
  <si>
    <t>OSTATNÍ POŽADAVKY - GEODETICKÉ ZAMĚŘENÍ - PLOŠNÉ</t>
  </si>
  <si>
    <t>Zaměření vrstev pro určení kubatur sanací (dle zaměření příčných řezů v PD) a pro určení kubatur konstrukčních vrstev a celkových plošných a délkových výměr. 
Na celou délku stavby, tj. 420 m 
PEVNÁ CENA</t>
  </si>
  <si>
    <t>02940</t>
  </si>
  <si>
    <t>OSTATNÍ POŽADAVKY - VYPRACOVÁNÍ DOKUMENTACE</t>
  </si>
  <si>
    <t>Dokumentace skutečného provedení stavby. Výkresy a související písemnosti 
zhotovené stavby potřebné pro evidenci pozemní komunikace. Výkresy odchylek a 
změn stavby oproti DSP, PDPS pro objekty stavby. Ověřené podpisem odpovědného zástupce zhotovitele a správce stavby - tiskem ve 4 vyhotoveních a 
1 x na CD. Zadavatel poskytne dokumentaci v otevřeném formátu *DWG. 
Na celou délku stavby, tj. 420 m 
PEVNÁ CENA</t>
  </si>
  <si>
    <t>7</t>
  </si>
  <si>
    <t>02943</t>
  </si>
  <si>
    <t>OSTATNÍ POŽADAVKY - VYPRACOVÁNÍ RDS</t>
  </si>
  <si>
    <t>Realizační dokumentace objektů stavby, přechodné úpravy DIO, stanovení místní úpravy DZ po stavbě ( tiskem 4x + 1x CD). 
Obsah dle směrnice pro dokumentaci staveb PK, v souladu s PDPS, Řeší podrobnosti pro kvalitní a bezpečné zhotovení stavby. Mimo jiné zahrnuje vypracování souřadnicového a výškového pokrytí komunikace, zahuštění příčných řezů pro plynulé řešení, detaily oprav poruch dle TP 82 – Katalog poruch netuhých vozovek, aktualizace a dopracování dopravního značení, aktualizace dešťové kanalizace na základě skutečného stavu sítí v místě stavby.. Vypracuje autorizovaná osoba. Odsouhlasí správce stavby. Havarijní a povodňový plán. Tiskem 2x. Zadavatel poskytne dokumnetaci v otevřeném formátu *DWG.  
Na celou délku stavby, tj. 420 m. 
PEVNÁ CENA</t>
  </si>
  <si>
    <t>8</t>
  </si>
  <si>
    <t>02946</t>
  </si>
  <si>
    <t>OSTAT POŽADAVKY - FOTODOKUMENTACE</t>
  </si>
  <si>
    <t>Fotodokumentace stavby 
- 1x měsíčně sada barevných fotografií v tištěné i elektronické formě + zpráva o 
průběhu stavby 
- 3x závěřečná fotodokumentace v albu s popisem v tištěné i elektronické formě 
Na celou délku stavby, tj. 420 m. 
PEVNÁ CENA</t>
  </si>
  <si>
    <t>Jednou měsíčně zajištění jedné sady barevných fotografií v tištěné formě i na CD dokumentující postup výstavby. Sadu uspořádat do alba s popisy, stručně určujícími místo, čas a předmět fotografie. Pro převzetí stavby zajistit zvláštní sadu z průběhu celé stavby ve 3 vyhotoveních včetně uložení na  CD. 
1=1,000 [A]</t>
  </si>
  <si>
    <t>02950</t>
  </si>
  <si>
    <t>OSTATNÍ POŽADAVKY - POSUDKY, KONTROLY, REVIZNÍ ZPRÁVY</t>
  </si>
  <si>
    <t>Pasportizace zástavby a objektů, které mohou být dotčeny stavbou před zahájením 
stavebních prací Na celou délku stavby, tj. 420m. 
3x tiskem + 1x CD 
PEVNÁ CENA</t>
  </si>
  <si>
    <t>02991</t>
  </si>
  <si>
    <t>OSTATNÍ POŽADAVKY - INFORMAČNÍ TABULE</t>
  </si>
  <si>
    <t>KUS</t>
  </si>
  <si>
    <t>Náklady na zřízení informačních tabulí s údaji o stavbě s textem dle vzoru objednatele, včetně ukotvení. Po ukončení stavby odstranění. 
PEVNÁ CENA</t>
  </si>
  <si>
    <t>2=2,000 [A]</t>
  </si>
  <si>
    <t>SO 001</t>
  </si>
  <si>
    <t>Bourací práce silnice II/272</t>
  </si>
  <si>
    <t>014112</t>
  </si>
  <si>
    <t>POPLATKY ZA SKLÁDKU TYP S-IO (INERTNÍ ODPAD)</t>
  </si>
  <si>
    <t>T</t>
  </si>
  <si>
    <t>trvalá skládka zhotovitele - beton,železobeton, suť</t>
  </si>
  <si>
    <t>pol. 11332 856,96*1,9+ 
pol. 96615 15*2,4+ 
pol. 96636 10*1,1=1 675,224 [A]</t>
  </si>
  <si>
    <t>014122</t>
  </si>
  <si>
    <t>POPLATKY ZA SKLÁDKU TYP S-OO (OSTATNÍ ODPAD)</t>
  </si>
  <si>
    <t>trvalá skládka- zemina</t>
  </si>
  <si>
    <t>pol. 12373 2184+ 
pol. 12924 426*0,20+ 
pol. 13173 2,256=2 271,456 [A] 
a*1,8=4 088,621 [B]</t>
  </si>
  <si>
    <t>014132</t>
  </si>
  <si>
    <t>POPLATKY ZA SKLÁDKU TYP S-NO (NEBEZPEČNÝ ODPAD)</t>
  </si>
  <si>
    <t>materiál s asfaltem</t>
  </si>
  <si>
    <t>pol. 11333 147,29*2,3=338,767 [A]</t>
  </si>
  <si>
    <t>Zemní práce</t>
  </si>
  <si>
    <t>11332</t>
  </si>
  <si>
    <t>ODSTRANĚNÍ PODKLADŮ ZPEVNĚNÝCH PLOCH Z KAMENIVA NESTMELENÉHO</t>
  </si>
  <si>
    <t>M3</t>
  </si>
  <si>
    <t>stávající podkladní vrstvy ze ŠD a ŠP - na trvalou skládku</t>
  </si>
  <si>
    <t>dle situace bouracích prací a charakteristických řezů 
celkem konstrukce vozovky včetně plochy sjezdu 1285,25=1 285,250 [A] 
odečet frézování 281=281,000 [B] 
odečet podkladu s asfaltem 147,29=147,290 [C] 
a-b-c=856,960 [D]</t>
  </si>
  <si>
    <t>11333</t>
  </si>
  <si>
    <t>ODSTRANĚNÍ PODKLADU ZPEVNĚNÝCH PLOCH S ASFALT POJIVEM</t>
  </si>
  <si>
    <t>asfaltové vrstvy pod úrovní frézování - na skládku, předpoklad nebezpečný odpad</t>
  </si>
  <si>
    <t>dle situace bouracích prací, průměrná tloušťka dle průzkumu   
2678*1,10*0,05=147,290 [A]</t>
  </si>
  <si>
    <t>11372</t>
  </si>
  <si>
    <t>FRÉZOVÁNÍ ZPEVNĚNÝCH PLOCH ASFALTOVÝCH</t>
  </si>
  <si>
    <t>odstranění stávajících živičných vrstev vč. zazubení stávajících vrstev v místě napojení , vč. naložení, odvozu a uložení na skládku dodavatele, 
zhotovitel v ceně zohlední možnost zpětného využití recyklovaného materiálu</t>
  </si>
  <si>
    <t>dle zaměření stávajícího stavu 
2680*1,05*0,100=281,400 [A]</t>
  </si>
  <si>
    <t>12110</t>
  </si>
  <si>
    <t>SEJMUTÍ ORNICE NEBO LESNÍ PŮDY</t>
  </si>
  <si>
    <t>včetně odvozu na dočasnou skládku - zemník</t>
  </si>
  <si>
    <t>dle situace 
na tělese stávající komunikace (737+660+947)*0,20=468,800 [A] 
na ploše nového náspu 2096*0,50=1 048,000 [B] 
a+b=1 516,800 [C]</t>
  </si>
  <si>
    <t>12373</t>
  </si>
  <si>
    <t>ODKOP PRO SPOD STAVBU SILNIC A ŽELEZNIC TŘ. I</t>
  </si>
  <si>
    <t>Včetně odvozu na trvalou skládku</t>
  </si>
  <si>
    <t>rozšíření mimo skladbu komunikace, AZ a sejmutí ornice 
vybourání původního náspu mimo skladbu komunikace a jejich podkladních vrstev 
dle charakteristických řezů 2463,45=2 463,450 [A] 
odečtení ornice (737+660)*0,20=279,400 [B] 
a-b=2 184,050 [C]</t>
  </si>
  <si>
    <t>12573</t>
  </si>
  <si>
    <t>VYKOPÁVKY ZE ZEMNÍKŮ A SKLÁDEK TŘ. I</t>
  </si>
  <si>
    <t>natěžení ornice ze zemníku pro zpětné využití</t>
  </si>
  <si>
    <t>12924</t>
  </si>
  <si>
    <t>ČIŠTĚNÍ KRAJNIC OD NÁNOSU TL. DO 200MM</t>
  </si>
  <si>
    <t>M2</t>
  </si>
  <si>
    <t>seříznutí stávajících krajnic</t>
  </si>
  <si>
    <t>dle situace a VPŘ 
96+178+152=426,000 [A]</t>
  </si>
  <si>
    <t>11</t>
  </si>
  <si>
    <t>13173</t>
  </si>
  <si>
    <t>HLOUBENÍ JAM ZAPAŽ I NEPAŽ TŘ. I</t>
  </si>
  <si>
    <t>pro propustky - na trvalou skládku</t>
  </si>
  <si>
    <t>dle situace a VPŘ 
pro příčné propustky pouze prahy (2,0+2,0+1,2+1,2)*(0,3*0,8)=1,536 [A] 
pro podélné propustky pouze prahy (2,0+2,0)*(0,6*0,3)=0,720 [B] 
a+b=2,256 [C]</t>
  </si>
  <si>
    <t>12</t>
  </si>
  <si>
    <t>17120</t>
  </si>
  <si>
    <t>ULOŽENÍ SYPANINY DO NÁSYPŮ A NA SKLÁDKY BEZ ZHUTNĚNÍ</t>
  </si>
  <si>
    <t>pol. 12110 1516+ 
pol. 11332 856,96+ 
pol. 11333 147,29+ 
pol. 12373 2184+ 
pol. 12924 426*0,20+ 
pol. 13173 2,256=4 791,706 [A]</t>
  </si>
  <si>
    <t>Ostatní konstrukce a práce</t>
  </si>
  <si>
    <t>13</t>
  </si>
  <si>
    <t>919112</t>
  </si>
  <si>
    <t>ŘEZÁNÍ ASFALTOVÉHO KRYTU VOZOVEK TL DO 100MM</t>
  </si>
  <si>
    <t>M</t>
  </si>
  <si>
    <t>řezaní krytu v místě napojení stavby</t>
  </si>
  <si>
    <t>dle situace 
spáry v napojení 6,4+6,1=12,500 [A]</t>
  </si>
  <si>
    <t>14</t>
  </si>
  <si>
    <t>96615</t>
  </si>
  <si>
    <t>BOURÁNÍ KONSTRUKCÍ Z PROSTÉHO BETONU</t>
  </si>
  <si>
    <t>odhad :  
čela propustku, skryté konstrukce, obetonování, apod.  
15=15,000 [A]</t>
  </si>
  <si>
    <t>15</t>
  </si>
  <si>
    <t>96636</t>
  </si>
  <si>
    <t>BOURÁNÍ PROPUSTŮ Z TRUB DN DO 800MM</t>
  </si>
  <si>
    <t>dle stávajícího stavu 
10=10,000 [A]</t>
  </si>
  <si>
    <t>SO 101</t>
  </si>
  <si>
    <t>Silnice II/272</t>
  </si>
  <si>
    <t>1516,8=1 516,800 [A]  rozprostření ornice v ploše stavby</t>
  </si>
  <si>
    <t>17180</t>
  </si>
  <si>
    <t>ULOŽENÍ SYPANINY DO NÁSYPŮ Z NAKUPOVANÝCH MATERIÁLŮ</t>
  </si>
  <si>
    <t>těleso rozšiřovaného náspu</t>
  </si>
  <si>
    <t>Dle situace, charakteristických a vzorových řezů 
v náspu mimo AZ 427,35=427,350 [A] 
v patě náspu v ploše sejmutí ornice 2096*0,50=1 048,000 [B] 
a+b=1 475,350 [C]</t>
  </si>
  <si>
    <t>173103</t>
  </si>
  <si>
    <t>ZEMNÍ KRAJNICE A DOSYPÁVKY SE ZHUT DO 100% PS</t>
  </si>
  <si>
    <t>zásyp vhodnou nenamrzavou zeminou, se zhutněním min. 98% PS</t>
  </si>
  <si>
    <t>dle situace 
klín pod krajnicí (0,6*0,15)*(441+437)  průměrná plocha řezu x délka úseku =79,020 [A]</t>
  </si>
  <si>
    <t>18110</t>
  </si>
  <si>
    <t>ÚPRAVA PLÁNĚ SE ZHUTNĚNÍM V HORNINĚ TŘ. I</t>
  </si>
  <si>
    <t>dle situac, VPŘ a PŘ 
v ploše sejmutí ornice pod náspem 2096=2 096,000 [A] 
v ploše pod AZ 4253=4 253,000 [B] 
na pláni 3485=3 485,000 [C] 
a+b+c=9 834,000 [D]</t>
  </si>
  <si>
    <t>18220</t>
  </si>
  <si>
    <t>ROZPROSTŘENÍ ORNICE VE SVAHU</t>
  </si>
  <si>
    <t>zpětné rozprostření ornice ze zemníku 
1516,8=1 516,800 [A]  rozprostření ornice v ploše stavby - průměrná tloušťka 350 mm na ploše</t>
  </si>
  <si>
    <t>18241</t>
  </si>
  <si>
    <t>ZALOŽENÍ TRÁVNÍKU RUČNÍM VÝSEVEM</t>
  </si>
  <si>
    <t>dle situace 
(1317+1085+1718)=4 120,000 [A]</t>
  </si>
  <si>
    <t>18247</t>
  </si>
  <si>
    <t>OŠETŘOVÁNÍ TRÁVNÍKU</t>
  </si>
  <si>
    <t>dle situace 
4120=4 120,000 [A]</t>
  </si>
  <si>
    <t>Základy</t>
  </si>
  <si>
    <t>21361</t>
  </si>
  <si>
    <t>DRENÁŽNÍ VRSTVY Z GEOTEXTILIE</t>
  </si>
  <si>
    <t>separační geotextílie na pláni nebo parapláni, CBR &gt; 3kN, dle TP 97</t>
  </si>
  <si>
    <t>plocha parapláně 
4253=4 253,000 [A]</t>
  </si>
  <si>
    <t>21452</t>
  </si>
  <si>
    <t>SANAČNÍ VRSTVY Z KAMENIVA DRCENÉHO</t>
  </si>
  <si>
    <t>vrstva HDK 0-63 a 63-125 do aktivní zóny</t>
  </si>
  <si>
    <t>dle pracovních příčných řezů 
1276=1 276,000 [A] 
odečet prolité vrstvy a-420*0,75*0,30=1 181,500 [B]</t>
  </si>
  <si>
    <t>215663</t>
  </si>
  <si>
    <t>ÚPRAVA PODLOŽÍ HYDRAULICKÝMI POJIVY DO 2% HL DO 0,5M</t>
  </si>
  <si>
    <t>úprava podloží náspu v rozsahu sejmutí ornice v místě rozšířeného náspu</t>
  </si>
  <si>
    <t>dle situace a pracovních řezů 
v ploše sejmutí ornice pod náspem 2096=2 096,000 [A]</t>
  </si>
  <si>
    <t>215669</t>
  </si>
  <si>
    <t>ÚPRAVA PODLOŽÍ HYDRAULICKÝMI POJIVY HL DO 0,5M - PŘÍPLATEK ZA DALŠÍCH 0,5%</t>
  </si>
  <si>
    <t>dle situace a pracovních řezů 
v ploše sejmutí ornice pod náspem 2096=2 096,000 [A] 
a*2=4 192,000 [B]</t>
  </si>
  <si>
    <t>Vodorovné konstrukce</t>
  </si>
  <si>
    <t>451312</t>
  </si>
  <si>
    <t>PODKLADNÍ A VÝPLŇOVÉ VRSTVY Z PROSTÉHO BETONU C12/15</t>
  </si>
  <si>
    <t>sedlo pro betonové trouby včetně čelní pasu</t>
  </si>
  <si>
    <t>dle situace a řezu 
sedlo 0,45*1,80*13,23=10,716 [A] 
příčný pas 2*0,8*0,8*1,8=2,304 [B] 
a+b=13,020 [C]</t>
  </si>
  <si>
    <t>451314</t>
  </si>
  <si>
    <t>PODKLADNÍ A VÝPLŇOVÉ VRSTVY Z PROSTÉHO BETONU C25/30</t>
  </si>
  <si>
    <t>lože pro dlažbu beton C25/30n XF3</t>
  </si>
  <si>
    <t>dle situace a VPŘ 
příčný propustek - opevnění (11,85+9,07)*1,2=25,104 [A] 
(a)*0,10=2,510 [C]</t>
  </si>
  <si>
    <t>458523</t>
  </si>
  <si>
    <t>VÝPLŇ ZA OPĚRAMI A ZDMI Z KAMENIVA DRCENÉHO, INDEX ZHUTNĚNÍ ID DO 0,9</t>
  </si>
  <si>
    <t>zásyp a obsyp trouby zeminou velmi vhodnou</t>
  </si>
  <si>
    <t>dle situace a VPŘ 
příčný propustek (1,15*1,3+1,3*1,3*0,5)*14,1*2=65,988 [A]  průměrná výška zásypu 1,30m</t>
  </si>
  <si>
    <t>465512</t>
  </si>
  <si>
    <t>DLAŽBY Z LOMOVÉHO KAMENE NA MC</t>
  </si>
  <si>
    <t>opevnění lom. kamenem</t>
  </si>
  <si>
    <t>dle situace a VPŘ 
příčný propustek - opevnění (11,85+9,07)*1,2=25,104 [A] 
(a)*0,20=5,021 [C]</t>
  </si>
  <si>
    <t>16</t>
  </si>
  <si>
    <t>467314</t>
  </si>
  <si>
    <t>STUPNĚ A PRAHY VODNÍCH KORYT Z PROSTÉHO BETONU C25/30</t>
  </si>
  <si>
    <t>stabilizační prahy odláždění  beton C25/30 XF3</t>
  </si>
  <si>
    <t>dle situace a VPŘ 
(2,0+2,0)*(0,3*0,8)=0,960 [A]</t>
  </si>
  <si>
    <t>Komunikace</t>
  </si>
  <si>
    <t>17</t>
  </si>
  <si>
    <t>56333</t>
  </si>
  <si>
    <t>VOZOVKOVÉ VRSTVY ZE ŠTĚRKODRTI TL. DO 150MM</t>
  </si>
  <si>
    <t>ochranná vrstva ve vozovce ŠDA 0-63 tl. 150 mm</t>
  </si>
  <si>
    <t>dle situace a VPŘ 
3485-150=3 335,000 [A] 
odečet prolité vrstvy a-420*0,75=3 020,000 [B]</t>
  </si>
  <si>
    <t>18</t>
  </si>
  <si>
    <t>56334</t>
  </si>
  <si>
    <t>VOZOVKOVÉ VRSTVY ZE ŠTĚRKODRTI TL. DO 200MM</t>
  </si>
  <si>
    <t>ochranná vrstva ve vozovce ŠDA 0-63 tl.200mm</t>
  </si>
  <si>
    <t>dle situace a VPŘ 
3077=3 077,000 [A] 
odečet prolité vrstvy a-420*0,75=2 762,000 [B]</t>
  </si>
  <si>
    <t>19</t>
  </si>
  <si>
    <t>56430</t>
  </si>
  <si>
    <t>VOZOVKOVÉ VRSTVY ZE ŠTĚRKU VYPLŇ CEM MALTOU</t>
  </si>
  <si>
    <t>prolité vrstvy v místě napojení fází - cementová malta 0/4 v množství 180 - 220 l/m2</t>
  </si>
  <si>
    <t>dle situace a VPŘ 
420*0,75*0,8=252,000 [A] prolití nestmelených vrstev v kontaktu etap</t>
  </si>
  <si>
    <t>20</t>
  </si>
  <si>
    <t>56963</t>
  </si>
  <si>
    <t>ZPEVNĚNÍ KRAJNIC Z RECYKLOVANÉHO MATERIÁLU TL DO 150MM</t>
  </si>
  <si>
    <t>R-mat 40 RA 0/32</t>
  </si>
  <si>
    <t>dle situace a VPŘ 
vlevo šířka krajnice 0,75 m (441)*0,75=330,750 [A] 
vpravo šířka krajnice 0,75 m (437)*0,75=327,750 [B] 
a+b=658,500 [C]</t>
  </si>
  <si>
    <t>21</t>
  </si>
  <si>
    <t>572123</t>
  </si>
  <si>
    <t>INFILTRAČNÍ POSTŘIK Z EMULZE DO 1,0KG/M2</t>
  </si>
  <si>
    <t>PI-E 0,5 kg/m2 zbytkového pojiva po vyštěpení</t>
  </si>
  <si>
    <t>dle situace a VPŘ 
pod ACP 2940=2 940,000 [A]</t>
  </si>
  <si>
    <t>22</t>
  </si>
  <si>
    <t>572212</t>
  </si>
  <si>
    <t>SPOJOVACÍ POSTŘIK Z MODIFIK ASFALTU DO 0,5KG/M2</t>
  </si>
  <si>
    <t>PS-E 0,5 kg/m2 zbytkového pojiva po vyštěpení</t>
  </si>
  <si>
    <t>dle situace a VPŘ 
pod ACO (2723)=2 723,000 [A] 
pod ACL (2859)=2 859,000 [B] 
Celkem: A+B=5 582,000 [C]</t>
  </si>
  <si>
    <t>23</t>
  </si>
  <si>
    <t>574B34</t>
  </si>
  <si>
    <t>ASFALTOVÝ BETON PRO OBRUSNÉ VRSTVY MODIFIK ACO 11+, 11S TL. 40MM</t>
  </si>
  <si>
    <t>ACO 11+ modifikovaný</t>
  </si>
  <si>
    <t>dle situace a VPŘ 
ACO (2723)=2 723,000 [A]</t>
  </si>
  <si>
    <t>24</t>
  </si>
  <si>
    <t>574D56</t>
  </si>
  <si>
    <t>ASFALTOVÝ BETON PRO LOŽNÍ VRSTVY MODIFIK ACL 16+, 16S TL. 60MM</t>
  </si>
  <si>
    <t>ACL 16+ modifikovaný</t>
  </si>
  <si>
    <t>dle situace a VPŘ 
2859=2 859,000 [A]</t>
  </si>
  <si>
    <t>25</t>
  </si>
  <si>
    <t>574E88</t>
  </si>
  <si>
    <t>ASFALTOVÝ BETON PRO PODKLADNÍ VRSTVY ACP 22+, 22S TL. 90MM</t>
  </si>
  <si>
    <t>ACP 22+</t>
  </si>
  <si>
    <t>dle situace a VPŘ 
2940=2 940,000 [A]</t>
  </si>
  <si>
    <t>26</t>
  </si>
  <si>
    <t>58920</t>
  </si>
  <si>
    <t>VÝPLŇ SPAR MODIFIKOVANÝM ASFALTEM</t>
  </si>
  <si>
    <t>těsnění spár modifikovanou zálivkou včetně přípravy a frézování spáry</t>
  </si>
  <si>
    <t>Potrubí</t>
  </si>
  <si>
    <t>27</t>
  </si>
  <si>
    <t>86671</t>
  </si>
  <si>
    <t>CHRÁNIČKY Z TRUB OCELOVÝCH DN DO 1000MM</t>
  </si>
  <si>
    <t>kompeltní prodloužení chráničky vodovodu OC500 trubkou TR 1000x12 dle specifikace níže.</t>
  </si>
  <si>
    <t>dle situace a požadavku VAK MB a.s. 
po obnažení čela šetrně vybourat vyzdívku. Na OC500 osadit distanční celoobvodové prvky v rozteči 1,50m. Nová chránička bude podélně rozdělená a bude osazena na vodovod bez jeho odstávky. Osazení do betonového sedla 120st. Chránička podélně svařena a přivařena na stávající chráničku. Čelo chráničky bude opatřeno pryžovou manžetou na nerezové třmeny příslušné dimenze. 
4=4,000 [A]</t>
  </si>
  <si>
    <t>28</t>
  </si>
  <si>
    <t>9183E2</t>
  </si>
  <si>
    <t>PROPUSTY Z TRUB DN 800MM ŽELEZOBETONOVÝCH</t>
  </si>
  <si>
    <t>ŽB trouby světlosti DN 800 schváleného typu - celková délka sestavy včetně šikmých čel</t>
  </si>
  <si>
    <t>dle situace a VPŘ 
15,15=15,150 [A]</t>
  </si>
  <si>
    <t>29</t>
  </si>
  <si>
    <t>919111</t>
  </si>
  <si>
    <t>ŘEZÁNÍ ASFALTOVÉHO KRYTU VOZOVEK TL DO 50MM</t>
  </si>
  <si>
    <t>komůrka dle VL 211.07 pro zálivku za horka</t>
  </si>
  <si>
    <t>dle situace  
spáry v napojení 6,4+6,1=12,500 [A]</t>
  </si>
  <si>
    <t>SO 121</t>
  </si>
  <si>
    <t>Obnova sjezdu v km 0,230</t>
  </si>
  <si>
    <t>dle situace a VPŘ 
podélný propustek  2,5*2,0*2+(1,5+1,0+1,5)*2*2=26,000 [A] 
(a)*0,10=2,600 [B]</t>
  </si>
  <si>
    <t>451572</t>
  </si>
  <si>
    <t>VÝPLŇ VRSTVY Z KAMENIVA TĚŽENÉHO, INDEX ZHUTNĚNÍ ID DO 0,8</t>
  </si>
  <si>
    <t>pískové lože (sedlo) pod troubou podélného propustku</t>
  </si>
  <si>
    <t>dle situace a VPŘ 
1,0*0,30=0,300 [A] 
propustek 15,8=15,800 [B] 
a*b=4,740 [C]</t>
  </si>
  <si>
    <t>dle situace a VPŘ 
podélný propustek (0,7*1,0+1*1*0,5*2)-3,14*0,45*0,45/4=1,541 [A] plocha na řezu 
propustky 15,8=15,800 [B] 
a*b=24,348 [C]</t>
  </si>
  <si>
    <t>dle situace a VPŘ 
podélný propustek  2,5*2,0*2+(1,5+1,0+1,5)*2*2=26,000 [A] 
(a)*0,20=5,200 [B]</t>
  </si>
  <si>
    <t>dle situace a VPŘ 
(1,2+1,2)*(0,3*0,8)=0,576 [A]</t>
  </si>
  <si>
    <t>dle situace a VPŘ 
150=150,000 [A]</t>
  </si>
  <si>
    <t>dle situace a VPŘ 
nezpevněný sjezd 140=140,000 [A]</t>
  </si>
  <si>
    <t>9183B3</t>
  </si>
  <si>
    <t>PROPUSTY Z TRUB DN 400MM PLASTOVÝCH</t>
  </si>
  <si>
    <t>korugovaná trouba PP DN 400 SN 16</t>
  </si>
  <si>
    <t>dle situace - podélný propustek 
15,80=15,800 [A]</t>
  </si>
  <si>
    <t>SO 180</t>
  </si>
  <si>
    <t>Přechodné dopravní značení</t>
  </si>
  <si>
    <t>02720</t>
  </si>
  <si>
    <t>POMOC PRÁCE ZŘÍZ NEBO ZAJIŠŤ REGULACI A OCHRANU DOPRAVY</t>
  </si>
  <si>
    <t>HOD</t>
  </si>
  <si>
    <t>operativní zajištění dopravy a regulace dopravy během stavby "regulovčíky"</t>
  </si>
  <si>
    <t>během fází 1 a 2 - regulování kyvadlového průjezdu stavbou 
v pracovní době od 6:00 do 18:00 
8 týdnů 8*7*2=112,000 [A]  člověkodní 
a*12=1 344,000 [B]   člověkohodin</t>
  </si>
  <si>
    <t>914132</t>
  </si>
  <si>
    <t>DOPRAVNÍ ZNAČKY ZÁKLADNÍ VELIKOSTI OCELOVÉ FÓLIE TŘ 2 - MONTÁŽ S PŘEMÍSTĚNÍM</t>
  </si>
  <si>
    <t>dle situace DIO 
fáze 1 14+ 
fáze 2 14+ 
příprava a dokončovací práce 10=38,000 [A]</t>
  </si>
  <si>
    <t>914133</t>
  </si>
  <si>
    <t>DOPRAVNÍ ZNAČKY ZÁKLADNÍ VELIKOSTI OCELOVÉ FÓLIE TŘ 2 - DEMONTÁŽ</t>
  </si>
  <si>
    <t>dle situace DIO 
38=38,000 [A]</t>
  </si>
  <si>
    <t>914139</t>
  </si>
  <si>
    <t>DOPRAV ZNAČKY ZÁKLAD VEL OCEL FÓLIE TŘ 2 - NÁJEMNÉ</t>
  </si>
  <si>
    <t>KSDEN</t>
  </si>
  <si>
    <t>dle situace DIO 
fáze 1 14*7*4+ 
fáze 2 14*7*4+ 
příprava a dokončovací práce 10*4*7=1 064,000 [A]</t>
  </si>
  <si>
    <t>914412</t>
  </si>
  <si>
    <t>DOPRAVNÍ ZNAČKY 100X150CM OCELOVÉ - MONTÁŽ S PŘEMÍSTĚNÍM</t>
  </si>
  <si>
    <t>dle situace DIO 
fáze 1 4+ 
fáze 2 4+ 
příprava a dokončovací práce 4=12,000 [A]</t>
  </si>
  <si>
    <t>914413</t>
  </si>
  <si>
    <t>DOPRAVNÍ ZNAČKY 100X150CM OCELOVÉ - DEMONTÁŽ</t>
  </si>
  <si>
    <t>12=12,000 [A]</t>
  </si>
  <si>
    <t>914419</t>
  </si>
  <si>
    <t>DOPRAV ZNAČKY 100X150CM OCEL - NÁJEMNÉ</t>
  </si>
  <si>
    <t>dle situace DIO 
fáze 1 4*4*7+ 
fáze 2 4*4*7+ 
příprava a dokončovací práce 4*4*7=336,000 [A]</t>
  </si>
  <si>
    <t>915321</t>
  </si>
  <si>
    <t>VODOR DOPRAV ZNAČ Z FÓLIE DOČAS ODSTRANITEL - DOD A POKLÁDKA</t>
  </si>
  <si>
    <t>provizorní DZ pro organizaci provozu dle DIO - barva žlutá</t>
  </si>
  <si>
    <t>dle situace DIO 
V5  
fáze 1 3,5+3,5+ 
fáze 2 3,5+3,5=14,000 [A]</t>
  </si>
  <si>
    <t>915322</t>
  </si>
  <si>
    <t>VODOR DOPRAV ZNAČ Z FÓLIE DOČAS ODSTRANITEL - ODSTRANĚNÍ</t>
  </si>
  <si>
    <t>14=14,000 [A]</t>
  </si>
  <si>
    <t>916122</t>
  </si>
  <si>
    <t>DOPRAV SVĚTLO VÝSTRAŽ SOUPRAVA 3KS - MONTÁŽ S PŘESUNEM</t>
  </si>
  <si>
    <t>3x S7</t>
  </si>
  <si>
    <t>dle situace DIO 
2 sady na *2 fáze=4,000 [A]</t>
  </si>
  <si>
    <t>916123</t>
  </si>
  <si>
    <t>DOPRAV SVĚTLO VÝSTRAŽ SOUPRAVA 3KS - DEMONTÁŽ</t>
  </si>
  <si>
    <t>2+2=4,000 [A]</t>
  </si>
  <si>
    <t>916129</t>
  </si>
  <si>
    <t>DOPRAV SVĚTLO VÝSTRAŽ SOUPRAVA 3KS - NÁJEMNÉ</t>
  </si>
  <si>
    <t>2*8*7=112,000 [A]  na celou dobu stavby 8 týdnů</t>
  </si>
  <si>
    <t>916152</t>
  </si>
  <si>
    <t>SEMAFOROVÁ PŘENOSNÁ SOUPRAVA - MONTÁŽ S PŘESUNEM</t>
  </si>
  <si>
    <t>kompletní provizorní SSZ pro řízení kyvadlového provozu mimo pracovní dobu</t>
  </si>
  <si>
    <t>dle situace DIO 
1 souprava =1,000 [A]</t>
  </si>
  <si>
    <t>916153</t>
  </si>
  <si>
    <t>SEMAFOROVÁ PŘENOSNÁ SOUPRAVA - DEMONTÁŽ</t>
  </si>
  <si>
    <t>1 souprava =1,000 [A]</t>
  </si>
  <si>
    <t>916159</t>
  </si>
  <si>
    <t>SEMAFOROVÁ PŘENOSNÁ SOUPRAVA - NÁJEMNÉ</t>
  </si>
  <si>
    <t>jedna souprava na 8 týdnů = 2 fáze 
1*8*7=56,000 [A]</t>
  </si>
  <si>
    <t>916322</t>
  </si>
  <si>
    <t>DOPRAVNÍ ZÁBRANY Z2 S FÓLIÍ TŘ 2 - MONTÁŽ S PŘESUNEM</t>
  </si>
  <si>
    <t>dle situace DIO 
1 =1,000 [A] po celou dobu stavby</t>
  </si>
  <si>
    <t>916323</t>
  </si>
  <si>
    <t>DOPRAVNÍ ZÁBRANY Z2 S FÓLIÍ TŘ 2 - DEMONTÁŽ</t>
  </si>
  <si>
    <t>916329</t>
  </si>
  <si>
    <t>DOPRAVNÍ ZÁBRANY Z2 S FÓLIÍ TŘ 2 - NÁJEMNÉ</t>
  </si>
  <si>
    <t>dle situace DIO 
fáze 1 1*4*7+ 
fáze 2 1*4*7=56,000 [A]</t>
  </si>
  <si>
    <t>916342</t>
  </si>
  <si>
    <t>SMĚROV DESKY Z4 JEDNOSTR S FÓLIÍ TŘ 2 - MONTÁŽ S PŘESUNEM</t>
  </si>
  <si>
    <t>dle situace DIO 
fáze 1 15+ 
fáze 2 15+ 
příprava a dokončovací práce 30=60,000 [A]</t>
  </si>
  <si>
    <t>916343</t>
  </si>
  <si>
    <t>SMĚROVACÍ DESKY Z4 JEDNOSTR S FÓLIÍ TŘ 2 - DEMONTÁŽ</t>
  </si>
  <si>
    <t>60=60,000 [A]</t>
  </si>
  <si>
    <t>916349</t>
  </si>
  <si>
    <t>SMĚROVACÍ DESKY Z4 JEDNOSTR S FÓLIÍ TŘ 2 - NÁJEMNÉ</t>
  </si>
  <si>
    <t>dle situace DIO 
fáze 1 15*4*7+ 
fáze 2 15*4*7+ 
příprava a dokončovací práce 30*4*7=1 680,000 [A]</t>
  </si>
  <si>
    <t>9166C2</t>
  </si>
  <si>
    <t>DOČASNÁ SVODIDLA, ÚROVEŇ ZADRŽENÍ T3 - MONTÁŽ S PŘESUNEM</t>
  </si>
  <si>
    <t>dle situace DZ 
fáze 1 95+70+ 
fáze 2 65+95=325,000 [A]</t>
  </si>
  <si>
    <t>9166C3</t>
  </si>
  <si>
    <t>DOČASNÁ SVODIDLA, ÚROVEŇ ZADRŽENÍ T3 - DEMONTÁŽ</t>
  </si>
  <si>
    <t>325=325,000 [A]</t>
  </si>
  <si>
    <t>9166C9</t>
  </si>
  <si>
    <t>DOČASNÁ SVODIDLA, ÚROVEŇ ZADRŽENÍ T3 - NÁJEMNÉ</t>
  </si>
  <si>
    <t>MDEN</t>
  </si>
  <si>
    <t>fáze 1 (95+70)*4*7+ 
fáze 2 (65+95)*4*7=9 100,000 [A]</t>
  </si>
  <si>
    <t>916722</t>
  </si>
  <si>
    <t>UPEVŇOVACÍ KONSTR - PODKLADNÍ DESKA OD 28KG - MONTÁŽ S PŘESUNEM</t>
  </si>
  <si>
    <t>dle situace  
SDZ  (14+14+10)*2=76,000 [A] 
IP (4+4+4)*2*2=48,000 [B] 
Z2 (1)*2*2=4,000 [C] 
Z4 (15+15+30)*2=120,000 [D] 
a+b+c+d=248,000 [E]</t>
  </si>
  <si>
    <t>916723</t>
  </si>
  <si>
    <t>UPEVŇOVACÍ KONSTR - PODKLADNÍ DESKA OD 28KG - DEMONTÁŽ</t>
  </si>
  <si>
    <t>SDZ  (14+14+10)*2=76,000 [A] 
IP (4+4+4)*2*2=48,000 [B] 
Z2 (1)*2*2=4,000 [C] 
Z4 (15+15+30)*2=120,000 [D] 
a+b+c+d=248,000 [E]</t>
  </si>
  <si>
    <t>916729</t>
  </si>
  <si>
    <t>UPEVŇOVACÍ KONSTR - PODKL DESKA OD 28KG - NÁJEMNÉ</t>
  </si>
  <si>
    <t>SDZ  (14*4*7+14*4*7+10*4*7)*2=2 128,000 [A] 
IP (4*4*7+4*4*7+4*4*7)*2*2=1 344,000 [B] 
Z2 (1)*2*2*4*7=112,000 [C] 
Z4 (15*4*7+15*4*7+30*4*7)*2=3 360,000 [D] 
a+b+c+d=6 944,000 [E]</t>
  </si>
  <si>
    <t>916732</t>
  </si>
  <si>
    <t>UPEVŇOVACÍ KONSTR - OCEL STOJAN - MONTÁŽ S PŘESUNEM</t>
  </si>
  <si>
    <t>dle situace  
SDZ  (14+14+10)*1=38,000 [A] 
IP (4+4+4)*2=24,000 [B] 
Z2 (1)*2=2,000 [C] 
Z4 (15+15+30)*1=60,000 [D] 
a+b+c+d=124,000 [E]</t>
  </si>
  <si>
    <t>916733</t>
  </si>
  <si>
    <t>UPEVŇOVACÍ KONSTR - OCEL STOJAN - DEMONTÁŽ</t>
  </si>
  <si>
    <t>SDZ  (14+14+10)*1=38,000 [A] 
IP (4+4+4)*2=24,000 [B] 
Z2 (1)*2=2,000 [C] 
Z4 (15+15+30)*1=60,000 [D] 
a+b+c+d=124,000 [E]</t>
  </si>
  <si>
    <t>30</t>
  </si>
  <si>
    <t>916739</t>
  </si>
  <si>
    <t>UPEVŇOVACÍ KONSTR - OCEL STOJAN - NÁJEMNÉ</t>
  </si>
  <si>
    <t>SDZ  (14*4*7+14*4*7+10*4*7)*1=1 064,000 [A] 
IP (4*4*7+4*4*7+4*4*7)*2=672,000 [B] 
Z2 (1)*2*4*7=56,000 [C] 
Z4 (15*4*7+15*4*7+30*4*7)*1=1 680,000 [D] 
a+b+c+d=3 472,000 [E]</t>
  </si>
  <si>
    <t>SO 190</t>
  </si>
  <si>
    <t>Trvalé dopravní značení II/272</t>
  </si>
  <si>
    <t>91228</t>
  </si>
  <si>
    <t>SMĚROVÉ SLOUPKY Z PLAST HMOT VČETNĚ ODRAZNÉHO PÁSKU</t>
  </si>
  <si>
    <t>bílé Z11a,b</t>
  </si>
  <si>
    <t>dle situace DZ a TZ 
délka úseku (420)/20=21,000 [A] průměrně po 20 m 
2*21=42,000 [B]</t>
  </si>
  <si>
    <t>Z11g</t>
  </si>
  <si>
    <t>dle situace DZ a TZ 
v místech sjezdů 2=2,000 [A]</t>
  </si>
  <si>
    <t>914131</t>
  </si>
  <si>
    <t>DOPRAVNÍ ZNAČKY ZÁKLADNÍ VELIKOSTI OCELOVÉ FÓLIE TŘ 2 - DODÁVKA A MONTÁŽ</t>
  </si>
  <si>
    <t>dle situace DZ 
A1 (a,b) 2+ 
B20 2+ 
B28 2=6,000 [A]</t>
  </si>
  <si>
    <t>914731</t>
  </si>
  <si>
    <t>STÁLÁ DOPRAV ZAŘÍZ Z3 OCEL S FÓLIÍ TŘ 2 DODÁVKA A MONTÁŽ</t>
  </si>
  <si>
    <t>dle situace DZ 
5*2=10,000 [A]</t>
  </si>
  <si>
    <t>914921</t>
  </si>
  <si>
    <t>SLOUPKY A STOJKY DOPRAVNÍCH ZNAČEK Z OCEL TRUBEK DO PATKY - DODÁVKA A MONTÁŽ</t>
  </si>
  <si>
    <t>dle situace DZ 
jednoduché SDZ 6=6,000 [A] 
jednoduché Z3 5=5,000 [B] 
a+b=11,000 [C]</t>
  </si>
  <si>
    <t>915111</t>
  </si>
  <si>
    <t>VODOROVNÉ DOPRAVNÍ ZNAČENÍ BARVOU HLADKÉ - DODÁVKA A POKLÁDKA</t>
  </si>
  <si>
    <t>VDZ typ II.BÍLÁ barva s retroreflexní úpravou dle ŘSD PPK - VZ (2012)</t>
  </si>
  <si>
    <t>dle situace DZ 
V1a (0,125) 439*0,125=54,875 [A] 
V4 (0,25) (437+441)*0,25=219,500 [B] 
Celkem: A+B=274,375 [C]</t>
  </si>
  <si>
    <t>915211</t>
  </si>
  <si>
    <t>VODOROVNÉ DOPRAVNÍ ZNAČENÍ PLASTEM HLADKÉ - DODÁVKA A POKLÁDKA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</si>
</sst>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7">
    <font>
      <sz val="10"/>
      <name val="Arial"/>
      <family val="2"/>
    </font>
    <font>
      <b/>
      <sz val="16"/>
      <color indexed="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1"/>
      <name val="Arial"/>
      <family val="2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/>
      <top style="thin"/>
      <bottom style="thin"/>
    </border>
    <border>
      <left/>
      <right/>
      <top style="thin"/>
      <bottom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right" vertical="center"/>
    </xf>
    <xf numFmtId="0" fontId="4" fillId="3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4" fontId="3" fillId="2" borderId="0" xfId="0" applyNumberFormat="1" applyFont="1" applyFill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left" vertical="center"/>
    </xf>
    <xf numFmtId="0" fontId="4" fillId="3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left" vertical="center"/>
    </xf>
    <xf numFmtId="0" fontId="0" fillId="2" borderId="4" xfId="0" applyFill="1" applyBorder="1" applyAlignment="1">
      <alignment vertical="center"/>
    </xf>
    <xf numFmtId="0" fontId="0" fillId="0" borderId="1" xfId="0" applyBorder="1" applyAlignment="1">
      <alignment horizontal="left" vertical="center"/>
    </xf>
    <xf numFmtId="4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3" fillId="2" borderId="4" xfId="0" applyFont="1" applyFill="1" applyBorder="1" applyAlignment="1">
      <alignment horizontal="right" vertical="center"/>
    </xf>
    <xf numFmtId="0" fontId="3" fillId="2" borderId="4" xfId="0" applyFont="1" applyFill="1" applyBorder="1" applyAlignment="1">
      <alignment vertical="center" wrapText="1"/>
    </xf>
    <xf numFmtId="4" fontId="3" fillId="2" borderId="4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0" fillId="0" borderId="5" xfId="0" applyBorder="1" applyAlignment="1">
      <alignment vertical="top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6" fillId="0" borderId="1" xfId="0" applyFont="1" applyBorder="1" applyAlignment="1">
      <alignment horizontal="left" vertical="center" wrapText="1"/>
    </xf>
    <xf numFmtId="0" fontId="0" fillId="0" borderId="2" xfId="0" applyBorder="1" applyAlignment="1">
      <alignment vertical="top"/>
    </xf>
    <xf numFmtId="4" fontId="0" fillId="2" borderId="1" xfId="0" applyNumberForma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right" vertical="center"/>
    </xf>
    <xf numFmtId="4" fontId="3" fillId="2" borderId="2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0" fontId="5" fillId="2" borderId="2" xfId="0" applyFont="1" applyFill="1" applyBorder="1" applyAlignment="1">
      <alignment horizontal="right" vertical="center"/>
    </xf>
    <xf numFmtId="0" fontId="0" fillId="2" borderId="2" xfId="0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1025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" y="28575"/>
          <a:ext cx="13335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049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9525"/>
          <a:ext cx="12763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3073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9525"/>
          <a:ext cx="12763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4097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9525"/>
          <a:ext cx="12763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5121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9525"/>
          <a:ext cx="12763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6145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9525"/>
          <a:ext cx="12763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7169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9525"/>
          <a:ext cx="12763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5"/>
  <sheetViews>
    <sheetView tabSelected="1" workbookViewId="0" topLeftCell="A1">
      <selection activeCell="D21" sqref="D21"/>
    </sheetView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34"/>
      <c r="B1" s="1"/>
      <c r="C1" s="1"/>
      <c r="D1" s="1"/>
      <c r="E1" s="1"/>
    </row>
    <row r="2" spans="1:5" ht="12.75" customHeight="1">
      <c r="A2" s="34"/>
      <c r="B2" s="35" t="s">
        <v>0</v>
      </c>
      <c r="C2" s="1"/>
      <c r="D2" s="1"/>
      <c r="E2" s="1"/>
    </row>
    <row r="3" spans="1:5" ht="20.1" customHeight="1">
      <c r="A3" s="34"/>
      <c r="B3" s="34"/>
      <c r="C3" s="1"/>
      <c r="D3" s="1"/>
      <c r="E3" s="1"/>
    </row>
    <row r="4" spans="1:5" ht="20.1" customHeight="1">
      <c r="A4" s="1"/>
      <c r="B4" s="36" t="s">
        <v>1</v>
      </c>
      <c r="C4" s="34"/>
      <c r="D4" s="34"/>
      <c r="E4" s="1"/>
    </row>
    <row r="5" spans="1:5" ht="12.75" customHeight="1">
      <c r="A5" s="1"/>
      <c r="B5" s="34" t="s">
        <v>2</v>
      </c>
      <c r="C5" s="34"/>
      <c r="D5" s="34"/>
      <c r="E5" s="1"/>
    </row>
    <row r="6" spans="1:5" ht="12.75" customHeight="1">
      <c r="A6" s="1"/>
      <c r="B6" s="3" t="s">
        <v>3</v>
      </c>
      <c r="C6" s="6">
        <f>SUM(C10:C15)</f>
        <v>0</v>
      </c>
      <c r="D6" s="1"/>
      <c r="E6" s="1"/>
    </row>
    <row r="7" spans="1:5" ht="12.75" customHeight="1">
      <c r="A7" s="1"/>
      <c r="B7" s="3" t="s">
        <v>4</v>
      </c>
      <c r="C7" s="6">
        <f>SUM(E10:E15)</f>
        <v>0</v>
      </c>
      <c r="D7" s="1"/>
      <c r="E7" s="1"/>
    </row>
    <row r="8" spans="1:5" ht="12.75" customHeight="1">
      <c r="A8" s="5"/>
      <c r="B8" s="5"/>
      <c r="C8" s="5"/>
      <c r="D8" s="5"/>
      <c r="E8" s="5"/>
    </row>
    <row r="9" spans="1:5" ht="12.75" customHeight="1">
      <c r="A9" s="4" t="s">
        <v>5</v>
      </c>
      <c r="B9" s="4" t="s">
        <v>6</v>
      </c>
      <c r="C9" s="4" t="s">
        <v>7</v>
      </c>
      <c r="D9" s="4" t="s">
        <v>8</v>
      </c>
      <c r="E9" s="4" t="s">
        <v>9</v>
      </c>
    </row>
    <row r="10" spans="1:5" ht="12.75" customHeight="1">
      <c r="A10" s="15" t="s">
        <v>23</v>
      </c>
      <c r="B10" s="15" t="s">
        <v>24</v>
      </c>
      <c r="C10" s="16">
        <f>'SO 000'!I3</f>
        <v>0</v>
      </c>
      <c r="D10" s="16">
        <f>'SO 000'!O2</f>
        <v>0</v>
      </c>
      <c r="E10" s="16">
        <f aca="true" t="shared" si="0" ref="E10:E15">C10+D10</f>
        <v>0</v>
      </c>
    </row>
    <row r="11" spans="1:5" ht="12.75" customHeight="1">
      <c r="A11" s="15" t="s">
        <v>86</v>
      </c>
      <c r="B11" s="15" t="s">
        <v>87</v>
      </c>
      <c r="C11" s="16">
        <f>'SO 001'!I3</f>
        <v>0</v>
      </c>
      <c r="D11" s="16">
        <f>'SO 001'!O2</f>
        <v>0</v>
      </c>
      <c r="E11" s="16">
        <f t="shared" si="0"/>
        <v>0</v>
      </c>
    </row>
    <row r="12" spans="1:5" ht="12.75" customHeight="1">
      <c r="A12" s="15" t="s">
        <v>155</v>
      </c>
      <c r="B12" s="15" t="s">
        <v>156</v>
      </c>
      <c r="C12" s="16">
        <f>'SO 101'!I3</f>
        <v>0</v>
      </c>
      <c r="D12" s="16">
        <f>'SO 101'!O2</f>
        <v>0</v>
      </c>
      <c r="E12" s="16">
        <f t="shared" si="0"/>
        <v>0</v>
      </c>
    </row>
    <row r="13" spans="1:5" ht="12.75" customHeight="1">
      <c r="A13" s="15" t="s">
        <v>282</v>
      </c>
      <c r="B13" s="15" t="s">
        <v>283</v>
      </c>
      <c r="C13" s="16">
        <f>'SO 121'!I3</f>
        <v>0</v>
      </c>
      <c r="D13" s="16">
        <f>'SO 121'!O2</f>
        <v>0</v>
      </c>
      <c r="E13" s="16">
        <f t="shared" si="0"/>
        <v>0</v>
      </c>
    </row>
    <row r="14" spans="1:5" ht="12.75" customHeight="1">
      <c r="A14" s="15" t="s">
        <v>298</v>
      </c>
      <c r="B14" s="15" t="s">
        <v>299</v>
      </c>
      <c r="C14" s="16">
        <f>'SO 180'!I3</f>
        <v>0</v>
      </c>
      <c r="D14" s="16">
        <f>'SO 180'!O2</f>
        <v>0</v>
      </c>
      <c r="E14" s="16">
        <f t="shared" si="0"/>
        <v>0</v>
      </c>
    </row>
    <row r="15" spans="1:5" ht="12.75" customHeight="1">
      <c r="A15" s="15" t="s">
        <v>397</v>
      </c>
      <c r="B15" s="15" t="s">
        <v>398</v>
      </c>
      <c r="C15" s="16">
        <f>'SO 190'!I3</f>
        <v>0</v>
      </c>
      <c r="D15" s="16">
        <f>'SO 190'!O2</f>
        <v>0</v>
      </c>
      <c r="E15" s="16">
        <f t="shared" si="0"/>
        <v>0</v>
      </c>
    </row>
  </sheetData>
  <mergeCells count="4">
    <mergeCell ref="A1:A3"/>
    <mergeCell ref="B2:B3"/>
    <mergeCell ref="B4:D4"/>
    <mergeCell ref="B5:D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8"/>
  <sheetViews>
    <sheetView workbookViewId="0" topLeftCell="A1">
      <pane ySplit="7" topLeftCell="A8" activePane="bottomLeft" state="frozen"/>
      <selection pane="bottomLeft" activeCell="H17" sqref="H17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21</v>
      </c>
    </row>
    <row r="2" spans="2:16" ht="24.95" customHeight="1">
      <c r="B2" s="1"/>
      <c r="C2" s="1"/>
      <c r="D2" s="1"/>
      <c r="E2" s="2" t="s">
        <v>12</v>
      </c>
      <c r="F2" s="1"/>
      <c r="G2" s="1"/>
      <c r="H2" s="5"/>
      <c r="I2" s="5"/>
      <c r="O2">
        <f>0+O8</f>
        <v>0</v>
      </c>
      <c r="P2" t="s">
        <v>21</v>
      </c>
    </row>
    <row r="3" spans="1:16" ht="15" customHeight="1">
      <c r="A3" t="s">
        <v>11</v>
      </c>
      <c r="B3" s="9" t="s">
        <v>13</v>
      </c>
      <c r="C3" s="37" t="s">
        <v>14</v>
      </c>
      <c r="D3" s="34"/>
      <c r="E3" s="10" t="s">
        <v>15</v>
      </c>
      <c r="F3" s="1"/>
      <c r="G3" s="8"/>
      <c r="H3" s="7" t="s">
        <v>23</v>
      </c>
      <c r="I3" s="31">
        <f>0+I8</f>
        <v>0</v>
      </c>
      <c r="O3" t="s">
        <v>18</v>
      </c>
      <c r="P3" t="s">
        <v>22</v>
      </c>
    </row>
    <row r="4" spans="1:16" ht="15" customHeight="1">
      <c r="A4" t="s">
        <v>16</v>
      </c>
      <c r="B4" s="12" t="s">
        <v>17</v>
      </c>
      <c r="C4" s="38" t="s">
        <v>23</v>
      </c>
      <c r="D4" s="39"/>
      <c r="E4" s="13" t="s">
        <v>24</v>
      </c>
      <c r="F4" s="5"/>
      <c r="G4" s="5"/>
      <c r="H4" s="14"/>
      <c r="I4" s="14"/>
      <c r="O4" t="s">
        <v>19</v>
      </c>
      <c r="P4" t="s">
        <v>22</v>
      </c>
    </row>
    <row r="5" spans="1:16" ht="12.75" customHeight="1">
      <c r="A5" s="40" t="s">
        <v>25</v>
      </c>
      <c r="B5" s="40" t="s">
        <v>27</v>
      </c>
      <c r="C5" s="40" t="s">
        <v>29</v>
      </c>
      <c r="D5" s="40" t="s">
        <v>30</v>
      </c>
      <c r="E5" s="40" t="s">
        <v>31</v>
      </c>
      <c r="F5" s="40" t="s">
        <v>33</v>
      </c>
      <c r="G5" s="40" t="s">
        <v>35</v>
      </c>
      <c r="H5" s="40" t="s">
        <v>37</v>
      </c>
      <c r="I5" s="40"/>
      <c r="O5" t="s">
        <v>20</v>
      </c>
      <c r="P5" t="s">
        <v>22</v>
      </c>
    </row>
    <row r="6" spans="1:9" ht="12.75" customHeight="1">
      <c r="A6" s="40"/>
      <c r="B6" s="40"/>
      <c r="C6" s="40"/>
      <c r="D6" s="40"/>
      <c r="E6" s="40"/>
      <c r="F6" s="40"/>
      <c r="G6" s="40"/>
      <c r="H6" s="11" t="s">
        <v>38</v>
      </c>
      <c r="I6" s="11" t="s">
        <v>40</v>
      </c>
    </row>
    <row r="7" spans="1:9" ht="12.75" customHeight="1">
      <c r="A7" s="11" t="s">
        <v>26</v>
      </c>
      <c r="B7" s="11" t="s">
        <v>28</v>
      </c>
      <c r="C7" s="11" t="s">
        <v>22</v>
      </c>
      <c r="D7" s="11" t="s">
        <v>21</v>
      </c>
      <c r="E7" s="11" t="s">
        <v>32</v>
      </c>
      <c r="F7" s="11" t="s">
        <v>34</v>
      </c>
      <c r="G7" s="11" t="s">
        <v>36</v>
      </c>
      <c r="H7" s="11" t="s">
        <v>39</v>
      </c>
      <c r="I7" s="11" t="s">
        <v>41</v>
      </c>
    </row>
    <row r="8" spans="1:18" ht="12.75" customHeight="1">
      <c r="A8" s="14" t="s">
        <v>42</v>
      </c>
      <c r="B8" s="14"/>
      <c r="C8" s="18" t="s">
        <v>26</v>
      </c>
      <c r="D8" s="14"/>
      <c r="E8" s="19" t="s">
        <v>43</v>
      </c>
      <c r="F8" s="14"/>
      <c r="G8" s="14"/>
      <c r="H8" s="14"/>
      <c r="I8" s="20">
        <f>0+Q8</f>
        <v>0</v>
      </c>
      <c r="O8">
        <f>0+R8</f>
        <v>0</v>
      </c>
      <c r="Q8">
        <f>0+I9+I12+I15+I18+I21+I24+I27+I30+I33+I36</f>
        <v>0</v>
      </c>
      <c r="R8">
        <f>0+O9+O12+O15+O18+O21+O24+O27+O30+O33+O36</f>
        <v>0</v>
      </c>
    </row>
    <row r="9" spans="1:16" ht="12.75">
      <c r="A9" s="17" t="s">
        <v>44</v>
      </c>
      <c r="B9" s="21" t="s">
        <v>28</v>
      </c>
      <c r="C9" s="21" t="s">
        <v>45</v>
      </c>
      <c r="D9" s="17" t="s">
        <v>46</v>
      </c>
      <c r="E9" s="22" t="s">
        <v>47</v>
      </c>
      <c r="F9" s="23" t="s">
        <v>48</v>
      </c>
      <c r="G9" s="24">
        <v>1</v>
      </c>
      <c r="H9" s="25">
        <v>0</v>
      </c>
      <c r="I9" s="25">
        <f>ROUND(ROUND(H9,2)*ROUND(G9,3),2)</f>
        <v>0</v>
      </c>
      <c r="O9">
        <f>(I9*21)/100</f>
        <v>0</v>
      </c>
      <c r="P9" t="s">
        <v>22</v>
      </c>
    </row>
    <row r="10" spans="1:5" ht="38.25">
      <c r="A10" s="26" t="s">
        <v>49</v>
      </c>
      <c r="E10" s="27" t="s">
        <v>50</v>
      </c>
    </row>
    <row r="11" spans="1:5" ht="12.75">
      <c r="A11" s="30" t="s">
        <v>51</v>
      </c>
      <c r="E11" s="29" t="s">
        <v>52</v>
      </c>
    </row>
    <row r="12" spans="1:16" ht="12.75">
      <c r="A12" s="17" t="s">
        <v>44</v>
      </c>
      <c r="B12" s="21" t="s">
        <v>22</v>
      </c>
      <c r="C12" s="21" t="s">
        <v>53</v>
      </c>
      <c r="D12" s="17" t="s">
        <v>46</v>
      </c>
      <c r="E12" s="22" t="s">
        <v>54</v>
      </c>
      <c r="F12" s="23" t="s">
        <v>48</v>
      </c>
      <c r="G12" s="24">
        <v>1</v>
      </c>
      <c r="H12" s="25">
        <v>0</v>
      </c>
      <c r="I12" s="25">
        <f>ROUND(ROUND(H12,2)*ROUND(G12,3),2)</f>
        <v>0</v>
      </c>
      <c r="O12">
        <f>(I12*21)/100</f>
        <v>0</v>
      </c>
      <c r="P12" t="s">
        <v>22</v>
      </c>
    </row>
    <row r="13" spans="1:5" ht="51">
      <c r="A13" s="26" t="s">
        <v>49</v>
      </c>
      <c r="E13" s="27" t="s">
        <v>55</v>
      </c>
    </row>
    <row r="14" spans="1:5" ht="12.75">
      <c r="A14" s="30" t="s">
        <v>51</v>
      </c>
      <c r="E14" s="29" t="s">
        <v>52</v>
      </c>
    </row>
    <row r="15" spans="1:16" ht="12.75">
      <c r="A15" s="17" t="s">
        <v>44</v>
      </c>
      <c r="B15" s="21" t="s">
        <v>21</v>
      </c>
      <c r="C15" s="21" t="s">
        <v>56</v>
      </c>
      <c r="D15" s="17" t="s">
        <v>57</v>
      </c>
      <c r="E15" s="22" t="s">
        <v>58</v>
      </c>
      <c r="F15" s="23" t="s">
        <v>48</v>
      </c>
      <c r="G15" s="24">
        <v>1</v>
      </c>
      <c r="H15" s="25">
        <v>0</v>
      </c>
      <c r="I15" s="25">
        <f>ROUND(ROUND(H15,2)*ROUND(G15,3),2)</f>
        <v>0</v>
      </c>
      <c r="O15">
        <f>(I15*21)/100</f>
        <v>0</v>
      </c>
      <c r="P15" t="s">
        <v>22</v>
      </c>
    </row>
    <row r="16" spans="1:5" ht="76.5">
      <c r="A16" s="26" t="s">
        <v>49</v>
      </c>
      <c r="E16" s="27" t="s">
        <v>59</v>
      </c>
    </row>
    <row r="17" spans="1:5" ht="12.75">
      <c r="A17" s="30" t="s">
        <v>51</v>
      </c>
      <c r="E17" s="29" t="s">
        <v>52</v>
      </c>
    </row>
    <row r="18" spans="1:16" ht="12.75">
      <c r="A18" s="17" t="s">
        <v>44</v>
      </c>
      <c r="B18" s="21" t="s">
        <v>32</v>
      </c>
      <c r="C18" s="21" t="s">
        <v>56</v>
      </c>
      <c r="D18" s="17" t="s">
        <v>60</v>
      </c>
      <c r="E18" s="22" t="s">
        <v>58</v>
      </c>
      <c r="F18" s="23" t="s">
        <v>48</v>
      </c>
      <c r="G18" s="24">
        <v>1</v>
      </c>
      <c r="H18" s="25">
        <v>0</v>
      </c>
      <c r="I18" s="25">
        <f>ROUND(ROUND(H18,2)*ROUND(G18,3),2)</f>
        <v>0</v>
      </c>
      <c r="O18">
        <f>(I18*21)/100</f>
        <v>0</v>
      </c>
      <c r="P18" t="s">
        <v>22</v>
      </c>
    </row>
    <row r="19" spans="1:5" ht="51">
      <c r="A19" s="26" t="s">
        <v>49</v>
      </c>
      <c r="E19" s="27" t="s">
        <v>61</v>
      </c>
    </row>
    <row r="20" spans="1:5" ht="25.5">
      <c r="A20" s="30" t="s">
        <v>51</v>
      </c>
      <c r="E20" s="29" t="s">
        <v>62</v>
      </c>
    </row>
    <row r="21" spans="1:16" ht="12.75">
      <c r="A21" s="17" t="s">
        <v>44</v>
      </c>
      <c r="B21" s="21" t="s">
        <v>34</v>
      </c>
      <c r="C21" s="21" t="s">
        <v>63</v>
      </c>
      <c r="D21" s="17" t="s">
        <v>57</v>
      </c>
      <c r="E21" s="22" t="s">
        <v>64</v>
      </c>
      <c r="F21" s="23" t="s">
        <v>48</v>
      </c>
      <c r="G21" s="24">
        <v>1</v>
      </c>
      <c r="H21" s="25">
        <v>0</v>
      </c>
      <c r="I21" s="25">
        <f>ROUND(ROUND(H21,2)*ROUND(G21,3),2)</f>
        <v>0</v>
      </c>
      <c r="O21">
        <f>(I21*21)/100</f>
        <v>0</v>
      </c>
      <c r="P21" t="s">
        <v>22</v>
      </c>
    </row>
    <row r="22" spans="1:5" ht="51">
      <c r="A22" s="26" t="s">
        <v>49</v>
      </c>
      <c r="E22" s="27" t="s">
        <v>65</v>
      </c>
    </row>
    <row r="23" spans="1:5" ht="12.75">
      <c r="A23" s="30" t="s">
        <v>51</v>
      </c>
      <c r="E23" s="29" t="s">
        <v>52</v>
      </c>
    </row>
    <row r="24" spans="1:16" ht="12.75">
      <c r="A24" s="17" t="s">
        <v>44</v>
      </c>
      <c r="B24" s="21" t="s">
        <v>36</v>
      </c>
      <c r="C24" s="21" t="s">
        <v>66</v>
      </c>
      <c r="D24" s="17" t="s">
        <v>46</v>
      </c>
      <c r="E24" s="22" t="s">
        <v>67</v>
      </c>
      <c r="F24" s="23" t="s">
        <v>48</v>
      </c>
      <c r="G24" s="24">
        <v>1</v>
      </c>
      <c r="H24" s="25">
        <v>0</v>
      </c>
      <c r="I24" s="25">
        <f>ROUND(ROUND(H24,2)*ROUND(G24,3),2)</f>
        <v>0</v>
      </c>
      <c r="O24">
        <f>(I24*21)/100</f>
        <v>0</v>
      </c>
      <c r="P24" t="s">
        <v>22</v>
      </c>
    </row>
    <row r="25" spans="1:5" ht="102">
      <c r="A25" s="26" t="s">
        <v>49</v>
      </c>
      <c r="E25" s="27" t="s">
        <v>68</v>
      </c>
    </row>
    <row r="26" spans="1:5" ht="12.75">
      <c r="A26" s="30" t="s">
        <v>51</v>
      </c>
      <c r="E26" s="29" t="s">
        <v>52</v>
      </c>
    </row>
    <row r="27" spans="1:16" ht="12.75">
      <c r="A27" s="17" t="s">
        <v>44</v>
      </c>
      <c r="B27" s="21" t="s">
        <v>69</v>
      </c>
      <c r="C27" s="21" t="s">
        <v>70</v>
      </c>
      <c r="D27" s="17" t="s">
        <v>46</v>
      </c>
      <c r="E27" s="22" t="s">
        <v>71</v>
      </c>
      <c r="F27" s="23" t="s">
        <v>48</v>
      </c>
      <c r="G27" s="24">
        <v>1</v>
      </c>
      <c r="H27" s="25">
        <v>0</v>
      </c>
      <c r="I27" s="25">
        <f>ROUND(ROUND(H27,2)*ROUND(G27,3),2)</f>
        <v>0</v>
      </c>
      <c r="O27">
        <f>(I27*21)/100</f>
        <v>0</v>
      </c>
      <c r="P27" t="s">
        <v>22</v>
      </c>
    </row>
    <row r="28" spans="1:5" ht="153">
      <c r="A28" s="26" t="s">
        <v>49</v>
      </c>
      <c r="E28" s="27" t="s">
        <v>72</v>
      </c>
    </row>
    <row r="29" spans="1:5" ht="12.75">
      <c r="A29" s="30" t="s">
        <v>51</v>
      </c>
      <c r="E29" s="29" t="s">
        <v>46</v>
      </c>
    </row>
    <row r="30" spans="1:16" ht="12.75">
      <c r="A30" s="17" t="s">
        <v>44</v>
      </c>
      <c r="B30" s="21" t="s">
        <v>73</v>
      </c>
      <c r="C30" s="21" t="s">
        <v>74</v>
      </c>
      <c r="D30" s="17" t="s">
        <v>46</v>
      </c>
      <c r="E30" s="22" t="s">
        <v>75</v>
      </c>
      <c r="F30" s="23" t="s">
        <v>48</v>
      </c>
      <c r="G30" s="24">
        <v>1</v>
      </c>
      <c r="H30" s="25">
        <v>0</v>
      </c>
      <c r="I30" s="25">
        <f>ROUND(ROUND(H30,2)*ROUND(G30,3),2)</f>
        <v>0</v>
      </c>
      <c r="O30">
        <f>(I30*21)/100</f>
        <v>0</v>
      </c>
      <c r="P30" t="s">
        <v>22</v>
      </c>
    </row>
    <row r="31" spans="1:5" ht="76.5">
      <c r="A31" s="26" t="s">
        <v>49</v>
      </c>
      <c r="E31" s="27" t="s">
        <v>76</v>
      </c>
    </row>
    <row r="32" spans="1:5" ht="63.75">
      <c r="A32" s="30" t="s">
        <v>51</v>
      </c>
      <c r="E32" s="29" t="s">
        <v>77</v>
      </c>
    </row>
    <row r="33" spans="1:16" ht="12.75">
      <c r="A33" s="17" t="s">
        <v>44</v>
      </c>
      <c r="B33" s="21" t="s">
        <v>39</v>
      </c>
      <c r="C33" s="21" t="s">
        <v>78</v>
      </c>
      <c r="D33" s="17" t="s">
        <v>57</v>
      </c>
      <c r="E33" s="22" t="s">
        <v>79</v>
      </c>
      <c r="F33" s="23" t="s">
        <v>48</v>
      </c>
      <c r="G33" s="24">
        <v>1</v>
      </c>
      <c r="H33" s="25">
        <v>0</v>
      </c>
      <c r="I33" s="25">
        <f>ROUND(ROUND(H33,2)*ROUND(G33,3),2)</f>
        <v>0</v>
      </c>
      <c r="O33">
        <f>(I33*21)/100</f>
        <v>0</v>
      </c>
      <c r="P33" t="s">
        <v>22</v>
      </c>
    </row>
    <row r="34" spans="1:5" ht="63.75">
      <c r="A34" s="26" t="s">
        <v>49</v>
      </c>
      <c r="E34" s="27" t="s">
        <v>80</v>
      </c>
    </row>
    <row r="35" spans="1:5" ht="12.75">
      <c r="A35" s="30" t="s">
        <v>51</v>
      </c>
      <c r="E35" s="29" t="s">
        <v>52</v>
      </c>
    </row>
    <row r="36" spans="1:16" ht="12.75">
      <c r="A36" s="17" t="s">
        <v>44</v>
      </c>
      <c r="B36" s="21" t="s">
        <v>41</v>
      </c>
      <c r="C36" s="21" t="s">
        <v>81</v>
      </c>
      <c r="D36" s="17" t="s">
        <v>46</v>
      </c>
      <c r="E36" s="22" t="s">
        <v>82</v>
      </c>
      <c r="F36" s="23" t="s">
        <v>83</v>
      </c>
      <c r="G36" s="24">
        <v>2</v>
      </c>
      <c r="H36" s="25">
        <v>0</v>
      </c>
      <c r="I36" s="25">
        <f>ROUND(ROUND(H36,2)*ROUND(G36,3),2)</f>
        <v>0</v>
      </c>
      <c r="O36">
        <f>(I36*21)/100</f>
        <v>0</v>
      </c>
      <c r="P36" t="s">
        <v>22</v>
      </c>
    </row>
    <row r="37" spans="1:5" ht="38.25">
      <c r="A37" s="26" t="s">
        <v>49</v>
      </c>
      <c r="E37" s="27" t="s">
        <v>84</v>
      </c>
    </row>
    <row r="38" spans="1:5" ht="12.75">
      <c r="A38" s="28" t="s">
        <v>51</v>
      </c>
      <c r="E38" s="29" t="s">
        <v>85</v>
      </c>
    </row>
  </sheetData>
  <mergeCells count="10">
    <mergeCell ref="E5:E6"/>
    <mergeCell ref="F5:F6"/>
    <mergeCell ref="G5:G6"/>
    <mergeCell ref="H5:I5"/>
    <mergeCell ref="C3:D3"/>
    <mergeCell ref="C4:D4"/>
    <mergeCell ref="A5:A6"/>
    <mergeCell ref="B5:B6"/>
    <mergeCell ref="C5:C6"/>
    <mergeCell ref="D5:D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5"/>
  <sheetViews>
    <sheetView workbookViewId="0" topLeftCell="A1">
      <pane ySplit="7" topLeftCell="A26" activePane="bottomLeft" state="frozen"/>
      <selection pane="bottomLeft" activeCell="I56" sqref="I56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21</v>
      </c>
    </row>
    <row r="2" spans="2:16" ht="24.95" customHeight="1">
      <c r="B2" s="1"/>
      <c r="C2" s="1"/>
      <c r="D2" s="1"/>
      <c r="E2" s="2" t="s">
        <v>12</v>
      </c>
      <c r="F2" s="1"/>
      <c r="G2" s="1"/>
      <c r="H2" s="5"/>
      <c r="I2" s="5"/>
      <c r="O2">
        <f>0+O8+O18+O46</f>
        <v>0</v>
      </c>
      <c r="P2" t="s">
        <v>21</v>
      </c>
    </row>
    <row r="3" spans="1:16" ht="15" customHeight="1">
      <c r="A3" t="s">
        <v>11</v>
      </c>
      <c r="B3" s="9" t="s">
        <v>13</v>
      </c>
      <c r="C3" s="37" t="s">
        <v>14</v>
      </c>
      <c r="D3" s="34"/>
      <c r="E3" s="10" t="s">
        <v>15</v>
      </c>
      <c r="F3" s="1"/>
      <c r="G3" s="8"/>
      <c r="H3" s="7" t="s">
        <v>86</v>
      </c>
      <c r="I3" s="31">
        <f>0+I8+I18+I46</f>
        <v>0</v>
      </c>
      <c r="O3" t="s">
        <v>18</v>
      </c>
      <c r="P3" t="s">
        <v>22</v>
      </c>
    </row>
    <row r="4" spans="1:16" ht="15" customHeight="1">
      <c r="A4" t="s">
        <v>16</v>
      </c>
      <c r="B4" s="12" t="s">
        <v>17</v>
      </c>
      <c r="C4" s="38" t="s">
        <v>86</v>
      </c>
      <c r="D4" s="39"/>
      <c r="E4" s="13" t="s">
        <v>87</v>
      </c>
      <c r="F4" s="5"/>
      <c r="G4" s="5"/>
      <c r="H4" s="14"/>
      <c r="I4" s="14"/>
      <c r="O4" t="s">
        <v>19</v>
      </c>
      <c r="P4" t="s">
        <v>22</v>
      </c>
    </row>
    <row r="5" spans="1:16" ht="12.75" customHeight="1">
      <c r="A5" s="40" t="s">
        <v>25</v>
      </c>
      <c r="B5" s="40" t="s">
        <v>27</v>
      </c>
      <c r="C5" s="40" t="s">
        <v>29</v>
      </c>
      <c r="D5" s="40" t="s">
        <v>30</v>
      </c>
      <c r="E5" s="40" t="s">
        <v>31</v>
      </c>
      <c r="F5" s="40" t="s">
        <v>33</v>
      </c>
      <c r="G5" s="40" t="s">
        <v>35</v>
      </c>
      <c r="H5" s="40" t="s">
        <v>37</v>
      </c>
      <c r="I5" s="40"/>
      <c r="O5" t="s">
        <v>20</v>
      </c>
      <c r="P5" t="s">
        <v>22</v>
      </c>
    </row>
    <row r="6" spans="1:9" ht="12.75" customHeight="1">
      <c r="A6" s="40"/>
      <c r="B6" s="40"/>
      <c r="C6" s="40"/>
      <c r="D6" s="40"/>
      <c r="E6" s="40"/>
      <c r="F6" s="40"/>
      <c r="G6" s="40"/>
      <c r="H6" s="11" t="s">
        <v>38</v>
      </c>
      <c r="I6" s="11" t="s">
        <v>40</v>
      </c>
    </row>
    <row r="7" spans="1:9" ht="12.75" customHeight="1">
      <c r="A7" s="11" t="s">
        <v>26</v>
      </c>
      <c r="B7" s="11" t="s">
        <v>28</v>
      </c>
      <c r="C7" s="11" t="s">
        <v>22</v>
      </c>
      <c r="D7" s="11" t="s">
        <v>21</v>
      </c>
      <c r="E7" s="11" t="s">
        <v>32</v>
      </c>
      <c r="F7" s="11" t="s">
        <v>34</v>
      </c>
      <c r="G7" s="11" t="s">
        <v>36</v>
      </c>
      <c r="H7" s="11" t="s">
        <v>39</v>
      </c>
      <c r="I7" s="11" t="s">
        <v>41</v>
      </c>
    </row>
    <row r="8" spans="1:18" ht="12.75" customHeight="1">
      <c r="A8" s="14" t="s">
        <v>42</v>
      </c>
      <c r="B8" s="14"/>
      <c r="C8" s="18" t="s">
        <v>26</v>
      </c>
      <c r="D8" s="14"/>
      <c r="E8" s="19" t="s">
        <v>43</v>
      </c>
      <c r="F8" s="14"/>
      <c r="G8" s="14"/>
      <c r="H8" s="14"/>
      <c r="I8" s="20">
        <f>0+Q8</f>
        <v>0</v>
      </c>
      <c r="O8">
        <f>0+R8</f>
        <v>0</v>
      </c>
      <c r="Q8">
        <f>0+I9+I12+I15</f>
        <v>0</v>
      </c>
      <c r="R8">
        <f>0+O9+O12+O15</f>
        <v>0</v>
      </c>
    </row>
    <row r="9" spans="1:16" ht="12.75">
      <c r="A9" s="17" t="s">
        <v>44</v>
      </c>
      <c r="B9" s="21" t="s">
        <v>28</v>
      </c>
      <c r="C9" s="21" t="s">
        <v>88</v>
      </c>
      <c r="D9" s="17" t="s">
        <v>57</v>
      </c>
      <c r="E9" s="22" t="s">
        <v>89</v>
      </c>
      <c r="F9" s="23" t="s">
        <v>90</v>
      </c>
      <c r="G9" s="24">
        <v>1675.224</v>
      </c>
      <c r="H9" s="25">
        <v>0</v>
      </c>
      <c r="I9" s="25">
        <f>ROUND(ROUND(H9,2)*ROUND(G9,3),2)</f>
        <v>0</v>
      </c>
      <c r="O9">
        <f>(I9*21)/100</f>
        <v>0</v>
      </c>
      <c r="P9" t="s">
        <v>22</v>
      </c>
    </row>
    <row r="10" spans="1:5" ht="12.75">
      <c r="A10" s="26" t="s">
        <v>49</v>
      </c>
      <c r="E10" s="27" t="s">
        <v>91</v>
      </c>
    </row>
    <row r="11" spans="1:5" ht="38.25">
      <c r="A11" s="30" t="s">
        <v>51</v>
      </c>
      <c r="E11" s="29" t="s">
        <v>92</v>
      </c>
    </row>
    <row r="12" spans="1:16" ht="12.75">
      <c r="A12" s="17" t="s">
        <v>44</v>
      </c>
      <c r="B12" s="21" t="s">
        <v>22</v>
      </c>
      <c r="C12" s="21" t="s">
        <v>93</v>
      </c>
      <c r="D12" s="17" t="s">
        <v>57</v>
      </c>
      <c r="E12" s="22" t="s">
        <v>94</v>
      </c>
      <c r="F12" s="23" t="s">
        <v>90</v>
      </c>
      <c r="G12" s="24">
        <v>4088.621</v>
      </c>
      <c r="H12" s="25">
        <v>0</v>
      </c>
      <c r="I12" s="25">
        <f>ROUND(ROUND(H12,2)*ROUND(G12,3),2)</f>
        <v>0</v>
      </c>
      <c r="O12">
        <f>(I12*21)/100</f>
        <v>0</v>
      </c>
      <c r="P12" t="s">
        <v>22</v>
      </c>
    </row>
    <row r="13" spans="1:5" ht="12.75">
      <c r="A13" s="26" t="s">
        <v>49</v>
      </c>
      <c r="E13" s="27" t="s">
        <v>95</v>
      </c>
    </row>
    <row r="14" spans="1:5" ht="51">
      <c r="A14" s="30" t="s">
        <v>51</v>
      </c>
      <c r="E14" s="29" t="s">
        <v>96</v>
      </c>
    </row>
    <row r="15" spans="1:16" ht="12.75">
      <c r="A15" s="17" t="s">
        <v>44</v>
      </c>
      <c r="B15" s="21" t="s">
        <v>21</v>
      </c>
      <c r="C15" s="21" t="s">
        <v>97</v>
      </c>
      <c r="D15" s="17" t="s">
        <v>57</v>
      </c>
      <c r="E15" s="22" t="s">
        <v>98</v>
      </c>
      <c r="F15" s="23" t="s">
        <v>90</v>
      </c>
      <c r="G15" s="24">
        <v>338.767</v>
      </c>
      <c r="H15" s="25">
        <v>0</v>
      </c>
      <c r="I15" s="25">
        <f>ROUND(ROUND(H15,2)*ROUND(G15,3),2)</f>
        <v>0</v>
      </c>
      <c r="O15">
        <f>(I15*21)/100</f>
        <v>0</v>
      </c>
      <c r="P15" t="s">
        <v>22</v>
      </c>
    </row>
    <row r="16" spans="1:5" ht="12.75">
      <c r="A16" s="26" t="s">
        <v>49</v>
      </c>
      <c r="E16" s="27" t="s">
        <v>99</v>
      </c>
    </row>
    <row r="17" spans="1:5" ht="12.75">
      <c r="A17" s="28" t="s">
        <v>51</v>
      </c>
      <c r="E17" s="29" t="s">
        <v>100</v>
      </c>
    </row>
    <row r="18" spans="1:18" ht="12.75" customHeight="1">
      <c r="A18" s="5" t="s">
        <v>42</v>
      </c>
      <c r="B18" s="5"/>
      <c r="C18" s="32" t="s">
        <v>28</v>
      </c>
      <c r="D18" s="5"/>
      <c r="E18" s="19" t="s">
        <v>101</v>
      </c>
      <c r="F18" s="5"/>
      <c r="G18" s="5"/>
      <c r="H18" s="5"/>
      <c r="I18" s="33">
        <f>0+Q18</f>
        <v>0</v>
      </c>
      <c r="O18">
        <f>0+R18</f>
        <v>0</v>
      </c>
      <c r="Q18">
        <f>0+I19+I22+I25+I28+I31+I34+I37+I40+I43</f>
        <v>0</v>
      </c>
      <c r="R18">
        <f>0+O19+O22+O25+O28+O31+O34+O37+O40+O43</f>
        <v>0</v>
      </c>
    </row>
    <row r="19" spans="1:16" ht="25.5">
      <c r="A19" s="17" t="s">
        <v>44</v>
      </c>
      <c r="B19" s="21" t="s">
        <v>32</v>
      </c>
      <c r="C19" s="21" t="s">
        <v>102</v>
      </c>
      <c r="D19" s="17" t="s">
        <v>46</v>
      </c>
      <c r="E19" s="22" t="s">
        <v>103</v>
      </c>
      <c r="F19" s="23" t="s">
        <v>104</v>
      </c>
      <c r="G19" s="24">
        <v>856.96</v>
      </c>
      <c r="H19" s="25">
        <v>0</v>
      </c>
      <c r="I19" s="25">
        <f>ROUND(ROUND(H19,2)*ROUND(G19,3),2)</f>
        <v>0</v>
      </c>
      <c r="O19">
        <f>(I19*21)/100</f>
        <v>0</v>
      </c>
      <c r="P19" t="s">
        <v>22</v>
      </c>
    </row>
    <row r="20" spans="1:5" ht="12.75">
      <c r="A20" s="26" t="s">
        <v>49</v>
      </c>
      <c r="E20" s="27" t="s">
        <v>105</v>
      </c>
    </row>
    <row r="21" spans="1:5" ht="63.75">
      <c r="A21" s="30" t="s">
        <v>51</v>
      </c>
      <c r="E21" s="29" t="s">
        <v>106</v>
      </c>
    </row>
    <row r="22" spans="1:16" ht="12.75">
      <c r="A22" s="17" t="s">
        <v>44</v>
      </c>
      <c r="B22" s="21" t="s">
        <v>34</v>
      </c>
      <c r="C22" s="21" t="s">
        <v>107</v>
      </c>
      <c r="D22" s="17" t="s">
        <v>46</v>
      </c>
      <c r="E22" s="22" t="s">
        <v>108</v>
      </c>
      <c r="F22" s="23" t="s">
        <v>104</v>
      </c>
      <c r="G22" s="24">
        <v>147.29</v>
      </c>
      <c r="H22" s="25">
        <v>0</v>
      </c>
      <c r="I22" s="25">
        <f>ROUND(ROUND(H22,2)*ROUND(G22,3),2)</f>
        <v>0</v>
      </c>
      <c r="O22">
        <f>(I22*21)/100</f>
        <v>0</v>
      </c>
      <c r="P22" t="s">
        <v>22</v>
      </c>
    </row>
    <row r="23" spans="1:5" ht="12.75">
      <c r="A23" s="26" t="s">
        <v>49</v>
      </c>
      <c r="E23" s="27" t="s">
        <v>109</v>
      </c>
    </row>
    <row r="24" spans="1:5" ht="25.5">
      <c r="A24" s="30" t="s">
        <v>51</v>
      </c>
      <c r="E24" s="29" t="s">
        <v>110</v>
      </c>
    </row>
    <row r="25" spans="1:16" ht="12.75">
      <c r="A25" s="17" t="s">
        <v>44</v>
      </c>
      <c r="B25" s="21" t="s">
        <v>36</v>
      </c>
      <c r="C25" s="21" t="s">
        <v>111</v>
      </c>
      <c r="D25" s="17" t="s">
        <v>46</v>
      </c>
      <c r="E25" s="22" t="s">
        <v>112</v>
      </c>
      <c r="F25" s="23" t="s">
        <v>104</v>
      </c>
      <c r="G25" s="24">
        <v>281.4</v>
      </c>
      <c r="H25" s="25">
        <v>0</v>
      </c>
      <c r="I25" s="25">
        <f>ROUND(ROUND(H25,2)*ROUND(G25,3),2)</f>
        <v>0</v>
      </c>
      <c r="O25">
        <f>(I25*21)/100</f>
        <v>0</v>
      </c>
      <c r="P25" t="s">
        <v>22</v>
      </c>
    </row>
    <row r="26" spans="1:5" ht="38.25">
      <c r="A26" s="26" t="s">
        <v>49</v>
      </c>
      <c r="E26" s="27" t="s">
        <v>113</v>
      </c>
    </row>
    <row r="27" spans="1:5" ht="25.5">
      <c r="A27" s="30" t="s">
        <v>51</v>
      </c>
      <c r="E27" s="29" t="s">
        <v>114</v>
      </c>
    </row>
    <row r="28" spans="1:16" ht="12.75">
      <c r="A28" s="17" t="s">
        <v>44</v>
      </c>
      <c r="B28" s="21" t="s">
        <v>69</v>
      </c>
      <c r="C28" s="21" t="s">
        <v>115</v>
      </c>
      <c r="D28" s="17" t="s">
        <v>46</v>
      </c>
      <c r="E28" s="22" t="s">
        <v>116</v>
      </c>
      <c r="F28" s="23" t="s">
        <v>104</v>
      </c>
      <c r="G28" s="24">
        <v>1516.8</v>
      </c>
      <c r="H28" s="25">
        <v>0</v>
      </c>
      <c r="I28" s="25">
        <f>ROUND(ROUND(H28,2)*ROUND(G28,3),2)</f>
        <v>0</v>
      </c>
      <c r="O28">
        <f>(I28*21)/100</f>
        <v>0</v>
      </c>
      <c r="P28" t="s">
        <v>22</v>
      </c>
    </row>
    <row r="29" spans="1:5" ht="12.75">
      <c r="A29" s="26" t="s">
        <v>49</v>
      </c>
      <c r="E29" s="27" t="s">
        <v>117</v>
      </c>
    </row>
    <row r="30" spans="1:5" ht="51">
      <c r="A30" s="30" t="s">
        <v>51</v>
      </c>
      <c r="E30" s="29" t="s">
        <v>118</v>
      </c>
    </row>
    <row r="31" spans="1:16" ht="12.75">
      <c r="A31" s="17" t="s">
        <v>44</v>
      </c>
      <c r="B31" s="21" t="s">
        <v>73</v>
      </c>
      <c r="C31" s="21" t="s">
        <v>119</v>
      </c>
      <c r="D31" s="17" t="s">
        <v>46</v>
      </c>
      <c r="E31" s="22" t="s">
        <v>120</v>
      </c>
      <c r="F31" s="23" t="s">
        <v>104</v>
      </c>
      <c r="G31" s="24">
        <v>2184.05</v>
      </c>
      <c r="H31" s="25">
        <v>0</v>
      </c>
      <c r="I31" s="25">
        <f>ROUND(ROUND(H31,2)*ROUND(G31,3),2)</f>
        <v>0</v>
      </c>
      <c r="O31">
        <f>(I31*21)/100</f>
        <v>0</v>
      </c>
      <c r="P31" t="s">
        <v>22</v>
      </c>
    </row>
    <row r="32" spans="1:5" ht="12.75">
      <c r="A32" s="26" t="s">
        <v>49</v>
      </c>
      <c r="E32" s="27" t="s">
        <v>121</v>
      </c>
    </row>
    <row r="33" spans="1:5" ht="76.5">
      <c r="A33" s="30" t="s">
        <v>51</v>
      </c>
      <c r="E33" s="29" t="s">
        <v>122</v>
      </c>
    </row>
    <row r="34" spans="1:16" ht="12.75">
      <c r="A34" s="17" t="s">
        <v>44</v>
      </c>
      <c r="B34" s="21" t="s">
        <v>39</v>
      </c>
      <c r="C34" s="21" t="s">
        <v>123</v>
      </c>
      <c r="D34" s="17" t="s">
        <v>46</v>
      </c>
      <c r="E34" s="22" t="s">
        <v>124</v>
      </c>
      <c r="F34" s="23" t="s">
        <v>104</v>
      </c>
      <c r="G34" s="24">
        <v>774</v>
      </c>
      <c r="H34" s="25">
        <v>0</v>
      </c>
      <c r="I34" s="25">
        <f>ROUND(ROUND(H34,2)*ROUND(G34,3),2)</f>
        <v>0</v>
      </c>
      <c r="O34">
        <f>(I34*21)/100</f>
        <v>0</v>
      </c>
      <c r="P34" t="s">
        <v>22</v>
      </c>
    </row>
    <row r="35" spans="1:5" ht="12.75">
      <c r="A35" s="26" t="s">
        <v>49</v>
      </c>
      <c r="E35" s="27" t="s">
        <v>125</v>
      </c>
    </row>
    <row r="36" spans="1:5" ht="12.75">
      <c r="A36" s="30" t="s">
        <v>51</v>
      </c>
      <c r="E36" s="29" t="s">
        <v>46</v>
      </c>
    </row>
    <row r="37" spans="1:16" ht="12.75">
      <c r="A37" s="17" t="s">
        <v>44</v>
      </c>
      <c r="B37" s="21" t="s">
        <v>41</v>
      </c>
      <c r="C37" s="21" t="s">
        <v>126</v>
      </c>
      <c r="D37" s="17" t="s">
        <v>46</v>
      </c>
      <c r="E37" s="22" t="s">
        <v>127</v>
      </c>
      <c r="F37" s="23" t="s">
        <v>128</v>
      </c>
      <c r="G37" s="24">
        <v>426</v>
      </c>
      <c r="H37" s="25">
        <v>0</v>
      </c>
      <c r="I37" s="25">
        <f>ROUND(ROUND(H37,2)*ROUND(G37,3),2)</f>
        <v>0</v>
      </c>
      <c r="O37">
        <f>(I37*21)/100</f>
        <v>0</v>
      </c>
      <c r="P37" t="s">
        <v>22</v>
      </c>
    </row>
    <row r="38" spans="1:5" ht="12.75">
      <c r="A38" s="26" t="s">
        <v>49</v>
      </c>
      <c r="E38" s="27" t="s">
        <v>129</v>
      </c>
    </row>
    <row r="39" spans="1:5" ht="25.5">
      <c r="A39" s="30" t="s">
        <v>51</v>
      </c>
      <c r="E39" s="29" t="s">
        <v>130</v>
      </c>
    </row>
    <row r="40" spans="1:16" ht="12.75">
      <c r="A40" s="17" t="s">
        <v>44</v>
      </c>
      <c r="B40" s="21" t="s">
        <v>131</v>
      </c>
      <c r="C40" s="21" t="s">
        <v>132</v>
      </c>
      <c r="D40" s="17" t="s">
        <v>46</v>
      </c>
      <c r="E40" s="22" t="s">
        <v>133</v>
      </c>
      <c r="F40" s="23" t="s">
        <v>104</v>
      </c>
      <c r="G40" s="24">
        <v>2.256</v>
      </c>
      <c r="H40" s="25">
        <v>0</v>
      </c>
      <c r="I40" s="25">
        <f>ROUND(ROUND(H40,2)*ROUND(G40,3),2)</f>
        <v>0</v>
      </c>
      <c r="O40">
        <f>(I40*21)/100</f>
        <v>0</v>
      </c>
      <c r="P40" t="s">
        <v>22</v>
      </c>
    </row>
    <row r="41" spans="1:5" ht="12.75">
      <c r="A41" s="26" t="s">
        <v>49</v>
      </c>
      <c r="E41" s="27" t="s">
        <v>134</v>
      </c>
    </row>
    <row r="42" spans="1:5" ht="51">
      <c r="A42" s="30" t="s">
        <v>51</v>
      </c>
      <c r="E42" s="29" t="s">
        <v>135</v>
      </c>
    </row>
    <row r="43" spans="1:16" ht="12.75">
      <c r="A43" s="17" t="s">
        <v>44</v>
      </c>
      <c r="B43" s="21" t="s">
        <v>136</v>
      </c>
      <c r="C43" s="21" t="s">
        <v>137</v>
      </c>
      <c r="D43" s="17" t="s">
        <v>46</v>
      </c>
      <c r="E43" s="22" t="s">
        <v>138</v>
      </c>
      <c r="F43" s="23" t="s">
        <v>104</v>
      </c>
      <c r="G43" s="24">
        <v>4791.706</v>
      </c>
      <c r="H43" s="25">
        <v>0</v>
      </c>
      <c r="I43" s="25">
        <f>ROUND(ROUND(H43,2)*ROUND(G43,3),2)</f>
        <v>0</v>
      </c>
      <c r="O43">
        <f>(I43*21)/100</f>
        <v>0</v>
      </c>
      <c r="P43" t="s">
        <v>22</v>
      </c>
    </row>
    <row r="44" spans="1:5" ht="12.75">
      <c r="A44" s="26" t="s">
        <v>49</v>
      </c>
      <c r="E44" s="27" t="s">
        <v>46</v>
      </c>
    </row>
    <row r="45" spans="1:5" ht="76.5">
      <c r="A45" s="28" t="s">
        <v>51</v>
      </c>
      <c r="E45" s="29" t="s">
        <v>139</v>
      </c>
    </row>
    <row r="46" spans="1:18" ht="12.75" customHeight="1">
      <c r="A46" s="5" t="s">
        <v>42</v>
      </c>
      <c r="B46" s="5"/>
      <c r="C46" s="32" t="s">
        <v>39</v>
      </c>
      <c r="D46" s="5"/>
      <c r="E46" s="19" t="s">
        <v>140</v>
      </c>
      <c r="F46" s="5"/>
      <c r="G46" s="5"/>
      <c r="H46" s="5"/>
      <c r="I46" s="33">
        <f>0+Q46</f>
        <v>0</v>
      </c>
      <c r="O46">
        <f>0+R46</f>
        <v>0</v>
      </c>
      <c r="Q46">
        <f>0+I47+I50+I53</f>
        <v>0</v>
      </c>
      <c r="R46">
        <f>0+O47+O50+O53</f>
        <v>0</v>
      </c>
    </row>
    <row r="47" spans="1:16" ht="12.75">
      <c r="A47" s="17" t="s">
        <v>44</v>
      </c>
      <c r="B47" s="21" t="s">
        <v>141</v>
      </c>
      <c r="C47" s="21" t="s">
        <v>142</v>
      </c>
      <c r="D47" s="17" t="s">
        <v>46</v>
      </c>
      <c r="E47" s="22" t="s">
        <v>143</v>
      </c>
      <c r="F47" s="23" t="s">
        <v>144</v>
      </c>
      <c r="G47" s="24">
        <v>12.5</v>
      </c>
      <c r="H47" s="25">
        <v>0</v>
      </c>
      <c r="I47" s="25">
        <f>ROUND(ROUND(H47,2)*ROUND(G47,3),2)</f>
        <v>0</v>
      </c>
      <c r="O47">
        <f>(I47*21)/100</f>
        <v>0</v>
      </c>
      <c r="P47" t="s">
        <v>22</v>
      </c>
    </row>
    <row r="48" spans="1:5" ht="12.75">
      <c r="A48" s="26" t="s">
        <v>49</v>
      </c>
      <c r="E48" s="27" t="s">
        <v>145</v>
      </c>
    </row>
    <row r="49" spans="1:5" ht="25.5">
      <c r="A49" s="30" t="s">
        <v>51</v>
      </c>
      <c r="E49" s="29" t="s">
        <v>146</v>
      </c>
    </row>
    <row r="50" spans="1:16" ht="12.75">
      <c r="A50" s="17" t="s">
        <v>44</v>
      </c>
      <c r="B50" s="21" t="s">
        <v>147</v>
      </c>
      <c r="C50" s="21" t="s">
        <v>148</v>
      </c>
      <c r="D50" s="17" t="s">
        <v>46</v>
      </c>
      <c r="E50" s="22" t="s">
        <v>149</v>
      </c>
      <c r="F50" s="23" t="s">
        <v>104</v>
      </c>
      <c r="G50" s="24">
        <v>15</v>
      </c>
      <c r="H50" s="25">
        <v>0</v>
      </c>
      <c r="I50" s="25">
        <f>ROUND(ROUND(H50,2)*ROUND(G50,3),2)</f>
        <v>0</v>
      </c>
      <c r="O50">
        <f>(I50*21)/100</f>
        <v>0</v>
      </c>
      <c r="P50" t="s">
        <v>22</v>
      </c>
    </row>
    <row r="51" spans="1:5" ht="12.75">
      <c r="A51" s="26" t="s">
        <v>49</v>
      </c>
      <c r="E51" s="27" t="s">
        <v>46</v>
      </c>
    </row>
    <row r="52" spans="1:5" ht="38.25">
      <c r="A52" s="30" t="s">
        <v>51</v>
      </c>
      <c r="E52" s="29" t="s">
        <v>150</v>
      </c>
    </row>
    <row r="53" spans="1:16" ht="12.75">
      <c r="A53" s="17" t="s">
        <v>44</v>
      </c>
      <c r="B53" s="21" t="s">
        <v>151</v>
      </c>
      <c r="C53" s="21" t="s">
        <v>152</v>
      </c>
      <c r="D53" s="17" t="s">
        <v>46</v>
      </c>
      <c r="E53" s="22" t="s">
        <v>153</v>
      </c>
      <c r="F53" s="23" t="s">
        <v>144</v>
      </c>
      <c r="G53" s="24">
        <v>10</v>
      </c>
      <c r="H53" s="25">
        <v>0</v>
      </c>
      <c r="I53" s="25">
        <f>ROUND(ROUND(H53,2)*ROUND(G53,3),2)</f>
        <v>0</v>
      </c>
      <c r="O53">
        <f>(I53*21)/100</f>
        <v>0</v>
      </c>
      <c r="P53" t="s">
        <v>22</v>
      </c>
    </row>
    <row r="54" spans="1:5" ht="12.75">
      <c r="A54" s="26" t="s">
        <v>49</v>
      </c>
      <c r="E54" s="27" t="s">
        <v>46</v>
      </c>
    </row>
    <row r="55" spans="1:5" ht="25.5">
      <c r="A55" s="28" t="s">
        <v>51</v>
      </c>
      <c r="E55" s="29" t="s">
        <v>154</v>
      </c>
    </row>
  </sheetData>
  <mergeCells count="10">
    <mergeCell ref="E5:E6"/>
    <mergeCell ref="F5:F6"/>
    <mergeCell ref="G5:G6"/>
    <mergeCell ref="H5:I5"/>
    <mergeCell ref="C3:D3"/>
    <mergeCell ref="C4:D4"/>
    <mergeCell ref="A5:A6"/>
    <mergeCell ref="B5:B6"/>
    <mergeCell ref="C5:C6"/>
    <mergeCell ref="D5:D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0"/>
  <sheetViews>
    <sheetView workbookViewId="0" topLeftCell="A1">
      <pane ySplit="7" topLeftCell="A86" activePane="bottomLeft" state="frozen"/>
      <selection pane="bottomLeft" activeCell="H100" sqref="H100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21</v>
      </c>
    </row>
    <row r="2" spans="2:16" ht="24.95" customHeight="1">
      <c r="B2" s="1"/>
      <c r="C2" s="1"/>
      <c r="D2" s="1"/>
      <c r="E2" s="2" t="s">
        <v>12</v>
      </c>
      <c r="F2" s="1"/>
      <c r="G2" s="1"/>
      <c r="H2" s="5"/>
      <c r="I2" s="5"/>
      <c r="O2">
        <f>0+O8+O30+O43+O59+O90+O94</f>
        <v>0</v>
      </c>
      <c r="P2" t="s">
        <v>21</v>
      </c>
    </row>
    <row r="3" spans="1:16" ht="15" customHeight="1">
      <c r="A3" t="s">
        <v>11</v>
      </c>
      <c r="B3" s="9" t="s">
        <v>13</v>
      </c>
      <c r="C3" s="37" t="s">
        <v>14</v>
      </c>
      <c r="D3" s="34"/>
      <c r="E3" s="10" t="s">
        <v>15</v>
      </c>
      <c r="F3" s="1"/>
      <c r="G3" s="8"/>
      <c r="H3" s="7" t="s">
        <v>155</v>
      </c>
      <c r="I3" s="31">
        <f>0+I8+I30+I43+I59+I90+I94</f>
        <v>0</v>
      </c>
      <c r="O3" t="s">
        <v>18</v>
      </c>
      <c r="P3" t="s">
        <v>22</v>
      </c>
    </row>
    <row r="4" spans="1:16" ht="15" customHeight="1">
      <c r="A4" t="s">
        <v>16</v>
      </c>
      <c r="B4" s="12" t="s">
        <v>17</v>
      </c>
      <c r="C4" s="38" t="s">
        <v>155</v>
      </c>
      <c r="D4" s="39"/>
      <c r="E4" s="13" t="s">
        <v>156</v>
      </c>
      <c r="F4" s="5"/>
      <c r="G4" s="5"/>
      <c r="H4" s="14"/>
      <c r="I4" s="14"/>
      <c r="O4" t="s">
        <v>19</v>
      </c>
      <c r="P4" t="s">
        <v>22</v>
      </c>
    </row>
    <row r="5" spans="1:16" ht="12.75" customHeight="1">
      <c r="A5" s="40" t="s">
        <v>25</v>
      </c>
      <c r="B5" s="40" t="s">
        <v>27</v>
      </c>
      <c r="C5" s="40" t="s">
        <v>29</v>
      </c>
      <c r="D5" s="40" t="s">
        <v>30</v>
      </c>
      <c r="E5" s="40" t="s">
        <v>31</v>
      </c>
      <c r="F5" s="40" t="s">
        <v>33</v>
      </c>
      <c r="G5" s="40" t="s">
        <v>35</v>
      </c>
      <c r="H5" s="40" t="s">
        <v>37</v>
      </c>
      <c r="I5" s="40"/>
      <c r="O5" t="s">
        <v>20</v>
      </c>
      <c r="P5" t="s">
        <v>22</v>
      </c>
    </row>
    <row r="6" spans="1:9" ht="12.75" customHeight="1">
      <c r="A6" s="40"/>
      <c r="B6" s="40"/>
      <c r="C6" s="40"/>
      <c r="D6" s="40"/>
      <c r="E6" s="40"/>
      <c r="F6" s="40"/>
      <c r="G6" s="40"/>
      <c r="H6" s="11" t="s">
        <v>38</v>
      </c>
      <c r="I6" s="11" t="s">
        <v>40</v>
      </c>
    </row>
    <row r="7" spans="1:9" ht="12.75" customHeight="1">
      <c r="A7" s="11" t="s">
        <v>26</v>
      </c>
      <c r="B7" s="11" t="s">
        <v>28</v>
      </c>
      <c r="C7" s="11" t="s">
        <v>22</v>
      </c>
      <c r="D7" s="11" t="s">
        <v>21</v>
      </c>
      <c r="E7" s="11" t="s">
        <v>32</v>
      </c>
      <c r="F7" s="11" t="s">
        <v>34</v>
      </c>
      <c r="G7" s="11" t="s">
        <v>36</v>
      </c>
      <c r="H7" s="11" t="s">
        <v>39</v>
      </c>
      <c r="I7" s="11" t="s">
        <v>41</v>
      </c>
    </row>
    <row r="8" spans="1:18" ht="12.75" customHeight="1">
      <c r="A8" s="14" t="s">
        <v>42</v>
      </c>
      <c r="B8" s="14"/>
      <c r="C8" s="18" t="s">
        <v>28</v>
      </c>
      <c r="D8" s="14"/>
      <c r="E8" s="19" t="s">
        <v>101</v>
      </c>
      <c r="F8" s="14"/>
      <c r="G8" s="14"/>
      <c r="H8" s="14"/>
      <c r="I8" s="20">
        <f>0+Q8</f>
        <v>0</v>
      </c>
      <c r="O8">
        <f>0+R8</f>
        <v>0</v>
      </c>
      <c r="Q8">
        <f>0+I9+I12+I15+I18+I21+I24+I27</f>
        <v>0</v>
      </c>
      <c r="R8">
        <f>0+O9+O12+O15+O18+O21+O24+O27</f>
        <v>0</v>
      </c>
    </row>
    <row r="9" spans="1:16" ht="12.75">
      <c r="A9" s="17" t="s">
        <v>44</v>
      </c>
      <c r="B9" s="21" t="s">
        <v>28</v>
      </c>
      <c r="C9" s="21" t="s">
        <v>123</v>
      </c>
      <c r="D9" s="17" t="s">
        <v>46</v>
      </c>
      <c r="E9" s="22" t="s">
        <v>124</v>
      </c>
      <c r="F9" s="23" t="s">
        <v>104</v>
      </c>
      <c r="G9" s="24">
        <v>1516.8</v>
      </c>
      <c r="H9" s="25">
        <v>0</v>
      </c>
      <c r="I9" s="25">
        <f>ROUND(ROUND(H9,2)*ROUND(G9,3),2)</f>
        <v>0</v>
      </c>
      <c r="O9">
        <f>(I9*21)/100</f>
        <v>0</v>
      </c>
      <c r="P9" t="s">
        <v>22</v>
      </c>
    </row>
    <row r="10" spans="1:5" ht="12.75">
      <c r="A10" s="26" t="s">
        <v>49</v>
      </c>
      <c r="E10" s="27" t="s">
        <v>125</v>
      </c>
    </row>
    <row r="11" spans="1:5" ht="12.75">
      <c r="A11" s="30" t="s">
        <v>51</v>
      </c>
      <c r="E11" s="29" t="s">
        <v>157</v>
      </c>
    </row>
    <row r="12" spans="1:16" ht="12.75">
      <c r="A12" s="17" t="s">
        <v>44</v>
      </c>
      <c r="B12" s="21" t="s">
        <v>22</v>
      </c>
      <c r="C12" s="21" t="s">
        <v>158</v>
      </c>
      <c r="D12" s="17" t="s">
        <v>46</v>
      </c>
      <c r="E12" s="22" t="s">
        <v>159</v>
      </c>
      <c r="F12" s="23" t="s">
        <v>104</v>
      </c>
      <c r="G12" s="24">
        <v>1475.35</v>
      </c>
      <c r="H12" s="25">
        <v>0</v>
      </c>
      <c r="I12" s="25">
        <f>ROUND(ROUND(H12,2)*ROUND(G12,3),2)</f>
        <v>0</v>
      </c>
      <c r="O12">
        <f>(I12*21)/100</f>
        <v>0</v>
      </c>
      <c r="P12" t="s">
        <v>22</v>
      </c>
    </row>
    <row r="13" spans="1:5" ht="12.75">
      <c r="A13" s="26" t="s">
        <v>49</v>
      </c>
      <c r="E13" s="27" t="s">
        <v>160</v>
      </c>
    </row>
    <row r="14" spans="1:5" ht="51">
      <c r="A14" s="30" t="s">
        <v>51</v>
      </c>
      <c r="E14" s="29" t="s">
        <v>161</v>
      </c>
    </row>
    <row r="15" spans="1:16" ht="12.75">
      <c r="A15" s="17" t="s">
        <v>44</v>
      </c>
      <c r="B15" s="21" t="s">
        <v>21</v>
      </c>
      <c r="C15" s="21" t="s">
        <v>162</v>
      </c>
      <c r="D15" s="17" t="s">
        <v>46</v>
      </c>
      <c r="E15" s="22" t="s">
        <v>163</v>
      </c>
      <c r="F15" s="23" t="s">
        <v>104</v>
      </c>
      <c r="G15" s="24">
        <v>79.02</v>
      </c>
      <c r="H15" s="25">
        <v>0</v>
      </c>
      <c r="I15" s="25">
        <f>ROUND(ROUND(H15,2)*ROUND(G15,3),2)</f>
        <v>0</v>
      </c>
      <c r="O15">
        <f>(I15*21)/100</f>
        <v>0</v>
      </c>
      <c r="P15" t="s">
        <v>22</v>
      </c>
    </row>
    <row r="16" spans="1:5" ht="12.75">
      <c r="A16" s="26" t="s">
        <v>49</v>
      </c>
      <c r="E16" s="27" t="s">
        <v>164</v>
      </c>
    </row>
    <row r="17" spans="1:5" ht="38.25">
      <c r="A17" s="30" t="s">
        <v>51</v>
      </c>
      <c r="E17" s="29" t="s">
        <v>165</v>
      </c>
    </row>
    <row r="18" spans="1:16" ht="12.75">
      <c r="A18" s="17" t="s">
        <v>44</v>
      </c>
      <c r="B18" s="21" t="s">
        <v>32</v>
      </c>
      <c r="C18" s="21" t="s">
        <v>166</v>
      </c>
      <c r="D18" s="17" t="s">
        <v>46</v>
      </c>
      <c r="E18" s="22" t="s">
        <v>167</v>
      </c>
      <c r="F18" s="23" t="s">
        <v>128</v>
      </c>
      <c r="G18" s="24">
        <v>9834</v>
      </c>
      <c r="H18" s="25">
        <v>0</v>
      </c>
      <c r="I18" s="25">
        <f>ROUND(ROUND(H18,2)*ROUND(G18,3),2)</f>
        <v>0</v>
      </c>
      <c r="O18">
        <f>(I18*21)/100</f>
        <v>0</v>
      </c>
      <c r="P18" t="s">
        <v>22</v>
      </c>
    </row>
    <row r="19" spans="1:5" ht="12.75">
      <c r="A19" s="26" t="s">
        <v>49</v>
      </c>
      <c r="E19" s="27" t="s">
        <v>46</v>
      </c>
    </row>
    <row r="20" spans="1:5" ht="63.75">
      <c r="A20" s="30" t="s">
        <v>51</v>
      </c>
      <c r="E20" s="29" t="s">
        <v>168</v>
      </c>
    </row>
    <row r="21" spans="1:16" ht="12.75">
      <c r="A21" s="17" t="s">
        <v>44</v>
      </c>
      <c r="B21" s="21" t="s">
        <v>34</v>
      </c>
      <c r="C21" s="21" t="s">
        <v>169</v>
      </c>
      <c r="D21" s="17" t="s">
        <v>46</v>
      </c>
      <c r="E21" s="22" t="s">
        <v>170</v>
      </c>
      <c r="F21" s="23" t="s">
        <v>104</v>
      </c>
      <c r="G21" s="24">
        <v>1516.8</v>
      </c>
      <c r="H21" s="25">
        <v>0</v>
      </c>
      <c r="I21" s="25">
        <f>ROUND(ROUND(H21,2)*ROUND(G21,3),2)</f>
        <v>0</v>
      </c>
      <c r="O21">
        <f>(I21*21)/100</f>
        <v>0</v>
      </c>
      <c r="P21" t="s">
        <v>22</v>
      </c>
    </row>
    <row r="22" spans="1:5" ht="12.75">
      <c r="A22" s="26" t="s">
        <v>49</v>
      </c>
      <c r="E22" s="27" t="s">
        <v>46</v>
      </c>
    </row>
    <row r="23" spans="1:5" ht="38.25">
      <c r="A23" s="30" t="s">
        <v>51</v>
      </c>
      <c r="E23" s="29" t="s">
        <v>171</v>
      </c>
    </row>
    <row r="24" spans="1:16" ht="12.75">
      <c r="A24" s="17" t="s">
        <v>44</v>
      </c>
      <c r="B24" s="21" t="s">
        <v>36</v>
      </c>
      <c r="C24" s="21" t="s">
        <v>172</v>
      </c>
      <c r="D24" s="17" t="s">
        <v>46</v>
      </c>
      <c r="E24" s="22" t="s">
        <v>173</v>
      </c>
      <c r="F24" s="23" t="s">
        <v>128</v>
      </c>
      <c r="G24" s="24">
        <v>4120</v>
      </c>
      <c r="H24" s="25">
        <v>0</v>
      </c>
      <c r="I24" s="25">
        <f>ROUND(ROUND(H24,2)*ROUND(G24,3),2)</f>
        <v>0</v>
      </c>
      <c r="O24">
        <f>(I24*21)/100</f>
        <v>0</v>
      </c>
      <c r="P24" t="s">
        <v>22</v>
      </c>
    </row>
    <row r="25" spans="1:5" ht="12.75">
      <c r="A25" s="26" t="s">
        <v>49</v>
      </c>
      <c r="E25" s="27" t="s">
        <v>46</v>
      </c>
    </row>
    <row r="26" spans="1:5" ht="25.5">
      <c r="A26" s="30" t="s">
        <v>51</v>
      </c>
      <c r="E26" s="29" t="s">
        <v>174</v>
      </c>
    </row>
    <row r="27" spans="1:16" ht="12.75">
      <c r="A27" s="17" t="s">
        <v>44</v>
      </c>
      <c r="B27" s="21" t="s">
        <v>69</v>
      </c>
      <c r="C27" s="21" t="s">
        <v>175</v>
      </c>
      <c r="D27" s="17" t="s">
        <v>46</v>
      </c>
      <c r="E27" s="22" t="s">
        <v>176</v>
      </c>
      <c r="F27" s="23" t="s">
        <v>128</v>
      </c>
      <c r="G27" s="24">
        <v>4120</v>
      </c>
      <c r="H27" s="25">
        <v>0</v>
      </c>
      <c r="I27" s="25">
        <f>ROUND(ROUND(H27,2)*ROUND(G27,3),2)</f>
        <v>0</v>
      </c>
      <c r="O27">
        <f>(I27*21)/100</f>
        <v>0</v>
      </c>
      <c r="P27" t="s">
        <v>22</v>
      </c>
    </row>
    <row r="28" spans="1:5" ht="12.75">
      <c r="A28" s="26" t="s">
        <v>49</v>
      </c>
      <c r="E28" s="27" t="s">
        <v>46</v>
      </c>
    </row>
    <row r="29" spans="1:5" ht="25.5">
      <c r="A29" s="28" t="s">
        <v>51</v>
      </c>
      <c r="E29" s="29" t="s">
        <v>177</v>
      </c>
    </row>
    <row r="30" spans="1:18" ht="12.75" customHeight="1">
      <c r="A30" s="5" t="s">
        <v>42</v>
      </c>
      <c r="B30" s="5"/>
      <c r="C30" s="32" t="s">
        <v>22</v>
      </c>
      <c r="D30" s="5"/>
      <c r="E30" s="19" t="s">
        <v>178</v>
      </c>
      <c r="F30" s="5"/>
      <c r="G30" s="5"/>
      <c r="H30" s="5"/>
      <c r="I30" s="33">
        <f>0+Q30</f>
        <v>0</v>
      </c>
      <c r="O30">
        <f>0+R30</f>
        <v>0</v>
      </c>
      <c r="Q30">
        <f>0+I31+I34+I37+I40</f>
        <v>0</v>
      </c>
      <c r="R30">
        <f>0+O31+O34+O37+O40</f>
        <v>0</v>
      </c>
    </row>
    <row r="31" spans="1:16" ht="12.75">
      <c r="A31" s="17" t="s">
        <v>44</v>
      </c>
      <c r="B31" s="21" t="s">
        <v>73</v>
      </c>
      <c r="C31" s="21" t="s">
        <v>179</v>
      </c>
      <c r="D31" s="17" t="s">
        <v>46</v>
      </c>
      <c r="E31" s="22" t="s">
        <v>180</v>
      </c>
      <c r="F31" s="23" t="s">
        <v>128</v>
      </c>
      <c r="G31" s="24">
        <v>4253</v>
      </c>
      <c r="H31" s="25">
        <v>0</v>
      </c>
      <c r="I31" s="25">
        <f>ROUND(ROUND(H31,2)*ROUND(G31,3),2)</f>
        <v>0</v>
      </c>
      <c r="O31">
        <f>(I31*21)/100</f>
        <v>0</v>
      </c>
      <c r="P31" t="s">
        <v>22</v>
      </c>
    </row>
    <row r="32" spans="1:5" ht="12.75">
      <c r="A32" s="26" t="s">
        <v>49</v>
      </c>
      <c r="E32" s="27" t="s">
        <v>181</v>
      </c>
    </row>
    <row r="33" spans="1:5" ht="25.5">
      <c r="A33" s="30" t="s">
        <v>51</v>
      </c>
      <c r="E33" s="29" t="s">
        <v>182</v>
      </c>
    </row>
    <row r="34" spans="1:16" ht="12.75">
      <c r="A34" s="17" t="s">
        <v>44</v>
      </c>
      <c r="B34" s="21" t="s">
        <v>39</v>
      </c>
      <c r="C34" s="21" t="s">
        <v>183</v>
      </c>
      <c r="D34" s="17" t="s">
        <v>46</v>
      </c>
      <c r="E34" s="22" t="s">
        <v>184</v>
      </c>
      <c r="F34" s="23" t="s">
        <v>104</v>
      </c>
      <c r="G34" s="24">
        <v>1181.5</v>
      </c>
      <c r="H34" s="25">
        <v>0</v>
      </c>
      <c r="I34" s="25">
        <f>ROUND(ROUND(H34,2)*ROUND(G34,3),2)</f>
        <v>0</v>
      </c>
      <c r="O34">
        <f>(I34*21)/100</f>
        <v>0</v>
      </c>
      <c r="P34" t="s">
        <v>22</v>
      </c>
    </row>
    <row r="35" spans="1:5" ht="12.75">
      <c r="A35" s="26" t="s">
        <v>49</v>
      </c>
      <c r="E35" s="27" t="s">
        <v>185</v>
      </c>
    </row>
    <row r="36" spans="1:5" ht="38.25">
      <c r="A36" s="30" t="s">
        <v>51</v>
      </c>
      <c r="E36" s="29" t="s">
        <v>186</v>
      </c>
    </row>
    <row r="37" spans="1:16" ht="12.75">
      <c r="A37" s="17" t="s">
        <v>44</v>
      </c>
      <c r="B37" s="21" t="s">
        <v>41</v>
      </c>
      <c r="C37" s="21" t="s">
        <v>187</v>
      </c>
      <c r="D37" s="17" t="s">
        <v>46</v>
      </c>
      <c r="E37" s="22" t="s">
        <v>188</v>
      </c>
      <c r="F37" s="23" t="s">
        <v>128</v>
      </c>
      <c r="G37" s="24">
        <v>2096</v>
      </c>
      <c r="H37" s="25">
        <v>0</v>
      </c>
      <c r="I37" s="25">
        <f>ROUND(ROUND(H37,2)*ROUND(G37,3),2)</f>
        <v>0</v>
      </c>
      <c r="O37">
        <f>(I37*21)/100</f>
        <v>0</v>
      </c>
      <c r="P37" t="s">
        <v>22</v>
      </c>
    </row>
    <row r="38" spans="1:5" ht="12.75">
      <c r="A38" s="26" t="s">
        <v>49</v>
      </c>
      <c r="E38" s="27" t="s">
        <v>189</v>
      </c>
    </row>
    <row r="39" spans="1:5" ht="25.5">
      <c r="A39" s="30" t="s">
        <v>51</v>
      </c>
      <c r="E39" s="29" t="s">
        <v>190</v>
      </c>
    </row>
    <row r="40" spans="1:16" ht="25.5">
      <c r="A40" s="17" t="s">
        <v>44</v>
      </c>
      <c r="B40" s="21" t="s">
        <v>131</v>
      </c>
      <c r="C40" s="21" t="s">
        <v>191</v>
      </c>
      <c r="D40" s="17" t="s">
        <v>46</v>
      </c>
      <c r="E40" s="22" t="s">
        <v>192</v>
      </c>
      <c r="F40" s="23" t="s">
        <v>128</v>
      </c>
      <c r="G40" s="24">
        <v>4192</v>
      </c>
      <c r="H40" s="25">
        <v>0</v>
      </c>
      <c r="I40" s="25">
        <f>ROUND(ROUND(H40,2)*ROUND(G40,3),2)</f>
        <v>0</v>
      </c>
      <c r="O40">
        <f>(I40*21)/100</f>
        <v>0</v>
      </c>
      <c r="P40" t="s">
        <v>22</v>
      </c>
    </row>
    <row r="41" spans="1:5" ht="12.75">
      <c r="A41" s="26" t="s">
        <v>49</v>
      </c>
      <c r="E41" s="27" t="s">
        <v>46</v>
      </c>
    </row>
    <row r="42" spans="1:5" ht="38.25">
      <c r="A42" s="28" t="s">
        <v>51</v>
      </c>
      <c r="E42" s="29" t="s">
        <v>193</v>
      </c>
    </row>
    <row r="43" spans="1:18" ht="12.75" customHeight="1">
      <c r="A43" s="5" t="s">
        <v>42</v>
      </c>
      <c r="B43" s="5"/>
      <c r="C43" s="32" t="s">
        <v>32</v>
      </c>
      <c r="D43" s="5"/>
      <c r="E43" s="19" t="s">
        <v>194</v>
      </c>
      <c r="F43" s="5"/>
      <c r="G43" s="5"/>
      <c r="H43" s="5"/>
      <c r="I43" s="33">
        <f>0+Q43</f>
        <v>0</v>
      </c>
      <c r="O43">
        <f>0+R43</f>
        <v>0</v>
      </c>
      <c r="Q43">
        <f>0+I44+I47+I50+I53+I56</f>
        <v>0</v>
      </c>
      <c r="R43">
        <f>0+O44+O47+O50+O53+O56</f>
        <v>0</v>
      </c>
    </row>
    <row r="44" spans="1:16" ht="12.75">
      <c r="A44" s="17" t="s">
        <v>44</v>
      </c>
      <c r="B44" s="21" t="s">
        <v>136</v>
      </c>
      <c r="C44" s="21" t="s">
        <v>195</v>
      </c>
      <c r="D44" s="17" t="s">
        <v>46</v>
      </c>
      <c r="E44" s="22" t="s">
        <v>196</v>
      </c>
      <c r="F44" s="23" t="s">
        <v>104</v>
      </c>
      <c r="G44" s="24">
        <v>13.02</v>
      </c>
      <c r="H44" s="25">
        <v>0</v>
      </c>
      <c r="I44" s="25">
        <f>ROUND(ROUND(H44,2)*ROUND(G44,3),2)</f>
        <v>0</v>
      </c>
      <c r="O44">
        <f>(I44*21)/100</f>
        <v>0</v>
      </c>
      <c r="P44" t="s">
        <v>22</v>
      </c>
    </row>
    <row r="45" spans="1:5" ht="12.75">
      <c r="A45" s="26" t="s">
        <v>49</v>
      </c>
      <c r="E45" s="27" t="s">
        <v>197</v>
      </c>
    </row>
    <row r="46" spans="1:5" ht="51">
      <c r="A46" s="30" t="s">
        <v>51</v>
      </c>
      <c r="E46" s="29" t="s">
        <v>198</v>
      </c>
    </row>
    <row r="47" spans="1:16" ht="12.75">
      <c r="A47" s="17" t="s">
        <v>44</v>
      </c>
      <c r="B47" s="21" t="s">
        <v>141</v>
      </c>
      <c r="C47" s="21" t="s">
        <v>199</v>
      </c>
      <c r="D47" s="17" t="s">
        <v>46</v>
      </c>
      <c r="E47" s="22" t="s">
        <v>200</v>
      </c>
      <c r="F47" s="23" t="s">
        <v>104</v>
      </c>
      <c r="G47" s="24">
        <v>2.51</v>
      </c>
      <c r="H47" s="25">
        <v>0</v>
      </c>
      <c r="I47" s="25">
        <f>ROUND(ROUND(H47,2)*ROUND(G47,3),2)</f>
        <v>0</v>
      </c>
      <c r="O47">
        <f>(I47*21)/100</f>
        <v>0</v>
      </c>
      <c r="P47" t="s">
        <v>22</v>
      </c>
    </row>
    <row r="48" spans="1:5" ht="12.75">
      <c r="A48" s="26" t="s">
        <v>49</v>
      </c>
      <c r="E48" s="27" t="s">
        <v>201</v>
      </c>
    </row>
    <row r="49" spans="1:5" ht="38.25">
      <c r="A49" s="30" t="s">
        <v>51</v>
      </c>
      <c r="E49" s="29" t="s">
        <v>202</v>
      </c>
    </row>
    <row r="50" spans="1:16" ht="25.5">
      <c r="A50" s="17" t="s">
        <v>44</v>
      </c>
      <c r="B50" s="21" t="s">
        <v>147</v>
      </c>
      <c r="C50" s="21" t="s">
        <v>203</v>
      </c>
      <c r="D50" s="17" t="s">
        <v>46</v>
      </c>
      <c r="E50" s="22" t="s">
        <v>204</v>
      </c>
      <c r="F50" s="23" t="s">
        <v>104</v>
      </c>
      <c r="G50" s="24">
        <v>65.988</v>
      </c>
      <c r="H50" s="25">
        <v>0</v>
      </c>
      <c r="I50" s="25">
        <f>ROUND(ROUND(H50,2)*ROUND(G50,3),2)</f>
        <v>0</v>
      </c>
      <c r="O50">
        <f>(I50*21)/100</f>
        <v>0</v>
      </c>
      <c r="P50" t="s">
        <v>22</v>
      </c>
    </row>
    <row r="51" spans="1:5" ht="12.75">
      <c r="A51" s="26" t="s">
        <v>49</v>
      </c>
      <c r="E51" s="27" t="s">
        <v>205</v>
      </c>
    </row>
    <row r="52" spans="1:5" ht="38.25">
      <c r="A52" s="30" t="s">
        <v>51</v>
      </c>
      <c r="E52" s="29" t="s">
        <v>206</v>
      </c>
    </row>
    <row r="53" spans="1:16" ht="12.75">
      <c r="A53" s="17" t="s">
        <v>44</v>
      </c>
      <c r="B53" s="21" t="s">
        <v>151</v>
      </c>
      <c r="C53" s="21" t="s">
        <v>207</v>
      </c>
      <c r="D53" s="17" t="s">
        <v>46</v>
      </c>
      <c r="E53" s="22" t="s">
        <v>208</v>
      </c>
      <c r="F53" s="23" t="s">
        <v>104</v>
      </c>
      <c r="G53" s="24">
        <v>5.021</v>
      </c>
      <c r="H53" s="25">
        <v>0</v>
      </c>
      <c r="I53" s="25">
        <f>ROUND(ROUND(H53,2)*ROUND(G53,3),2)</f>
        <v>0</v>
      </c>
      <c r="O53">
        <f>(I53*21)/100</f>
        <v>0</v>
      </c>
      <c r="P53" t="s">
        <v>22</v>
      </c>
    </row>
    <row r="54" spans="1:5" ht="12.75">
      <c r="A54" s="26" t="s">
        <v>49</v>
      </c>
      <c r="E54" s="27" t="s">
        <v>209</v>
      </c>
    </row>
    <row r="55" spans="1:5" ht="38.25">
      <c r="A55" s="30" t="s">
        <v>51</v>
      </c>
      <c r="E55" s="29" t="s">
        <v>210</v>
      </c>
    </row>
    <row r="56" spans="1:16" ht="12.75">
      <c r="A56" s="17" t="s">
        <v>44</v>
      </c>
      <c r="B56" s="21" t="s">
        <v>211</v>
      </c>
      <c r="C56" s="21" t="s">
        <v>212</v>
      </c>
      <c r="D56" s="17" t="s">
        <v>57</v>
      </c>
      <c r="E56" s="22" t="s">
        <v>213</v>
      </c>
      <c r="F56" s="23" t="s">
        <v>104</v>
      </c>
      <c r="G56" s="24">
        <v>0.96</v>
      </c>
      <c r="H56" s="25">
        <v>0</v>
      </c>
      <c r="I56" s="25">
        <f>ROUND(ROUND(H56,2)*ROUND(G56,3),2)</f>
        <v>0</v>
      </c>
      <c r="O56">
        <f>(I56*21)/100</f>
        <v>0</v>
      </c>
      <c r="P56" t="s">
        <v>22</v>
      </c>
    </row>
    <row r="57" spans="1:5" ht="12.75">
      <c r="A57" s="26" t="s">
        <v>49</v>
      </c>
      <c r="E57" s="27" t="s">
        <v>214</v>
      </c>
    </row>
    <row r="58" spans="1:5" ht="25.5">
      <c r="A58" s="28" t="s">
        <v>51</v>
      </c>
      <c r="E58" s="29" t="s">
        <v>215</v>
      </c>
    </row>
    <row r="59" spans="1:18" ht="12.75" customHeight="1">
      <c r="A59" s="5" t="s">
        <v>42</v>
      </c>
      <c r="B59" s="5"/>
      <c r="C59" s="32" t="s">
        <v>34</v>
      </c>
      <c r="D59" s="5"/>
      <c r="E59" s="19" t="s">
        <v>216</v>
      </c>
      <c r="F59" s="5"/>
      <c r="G59" s="5"/>
      <c r="H59" s="5"/>
      <c r="I59" s="33">
        <f>0+Q59</f>
        <v>0</v>
      </c>
      <c r="O59">
        <f>0+R59</f>
        <v>0</v>
      </c>
      <c r="Q59">
        <f>0+I60+I63+I66+I69+I72+I75+I78+I81+I84+I87</f>
        <v>0</v>
      </c>
      <c r="R59">
        <f>0+O60+O63+O66+O69+O72+O75+O78+O81+O84+O87</f>
        <v>0</v>
      </c>
    </row>
    <row r="60" spans="1:16" ht="12.75">
      <c r="A60" s="17" t="s">
        <v>44</v>
      </c>
      <c r="B60" s="21" t="s">
        <v>217</v>
      </c>
      <c r="C60" s="21" t="s">
        <v>218</v>
      </c>
      <c r="D60" s="17" t="s">
        <v>46</v>
      </c>
      <c r="E60" s="22" t="s">
        <v>219</v>
      </c>
      <c r="F60" s="23" t="s">
        <v>128</v>
      </c>
      <c r="G60" s="24">
        <v>3020</v>
      </c>
      <c r="H60" s="25">
        <v>0</v>
      </c>
      <c r="I60" s="25">
        <f>ROUND(ROUND(H60,2)*ROUND(G60,3),2)</f>
        <v>0</v>
      </c>
      <c r="O60">
        <f>(I60*21)/100</f>
        <v>0</v>
      </c>
      <c r="P60" t="s">
        <v>22</v>
      </c>
    </row>
    <row r="61" spans="1:5" ht="12.75">
      <c r="A61" s="26" t="s">
        <v>49</v>
      </c>
      <c r="E61" s="27" t="s">
        <v>220</v>
      </c>
    </row>
    <row r="62" spans="1:5" ht="38.25">
      <c r="A62" s="30" t="s">
        <v>51</v>
      </c>
      <c r="E62" s="29" t="s">
        <v>221</v>
      </c>
    </row>
    <row r="63" spans="1:16" ht="12.75">
      <c r="A63" s="17" t="s">
        <v>44</v>
      </c>
      <c r="B63" s="21" t="s">
        <v>222</v>
      </c>
      <c r="C63" s="21" t="s">
        <v>223</v>
      </c>
      <c r="D63" s="17" t="s">
        <v>46</v>
      </c>
      <c r="E63" s="22" t="s">
        <v>224</v>
      </c>
      <c r="F63" s="23" t="s">
        <v>128</v>
      </c>
      <c r="G63" s="24">
        <v>2762</v>
      </c>
      <c r="H63" s="25">
        <v>0</v>
      </c>
      <c r="I63" s="25">
        <f>ROUND(ROUND(H63,2)*ROUND(G63,3),2)</f>
        <v>0</v>
      </c>
      <c r="O63">
        <f>(I63*21)/100</f>
        <v>0</v>
      </c>
      <c r="P63" t="s">
        <v>22</v>
      </c>
    </row>
    <row r="64" spans="1:5" ht="12.75">
      <c r="A64" s="26" t="s">
        <v>49</v>
      </c>
      <c r="E64" s="27" t="s">
        <v>225</v>
      </c>
    </row>
    <row r="65" spans="1:5" ht="38.25">
      <c r="A65" s="30" t="s">
        <v>51</v>
      </c>
      <c r="E65" s="29" t="s">
        <v>226</v>
      </c>
    </row>
    <row r="66" spans="1:16" ht="12.75">
      <c r="A66" s="17" t="s">
        <v>44</v>
      </c>
      <c r="B66" s="21" t="s">
        <v>227</v>
      </c>
      <c r="C66" s="21" t="s">
        <v>228</v>
      </c>
      <c r="D66" s="17" t="s">
        <v>46</v>
      </c>
      <c r="E66" s="22" t="s">
        <v>229</v>
      </c>
      <c r="F66" s="23" t="s">
        <v>104</v>
      </c>
      <c r="G66" s="24">
        <v>252</v>
      </c>
      <c r="H66" s="25">
        <v>0</v>
      </c>
      <c r="I66" s="25">
        <f>ROUND(ROUND(H66,2)*ROUND(G66,3),2)</f>
        <v>0</v>
      </c>
      <c r="O66">
        <f>(I66*21)/100</f>
        <v>0</v>
      </c>
      <c r="P66" t="s">
        <v>22</v>
      </c>
    </row>
    <row r="67" spans="1:5" ht="25.5">
      <c r="A67" s="26" t="s">
        <v>49</v>
      </c>
      <c r="E67" s="27" t="s">
        <v>230</v>
      </c>
    </row>
    <row r="68" spans="1:5" ht="25.5">
      <c r="A68" s="30" t="s">
        <v>51</v>
      </c>
      <c r="E68" s="29" t="s">
        <v>231</v>
      </c>
    </row>
    <row r="69" spans="1:16" ht="12.75">
      <c r="A69" s="17" t="s">
        <v>44</v>
      </c>
      <c r="B69" s="21" t="s">
        <v>232</v>
      </c>
      <c r="C69" s="21" t="s">
        <v>233</v>
      </c>
      <c r="D69" s="17" t="s">
        <v>46</v>
      </c>
      <c r="E69" s="22" t="s">
        <v>234</v>
      </c>
      <c r="F69" s="23" t="s">
        <v>128</v>
      </c>
      <c r="G69" s="24">
        <v>658.5</v>
      </c>
      <c r="H69" s="25">
        <v>0</v>
      </c>
      <c r="I69" s="25">
        <f>ROUND(ROUND(H69,2)*ROUND(G69,3),2)</f>
        <v>0</v>
      </c>
      <c r="O69">
        <f>(I69*21)/100</f>
        <v>0</v>
      </c>
      <c r="P69" t="s">
        <v>22</v>
      </c>
    </row>
    <row r="70" spans="1:5" ht="12.75">
      <c r="A70" s="26" t="s">
        <v>49</v>
      </c>
      <c r="E70" s="27" t="s">
        <v>235</v>
      </c>
    </row>
    <row r="71" spans="1:5" ht="51">
      <c r="A71" s="30" t="s">
        <v>51</v>
      </c>
      <c r="E71" s="29" t="s">
        <v>236</v>
      </c>
    </row>
    <row r="72" spans="1:16" ht="12.75">
      <c r="A72" s="17" t="s">
        <v>44</v>
      </c>
      <c r="B72" s="21" t="s">
        <v>237</v>
      </c>
      <c r="C72" s="21" t="s">
        <v>238</v>
      </c>
      <c r="D72" s="17" t="s">
        <v>46</v>
      </c>
      <c r="E72" s="22" t="s">
        <v>239</v>
      </c>
      <c r="F72" s="23" t="s">
        <v>128</v>
      </c>
      <c r="G72" s="24">
        <v>2940</v>
      </c>
      <c r="H72" s="25">
        <v>0</v>
      </c>
      <c r="I72" s="25">
        <f>ROUND(ROUND(H72,2)*ROUND(G72,3),2)</f>
        <v>0</v>
      </c>
      <c r="O72">
        <f>(I72*21)/100</f>
        <v>0</v>
      </c>
      <c r="P72" t="s">
        <v>22</v>
      </c>
    </row>
    <row r="73" spans="1:5" ht="12.75">
      <c r="A73" s="26" t="s">
        <v>49</v>
      </c>
      <c r="E73" s="27" t="s">
        <v>240</v>
      </c>
    </row>
    <row r="74" spans="1:5" ht="25.5">
      <c r="A74" s="30" t="s">
        <v>51</v>
      </c>
      <c r="E74" s="29" t="s">
        <v>241</v>
      </c>
    </row>
    <row r="75" spans="1:16" ht="12.75">
      <c r="A75" s="17" t="s">
        <v>44</v>
      </c>
      <c r="B75" s="21" t="s">
        <v>242</v>
      </c>
      <c r="C75" s="21" t="s">
        <v>243</v>
      </c>
      <c r="D75" s="17" t="s">
        <v>46</v>
      </c>
      <c r="E75" s="22" t="s">
        <v>244</v>
      </c>
      <c r="F75" s="23" t="s">
        <v>128</v>
      </c>
      <c r="G75" s="24">
        <v>5582</v>
      </c>
      <c r="H75" s="25">
        <v>0</v>
      </c>
      <c r="I75" s="25">
        <f>ROUND(ROUND(H75,2)*ROUND(G75,3),2)</f>
        <v>0</v>
      </c>
      <c r="O75">
        <f>(I75*21)/100</f>
        <v>0</v>
      </c>
      <c r="P75" t="s">
        <v>22</v>
      </c>
    </row>
    <row r="76" spans="1:5" ht="12.75">
      <c r="A76" s="26" t="s">
        <v>49</v>
      </c>
      <c r="E76" s="27" t="s">
        <v>245</v>
      </c>
    </row>
    <row r="77" spans="1:5" ht="51">
      <c r="A77" s="30" t="s">
        <v>51</v>
      </c>
      <c r="E77" s="29" t="s">
        <v>246</v>
      </c>
    </row>
    <row r="78" spans="1:16" ht="25.5">
      <c r="A78" s="17" t="s">
        <v>44</v>
      </c>
      <c r="B78" s="21" t="s">
        <v>247</v>
      </c>
      <c r="C78" s="21" t="s">
        <v>248</v>
      </c>
      <c r="D78" s="17" t="s">
        <v>46</v>
      </c>
      <c r="E78" s="22" t="s">
        <v>249</v>
      </c>
      <c r="F78" s="23" t="s">
        <v>128</v>
      </c>
      <c r="G78" s="24">
        <v>2723</v>
      </c>
      <c r="H78" s="25">
        <v>0</v>
      </c>
      <c r="I78" s="25">
        <f>ROUND(ROUND(H78,2)*ROUND(G78,3),2)</f>
        <v>0</v>
      </c>
      <c r="O78">
        <f>(I78*21)/100</f>
        <v>0</v>
      </c>
      <c r="P78" t="s">
        <v>22</v>
      </c>
    </row>
    <row r="79" spans="1:5" ht="12.75">
      <c r="A79" s="26" t="s">
        <v>49</v>
      </c>
      <c r="E79" s="27" t="s">
        <v>250</v>
      </c>
    </row>
    <row r="80" spans="1:5" ht="25.5">
      <c r="A80" s="30" t="s">
        <v>51</v>
      </c>
      <c r="E80" s="29" t="s">
        <v>251</v>
      </c>
    </row>
    <row r="81" spans="1:16" ht="12.75">
      <c r="A81" s="17" t="s">
        <v>44</v>
      </c>
      <c r="B81" s="21" t="s">
        <v>252</v>
      </c>
      <c r="C81" s="21" t="s">
        <v>253</v>
      </c>
      <c r="D81" s="17" t="s">
        <v>46</v>
      </c>
      <c r="E81" s="22" t="s">
        <v>254</v>
      </c>
      <c r="F81" s="23" t="s">
        <v>128</v>
      </c>
      <c r="G81" s="24">
        <v>2859</v>
      </c>
      <c r="H81" s="25">
        <v>0</v>
      </c>
      <c r="I81" s="25">
        <f>ROUND(ROUND(H81,2)*ROUND(G81,3),2)</f>
        <v>0</v>
      </c>
      <c r="O81">
        <f>(I81*21)/100</f>
        <v>0</v>
      </c>
      <c r="P81" t="s">
        <v>22</v>
      </c>
    </row>
    <row r="82" spans="1:5" ht="12.75">
      <c r="A82" s="26" t="s">
        <v>49</v>
      </c>
      <c r="E82" s="27" t="s">
        <v>255</v>
      </c>
    </row>
    <row r="83" spans="1:5" ht="25.5">
      <c r="A83" s="30" t="s">
        <v>51</v>
      </c>
      <c r="E83" s="29" t="s">
        <v>256</v>
      </c>
    </row>
    <row r="84" spans="1:16" ht="12.75">
      <c r="A84" s="17" t="s">
        <v>44</v>
      </c>
      <c r="B84" s="21" t="s">
        <v>257</v>
      </c>
      <c r="C84" s="21" t="s">
        <v>258</v>
      </c>
      <c r="D84" s="17" t="s">
        <v>46</v>
      </c>
      <c r="E84" s="22" t="s">
        <v>259</v>
      </c>
      <c r="F84" s="23" t="s">
        <v>128</v>
      </c>
      <c r="G84" s="24">
        <v>2940</v>
      </c>
      <c r="H84" s="25">
        <v>0</v>
      </c>
      <c r="I84" s="25">
        <f>ROUND(ROUND(H84,2)*ROUND(G84,3),2)</f>
        <v>0</v>
      </c>
      <c r="O84">
        <f>(I84*21)/100</f>
        <v>0</v>
      </c>
      <c r="P84" t="s">
        <v>22</v>
      </c>
    </row>
    <row r="85" spans="1:5" ht="12.75">
      <c r="A85" s="26" t="s">
        <v>49</v>
      </c>
      <c r="E85" s="27" t="s">
        <v>260</v>
      </c>
    </row>
    <row r="86" spans="1:5" ht="25.5">
      <c r="A86" s="30" t="s">
        <v>51</v>
      </c>
      <c r="E86" s="29" t="s">
        <v>261</v>
      </c>
    </row>
    <row r="87" spans="1:16" ht="12.75">
      <c r="A87" s="17" t="s">
        <v>44</v>
      </c>
      <c r="B87" s="21" t="s">
        <v>262</v>
      </c>
      <c r="C87" s="21" t="s">
        <v>263</v>
      </c>
      <c r="D87" s="17" t="s">
        <v>46</v>
      </c>
      <c r="E87" s="22" t="s">
        <v>264</v>
      </c>
      <c r="F87" s="23" t="s">
        <v>144</v>
      </c>
      <c r="G87" s="24">
        <v>12.5</v>
      </c>
      <c r="H87" s="25">
        <v>0</v>
      </c>
      <c r="I87" s="25">
        <f>ROUND(ROUND(H87,2)*ROUND(G87,3),2)</f>
        <v>0</v>
      </c>
      <c r="O87">
        <f>(I87*21)/100</f>
        <v>0</v>
      </c>
      <c r="P87" t="s">
        <v>22</v>
      </c>
    </row>
    <row r="88" spans="1:5" ht="12.75">
      <c r="A88" s="26" t="s">
        <v>49</v>
      </c>
      <c r="E88" s="27" t="s">
        <v>265</v>
      </c>
    </row>
    <row r="89" spans="1:5" ht="25.5">
      <c r="A89" s="28" t="s">
        <v>51</v>
      </c>
      <c r="E89" s="29" t="s">
        <v>146</v>
      </c>
    </row>
    <row r="90" spans="1:18" ht="12.75" customHeight="1">
      <c r="A90" s="5" t="s">
        <v>42</v>
      </c>
      <c r="B90" s="5"/>
      <c r="C90" s="32" t="s">
        <v>73</v>
      </c>
      <c r="D90" s="5"/>
      <c r="E90" s="19" t="s">
        <v>266</v>
      </c>
      <c r="F90" s="5"/>
      <c r="G90" s="5"/>
      <c r="H90" s="5"/>
      <c r="I90" s="33">
        <f>0+Q90</f>
        <v>0</v>
      </c>
      <c r="O90">
        <f>0+R90</f>
        <v>0</v>
      </c>
      <c r="Q90">
        <f>0+I91</f>
        <v>0</v>
      </c>
      <c r="R90">
        <f>0+O91</f>
        <v>0</v>
      </c>
    </row>
    <row r="91" spans="1:16" ht="12.75">
      <c r="A91" s="17" t="s">
        <v>44</v>
      </c>
      <c r="B91" s="21" t="s">
        <v>267</v>
      </c>
      <c r="C91" s="21" t="s">
        <v>268</v>
      </c>
      <c r="D91" s="17" t="s">
        <v>46</v>
      </c>
      <c r="E91" s="22" t="s">
        <v>269</v>
      </c>
      <c r="F91" s="23" t="s">
        <v>144</v>
      </c>
      <c r="G91" s="24">
        <v>4</v>
      </c>
      <c r="H91" s="25">
        <v>0</v>
      </c>
      <c r="I91" s="25">
        <f>ROUND(ROUND(H91,2)*ROUND(G91,3),2)</f>
        <v>0</v>
      </c>
      <c r="O91">
        <f>(I91*21)/100</f>
        <v>0</v>
      </c>
      <c r="P91" t="s">
        <v>22</v>
      </c>
    </row>
    <row r="92" spans="1:5" ht="25.5">
      <c r="A92" s="26" t="s">
        <v>49</v>
      </c>
      <c r="E92" s="27" t="s">
        <v>270</v>
      </c>
    </row>
    <row r="93" spans="1:5" ht="102">
      <c r="A93" s="28" t="s">
        <v>51</v>
      </c>
      <c r="E93" s="29" t="s">
        <v>271</v>
      </c>
    </row>
    <row r="94" spans="1:18" ht="12.75" customHeight="1">
      <c r="A94" s="5" t="s">
        <v>42</v>
      </c>
      <c r="B94" s="5"/>
      <c r="C94" s="32" t="s">
        <v>39</v>
      </c>
      <c r="D94" s="5"/>
      <c r="E94" s="19" t="s">
        <v>140</v>
      </c>
      <c r="F94" s="5"/>
      <c r="G94" s="5"/>
      <c r="H94" s="5"/>
      <c r="I94" s="33">
        <f>0+Q94</f>
        <v>0</v>
      </c>
      <c r="O94">
        <f>0+R94</f>
        <v>0</v>
      </c>
      <c r="Q94">
        <f>0+I95+I98</f>
        <v>0</v>
      </c>
      <c r="R94">
        <f>0+O95+O98</f>
        <v>0</v>
      </c>
    </row>
    <row r="95" spans="1:16" ht="12.75">
      <c r="A95" s="17" t="s">
        <v>44</v>
      </c>
      <c r="B95" s="21" t="s">
        <v>272</v>
      </c>
      <c r="C95" s="21" t="s">
        <v>273</v>
      </c>
      <c r="D95" s="17" t="s">
        <v>46</v>
      </c>
      <c r="E95" s="22" t="s">
        <v>274</v>
      </c>
      <c r="F95" s="23" t="s">
        <v>144</v>
      </c>
      <c r="G95" s="24">
        <v>15.15</v>
      </c>
      <c r="H95" s="25">
        <v>0</v>
      </c>
      <c r="I95" s="25">
        <f>ROUND(ROUND(H95,2)*ROUND(G95,3),2)</f>
        <v>0</v>
      </c>
      <c r="O95">
        <f>(I95*21)/100</f>
        <v>0</v>
      </c>
      <c r="P95" t="s">
        <v>22</v>
      </c>
    </row>
    <row r="96" spans="1:5" ht="25.5">
      <c r="A96" s="26" t="s">
        <v>49</v>
      </c>
      <c r="E96" s="27" t="s">
        <v>275</v>
      </c>
    </row>
    <row r="97" spans="1:5" ht="25.5">
      <c r="A97" s="30" t="s">
        <v>51</v>
      </c>
      <c r="E97" s="29" t="s">
        <v>276</v>
      </c>
    </row>
    <row r="98" spans="1:16" ht="12.75">
      <c r="A98" s="17" t="s">
        <v>44</v>
      </c>
      <c r="B98" s="21" t="s">
        <v>277</v>
      </c>
      <c r="C98" s="21" t="s">
        <v>278</v>
      </c>
      <c r="D98" s="17" t="s">
        <v>46</v>
      </c>
      <c r="E98" s="22" t="s">
        <v>279</v>
      </c>
      <c r="F98" s="23" t="s">
        <v>144</v>
      </c>
      <c r="G98" s="24">
        <v>12.5</v>
      </c>
      <c r="H98" s="25">
        <v>0</v>
      </c>
      <c r="I98" s="25">
        <f>ROUND(ROUND(H98,2)*ROUND(G98,3),2)</f>
        <v>0</v>
      </c>
      <c r="O98">
        <f>(I98*21)/100</f>
        <v>0</v>
      </c>
      <c r="P98" t="s">
        <v>22</v>
      </c>
    </row>
    <row r="99" spans="1:5" ht="12.75">
      <c r="A99" s="26" t="s">
        <v>49</v>
      </c>
      <c r="E99" s="27" t="s">
        <v>280</v>
      </c>
    </row>
    <row r="100" spans="1:5" ht="25.5">
      <c r="A100" s="28" t="s">
        <v>51</v>
      </c>
      <c r="E100" s="29" t="s">
        <v>281</v>
      </c>
    </row>
  </sheetData>
  <mergeCells count="10">
    <mergeCell ref="E5:E6"/>
    <mergeCell ref="F5:F6"/>
    <mergeCell ref="G5:G6"/>
    <mergeCell ref="H5:I5"/>
    <mergeCell ref="C3:D3"/>
    <mergeCell ref="C4:D4"/>
    <mergeCell ref="A5:A6"/>
    <mergeCell ref="B5:B6"/>
    <mergeCell ref="C5:C6"/>
    <mergeCell ref="D5:D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4"/>
  <sheetViews>
    <sheetView workbookViewId="0" topLeftCell="A1">
      <pane ySplit="7" topLeftCell="A14" activePane="bottomLeft" state="frozen"/>
      <selection pane="bottomLeft" activeCell="H37" sqref="H37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21</v>
      </c>
    </row>
    <row r="2" spans="2:16" ht="24.95" customHeight="1">
      <c r="B2" s="1"/>
      <c r="C2" s="1"/>
      <c r="D2" s="1"/>
      <c r="E2" s="2" t="s">
        <v>12</v>
      </c>
      <c r="F2" s="1"/>
      <c r="G2" s="1"/>
      <c r="H2" s="5"/>
      <c r="I2" s="5"/>
      <c r="O2">
        <f>0+O8+O24+O31</f>
        <v>0</v>
      </c>
      <c r="P2" t="s">
        <v>21</v>
      </c>
    </row>
    <row r="3" spans="1:16" ht="15" customHeight="1">
      <c r="A3" t="s">
        <v>11</v>
      </c>
      <c r="B3" s="9" t="s">
        <v>13</v>
      </c>
      <c r="C3" s="37" t="s">
        <v>14</v>
      </c>
      <c r="D3" s="34"/>
      <c r="E3" s="10" t="s">
        <v>15</v>
      </c>
      <c r="F3" s="1"/>
      <c r="G3" s="8"/>
      <c r="H3" s="7" t="s">
        <v>282</v>
      </c>
      <c r="I3" s="31">
        <f>0+I8+I24+I31</f>
        <v>0</v>
      </c>
      <c r="O3" t="s">
        <v>18</v>
      </c>
      <c r="P3" t="s">
        <v>22</v>
      </c>
    </row>
    <row r="4" spans="1:16" ht="15" customHeight="1">
      <c r="A4" t="s">
        <v>16</v>
      </c>
      <c r="B4" s="12" t="s">
        <v>17</v>
      </c>
      <c r="C4" s="38" t="s">
        <v>282</v>
      </c>
      <c r="D4" s="39"/>
      <c r="E4" s="13" t="s">
        <v>283</v>
      </c>
      <c r="F4" s="5"/>
      <c r="G4" s="5"/>
      <c r="H4" s="14"/>
      <c r="I4" s="14"/>
      <c r="O4" t="s">
        <v>19</v>
      </c>
      <c r="P4" t="s">
        <v>22</v>
      </c>
    </row>
    <row r="5" spans="1:16" ht="12.75" customHeight="1">
      <c r="A5" s="40" t="s">
        <v>25</v>
      </c>
      <c r="B5" s="40" t="s">
        <v>27</v>
      </c>
      <c r="C5" s="40" t="s">
        <v>29</v>
      </c>
      <c r="D5" s="40" t="s">
        <v>30</v>
      </c>
      <c r="E5" s="40" t="s">
        <v>31</v>
      </c>
      <c r="F5" s="40" t="s">
        <v>33</v>
      </c>
      <c r="G5" s="40" t="s">
        <v>35</v>
      </c>
      <c r="H5" s="40" t="s">
        <v>37</v>
      </c>
      <c r="I5" s="40"/>
      <c r="O5" t="s">
        <v>20</v>
      </c>
      <c r="P5" t="s">
        <v>22</v>
      </c>
    </row>
    <row r="6" spans="1:9" ht="12.75" customHeight="1">
      <c r="A6" s="40"/>
      <c r="B6" s="40"/>
      <c r="C6" s="40"/>
      <c r="D6" s="40"/>
      <c r="E6" s="40"/>
      <c r="F6" s="40"/>
      <c r="G6" s="40"/>
      <c r="H6" s="11" t="s">
        <v>38</v>
      </c>
      <c r="I6" s="11" t="s">
        <v>40</v>
      </c>
    </row>
    <row r="7" spans="1:9" ht="12.75" customHeight="1">
      <c r="A7" s="11" t="s">
        <v>26</v>
      </c>
      <c r="B7" s="11" t="s">
        <v>28</v>
      </c>
      <c r="C7" s="11" t="s">
        <v>22</v>
      </c>
      <c r="D7" s="11" t="s">
        <v>21</v>
      </c>
      <c r="E7" s="11" t="s">
        <v>32</v>
      </c>
      <c r="F7" s="11" t="s">
        <v>34</v>
      </c>
      <c r="G7" s="11" t="s">
        <v>36</v>
      </c>
      <c r="H7" s="11" t="s">
        <v>39</v>
      </c>
      <c r="I7" s="11" t="s">
        <v>41</v>
      </c>
    </row>
    <row r="8" spans="1:18" ht="12.75" customHeight="1">
      <c r="A8" s="14" t="s">
        <v>42</v>
      </c>
      <c r="B8" s="14"/>
      <c r="C8" s="18" t="s">
        <v>32</v>
      </c>
      <c r="D8" s="14"/>
      <c r="E8" s="19" t="s">
        <v>194</v>
      </c>
      <c r="F8" s="14"/>
      <c r="G8" s="14"/>
      <c r="H8" s="14"/>
      <c r="I8" s="20">
        <f>0+Q8</f>
        <v>0</v>
      </c>
      <c r="O8">
        <f>0+R8</f>
        <v>0</v>
      </c>
      <c r="Q8">
        <f>0+I9+I12+I15+I18+I21</f>
        <v>0</v>
      </c>
      <c r="R8">
        <f>0+O9+O12+O15+O18+O21</f>
        <v>0</v>
      </c>
    </row>
    <row r="9" spans="1:16" ht="12.75">
      <c r="A9" s="17" t="s">
        <v>44</v>
      </c>
      <c r="B9" s="21" t="s">
        <v>28</v>
      </c>
      <c r="C9" s="21" t="s">
        <v>199</v>
      </c>
      <c r="D9" s="17" t="s">
        <v>46</v>
      </c>
      <c r="E9" s="22" t="s">
        <v>200</v>
      </c>
      <c r="F9" s="23" t="s">
        <v>104</v>
      </c>
      <c r="G9" s="24">
        <v>2.6</v>
      </c>
      <c r="H9" s="25">
        <v>0</v>
      </c>
      <c r="I9" s="25">
        <f>ROUND(ROUND(H9,2)*ROUND(G9,3),2)</f>
        <v>0</v>
      </c>
      <c r="O9">
        <f>(I9*21)/100</f>
        <v>0</v>
      </c>
      <c r="P9" t="s">
        <v>22</v>
      </c>
    </row>
    <row r="10" spans="1:5" ht="12.75">
      <c r="A10" s="26" t="s">
        <v>49</v>
      </c>
      <c r="E10" s="27" t="s">
        <v>201</v>
      </c>
    </row>
    <row r="11" spans="1:5" ht="38.25">
      <c r="A11" s="30" t="s">
        <v>51</v>
      </c>
      <c r="E11" s="29" t="s">
        <v>284</v>
      </c>
    </row>
    <row r="12" spans="1:16" ht="12.75">
      <c r="A12" s="17" t="s">
        <v>44</v>
      </c>
      <c r="B12" s="21" t="s">
        <v>22</v>
      </c>
      <c r="C12" s="21" t="s">
        <v>285</v>
      </c>
      <c r="D12" s="17" t="s">
        <v>46</v>
      </c>
      <c r="E12" s="22" t="s">
        <v>286</v>
      </c>
      <c r="F12" s="23" t="s">
        <v>104</v>
      </c>
      <c r="G12" s="24">
        <v>4.74</v>
      </c>
      <c r="H12" s="25">
        <v>0</v>
      </c>
      <c r="I12" s="25">
        <f>ROUND(ROUND(H12,2)*ROUND(G12,3),2)</f>
        <v>0</v>
      </c>
      <c r="O12">
        <f>(I12*21)/100</f>
        <v>0</v>
      </c>
      <c r="P12" t="s">
        <v>22</v>
      </c>
    </row>
    <row r="13" spans="1:5" ht="12.75">
      <c r="A13" s="26" t="s">
        <v>49</v>
      </c>
      <c r="E13" s="27" t="s">
        <v>287</v>
      </c>
    </row>
    <row r="14" spans="1:5" ht="51">
      <c r="A14" s="30" t="s">
        <v>51</v>
      </c>
      <c r="E14" s="29" t="s">
        <v>288</v>
      </c>
    </row>
    <row r="15" spans="1:16" ht="25.5">
      <c r="A15" s="17" t="s">
        <v>44</v>
      </c>
      <c r="B15" s="21" t="s">
        <v>21</v>
      </c>
      <c r="C15" s="21" t="s">
        <v>203</v>
      </c>
      <c r="D15" s="17" t="s">
        <v>46</v>
      </c>
      <c r="E15" s="22" t="s">
        <v>204</v>
      </c>
      <c r="F15" s="23" t="s">
        <v>104</v>
      </c>
      <c r="G15" s="24">
        <v>24.348</v>
      </c>
      <c r="H15" s="25">
        <v>0</v>
      </c>
      <c r="I15" s="25">
        <f>ROUND(ROUND(H15,2)*ROUND(G15,3),2)</f>
        <v>0</v>
      </c>
      <c r="O15">
        <f>(I15*21)/100</f>
        <v>0</v>
      </c>
      <c r="P15" t="s">
        <v>22</v>
      </c>
    </row>
    <row r="16" spans="1:5" ht="12.75">
      <c r="A16" s="26" t="s">
        <v>49</v>
      </c>
      <c r="E16" s="27" t="s">
        <v>205</v>
      </c>
    </row>
    <row r="17" spans="1:5" ht="51">
      <c r="A17" s="30" t="s">
        <v>51</v>
      </c>
      <c r="E17" s="29" t="s">
        <v>289</v>
      </c>
    </row>
    <row r="18" spans="1:16" ht="12.75">
      <c r="A18" s="17" t="s">
        <v>44</v>
      </c>
      <c r="B18" s="21" t="s">
        <v>32</v>
      </c>
      <c r="C18" s="21" t="s">
        <v>207</v>
      </c>
      <c r="D18" s="17" t="s">
        <v>46</v>
      </c>
      <c r="E18" s="22" t="s">
        <v>208</v>
      </c>
      <c r="F18" s="23" t="s">
        <v>104</v>
      </c>
      <c r="G18" s="24">
        <v>5.2</v>
      </c>
      <c r="H18" s="25">
        <v>0</v>
      </c>
      <c r="I18" s="25">
        <f>ROUND(ROUND(H18,2)*ROUND(G18,3),2)</f>
        <v>0</v>
      </c>
      <c r="O18">
        <f>(I18*21)/100</f>
        <v>0</v>
      </c>
      <c r="P18" t="s">
        <v>22</v>
      </c>
    </row>
    <row r="19" spans="1:5" ht="12.75">
      <c r="A19" s="26" t="s">
        <v>49</v>
      </c>
      <c r="E19" s="27" t="s">
        <v>209</v>
      </c>
    </row>
    <row r="20" spans="1:5" ht="38.25">
      <c r="A20" s="30" t="s">
        <v>51</v>
      </c>
      <c r="E20" s="29" t="s">
        <v>290</v>
      </c>
    </row>
    <row r="21" spans="1:16" ht="12.75">
      <c r="A21" s="17" t="s">
        <v>44</v>
      </c>
      <c r="B21" s="21" t="s">
        <v>34</v>
      </c>
      <c r="C21" s="21" t="s">
        <v>212</v>
      </c>
      <c r="D21" s="17" t="s">
        <v>57</v>
      </c>
      <c r="E21" s="22" t="s">
        <v>213</v>
      </c>
      <c r="F21" s="23" t="s">
        <v>104</v>
      </c>
      <c r="G21" s="24">
        <v>0.576</v>
      </c>
      <c r="H21" s="25">
        <v>0</v>
      </c>
      <c r="I21" s="25">
        <f>ROUND(ROUND(H21,2)*ROUND(G21,3),2)</f>
        <v>0</v>
      </c>
      <c r="O21">
        <f>(I21*21)/100</f>
        <v>0</v>
      </c>
      <c r="P21" t="s">
        <v>22</v>
      </c>
    </row>
    <row r="22" spans="1:5" ht="12.75">
      <c r="A22" s="26" t="s">
        <v>49</v>
      </c>
      <c r="E22" s="27" t="s">
        <v>214</v>
      </c>
    </row>
    <row r="23" spans="1:5" ht="25.5">
      <c r="A23" s="28" t="s">
        <v>51</v>
      </c>
      <c r="E23" s="29" t="s">
        <v>291</v>
      </c>
    </row>
    <row r="24" spans="1:18" ht="12.75" customHeight="1">
      <c r="A24" s="5" t="s">
        <v>42</v>
      </c>
      <c r="B24" s="5"/>
      <c r="C24" s="32" t="s">
        <v>34</v>
      </c>
      <c r="D24" s="5"/>
      <c r="E24" s="19" t="s">
        <v>216</v>
      </c>
      <c r="F24" s="5"/>
      <c r="G24" s="5"/>
      <c r="H24" s="5"/>
      <c r="I24" s="33">
        <f>0+Q24</f>
        <v>0</v>
      </c>
      <c r="O24">
        <f>0+R24</f>
        <v>0</v>
      </c>
      <c r="Q24">
        <f>0+I25+I28</f>
        <v>0</v>
      </c>
      <c r="R24">
        <f>0+O25+O28</f>
        <v>0</v>
      </c>
    </row>
    <row r="25" spans="1:16" ht="12.75">
      <c r="A25" s="17" t="s">
        <v>44</v>
      </c>
      <c r="B25" s="21" t="s">
        <v>36</v>
      </c>
      <c r="C25" s="21" t="s">
        <v>218</v>
      </c>
      <c r="D25" s="17" t="s">
        <v>46</v>
      </c>
      <c r="E25" s="22" t="s">
        <v>219</v>
      </c>
      <c r="F25" s="23" t="s">
        <v>128</v>
      </c>
      <c r="G25" s="24">
        <v>150</v>
      </c>
      <c r="H25" s="25">
        <v>0</v>
      </c>
      <c r="I25" s="25">
        <f>ROUND(ROUND(H25,2)*ROUND(G25,3),2)</f>
        <v>0</v>
      </c>
      <c r="O25">
        <f>(I25*21)/100</f>
        <v>0</v>
      </c>
      <c r="P25" t="s">
        <v>22</v>
      </c>
    </row>
    <row r="26" spans="1:5" ht="12.75">
      <c r="A26" s="26" t="s">
        <v>49</v>
      </c>
      <c r="E26" s="27" t="s">
        <v>220</v>
      </c>
    </row>
    <row r="27" spans="1:5" ht="25.5">
      <c r="A27" s="30" t="s">
        <v>51</v>
      </c>
      <c r="E27" s="29" t="s">
        <v>292</v>
      </c>
    </row>
    <row r="28" spans="1:16" ht="12.75">
      <c r="A28" s="17" t="s">
        <v>44</v>
      </c>
      <c r="B28" s="21" t="s">
        <v>69</v>
      </c>
      <c r="C28" s="21" t="s">
        <v>233</v>
      </c>
      <c r="D28" s="17" t="s">
        <v>46</v>
      </c>
      <c r="E28" s="22" t="s">
        <v>234</v>
      </c>
      <c r="F28" s="23" t="s">
        <v>128</v>
      </c>
      <c r="G28" s="24">
        <v>140</v>
      </c>
      <c r="H28" s="25">
        <v>0</v>
      </c>
      <c r="I28" s="25">
        <f>ROUND(ROUND(H28,2)*ROUND(G28,3),2)</f>
        <v>0</v>
      </c>
      <c r="O28">
        <f>(I28*21)/100</f>
        <v>0</v>
      </c>
      <c r="P28" t="s">
        <v>22</v>
      </c>
    </row>
    <row r="29" spans="1:5" ht="12.75">
      <c r="A29" s="26" t="s">
        <v>49</v>
      </c>
      <c r="E29" s="27" t="s">
        <v>235</v>
      </c>
    </row>
    <row r="30" spans="1:5" ht="25.5">
      <c r="A30" s="28" t="s">
        <v>51</v>
      </c>
      <c r="E30" s="29" t="s">
        <v>293</v>
      </c>
    </row>
    <row r="31" spans="1:18" ht="12.75" customHeight="1">
      <c r="A31" s="5" t="s">
        <v>42</v>
      </c>
      <c r="B31" s="5"/>
      <c r="C31" s="32" t="s">
        <v>39</v>
      </c>
      <c r="D31" s="5"/>
      <c r="E31" s="19" t="s">
        <v>140</v>
      </c>
      <c r="F31" s="5"/>
      <c r="G31" s="5"/>
      <c r="H31" s="5"/>
      <c r="I31" s="33">
        <f>0+Q31</f>
        <v>0</v>
      </c>
      <c r="O31">
        <f>0+R31</f>
        <v>0</v>
      </c>
      <c r="Q31">
        <f>0+I32</f>
        <v>0</v>
      </c>
      <c r="R31">
        <f>0+O32</f>
        <v>0</v>
      </c>
    </row>
    <row r="32" spans="1:16" ht="12.75">
      <c r="A32" s="17" t="s">
        <v>44</v>
      </c>
      <c r="B32" s="21" t="s">
        <v>73</v>
      </c>
      <c r="C32" s="21" t="s">
        <v>294</v>
      </c>
      <c r="D32" s="17" t="s">
        <v>46</v>
      </c>
      <c r="E32" s="22" t="s">
        <v>295</v>
      </c>
      <c r="F32" s="23" t="s">
        <v>144</v>
      </c>
      <c r="G32" s="24">
        <v>15.8</v>
      </c>
      <c r="H32" s="25">
        <v>0</v>
      </c>
      <c r="I32" s="25">
        <f>ROUND(ROUND(H32,2)*ROUND(G32,3),2)</f>
        <v>0</v>
      </c>
      <c r="O32">
        <f>(I32*21)/100</f>
        <v>0</v>
      </c>
      <c r="P32" t="s">
        <v>22</v>
      </c>
    </row>
    <row r="33" spans="1:5" ht="12.75">
      <c r="A33" s="26" t="s">
        <v>49</v>
      </c>
      <c r="E33" s="27" t="s">
        <v>296</v>
      </c>
    </row>
    <row r="34" spans="1:5" ht="25.5">
      <c r="A34" s="28" t="s">
        <v>51</v>
      </c>
      <c r="E34" s="29" t="s">
        <v>297</v>
      </c>
    </row>
  </sheetData>
  <mergeCells count="10">
    <mergeCell ref="E5:E6"/>
    <mergeCell ref="F5:F6"/>
    <mergeCell ref="G5:G6"/>
    <mergeCell ref="H5:I5"/>
    <mergeCell ref="C3:D3"/>
    <mergeCell ref="C4:D4"/>
    <mergeCell ref="A5:A6"/>
    <mergeCell ref="B5:B6"/>
    <mergeCell ref="C5:C6"/>
    <mergeCell ref="D5:D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9"/>
  <sheetViews>
    <sheetView workbookViewId="0" topLeftCell="A1">
      <pane ySplit="7" topLeftCell="A8" activePane="bottomLeft" state="frozen"/>
      <selection pane="bottomLeft" activeCell="H93" sqref="H93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21</v>
      </c>
    </row>
    <row r="2" spans="2:16" ht="24.95" customHeight="1">
      <c r="B2" s="1"/>
      <c r="C2" s="1"/>
      <c r="D2" s="1"/>
      <c r="E2" s="2" t="s">
        <v>12</v>
      </c>
      <c r="F2" s="1"/>
      <c r="G2" s="1"/>
      <c r="H2" s="5"/>
      <c r="I2" s="5"/>
      <c r="O2">
        <f>0+O8+O12</f>
        <v>0</v>
      </c>
      <c r="P2" t="s">
        <v>21</v>
      </c>
    </row>
    <row r="3" spans="1:16" ht="15" customHeight="1">
      <c r="A3" t="s">
        <v>11</v>
      </c>
      <c r="B3" s="9" t="s">
        <v>13</v>
      </c>
      <c r="C3" s="37" t="s">
        <v>14</v>
      </c>
      <c r="D3" s="34"/>
      <c r="E3" s="10" t="s">
        <v>15</v>
      </c>
      <c r="F3" s="1"/>
      <c r="G3" s="8"/>
      <c r="H3" s="7" t="s">
        <v>298</v>
      </c>
      <c r="I3" s="31">
        <f>0+I8+I12</f>
        <v>0</v>
      </c>
      <c r="O3" t="s">
        <v>18</v>
      </c>
      <c r="P3" t="s">
        <v>22</v>
      </c>
    </row>
    <row r="4" spans="1:16" ht="15" customHeight="1">
      <c r="A4" t="s">
        <v>16</v>
      </c>
      <c r="B4" s="12" t="s">
        <v>17</v>
      </c>
      <c r="C4" s="38" t="s">
        <v>298</v>
      </c>
      <c r="D4" s="39"/>
      <c r="E4" s="13" t="s">
        <v>299</v>
      </c>
      <c r="F4" s="5"/>
      <c r="G4" s="5"/>
      <c r="H4" s="14"/>
      <c r="I4" s="14"/>
      <c r="O4" t="s">
        <v>19</v>
      </c>
      <c r="P4" t="s">
        <v>22</v>
      </c>
    </row>
    <row r="5" spans="1:16" ht="12.75" customHeight="1">
      <c r="A5" s="40" t="s">
        <v>25</v>
      </c>
      <c r="B5" s="40" t="s">
        <v>27</v>
      </c>
      <c r="C5" s="40" t="s">
        <v>29</v>
      </c>
      <c r="D5" s="40" t="s">
        <v>30</v>
      </c>
      <c r="E5" s="40" t="s">
        <v>31</v>
      </c>
      <c r="F5" s="40" t="s">
        <v>33</v>
      </c>
      <c r="G5" s="40" t="s">
        <v>35</v>
      </c>
      <c r="H5" s="40" t="s">
        <v>37</v>
      </c>
      <c r="I5" s="40"/>
      <c r="O5" t="s">
        <v>20</v>
      </c>
      <c r="P5" t="s">
        <v>22</v>
      </c>
    </row>
    <row r="6" spans="1:9" ht="12.75" customHeight="1">
      <c r="A6" s="40"/>
      <c r="B6" s="40"/>
      <c r="C6" s="40"/>
      <c r="D6" s="40"/>
      <c r="E6" s="40"/>
      <c r="F6" s="40"/>
      <c r="G6" s="40"/>
      <c r="H6" s="11" t="s">
        <v>38</v>
      </c>
      <c r="I6" s="11" t="s">
        <v>40</v>
      </c>
    </row>
    <row r="7" spans="1:9" ht="12.75" customHeight="1">
      <c r="A7" s="11" t="s">
        <v>26</v>
      </c>
      <c r="B7" s="11" t="s">
        <v>28</v>
      </c>
      <c r="C7" s="11" t="s">
        <v>22</v>
      </c>
      <c r="D7" s="11" t="s">
        <v>21</v>
      </c>
      <c r="E7" s="11" t="s">
        <v>32</v>
      </c>
      <c r="F7" s="11" t="s">
        <v>34</v>
      </c>
      <c r="G7" s="11" t="s">
        <v>36</v>
      </c>
      <c r="H7" s="11" t="s">
        <v>39</v>
      </c>
      <c r="I7" s="11" t="s">
        <v>41</v>
      </c>
    </row>
    <row r="8" spans="1:18" ht="12.75" customHeight="1">
      <c r="A8" s="14" t="s">
        <v>42</v>
      </c>
      <c r="B8" s="14"/>
      <c r="C8" s="18" t="s">
        <v>26</v>
      </c>
      <c r="D8" s="14"/>
      <c r="E8" s="19" t="s">
        <v>43</v>
      </c>
      <c r="F8" s="14"/>
      <c r="G8" s="14"/>
      <c r="H8" s="14"/>
      <c r="I8" s="20">
        <f>0+Q8</f>
        <v>0</v>
      </c>
      <c r="O8">
        <f>0+R8</f>
        <v>0</v>
      </c>
      <c r="Q8">
        <f>0+I9</f>
        <v>0</v>
      </c>
      <c r="R8">
        <f>0+O9</f>
        <v>0</v>
      </c>
    </row>
    <row r="9" spans="1:16" ht="12.75">
      <c r="A9" s="17" t="s">
        <v>44</v>
      </c>
      <c r="B9" s="21" t="s">
        <v>28</v>
      </c>
      <c r="C9" s="21" t="s">
        <v>300</v>
      </c>
      <c r="D9" s="17" t="s">
        <v>57</v>
      </c>
      <c r="E9" s="22" t="s">
        <v>301</v>
      </c>
      <c r="F9" s="23" t="s">
        <v>302</v>
      </c>
      <c r="G9" s="24">
        <v>1344</v>
      </c>
      <c r="H9" s="25">
        <v>0</v>
      </c>
      <c r="I9" s="25">
        <f>ROUND(ROUND(H9,2)*ROUND(G9,3),2)</f>
        <v>0</v>
      </c>
      <c r="O9">
        <f>(I9*21)/100</f>
        <v>0</v>
      </c>
      <c r="P9" t="s">
        <v>22</v>
      </c>
    </row>
    <row r="10" spans="1:5" ht="12.75">
      <c r="A10" s="26" t="s">
        <v>49</v>
      </c>
      <c r="E10" s="27" t="s">
        <v>303</v>
      </c>
    </row>
    <row r="11" spans="1:5" ht="51">
      <c r="A11" s="28" t="s">
        <v>51</v>
      </c>
      <c r="E11" s="29" t="s">
        <v>304</v>
      </c>
    </row>
    <row r="12" spans="1:18" ht="12.75" customHeight="1">
      <c r="A12" s="5" t="s">
        <v>42</v>
      </c>
      <c r="B12" s="5"/>
      <c r="C12" s="32" t="s">
        <v>39</v>
      </c>
      <c r="D12" s="5"/>
      <c r="E12" s="19" t="s">
        <v>140</v>
      </c>
      <c r="F12" s="5"/>
      <c r="G12" s="5"/>
      <c r="H12" s="5"/>
      <c r="I12" s="33">
        <f>0+Q12</f>
        <v>0</v>
      </c>
      <c r="O12">
        <f>0+R12</f>
        <v>0</v>
      </c>
      <c r="Q12">
        <f>0+I13+I16+I19+I22+I25+I28+I31+I34+I37+I40+I43+I46+I49+I52+I55+I58+I61+I64+I67+I70+I73+I76+I79+I82+I85+I88+I91+I94+I97</f>
        <v>0</v>
      </c>
      <c r="R12">
        <f>0+O13+O16+O19+O22+O25+O28+O31+O34+O37+O40+O43+O46+O49+O52+O55+O58+O61+O64+O67+O70+O73+O76+O79+O82+O85+O88+O91+O94+O97</f>
        <v>0</v>
      </c>
    </row>
    <row r="13" spans="1:16" ht="25.5">
      <c r="A13" s="17" t="s">
        <v>44</v>
      </c>
      <c r="B13" s="21" t="s">
        <v>22</v>
      </c>
      <c r="C13" s="21" t="s">
        <v>305</v>
      </c>
      <c r="D13" s="17" t="s">
        <v>46</v>
      </c>
      <c r="E13" s="22" t="s">
        <v>306</v>
      </c>
      <c r="F13" s="23" t="s">
        <v>83</v>
      </c>
      <c r="G13" s="24">
        <v>38</v>
      </c>
      <c r="H13" s="25">
        <v>0</v>
      </c>
      <c r="I13" s="25">
        <f>ROUND(ROUND(H13,2)*ROUND(G13,3),2)</f>
        <v>0</v>
      </c>
      <c r="O13">
        <f>(I13*21)/100</f>
        <v>0</v>
      </c>
      <c r="P13" t="s">
        <v>22</v>
      </c>
    </row>
    <row r="14" spans="1:5" ht="12.75">
      <c r="A14" s="26" t="s">
        <v>49</v>
      </c>
      <c r="E14" s="27" t="s">
        <v>46</v>
      </c>
    </row>
    <row r="15" spans="1:5" ht="51">
      <c r="A15" s="30" t="s">
        <v>51</v>
      </c>
      <c r="E15" s="29" t="s">
        <v>307</v>
      </c>
    </row>
    <row r="16" spans="1:16" ht="25.5">
      <c r="A16" s="17" t="s">
        <v>44</v>
      </c>
      <c r="B16" s="21" t="s">
        <v>21</v>
      </c>
      <c r="C16" s="21" t="s">
        <v>308</v>
      </c>
      <c r="D16" s="17" t="s">
        <v>46</v>
      </c>
      <c r="E16" s="22" t="s">
        <v>309</v>
      </c>
      <c r="F16" s="23" t="s">
        <v>83</v>
      </c>
      <c r="G16" s="24">
        <v>38</v>
      </c>
      <c r="H16" s="25">
        <v>0</v>
      </c>
      <c r="I16" s="25">
        <f>ROUND(ROUND(H16,2)*ROUND(G16,3),2)</f>
        <v>0</v>
      </c>
      <c r="O16">
        <f>(I16*21)/100</f>
        <v>0</v>
      </c>
      <c r="P16" t="s">
        <v>22</v>
      </c>
    </row>
    <row r="17" spans="1:5" ht="12.75">
      <c r="A17" s="26" t="s">
        <v>49</v>
      </c>
      <c r="E17" s="27" t="s">
        <v>46</v>
      </c>
    </row>
    <row r="18" spans="1:5" ht="25.5">
      <c r="A18" s="30" t="s">
        <v>51</v>
      </c>
      <c r="E18" s="29" t="s">
        <v>310</v>
      </c>
    </row>
    <row r="19" spans="1:16" ht="12.75">
      <c r="A19" s="17" t="s">
        <v>44</v>
      </c>
      <c r="B19" s="21" t="s">
        <v>32</v>
      </c>
      <c r="C19" s="21" t="s">
        <v>311</v>
      </c>
      <c r="D19" s="17" t="s">
        <v>46</v>
      </c>
      <c r="E19" s="22" t="s">
        <v>312</v>
      </c>
      <c r="F19" s="23" t="s">
        <v>313</v>
      </c>
      <c r="G19" s="24">
        <v>1064</v>
      </c>
      <c r="H19" s="25">
        <v>0</v>
      </c>
      <c r="I19" s="25">
        <f>ROUND(ROUND(H19,2)*ROUND(G19,3),2)</f>
        <v>0</v>
      </c>
      <c r="O19">
        <f>(I19*21)/100</f>
        <v>0</v>
      </c>
      <c r="P19" t="s">
        <v>22</v>
      </c>
    </row>
    <row r="20" spans="1:5" ht="12.75">
      <c r="A20" s="26" t="s">
        <v>49</v>
      </c>
      <c r="E20" s="27" t="s">
        <v>46</v>
      </c>
    </row>
    <row r="21" spans="1:5" ht="51">
      <c r="A21" s="30" t="s">
        <v>51</v>
      </c>
      <c r="E21" s="29" t="s">
        <v>314</v>
      </c>
    </row>
    <row r="22" spans="1:16" ht="12.75">
      <c r="A22" s="17" t="s">
        <v>44</v>
      </c>
      <c r="B22" s="21" t="s">
        <v>34</v>
      </c>
      <c r="C22" s="21" t="s">
        <v>315</v>
      </c>
      <c r="D22" s="17" t="s">
        <v>46</v>
      </c>
      <c r="E22" s="22" t="s">
        <v>316</v>
      </c>
      <c r="F22" s="23" t="s">
        <v>83</v>
      </c>
      <c r="G22" s="24">
        <v>12</v>
      </c>
      <c r="H22" s="25">
        <v>0</v>
      </c>
      <c r="I22" s="25">
        <f>ROUND(ROUND(H22,2)*ROUND(G22,3),2)</f>
        <v>0</v>
      </c>
      <c r="O22">
        <f>(I22*21)/100</f>
        <v>0</v>
      </c>
      <c r="P22" t="s">
        <v>22</v>
      </c>
    </row>
    <row r="23" spans="1:5" ht="12.75">
      <c r="A23" s="26" t="s">
        <v>49</v>
      </c>
      <c r="E23" s="27" t="s">
        <v>46</v>
      </c>
    </row>
    <row r="24" spans="1:5" ht="51">
      <c r="A24" s="30" t="s">
        <v>51</v>
      </c>
      <c r="E24" s="29" t="s">
        <v>317</v>
      </c>
    </row>
    <row r="25" spans="1:16" ht="12.75">
      <c r="A25" s="17" t="s">
        <v>44</v>
      </c>
      <c r="B25" s="21" t="s">
        <v>36</v>
      </c>
      <c r="C25" s="21" t="s">
        <v>318</v>
      </c>
      <c r="D25" s="17" t="s">
        <v>46</v>
      </c>
      <c r="E25" s="22" t="s">
        <v>319</v>
      </c>
      <c r="F25" s="23" t="s">
        <v>83</v>
      </c>
      <c r="G25" s="24">
        <v>12</v>
      </c>
      <c r="H25" s="25">
        <v>0</v>
      </c>
      <c r="I25" s="25">
        <f>ROUND(ROUND(H25,2)*ROUND(G25,3),2)</f>
        <v>0</v>
      </c>
      <c r="O25">
        <f>(I25*21)/100</f>
        <v>0</v>
      </c>
      <c r="P25" t="s">
        <v>22</v>
      </c>
    </row>
    <row r="26" spans="1:5" ht="12.75">
      <c r="A26" s="26" t="s">
        <v>49</v>
      </c>
      <c r="E26" s="27" t="s">
        <v>46</v>
      </c>
    </row>
    <row r="27" spans="1:5" ht="12.75">
      <c r="A27" s="30" t="s">
        <v>51</v>
      </c>
      <c r="E27" s="29" t="s">
        <v>320</v>
      </c>
    </row>
    <row r="28" spans="1:16" ht="12.75">
      <c r="A28" s="17" t="s">
        <v>44</v>
      </c>
      <c r="B28" s="21" t="s">
        <v>69</v>
      </c>
      <c r="C28" s="21" t="s">
        <v>321</v>
      </c>
      <c r="D28" s="17" t="s">
        <v>46</v>
      </c>
      <c r="E28" s="22" t="s">
        <v>322</v>
      </c>
      <c r="F28" s="23" t="s">
        <v>313</v>
      </c>
      <c r="G28" s="24">
        <v>336</v>
      </c>
      <c r="H28" s="25">
        <v>0</v>
      </c>
      <c r="I28" s="25">
        <f>ROUND(ROUND(H28,2)*ROUND(G28,3),2)</f>
        <v>0</v>
      </c>
      <c r="O28">
        <f>(I28*21)/100</f>
        <v>0</v>
      </c>
      <c r="P28" t="s">
        <v>22</v>
      </c>
    </row>
    <row r="29" spans="1:5" ht="12.75">
      <c r="A29" s="26" t="s">
        <v>49</v>
      </c>
      <c r="E29" s="27" t="s">
        <v>46</v>
      </c>
    </row>
    <row r="30" spans="1:5" ht="51">
      <c r="A30" s="30" t="s">
        <v>51</v>
      </c>
      <c r="E30" s="29" t="s">
        <v>323</v>
      </c>
    </row>
    <row r="31" spans="1:16" ht="12.75">
      <c r="A31" s="17" t="s">
        <v>44</v>
      </c>
      <c r="B31" s="21" t="s">
        <v>73</v>
      </c>
      <c r="C31" s="21" t="s">
        <v>324</v>
      </c>
      <c r="D31" s="17" t="s">
        <v>46</v>
      </c>
      <c r="E31" s="22" t="s">
        <v>325</v>
      </c>
      <c r="F31" s="23" t="s">
        <v>128</v>
      </c>
      <c r="G31" s="24">
        <v>14</v>
      </c>
      <c r="H31" s="25">
        <v>0</v>
      </c>
      <c r="I31" s="25">
        <f>ROUND(ROUND(H31,2)*ROUND(G31,3),2)</f>
        <v>0</v>
      </c>
      <c r="O31">
        <f>(I31*21)/100</f>
        <v>0</v>
      </c>
      <c r="P31" t="s">
        <v>22</v>
      </c>
    </row>
    <row r="32" spans="1:5" ht="12.75">
      <c r="A32" s="26" t="s">
        <v>49</v>
      </c>
      <c r="E32" s="27" t="s">
        <v>326</v>
      </c>
    </row>
    <row r="33" spans="1:5" ht="51">
      <c r="A33" s="30" t="s">
        <v>51</v>
      </c>
      <c r="E33" s="29" t="s">
        <v>327</v>
      </c>
    </row>
    <row r="34" spans="1:16" ht="12.75">
      <c r="A34" s="17" t="s">
        <v>44</v>
      </c>
      <c r="B34" s="21" t="s">
        <v>39</v>
      </c>
      <c r="C34" s="21" t="s">
        <v>328</v>
      </c>
      <c r="D34" s="17" t="s">
        <v>46</v>
      </c>
      <c r="E34" s="22" t="s">
        <v>329</v>
      </c>
      <c r="F34" s="23" t="s">
        <v>128</v>
      </c>
      <c r="G34" s="24">
        <v>14</v>
      </c>
      <c r="H34" s="25">
        <v>0</v>
      </c>
      <c r="I34" s="25">
        <f>ROUND(ROUND(H34,2)*ROUND(G34,3),2)</f>
        <v>0</v>
      </c>
      <c r="O34">
        <f>(I34*21)/100</f>
        <v>0</v>
      </c>
      <c r="P34" t="s">
        <v>22</v>
      </c>
    </row>
    <row r="35" spans="1:5" ht="12.75">
      <c r="A35" s="26" t="s">
        <v>49</v>
      </c>
      <c r="E35" s="27" t="s">
        <v>46</v>
      </c>
    </row>
    <row r="36" spans="1:5" ht="12.75">
      <c r="A36" s="30" t="s">
        <v>51</v>
      </c>
      <c r="E36" s="29" t="s">
        <v>330</v>
      </c>
    </row>
    <row r="37" spans="1:16" ht="12.75">
      <c r="A37" s="17" t="s">
        <v>44</v>
      </c>
      <c r="B37" s="21" t="s">
        <v>41</v>
      </c>
      <c r="C37" s="21" t="s">
        <v>331</v>
      </c>
      <c r="D37" s="17" t="s">
        <v>46</v>
      </c>
      <c r="E37" s="22" t="s">
        <v>332</v>
      </c>
      <c r="F37" s="23" t="s">
        <v>83</v>
      </c>
      <c r="G37" s="24">
        <v>4</v>
      </c>
      <c r="H37" s="25">
        <v>0</v>
      </c>
      <c r="I37" s="25">
        <f>ROUND(ROUND(H37,2)*ROUND(G37,3),2)</f>
        <v>0</v>
      </c>
      <c r="O37">
        <f>(I37*21)/100</f>
        <v>0</v>
      </c>
      <c r="P37" t="s">
        <v>22</v>
      </c>
    </row>
    <row r="38" spans="1:5" ht="12.75">
      <c r="A38" s="26" t="s">
        <v>49</v>
      </c>
      <c r="E38" s="27" t="s">
        <v>333</v>
      </c>
    </row>
    <row r="39" spans="1:5" ht="25.5">
      <c r="A39" s="30" t="s">
        <v>51</v>
      </c>
      <c r="E39" s="29" t="s">
        <v>334</v>
      </c>
    </row>
    <row r="40" spans="1:16" ht="12.75">
      <c r="A40" s="17" t="s">
        <v>44</v>
      </c>
      <c r="B40" s="21" t="s">
        <v>131</v>
      </c>
      <c r="C40" s="21" t="s">
        <v>335</v>
      </c>
      <c r="D40" s="17" t="s">
        <v>46</v>
      </c>
      <c r="E40" s="22" t="s">
        <v>336</v>
      </c>
      <c r="F40" s="23" t="s">
        <v>83</v>
      </c>
      <c r="G40" s="24">
        <v>4</v>
      </c>
      <c r="H40" s="25">
        <v>0</v>
      </c>
      <c r="I40" s="25">
        <f>ROUND(ROUND(H40,2)*ROUND(G40,3),2)</f>
        <v>0</v>
      </c>
      <c r="O40">
        <f>(I40*21)/100</f>
        <v>0</v>
      </c>
      <c r="P40" t="s">
        <v>22</v>
      </c>
    </row>
    <row r="41" spans="1:5" ht="12.75">
      <c r="A41" s="26" t="s">
        <v>49</v>
      </c>
      <c r="E41" s="27" t="s">
        <v>46</v>
      </c>
    </row>
    <row r="42" spans="1:5" ht="12.75">
      <c r="A42" s="30" t="s">
        <v>51</v>
      </c>
      <c r="E42" s="29" t="s">
        <v>337</v>
      </c>
    </row>
    <row r="43" spans="1:16" ht="12.75">
      <c r="A43" s="17" t="s">
        <v>44</v>
      </c>
      <c r="B43" s="21" t="s">
        <v>136</v>
      </c>
      <c r="C43" s="21" t="s">
        <v>338</v>
      </c>
      <c r="D43" s="17" t="s">
        <v>46</v>
      </c>
      <c r="E43" s="22" t="s">
        <v>339</v>
      </c>
      <c r="F43" s="23" t="s">
        <v>313</v>
      </c>
      <c r="G43" s="24">
        <v>112</v>
      </c>
      <c r="H43" s="25">
        <v>0</v>
      </c>
      <c r="I43" s="25">
        <f>ROUND(ROUND(H43,2)*ROUND(G43,3),2)</f>
        <v>0</v>
      </c>
      <c r="O43">
        <f>(I43*21)/100</f>
        <v>0</v>
      </c>
      <c r="P43" t="s">
        <v>22</v>
      </c>
    </row>
    <row r="44" spans="1:5" ht="12.75">
      <c r="A44" s="26" t="s">
        <v>49</v>
      </c>
      <c r="E44" s="27" t="s">
        <v>46</v>
      </c>
    </row>
    <row r="45" spans="1:5" ht="12.75">
      <c r="A45" s="30" t="s">
        <v>51</v>
      </c>
      <c r="E45" s="29" t="s">
        <v>340</v>
      </c>
    </row>
    <row r="46" spans="1:16" ht="12.75">
      <c r="A46" s="17" t="s">
        <v>44</v>
      </c>
      <c r="B46" s="21" t="s">
        <v>141</v>
      </c>
      <c r="C46" s="21" t="s">
        <v>341</v>
      </c>
      <c r="D46" s="17" t="s">
        <v>46</v>
      </c>
      <c r="E46" s="22" t="s">
        <v>342</v>
      </c>
      <c r="F46" s="23" t="s">
        <v>83</v>
      </c>
      <c r="G46" s="24">
        <v>1</v>
      </c>
      <c r="H46" s="25">
        <v>0</v>
      </c>
      <c r="I46" s="25">
        <f>ROUND(ROUND(H46,2)*ROUND(G46,3),2)</f>
        <v>0</v>
      </c>
      <c r="O46">
        <f>(I46*21)/100</f>
        <v>0</v>
      </c>
      <c r="P46" t="s">
        <v>22</v>
      </c>
    </row>
    <row r="47" spans="1:5" ht="12.75">
      <c r="A47" s="26" t="s">
        <v>49</v>
      </c>
      <c r="E47" s="27" t="s">
        <v>343</v>
      </c>
    </row>
    <row r="48" spans="1:5" ht="25.5">
      <c r="A48" s="30" t="s">
        <v>51</v>
      </c>
      <c r="E48" s="29" t="s">
        <v>344</v>
      </c>
    </row>
    <row r="49" spans="1:16" ht="12.75">
      <c r="A49" s="17" t="s">
        <v>44</v>
      </c>
      <c r="B49" s="21" t="s">
        <v>147</v>
      </c>
      <c r="C49" s="21" t="s">
        <v>345</v>
      </c>
      <c r="D49" s="17" t="s">
        <v>46</v>
      </c>
      <c r="E49" s="22" t="s">
        <v>346</v>
      </c>
      <c r="F49" s="23" t="s">
        <v>83</v>
      </c>
      <c r="G49" s="24">
        <v>1</v>
      </c>
      <c r="H49" s="25">
        <v>0</v>
      </c>
      <c r="I49" s="25">
        <f>ROUND(ROUND(H49,2)*ROUND(G49,3),2)</f>
        <v>0</v>
      </c>
      <c r="O49">
        <f>(I49*21)/100</f>
        <v>0</v>
      </c>
      <c r="P49" t="s">
        <v>22</v>
      </c>
    </row>
    <row r="50" spans="1:5" ht="12.75">
      <c r="A50" s="26" t="s">
        <v>49</v>
      </c>
      <c r="E50" s="27" t="s">
        <v>46</v>
      </c>
    </row>
    <row r="51" spans="1:5" ht="12.75">
      <c r="A51" s="30" t="s">
        <v>51</v>
      </c>
      <c r="E51" s="29" t="s">
        <v>347</v>
      </c>
    </row>
    <row r="52" spans="1:16" ht="12.75">
      <c r="A52" s="17" t="s">
        <v>44</v>
      </c>
      <c r="B52" s="21" t="s">
        <v>151</v>
      </c>
      <c r="C52" s="21" t="s">
        <v>348</v>
      </c>
      <c r="D52" s="17" t="s">
        <v>46</v>
      </c>
      <c r="E52" s="22" t="s">
        <v>349</v>
      </c>
      <c r="F52" s="23" t="s">
        <v>313</v>
      </c>
      <c r="G52" s="24">
        <v>56</v>
      </c>
      <c r="H52" s="25">
        <v>0</v>
      </c>
      <c r="I52" s="25">
        <f>ROUND(ROUND(H52,2)*ROUND(G52,3),2)</f>
        <v>0</v>
      </c>
      <c r="O52">
        <f>(I52*21)/100</f>
        <v>0</v>
      </c>
      <c r="P52" t="s">
        <v>22</v>
      </c>
    </row>
    <row r="53" spans="1:5" ht="12.75">
      <c r="A53" s="26" t="s">
        <v>49</v>
      </c>
      <c r="E53" s="27" t="s">
        <v>46</v>
      </c>
    </row>
    <row r="54" spans="1:5" ht="25.5">
      <c r="A54" s="30" t="s">
        <v>51</v>
      </c>
      <c r="E54" s="29" t="s">
        <v>350</v>
      </c>
    </row>
    <row r="55" spans="1:16" ht="12.75">
      <c r="A55" s="17" t="s">
        <v>44</v>
      </c>
      <c r="B55" s="21" t="s">
        <v>211</v>
      </c>
      <c r="C55" s="21" t="s">
        <v>351</v>
      </c>
      <c r="D55" s="17" t="s">
        <v>46</v>
      </c>
      <c r="E55" s="22" t="s">
        <v>352</v>
      </c>
      <c r="F55" s="23" t="s">
        <v>83</v>
      </c>
      <c r="G55" s="24">
        <v>1</v>
      </c>
      <c r="H55" s="25">
        <v>0</v>
      </c>
      <c r="I55" s="25">
        <f>ROUND(ROUND(H55,2)*ROUND(G55,3),2)</f>
        <v>0</v>
      </c>
      <c r="O55">
        <f>(I55*21)/100</f>
        <v>0</v>
      </c>
      <c r="P55" t="s">
        <v>22</v>
      </c>
    </row>
    <row r="56" spans="1:5" ht="12.75">
      <c r="A56" s="26" t="s">
        <v>49</v>
      </c>
      <c r="E56" s="27" t="s">
        <v>46</v>
      </c>
    </row>
    <row r="57" spans="1:5" ht="25.5">
      <c r="A57" s="30" t="s">
        <v>51</v>
      </c>
      <c r="E57" s="29" t="s">
        <v>353</v>
      </c>
    </row>
    <row r="58" spans="1:16" ht="12.75">
      <c r="A58" s="17" t="s">
        <v>44</v>
      </c>
      <c r="B58" s="21" t="s">
        <v>217</v>
      </c>
      <c r="C58" s="21" t="s">
        <v>354</v>
      </c>
      <c r="D58" s="17" t="s">
        <v>46</v>
      </c>
      <c r="E58" s="22" t="s">
        <v>355</v>
      </c>
      <c r="F58" s="23" t="s">
        <v>83</v>
      </c>
      <c r="G58" s="24">
        <v>1</v>
      </c>
      <c r="H58" s="25">
        <v>0</v>
      </c>
      <c r="I58" s="25">
        <f>ROUND(ROUND(H58,2)*ROUND(G58,3),2)</f>
        <v>0</v>
      </c>
      <c r="O58">
        <f>(I58*21)/100</f>
        <v>0</v>
      </c>
      <c r="P58" t="s">
        <v>22</v>
      </c>
    </row>
    <row r="59" spans="1:5" ht="12.75">
      <c r="A59" s="26" t="s">
        <v>49</v>
      </c>
      <c r="E59" s="27" t="s">
        <v>46</v>
      </c>
    </row>
    <row r="60" spans="1:5" ht="12.75">
      <c r="A60" s="30" t="s">
        <v>51</v>
      </c>
      <c r="E60" s="29" t="s">
        <v>52</v>
      </c>
    </row>
    <row r="61" spans="1:16" ht="12.75">
      <c r="A61" s="17" t="s">
        <v>44</v>
      </c>
      <c r="B61" s="21" t="s">
        <v>222</v>
      </c>
      <c r="C61" s="21" t="s">
        <v>356</v>
      </c>
      <c r="D61" s="17" t="s">
        <v>46</v>
      </c>
      <c r="E61" s="22" t="s">
        <v>357</v>
      </c>
      <c r="F61" s="23" t="s">
        <v>313</v>
      </c>
      <c r="G61" s="24">
        <v>56</v>
      </c>
      <c r="H61" s="25">
        <v>0</v>
      </c>
      <c r="I61" s="25">
        <f>ROUND(ROUND(H61,2)*ROUND(G61,3),2)</f>
        <v>0</v>
      </c>
      <c r="O61">
        <f>(I61*21)/100</f>
        <v>0</v>
      </c>
      <c r="P61" t="s">
        <v>22</v>
      </c>
    </row>
    <row r="62" spans="1:5" ht="12.75">
      <c r="A62" s="26" t="s">
        <v>49</v>
      </c>
      <c r="E62" s="27" t="s">
        <v>46</v>
      </c>
    </row>
    <row r="63" spans="1:5" ht="38.25">
      <c r="A63" s="30" t="s">
        <v>51</v>
      </c>
      <c r="E63" s="29" t="s">
        <v>358</v>
      </c>
    </row>
    <row r="64" spans="1:16" ht="12.75">
      <c r="A64" s="17" t="s">
        <v>44</v>
      </c>
      <c r="B64" s="21" t="s">
        <v>227</v>
      </c>
      <c r="C64" s="21" t="s">
        <v>359</v>
      </c>
      <c r="D64" s="17" t="s">
        <v>46</v>
      </c>
      <c r="E64" s="22" t="s">
        <v>360</v>
      </c>
      <c r="F64" s="23" t="s">
        <v>83</v>
      </c>
      <c r="G64" s="24">
        <v>60</v>
      </c>
      <c r="H64" s="25">
        <v>0</v>
      </c>
      <c r="I64" s="25">
        <f>ROUND(ROUND(H64,2)*ROUND(G64,3),2)</f>
        <v>0</v>
      </c>
      <c r="O64">
        <f>(I64*21)/100</f>
        <v>0</v>
      </c>
      <c r="P64" t="s">
        <v>22</v>
      </c>
    </row>
    <row r="65" spans="1:5" ht="12.75">
      <c r="A65" s="26" t="s">
        <v>49</v>
      </c>
      <c r="E65" s="27" t="s">
        <v>46</v>
      </c>
    </row>
    <row r="66" spans="1:5" ht="51">
      <c r="A66" s="30" t="s">
        <v>51</v>
      </c>
      <c r="E66" s="29" t="s">
        <v>361</v>
      </c>
    </row>
    <row r="67" spans="1:16" ht="12.75">
      <c r="A67" s="17" t="s">
        <v>44</v>
      </c>
      <c r="B67" s="21" t="s">
        <v>232</v>
      </c>
      <c r="C67" s="21" t="s">
        <v>362</v>
      </c>
      <c r="D67" s="17" t="s">
        <v>46</v>
      </c>
      <c r="E67" s="22" t="s">
        <v>363</v>
      </c>
      <c r="F67" s="23" t="s">
        <v>83</v>
      </c>
      <c r="G67" s="24">
        <v>60</v>
      </c>
      <c r="H67" s="25">
        <v>0</v>
      </c>
      <c r="I67" s="25">
        <f>ROUND(ROUND(H67,2)*ROUND(G67,3),2)</f>
        <v>0</v>
      </c>
      <c r="O67">
        <f>(I67*21)/100</f>
        <v>0</v>
      </c>
      <c r="P67" t="s">
        <v>22</v>
      </c>
    </row>
    <row r="68" spans="1:5" ht="12.75">
      <c r="A68" s="26" t="s">
        <v>49</v>
      </c>
      <c r="E68" s="27" t="s">
        <v>46</v>
      </c>
    </row>
    <row r="69" spans="1:5" ht="12.75">
      <c r="A69" s="30" t="s">
        <v>51</v>
      </c>
      <c r="E69" s="29" t="s">
        <v>364</v>
      </c>
    </row>
    <row r="70" spans="1:16" ht="12.75">
      <c r="A70" s="17" t="s">
        <v>44</v>
      </c>
      <c r="B70" s="21" t="s">
        <v>237</v>
      </c>
      <c r="C70" s="21" t="s">
        <v>365</v>
      </c>
      <c r="D70" s="17" t="s">
        <v>46</v>
      </c>
      <c r="E70" s="22" t="s">
        <v>366</v>
      </c>
      <c r="F70" s="23" t="s">
        <v>313</v>
      </c>
      <c r="G70" s="24">
        <v>1680</v>
      </c>
      <c r="H70" s="25">
        <v>0</v>
      </c>
      <c r="I70" s="25">
        <f>ROUND(ROUND(H70,2)*ROUND(G70,3),2)</f>
        <v>0</v>
      </c>
      <c r="O70">
        <f>(I70*21)/100</f>
        <v>0</v>
      </c>
      <c r="P70" t="s">
        <v>22</v>
      </c>
    </row>
    <row r="71" spans="1:5" ht="12.75">
      <c r="A71" s="26" t="s">
        <v>49</v>
      </c>
      <c r="E71" s="27" t="s">
        <v>46</v>
      </c>
    </row>
    <row r="72" spans="1:5" ht="51">
      <c r="A72" s="30" t="s">
        <v>51</v>
      </c>
      <c r="E72" s="29" t="s">
        <v>367</v>
      </c>
    </row>
    <row r="73" spans="1:16" ht="12.75">
      <c r="A73" s="17" t="s">
        <v>44</v>
      </c>
      <c r="B73" s="21" t="s">
        <v>242</v>
      </c>
      <c r="C73" s="21" t="s">
        <v>368</v>
      </c>
      <c r="D73" s="17" t="s">
        <v>46</v>
      </c>
      <c r="E73" s="22" t="s">
        <v>369</v>
      </c>
      <c r="F73" s="23" t="s">
        <v>144</v>
      </c>
      <c r="G73" s="24">
        <v>325</v>
      </c>
      <c r="H73" s="25">
        <v>0</v>
      </c>
      <c r="I73" s="25">
        <f>ROUND(ROUND(H73,2)*ROUND(G73,3),2)</f>
        <v>0</v>
      </c>
      <c r="O73">
        <f>(I73*21)/100</f>
        <v>0</v>
      </c>
      <c r="P73" t="s">
        <v>22</v>
      </c>
    </row>
    <row r="74" spans="1:5" ht="12.75">
      <c r="A74" s="26" t="s">
        <v>49</v>
      </c>
      <c r="E74" s="27" t="s">
        <v>46</v>
      </c>
    </row>
    <row r="75" spans="1:5" ht="38.25">
      <c r="A75" s="30" t="s">
        <v>51</v>
      </c>
      <c r="E75" s="29" t="s">
        <v>370</v>
      </c>
    </row>
    <row r="76" spans="1:16" ht="12.75">
      <c r="A76" s="17" t="s">
        <v>44</v>
      </c>
      <c r="B76" s="21" t="s">
        <v>247</v>
      </c>
      <c r="C76" s="21" t="s">
        <v>371</v>
      </c>
      <c r="D76" s="17" t="s">
        <v>46</v>
      </c>
      <c r="E76" s="22" t="s">
        <v>372</v>
      </c>
      <c r="F76" s="23" t="s">
        <v>144</v>
      </c>
      <c r="G76" s="24">
        <v>325</v>
      </c>
      <c r="H76" s="25">
        <v>0</v>
      </c>
      <c r="I76" s="25">
        <f>ROUND(ROUND(H76,2)*ROUND(G76,3),2)</f>
        <v>0</v>
      </c>
      <c r="O76">
        <f>(I76*21)/100</f>
        <v>0</v>
      </c>
      <c r="P76" t="s">
        <v>22</v>
      </c>
    </row>
    <row r="77" spans="1:5" ht="12.75">
      <c r="A77" s="26" t="s">
        <v>49</v>
      </c>
      <c r="E77" s="27" t="s">
        <v>46</v>
      </c>
    </row>
    <row r="78" spans="1:5" ht="12.75">
      <c r="A78" s="30" t="s">
        <v>51</v>
      </c>
      <c r="E78" s="29" t="s">
        <v>373</v>
      </c>
    </row>
    <row r="79" spans="1:16" ht="12.75">
      <c r="A79" s="17" t="s">
        <v>44</v>
      </c>
      <c r="B79" s="21" t="s">
        <v>252</v>
      </c>
      <c r="C79" s="21" t="s">
        <v>374</v>
      </c>
      <c r="D79" s="17" t="s">
        <v>46</v>
      </c>
      <c r="E79" s="22" t="s">
        <v>375</v>
      </c>
      <c r="F79" s="23" t="s">
        <v>376</v>
      </c>
      <c r="G79" s="24">
        <v>9100</v>
      </c>
      <c r="H79" s="25">
        <v>0</v>
      </c>
      <c r="I79" s="25">
        <f>ROUND(ROUND(H79,2)*ROUND(G79,3),2)</f>
        <v>0</v>
      </c>
      <c r="O79">
        <f>(I79*21)/100</f>
        <v>0</v>
      </c>
      <c r="P79" t="s">
        <v>22</v>
      </c>
    </row>
    <row r="80" spans="1:5" ht="12.75">
      <c r="A80" s="26" t="s">
        <v>49</v>
      </c>
      <c r="E80" s="27" t="s">
        <v>46</v>
      </c>
    </row>
    <row r="81" spans="1:5" ht="25.5">
      <c r="A81" s="30" t="s">
        <v>51</v>
      </c>
      <c r="E81" s="29" t="s">
        <v>377</v>
      </c>
    </row>
    <row r="82" spans="1:16" ht="25.5">
      <c r="A82" s="17" t="s">
        <v>44</v>
      </c>
      <c r="B82" s="21" t="s">
        <v>257</v>
      </c>
      <c r="C82" s="21" t="s">
        <v>378</v>
      </c>
      <c r="D82" s="17" t="s">
        <v>46</v>
      </c>
      <c r="E82" s="22" t="s">
        <v>379</v>
      </c>
      <c r="F82" s="23" t="s">
        <v>83</v>
      </c>
      <c r="G82" s="24">
        <v>248</v>
      </c>
      <c r="H82" s="25">
        <v>0</v>
      </c>
      <c r="I82" s="25">
        <f>ROUND(ROUND(H82,2)*ROUND(G82,3),2)</f>
        <v>0</v>
      </c>
      <c r="O82">
        <f>(I82*21)/100</f>
        <v>0</v>
      </c>
      <c r="P82" t="s">
        <v>22</v>
      </c>
    </row>
    <row r="83" spans="1:5" ht="12.75">
      <c r="A83" s="26" t="s">
        <v>49</v>
      </c>
      <c r="E83" s="27" t="s">
        <v>46</v>
      </c>
    </row>
    <row r="84" spans="1:5" ht="76.5">
      <c r="A84" s="30" t="s">
        <v>51</v>
      </c>
      <c r="E84" s="29" t="s">
        <v>380</v>
      </c>
    </row>
    <row r="85" spans="1:16" ht="12.75">
      <c r="A85" s="17" t="s">
        <v>44</v>
      </c>
      <c r="B85" s="21" t="s">
        <v>262</v>
      </c>
      <c r="C85" s="21" t="s">
        <v>381</v>
      </c>
      <c r="D85" s="17" t="s">
        <v>46</v>
      </c>
      <c r="E85" s="22" t="s">
        <v>382</v>
      </c>
      <c r="F85" s="23" t="s">
        <v>83</v>
      </c>
      <c r="G85" s="24">
        <v>248</v>
      </c>
      <c r="H85" s="25">
        <v>0</v>
      </c>
      <c r="I85" s="25">
        <f>ROUND(ROUND(H85,2)*ROUND(G85,3),2)</f>
        <v>0</v>
      </c>
      <c r="O85">
        <f>(I85*21)/100</f>
        <v>0</v>
      </c>
      <c r="P85" t="s">
        <v>22</v>
      </c>
    </row>
    <row r="86" spans="1:5" ht="12.75">
      <c r="A86" s="26" t="s">
        <v>49</v>
      </c>
      <c r="E86" s="27" t="s">
        <v>46</v>
      </c>
    </row>
    <row r="87" spans="1:5" ht="63.75">
      <c r="A87" s="30" t="s">
        <v>51</v>
      </c>
      <c r="E87" s="29" t="s">
        <v>383</v>
      </c>
    </row>
    <row r="88" spans="1:16" ht="12.75">
      <c r="A88" s="17" t="s">
        <v>44</v>
      </c>
      <c r="B88" s="21" t="s">
        <v>267</v>
      </c>
      <c r="C88" s="21" t="s">
        <v>384</v>
      </c>
      <c r="D88" s="17" t="s">
        <v>46</v>
      </c>
      <c r="E88" s="22" t="s">
        <v>385</v>
      </c>
      <c r="F88" s="23" t="s">
        <v>313</v>
      </c>
      <c r="G88" s="24">
        <v>6944</v>
      </c>
      <c r="H88" s="25">
        <v>0</v>
      </c>
      <c r="I88" s="25">
        <f>ROUND(ROUND(H88,2)*ROUND(G88,3),2)</f>
        <v>0</v>
      </c>
      <c r="O88">
        <f>(I88*21)/100</f>
        <v>0</v>
      </c>
      <c r="P88" t="s">
        <v>22</v>
      </c>
    </row>
    <row r="89" spans="1:5" ht="12.75">
      <c r="A89" s="26" t="s">
        <v>49</v>
      </c>
      <c r="E89" s="27" t="s">
        <v>46</v>
      </c>
    </row>
    <row r="90" spans="1:5" ht="63.75">
      <c r="A90" s="30" t="s">
        <v>51</v>
      </c>
      <c r="E90" s="29" t="s">
        <v>386</v>
      </c>
    </row>
    <row r="91" spans="1:16" ht="12.75">
      <c r="A91" s="17" t="s">
        <v>44</v>
      </c>
      <c r="B91" s="21" t="s">
        <v>272</v>
      </c>
      <c r="C91" s="21" t="s">
        <v>387</v>
      </c>
      <c r="D91" s="17" t="s">
        <v>46</v>
      </c>
      <c r="E91" s="22" t="s">
        <v>388</v>
      </c>
      <c r="F91" s="23" t="s">
        <v>83</v>
      </c>
      <c r="G91" s="24">
        <v>124</v>
      </c>
      <c r="H91" s="25">
        <v>0</v>
      </c>
      <c r="I91" s="25">
        <f>ROUND(ROUND(H91,2)*ROUND(G91,3),2)</f>
        <v>0</v>
      </c>
      <c r="O91">
        <f>(I91*21)/100</f>
        <v>0</v>
      </c>
      <c r="P91" t="s">
        <v>22</v>
      </c>
    </row>
    <row r="92" spans="1:5" ht="12.75">
      <c r="A92" s="26" t="s">
        <v>49</v>
      </c>
      <c r="E92" s="27" t="s">
        <v>46</v>
      </c>
    </row>
    <row r="93" spans="1:5" ht="76.5">
      <c r="A93" s="30" t="s">
        <v>51</v>
      </c>
      <c r="E93" s="29" t="s">
        <v>389</v>
      </c>
    </row>
    <row r="94" spans="1:16" ht="12.75">
      <c r="A94" s="17" t="s">
        <v>44</v>
      </c>
      <c r="B94" s="21" t="s">
        <v>277</v>
      </c>
      <c r="C94" s="21" t="s">
        <v>390</v>
      </c>
      <c r="D94" s="17" t="s">
        <v>46</v>
      </c>
      <c r="E94" s="22" t="s">
        <v>391</v>
      </c>
      <c r="F94" s="23" t="s">
        <v>83</v>
      </c>
      <c r="G94" s="24">
        <v>124</v>
      </c>
      <c r="H94" s="25">
        <v>0</v>
      </c>
      <c r="I94" s="25">
        <f>ROUND(ROUND(H94,2)*ROUND(G94,3),2)</f>
        <v>0</v>
      </c>
      <c r="O94">
        <f>(I94*21)/100</f>
        <v>0</v>
      </c>
      <c r="P94" t="s">
        <v>22</v>
      </c>
    </row>
    <row r="95" spans="1:5" ht="12.75">
      <c r="A95" s="26" t="s">
        <v>49</v>
      </c>
      <c r="E95" s="27" t="s">
        <v>46</v>
      </c>
    </row>
    <row r="96" spans="1:5" ht="63.75">
      <c r="A96" s="30" t="s">
        <v>51</v>
      </c>
      <c r="E96" s="29" t="s">
        <v>392</v>
      </c>
    </row>
    <row r="97" spans="1:16" ht="12.75">
      <c r="A97" s="17" t="s">
        <v>44</v>
      </c>
      <c r="B97" s="21" t="s">
        <v>393</v>
      </c>
      <c r="C97" s="21" t="s">
        <v>394</v>
      </c>
      <c r="D97" s="17" t="s">
        <v>46</v>
      </c>
      <c r="E97" s="22" t="s">
        <v>395</v>
      </c>
      <c r="F97" s="23" t="s">
        <v>313</v>
      </c>
      <c r="G97" s="24">
        <v>3472</v>
      </c>
      <c r="H97" s="25">
        <v>0</v>
      </c>
      <c r="I97" s="25">
        <f>ROUND(ROUND(H97,2)*ROUND(G97,3),2)</f>
        <v>0</v>
      </c>
      <c r="O97">
        <f>(I97*21)/100</f>
        <v>0</v>
      </c>
      <c r="P97" t="s">
        <v>22</v>
      </c>
    </row>
    <row r="98" spans="1:5" ht="12.75">
      <c r="A98" s="26" t="s">
        <v>49</v>
      </c>
      <c r="E98" s="27" t="s">
        <v>46</v>
      </c>
    </row>
    <row r="99" spans="1:5" ht="63.75">
      <c r="A99" s="28" t="s">
        <v>51</v>
      </c>
      <c r="E99" s="29" t="s">
        <v>396</v>
      </c>
    </row>
  </sheetData>
  <mergeCells count="10">
    <mergeCell ref="E5:E6"/>
    <mergeCell ref="F5:F6"/>
    <mergeCell ref="G5:G6"/>
    <mergeCell ref="H5:I5"/>
    <mergeCell ref="C3:D3"/>
    <mergeCell ref="C4:D4"/>
    <mergeCell ref="A5:A6"/>
    <mergeCell ref="B5:B6"/>
    <mergeCell ref="C5:C6"/>
    <mergeCell ref="D5:D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9"/>
  <sheetViews>
    <sheetView workbookViewId="0" topLeftCell="A1">
      <pane ySplit="7" topLeftCell="A23" activePane="bottomLeft" state="frozen"/>
      <selection pane="bottomLeft" activeCell="H32" sqref="H32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21</v>
      </c>
    </row>
    <row r="2" spans="2:16" ht="24.95" customHeight="1">
      <c r="B2" s="1"/>
      <c r="C2" s="1"/>
      <c r="D2" s="1"/>
      <c r="E2" s="2" t="s">
        <v>12</v>
      </c>
      <c r="F2" s="1"/>
      <c r="G2" s="1"/>
      <c r="H2" s="5"/>
      <c r="I2" s="5"/>
      <c r="O2">
        <f>0+O8</f>
        <v>0</v>
      </c>
      <c r="P2" t="s">
        <v>21</v>
      </c>
    </row>
    <row r="3" spans="1:16" ht="15" customHeight="1">
      <c r="A3" t="s">
        <v>11</v>
      </c>
      <c r="B3" s="9" t="s">
        <v>13</v>
      </c>
      <c r="C3" s="37" t="s">
        <v>14</v>
      </c>
      <c r="D3" s="34"/>
      <c r="E3" s="10" t="s">
        <v>15</v>
      </c>
      <c r="F3" s="1"/>
      <c r="G3" s="8"/>
      <c r="H3" s="7" t="s">
        <v>397</v>
      </c>
      <c r="I3" s="31">
        <f>0+I8</f>
        <v>0</v>
      </c>
      <c r="O3" t="s">
        <v>18</v>
      </c>
      <c r="P3" t="s">
        <v>22</v>
      </c>
    </row>
    <row r="4" spans="1:16" ht="15" customHeight="1">
      <c r="A4" t="s">
        <v>16</v>
      </c>
      <c r="B4" s="12" t="s">
        <v>17</v>
      </c>
      <c r="C4" s="38" t="s">
        <v>397</v>
      </c>
      <c r="D4" s="39"/>
      <c r="E4" s="13" t="s">
        <v>398</v>
      </c>
      <c r="F4" s="5"/>
      <c r="G4" s="5"/>
      <c r="H4" s="14"/>
      <c r="I4" s="14"/>
      <c r="O4" t="s">
        <v>19</v>
      </c>
      <c r="P4" t="s">
        <v>22</v>
      </c>
    </row>
    <row r="5" spans="1:16" ht="12.75" customHeight="1">
      <c r="A5" s="40" t="s">
        <v>25</v>
      </c>
      <c r="B5" s="40" t="s">
        <v>27</v>
      </c>
      <c r="C5" s="40" t="s">
        <v>29</v>
      </c>
      <c r="D5" s="40" t="s">
        <v>30</v>
      </c>
      <c r="E5" s="40" t="s">
        <v>31</v>
      </c>
      <c r="F5" s="40" t="s">
        <v>33</v>
      </c>
      <c r="G5" s="40" t="s">
        <v>35</v>
      </c>
      <c r="H5" s="40" t="s">
        <v>37</v>
      </c>
      <c r="I5" s="40"/>
      <c r="O5" t="s">
        <v>20</v>
      </c>
      <c r="P5" t="s">
        <v>22</v>
      </c>
    </row>
    <row r="6" spans="1:9" ht="12.75" customHeight="1">
      <c r="A6" s="40"/>
      <c r="B6" s="40"/>
      <c r="C6" s="40"/>
      <c r="D6" s="40"/>
      <c r="E6" s="40"/>
      <c r="F6" s="40"/>
      <c r="G6" s="40"/>
      <c r="H6" s="11" t="s">
        <v>38</v>
      </c>
      <c r="I6" s="11" t="s">
        <v>40</v>
      </c>
    </row>
    <row r="7" spans="1:9" ht="12.75" customHeight="1">
      <c r="A7" s="11" t="s">
        <v>26</v>
      </c>
      <c r="B7" s="11" t="s">
        <v>28</v>
      </c>
      <c r="C7" s="11" t="s">
        <v>22</v>
      </c>
      <c r="D7" s="11" t="s">
        <v>21</v>
      </c>
      <c r="E7" s="11" t="s">
        <v>32</v>
      </c>
      <c r="F7" s="11" t="s">
        <v>34</v>
      </c>
      <c r="G7" s="11" t="s">
        <v>36</v>
      </c>
      <c r="H7" s="11" t="s">
        <v>39</v>
      </c>
      <c r="I7" s="11" t="s">
        <v>41</v>
      </c>
    </row>
    <row r="8" spans="1:18" ht="12.75" customHeight="1">
      <c r="A8" s="14" t="s">
        <v>42</v>
      </c>
      <c r="B8" s="14"/>
      <c r="C8" s="18" t="s">
        <v>39</v>
      </c>
      <c r="D8" s="14"/>
      <c r="E8" s="19" t="s">
        <v>140</v>
      </c>
      <c r="F8" s="14"/>
      <c r="G8" s="14"/>
      <c r="H8" s="14"/>
      <c r="I8" s="20">
        <f>0+Q8</f>
        <v>0</v>
      </c>
      <c r="O8">
        <f>0+R8</f>
        <v>0</v>
      </c>
      <c r="Q8">
        <f>0+I9+I12+I15+I18+I21+I24+I27</f>
        <v>0</v>
      </c>
      <c r="R8">
        <f>0+O9+O12+O15+O18+O21+O24+O27</f>
        <v>0</v>
      </c>
    </row>
    <row r="9" spans="1:16" ht="12.75">
      <c r="A9" s="17" t="s">
        <v>44</v>
      </c>
      <c r="B9" s="21" t="s">
        <v>28</v>
      </c>
      <c r="C9" s="21" t="s">
        <v>399</v>
      </c>
      <c r="D9" s="17" t="s">
        <v>57</v>
      </c>
      <c r="E9" s="22" t="s">
        <v>400</v>
      </c>
      <c r="F9" s="23" t="s">
        <v>83</v>
      </c>
      <c r="G9" s="24">
        <v>42</v>
      </c>
      <c r="H9" s="25">
        <v>0</v>
      </c>
      <c r="I9" s="25">
        <f>ROUND(ROUND(H9,2)*ROUND(G9,3),2)</f>
        <v>0</v>
      </c>
      <c r="O9">
        <f>(I9*21)/100</f>
        <v>0</v>
      </c>
      <c r="P9" t="s">
        <v>22</v>
      </c>
    </row>
    <row r="10" spans="1:5" ht="12.75">
      <c r="A10" s="26" t="s">
        <v>49</v>
      </c>
      <c r="E10" s="27" t="s">
        <v>401</v>
      </c>
    </row>
    <row r="11" spans="1:5" ht="38.25">
      <c r="A11" s="30" t="s">
        <v>51</v>
      </c>
      <c r="E11" s="29" t="s">
        <v>402</v>
      </c>
    </row>
    <row r="12" spans="1:16" ht="12.75">
      <c r="A12" s="17" t="s">
        <v>44</v>
      </c>
      <c r="B12" s="21" t="s">
        <v>22</v>
      </c>
      <c r="C12" s="21" t="s">
        <v>399</v>
      </c>
      <c r="D12" s="17" t="s">
        <v>60</v>
      </c>
      <c r="E12" s="22" t="s">
        <v>400</v>
      </c>
      <c r="F12" s="23" t="s">
        <v>83</v>
      </c>
      <c r="G12" s="24">
        <v>2</v>
      </c>
      <c r="H12" s="25">
        <v>0</v>
      </c>
      <c r="I12" s="25">
        <f>ROUND(ROUND(H12,2)*ROUND(G12,3),2)</f>
        <v>0</v>
      </c>
      <c r="O12">
        <f>(I12*21)/100</f>
        <v>0</v>
      </c>
      <c r="P12" t="s">
        <v>22</v>
      </c>
    </row>
    <row r="13" spans="1:5" ht="12.75">
      <c r="A13" s="26" t="s">
        <v>49</v>
      </c>
      <c r="E13" s="27" t="s">
        <v>403</v>
      </c>
    </row>
    <row r="14" spans="1:5" ht="25.5">
      <c r="A14" s="30" t="s">
        <v>51</v>
      </c>
      <c r="E14" s="29" t="s">
        <v>404</v>
      </c>
    </row>
    <row r="15" spans="1:16" ht="25.5">
      <c r="A15" s="17" t="s">
        <v>44</v>
      </c>
      <c r="B15" s="21" t="s">
        <v>21</v>
      </c>
      <c r="C15" s="21" t="s">
        <v>405</v>
      </c>
      <c r="D15" s="17" t="s">
        <v>46</v>
      </c>
      <c r="E15" s="22" t="s">
        <v>406</v>
      </c>
      <c r="F15" s="23" t="s">
        <v>83</v>
      </c>
      <c r="G15" s="24">
        <v>6</v>
      </c>
      <c r="H15" s="25">
        <v>0</v>
      </c>
      <c r="I15" s="25">
        <f>ROUND(ROUND(H15,2)*ROUND(G15,3),2)</f>
        <v>0</v>
      </c>
      <c r="O15">
        <f>(I15*21)/100</f>
        <v>0</v>
      </c>
      <c r="P15" t="s">
        <v>22</v>
      </c>
    </row>
    <row r="16" spans="1:5" ht="12.75">
      <c r="A16" s="26" t="s">
        <v>49</v>
      </c>
      <c r="E16" s="27" t="s">
        <v>46</v>
      </c>
    </row>
    <row r="17" spans="1:5" ht="51">
      <c r="A17" s="30" t="s">
        <v>51</v>
      </c>
      <c r="E17" s="29" t="s">
        <v>407</v>
      </c>
    </row>
    <row r="18" spans="1:16" ht="12.75">
      <c r="A18" s="17" t="s">
        <v>44</v>
      </c>
      <c r="B18" s="21" t="s">
        <v>32</v>
      </c>
      <c r="C18" s="21" t="s">
        <v>408</v>
      </c>
      <c r="D18" s="17" t="s">
        <v>46</v>
      </c>
      <c r="E18" s="22" t="s">
        <v>409</v>
      </c>
      <c r="F18" s="23" t="s">
        <v>83</v>
      </c>
      <c r="G18" s="24">
        <v>10</v>
      </c>
      <c r="H18" s="25">
        <v>0</v>
      </c>
      <c r="I18" s="25">
        <f>ROUND(ROUND(H18,2)*ROUND(G18,3),2)</f>
        <v>0</v>
      </c>
      <c r="O18">
        <f>(I18*21)/100</f>
        <v>0</v>
      </c>
      <c r="P18" t="s">
        <v>22</v>
      </c>
    </row>
    <row r="19" spans="1:5" ht="12.75">
      <c r="A19" s="26" t="s">
        <v>49</v>
      </c>
      <c r="E19" s="27" t="s">
        <v>46</v>
      </c>
    </row>
    <row r="20" spans="1:5" ht="25.5">
      <c r="A20" s="30" t="s">
        <v>51</v>
      </c>
      <c r="E20" s="29" t="s">
        <v>410</v>
      </c>
    </row>
    <row r="21" spans="1:16" ht="25.5">
      <c r="A21" s="17" t="s">
        <v>44</v>
      </c>
      <c r="B21" s="21" t="s">
        <v>34</v>
      </c>
      <c r="C21" s="21" t="s">
        <v>411</v>
      </c>
      <c r="D21" s="17" t="s">
        <v>46</v>
      </c>
      <c r="E21" s="22" t="s">
        <v>412</v>
      </c>
      <c r="F21" s="23" t="s">
        <v>83</v>
      </c>
      <c r="G21" s="24">
        <v>11</v>
      </c>
      <c r="H21" s="25">
        <v>0</v>
      </c>
      <c r="I21" s="25">
        <f>ROUND(ROUND(H21,2)*ROUND(G21,3),2)</f>
        <v>0</v>
      </c>
      <c r="O21">
        <f>(I21*21)/100</f>
        <v>0</v>
      </c>
      <c r="P21" t="s">
        <v>22</v>
      </c>
    </row>
    <row r="22" spans="1:5" ht="12.75">
      <c r="A22" s="26" t="s">
        <v>49</v>
      </c>
      <c r="E22" s="27" t="s">
        <v>46</v>
      </c>
    </row>
    <row r="23" spans="1:5" ht="51">
      <c r="A23" s="30" t="s">
        <v>51</v>
      </c>
      <c r="E23" s="29" t="s">
        <v>413</v>
      </c>
    </row>
    <row r="24" spans="1:16" ht="25.5">
      <c r="A24" s="17" t="s">
        <v>44</v>
      </c>
      <c r="B24" s="21" t="s">
        <v>36</v>
      </c>
      <c r="C24" s="21" t="s">
        <v>414</v>
      </c>
      <c r="D24" s="17" t="s">
        <v>46</v>
      </c>
      <c r="E24" s="22" t="s">
        <v>415</v>
      </c>
      <c r="F24" s="23" t="s">
        <v>128</v>
      </c>
      <c r="G24" s="24">
        <v>274.375</v>
      </c>
      <c r="H24" s="25">
        <v>0</v>
      </c>
      <c r="I24" s="25">
        <f>ROUND(ROUND(H24,2)*ROUND(G24,3),2)</f>
        <v>0</v>
      </c>
      <c r="O24">
        <f>(I24*21)/100</f>
        <v>0</v>
      </c>
      <c r="P24" t="s">
        <v>22</v>
      </c>
    </row>
    <row r="25" spans="1:5" ht="12.75">
      <c r="A25" s="26" t="s">
        <v>49</v>
      </c>
      <c r="E25" s="27" t="s">
        <v>416</v>
      </c>
    </row>
    <row r="26" spans="1:5" ht="51">
      <c r="A26" s="30" t="s">
        <v>51</v>
      </c>
      <c r="E26" s="29" t="s">
        <v>417</v>
      </c>
    </row>
    <row r="27" spans="1:16" ht="25.5">
      <c r="A27" s="17" t="s">
        <v>44</v>
      </c>
      <c r="B27" s="21" t="s">
        <v>69</v>
      </c>
      <c r="C27" s="21" t="s">
        <v>418</v>
      </c>
      <c r="D27" s="17" t="s">
        <v>46</v>
      </c>
      <c r="E27" s="22" t="s">
        <v>419</v>
      </c>
      <c r="F27" s="23" t="s">
        <v>128</v>
      </c>
      <c r="G27" s="24">
        <v>274.375</v>
      </c>
      <c r="H27" s="25">
        <v>0</v>
      </c>
      <c r="I27" s="25">
        <f>ROUND(ROUND(H27,2)*ROUND(G27,3),2)</f>
        <v>0</v>
      </c>
      <c r="O27">
        <f>(I27*21)/100</f>
        <v>0</v>
      </c>
      <c r="P27" t="s">
        <v>22</v>
      </c>
    </row>
    <row r="28" spans="1:5" ht="12.75">
      <c r="A28" s="26" t="s">
        <v>49</v>
      </c>
      <c r="E28" s="27" t="s">
        <v>46</v>
      </c>
    </row>
    <row r="29" spans="1:5" ht="51">
      <c r="A29" s="28" t="s">
        <v>51</v>
      </c>
      <c r="E29" s="29" t="s">
        <v>417</v>
      </c>
    </row>
  </sheetData>
  <mergeCells count="10">
    <mergeCell ref="E5:E6"/>
    <mergeCell ref="F5:F6"/>
    <mergeCell ref="G5:G6"/>
    <mergeCell ref="H5:I5"/>
    <mergeCell ref="C3:D3"/>
    <mergeCell ref="C4:D4"/>
    <mergeCell ref="A5:A6"/>
    <mergeCell ref="B5:B6"/>
    <mergeCell ref="C5:C6"/>
    <mergeCell ref="D5:D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Aja</dc:creator>
  <cp:keywords/>
  <dc:description/>
  <cp:lastModifiedBy>Aja</cp:lastModifiedBy>
  <dcterms:created xsi:type="dcterms:W3CDTF">2020-05-11T14:28:50Z</dcterms:created>
  <dcterms:modified xsi:type="dcterms:W3CDTF">2020-05-11T14:32:50Z</dcterms:modified>
  <cp:category/>
  <cp:version/>
  <cp:contentType/>
  <cp:contentStatus/>
</cp:coreProperties>
</file>