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" sheetId="2" r:id="rId2"/>
    <sheet name="02 - Stavební část" sheetId="3" r:id="rId3"/>
    <sheet name="03 - Výtah " sheetId="4" r:id="rId4"/>
    <sheet name="04 - Elektroinstalace" sheetId="5" r:id="rId5"/>
    <sheet name="05 - VRN - Vedlejší rozpo..." sheetId="6" r:id="rId6"/>
  </sheets>
  <definedNames>
    <definedName name="_xlnm.Print_Area" localSheetId="0">'Rekapitulace stavby'!$D$4:$AO$76,'Rekapitulace stavby'!$C$82:$AQ$100</definedName>
    <definedName name="_xlnm._FilterDatabase" localSheetId="1" hidden="1">'01 - Bourací práce'!$C$122:$K$168</definedName>
    <definedName name="_xlnm.Print_Area" localSheetId="1">'01 - Bourací práce'!$C$4:$J$76,'01 - Bourací práce'!$C$82:$J$104,'01 - Bourací práce'!$C$110:$K$168</definedName>
    <definedName name="_xlnm._FilterDatabase" localSheetId="2" hidden="1">'02 - Stavební část'!$C$126:$K$213</definedName>
    <definedName name="_xlnm.Print_Area" localSheetId="2">'02 - Stavební část'!$C$4:$J$76,'02 - Stavební část'!$C$82:$J$108,'02 - Stavební část'!$C$114:$K$213</definedName>
    <definedName name="_xlnm._FilterDatabase" localSheetId="3" hidden="1">'03 - Výtah '!$C$117:$K$123</definedName>
    <definedName name="_xlnm.Print_Area" localSheetId="3">'03 - Výtah '!$C$4:$J$76,'03 - Výtah '!$C$82:$J$99,'03 - Výtah '!$C$105:$K$123</definedName>
    <definedName name="_xlnm._FilterDatabase" localSheetId="4" hidden="1">'04 - Elektroinstalace'!$C$117:$K$128</definedName>
    <definedName name="_xlnm.Print_Area" localSheetId="4">'04 - Elektroinstalace'!$C$4:$J$76,'04 - Elektroinstalace'!$C$82:$J$99,'04 - Elektroinstalace'!$C$105:$K$128</definedName>
    <definedName name="_xlnm._FilterDatabase" localSheetId="5" hidden="1">'05 - VRN - Vedlejší rozpo...'!$C$117:$K$129</definedName>
    <definedName name="_xlnm.Print_Area" localSheetId="5">'05 - VRN - Vedlejší rozpo...'!$C$4:$J$76,'05 - VRN - Vedlejší rozpo...'!$C$82:$J$99,'05 - VRN - Vedlejší rozpo...'!$C$105:$K$129</definedName>
    <definedName name="_xlnm.Print_Titles" localSheetId="0">'Rekapitulace stavby'!$92:$92</definedName>
    <definedName name="_xlnm.Print_Titles" localSheetId="1">'01 - Bourací práce'!$122:$122</definedName>
    <definedName name="_xlnm.Print_Titles" localSheetId="2">'02 - Stavební část'!$126:$126</definedName>
    <definedName name="_xlnm.Print_Titles" localSheetId="3">'03 - Výtah '!$117:$117</definedName>
    <definedName name="_xlnm.Print_Titles" localSheetId="4">'04 - Elektroinstalace'!$117:$117</definedName>
    <definedName name="_xlnm.Print_Titles" localSheetId="5">'05 - VRN - Vedlejší rozpo...'!$117:$117</definedName>
  </definedNames>
  <calcPr fullCalcOnLoad="1"/>
</workbook>
</file>

<file path=xl/sharedStrings.xml><?xml version="1.0" encoding="utf-8"?>
<sst xmlns="http://schemas.openxmlformats.org/spreadsheetml/2006/main" count="2495" uniqueCount="451">
  <si>
    <t>Export Komplet</t>
  </si>
  <si>
    <t/>
  </si>
  <si>
    <t>2.0</t>
  </si>
  <si>
    <t>ZAMOK</t>
  </si>
  <si>
    <t>False</t>
  </si>
  <si>
    <t>{43d4902a-c33f-4927-a8b0-29a7bf1ce65e}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</si>
  <si>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</si>
  <si>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</si>
  <si>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</si>
  <si>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</si>
  <si>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</si>
  <si>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</si>
  <si>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</si>
  <si>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</si>
  <si>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2020-1-22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</si>
  <si>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</si>
  <si>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</si>
  <si>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VÝTAHU</t>
  </si>
  <si>
    <t>KSO:</t>
  </si>
  <si>
    <t>CC-CZ:</t>
  </si>
  <si>
    <t>Místo:</t>
  </si>
  <si>
    <t>Přemyslova 592/7</t>
  </si>
  <si>
    <t>Datum:</t>
  </si>
  <si>
    <t>22. 1. 2020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</si>
  <si>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</si>
  <si>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</si>
  <si>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</si>
  <si>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</si>
  <si>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</si>
  <si>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</si>
  <si>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</si>
  <si>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24127663</t>
  </si>
  <si>
    <t>ENGINEERS CZ s.r.o.</t>
  </si>
  <si>
    <t>CZ24127663</t>
  </si>
  <si>
    <t>True</t>
  </si>
  <si>
    <t>Zpracovatel:</t>
  </si>
  <si>
    <t>04767772</t>
  </si>
  <si>
    <t>HAVO Consult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</si>
  <si>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</si>
  <si>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</si>
  <si>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</si>
  <si>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</si>
  <si>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</si>
  <si>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</si>
  <si>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</si>
  <si>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</si>
  <si>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</si>
  <si>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</si>
  <si>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</si>
  <si>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</si>
  <si>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</si>
  <si>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</si>
  <si>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</si>
  <si>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</si>
  <si>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</si>
  <si>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</si>
  <si>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</si>
  <si>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</si>
  <si>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</si>
  <si>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</si>
  <si>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</si>
  <si>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</si>
  <si>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</si>
  <si>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</si>
  <si>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</si>
  <si>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</si>
  <si>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</si>
  <si>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</si>
  <si>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</si>
  <si>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</si>
  <si>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</si>
  <si>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</si>
  <si>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</si>
  <si>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</si>
  <si>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</si>
  <si>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</si>
  <si>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</si>
  <si>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</si>
  <si>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</si>
  <si>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</si>
  <si>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</si>
  <si>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</si>
  <si>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</si>
  <si>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</si>
  <si>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</si>
  <si>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</si>
  <si>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</si>
  <si>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</si>
  <si>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{e52c692f-0a94-4714-be5b-0469b8d03383}</t>
  </si>
  <si>
    <t>2</t>
  </si>
  <si>
    <t>02</t>
  </si>
  <si>
    <t>Stavební část</t>
  </si>
  <si>
    <t>{253cff66-e8de-4462-aea7-ee2869b58edc}</t>
  </si>
  <si>
    <t>03</t>
  </si>
  <si>
    <t xml:space="preserve">Výtah </t>
  </si>
  <si>
    <t>{baf97de6-16c6-434d-b369-e5a12dcc52b4}</t>
  </si>
  <si>
    <t>04</t>
  </si>
  <si>
    <t>Elektroinstalace</t>
  </si>
  <si>
    <t>{37aef3f0-b1a8-42ad-be64-dd9c4b6d4998}</t>
  </si>
  <si>
    <t>05</t>
  </si>
  <si>
    <t>VRN - Vedlejší rozpočtové náklady</t>
  </si>
  <si>
    <t>{2ec4cb01-0ba2-45f8-bc41-b550f3dc30be}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</si>
  <si>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</si>
  <si>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</si>
  <si>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</si>
  <si>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</si>
  <si>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</si>
  <si>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</si>
  <si>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</si>
  <si>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</si>
  <si>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</si>
  <si>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</si>
  <si>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</si>
  <si>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</si>
  <si>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</si>
  <si>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</si>
  <si>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</si>
  <si>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</si>
  <si>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</si>
  <si>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</si>
  <si>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</si>
  <si>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</si>
  <si>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</si>
  <si>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</si>
  <si>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</si>
  <si>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</si>
  <si>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</si>
  <si>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</si>
  <si>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</si>
  <si>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</si>
  <si>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</si>
  <si>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</si>
  <si>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</si>
  <si>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</si>
  <si>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</si>
  <si>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</si>
  <si>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R01</t>
  </si>
  <si>
    <t>Demontáž stávajícíh vodítek výtahu</t>
  </si>
  <si>
    <t>kus</t>
  </si>
  <si>
    <t>4</t>
  </si>
  <si>
    <t>-505522031</t>
  </si>
  <si>
    <t>P</t>
  </si>
  <si>
    <t>Poznámka k položce:
VČETNĚ STÁVAJÍCÍCH OCELOVÝCH PROFILŮ L50/50 V ŠACHTĚ PRO UCHYCENÍ VODÍTEK BUDE ODŘÍZNUT</t>
  </si>
  <si>
    <t>R02</t>
  </si>
  <si>
    <t xml:space="preserve">DEMONTÁŽ STÁVAJÍCÍHO VÝTAHU BUDE VČETNĚ VEŠKERÉ VÝTAHOVÉ TECHNOLOGIE </t>
  </si>
  <si>
    <t>-530910355</t>
  </si>
  <si>
    <t>Poznámka k položce:
DEMONTÁŽSTÁVAJÍCÍHO VÝTAHU BUDE VČETNĚ VEŠKERÉ VÝTAHOVÉ TECHNOLOGIE, STÁVAJÍCÍ FUNDAMENT POD STROJEM VÝTAHU Z OCELOVÝCH PROFILŮ BUDE VYBOURÁN, BOČNÍ STĚNA OCELOVÉHO ZÁBRADLÍ VSTUPU DO STROJOVNY BUDE ODŘÍZNUTA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</si>
  <si>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</si>
  <si>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</si>
  <si>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</si>
  <si>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</si>
  <si>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</si>
  <si>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CS ÚRS 2020 01</t>
  </si>
  <si>
    <t>-2048914108</t>
  </si>
  <si>
    <t>VV</t>
  </si>
  <si>
    <t>0,7*2,15*5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</si>
  <si>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</si>
  <si>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</si>
  <si>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</si>
  <si>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</si>
  <si>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-771498122</t>
  </si>
  <si>
    <t>5</t>
  </si>
  <si>
    <t>952901111</t>
  </si>
  <si>
    <t>Vyčištění budov bytové a občanské výstavby při výšce podlaží do 4 m</t>
  </si>
  <si>
    <t>-1512284450</t>
  </si>
  <si>
    <t>965042221</t>
  </si>
  <si>
    <t>Bourání podkladů pod dlažby nebo mazanin betonových nebo z litého asfaltu tl přes 100 mm pl do 1 m2</t>
  </si>
  <si>
    <t>m3</t>
  </si>
  <si>
    <t>-1173241347</t>
  </si>
  <si>
    <t>vybourání betonového podstavce v prohlubni</t>
  </si>
  <si>
    <t>1,423*1,492*0,15</t>
  </si>
  <si>
    <t>7</t>
  </si>
  <si>
    <t>965049112</t>
  </si>
  <si>
    <t>Příplatek k bourání betonových mazanin za bourání mazanin se svařovanou sítí tl přes 100 mm</t>
  </si>
  <si>
    <t>-1430743976</t>
  </si>
  <si>
    <t>8</t>
  </si>
  <si>
    <t>967031742</t>
  </si>
  <si>
    <t>Přisekání plošné zdiva z cihel pálených na MC tl do 100 mm</t>
  </si>
  <si>
    <t>727500764</t>
  </si>
  <si>
    <t>Poznámka k položce:
upravení ostění dle dodavatele výtahové technologie</t>
  </si>
  <si>
    <t>0,6*2,15*5*2</t>
  </si>
  <si>
    <t>968072456</t>
  </si>
  <si>
    <t>Vybourání kovových dveřních zárubní pl přes 2 m2</t>
  </si>
  <si>
    <t>-1564545284</t>
  </si>
  <si>
    <t>vybourání stávajících šachetních dveří</t>
  </si>
  <si>
    <t>1,063*2,15+1,065*2,15*4</t>
  </si>
  <si>
    <t>10</t>
  </si>
  <si>
    <t>972054341</t>
  </si>
  <si>
    <t>Vybourání otvorů v ŽB stropech nebo klenbách pl do 0,25 m2 tl do 150 mm</t>
  </si>
  <si>
    <t>1319371417</t>
  </si>
  <si>
    <t>nové otvory v podlaze strojovny</t>
  </si>
  <si>
    <t>11</t>
  </si>
  <si>
    <t>971033361</t>
  </si>
  <si>
    <t>Vybourání otvorů ve zdivu cihelném pl do 0,09 m2 na MVC nebo MV tl do 600 mm</t>
  </si>
  <si>
    <t>-425521550</t>
  </si>
  <si>
    <t>vetrací otvor</t>
  </si>
  <si>
    <t>12</t>
  </si>
  <si>
    <t>977211111</t>
  </si>
  <si>
    <t>Řezání stěnovou pilou ŽB kcí s výztuží průměru do 16 mm hl do 200 mm</t>
  </si>
  <si>
    <t>m</t>
  </si>
  <si>
    <t>-191384783</t>
  </si>
  <si>
    <t>vyříznutí drážky v podlaze pro osazení šachet. dveří</t>
  </si>
  <si>
    <t>1,025*5</t>
  </si>
  <si>
    <t>13</t>
  </si>
  <si>
    <t>977211121</t>
  </si>
  <si>
    <t>Řezání stěnovou pilou kcí z cihel nebo tvárnic hl do 200 mm</t>
  </si>
  <si>
    <t>-1989955901</t>
  </si>
  <si>
    <t>2,15*10</t>
  </si>
  <si>
    <t>997</t>
  </si>
  <si>
    <t>Přesun sutě</t>
  </si>
  <si>
    <t>14</t>
  </si>
  <si>
    <t>997013215</t>
  </si>
  <si>
    <t>Vnitrostaveništní doprava suti a vybouraných hmot pro budovy v do 18 m ručně</t>
  </si>
  <si>
    <t>t</t>
  </si>
  <si>
    <t>-1340842909</t>
  </si>
  <si>
    <t>997013501</t>
  </si>
  <si>
    <t>Odvoz suti a vybouraných hmot na skládku nebo meziskládku do 1 km se složením</t>
  </si>
  <si>
    <t>-1375071717</t>
  </si>
  <si>
    <t>16</t>
  </si>
  <si>
    <t>997013509</t>
  </si>
  <si>
    <t>Příplatek k odvozu suti a vybouraných hmot na skládku ZKD 1 km přes 1 km</t>
  </si>
  <si>
    <t>708343976</t>
  </si>
  <si>
    <t>15 km</t>
  </si>
  <si>
    <t>4,638*15</t>
  </si>
  <si>
    <t>17</t>
  </si>
  <si>
    <t>997013601R01</t>
  </si>
  <si>
    <t>Poplatek za uložení na skládce (skládkovné) stavebního odpadu - suť</t>
  </si>
  <si>
    <t>-1369716887</t>
  </si>
  <si>
    <t>PSV</t>
  </si>
  <si>
    <t>Práce a dodávky PSV</t>
  </si>
  <si>
    <t>771</t>
  </si>
  <si>
    <t>Podlahy z dlaždic</t>
  </si>
  <si>
    <t>18</t>
  </si>
  <si>
    <t>771571810</t>
  </si>
  <si>
    <t>Demontáž podlah z dlaždic keramických kladených do malty</t>
  </si>
  <si>
    <t>-905731249</t>
  </si>
  <si>
    <t>1,1*0,7*5</t>
  </si>
  <si>
    <t>19</t>
  </si>
  <si>
    <t>77157R01</t>
  </si>
  <si>
    <t>Demontáž podlah z dlaždic keramických kladených do malty - příplatek do plochy 5 m2</t>
  </si>
  <si>
    <t>702235887</t>
  </si>
  <si>
    <t>02 - Stavební část</t>
  </si>
  <si>
    <t xml:space="preserve">    998 - Přesun hmot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</si>
  <si>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</si>
  <si>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</si>
  <si>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</si>
  <si>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</si>
  <si>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</si>
  <si>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632451111</t>
  </si>
  <si>
    <t>Cementový samonivelační potěr ze suchých směsí tloušťky do 30 mm</t>
  </si>
  <si>
    <t>-1120178207</t>
  </si>
  <si>
    <t>1,464*1,501</t>
  </si>
  <si>
    <t>642945111</t>
  </si>
  <si>
    <t>Osazování protipožárních nebo protiplynových zárubní dveří jednokřídlových do 2,5 m2</t>
  </si>
  <si>
    <t>1421959330</t>
  </si>
  <si>
    <t>M</t>
  </si>
  <si>
    <t>55331511</t>
  </si>
  <si>
    <t>zárubeň ocelová pro sádrokarton 75 levá/pravá 700</t>
  </si>
  <si>
    <t>-303851930</t>
  </si>
  <si>
    <t>-1825571299</t>
  </si>
  <si>
    <t>-58218571</t>
  </si>
  <si>
    <t>953943211</t>
  </si>
  <si>
    <t>Osazování hasicího přístroje</t>
  </si>
  <si>
    <t>842898632</t>
  </si>
  <si>
    <t>44932114R01</t>
  </si>
  <si>
    <t>přístroj hasicí ruční práškový</t>
  </si>
  <si>
    <t>-87351458</t>
  </si>
  <si>
    <t>998</t>
  </si>
  <si>
    <t>Přesun hmot</t>
  </si>
  <si>
    <t>998018003</t>
  </si>
  <si>
    <t>Přesun hmot ruční pro budovy v do 24 m</t>
  </si>
  <si>
    <t>-1961397126</t>
  </si>
  <si>
    <t>763</t>
  </si>
  <si>
    <t>Konstrukce suché výstavby</t>
  </si>
  <si>
    <t>763111321</t>
  </si>
  <si>
    <t>SDK příčka tl 75 mm profil CW+UW 50 desky 1xDF 12,5 s izolací EI 45 Rw do 46 dB</t>
  </si>
  <si>
    <t>1737793976</t>
  </si>
  <si>
    <t>nová stěna ve strojovně</t>
  </si>
  <si>
    <t>(2+0,8)*2,1-0,8*2</t>
  </si>
  <si>
    <t>763111719</t>
  </si>
  <si>
    <t>SDK příčka úprava styku příčky a podhledu akrylátovým tmelem (oboustranně)</t>
  </si>
  <si>
    <t>-503944328</t>
  </si>
  <si>
    <t>(1,9+0,8)*2</t>
  </si>
  <si>
    <t>763111751</t>
  </si>
  <si>
    <t>Příplatek k SDK příčce za plochu do 6 m2 jednotlivě</t>
  </si>
  <si>
    <t>-1506831018</t>
  </si>
  <si>
    <t>763121R01</t>
  </si>
  <si>
    <t>D+M sádrovláknitá deska tl. 15 mm, domaltování ostění a osazení SDK desky</t>
  </si>
  <si>
    <t>30558424</t>
  </si>
  <si>
    <t>0,7*2,2*5</t>
  </si>
  <si>
    <t>998763381</t>
  </si>
  <si>
    <t>Příplatek k přesunu hmot tonážní 763 SDK prováděný bez použití mechanizace</t>
  </si>
  <si>
    <t>1453416328</t>
  </si>
  <si>
    <t>766</t>
  </si>
  <si>
    <t>Konstrukce truhlářské</t>
  </si>
  <si>
    <t>766660021</t>
  </si>
  <si>
    <t>Montáž dveřních křídel otvíravých jednokřídlových š do 0,8 m požárních do ocelové zárubně</t>
  </si>
  <si>
    <t>-224353460</t>
  </si>
  <si>
    <t>strojovna</t>
  </si>
  <si>
    <t>61162097R01</t>
  </si>
  <si>
    <t>dveře jednokřídlé dřevotřískové protipožární EI (EW) 30 DP1 povrch laminátový plné 700x1970/2100mm, včetně kování</t>
  </si>
  <si>
    <t>32</t>
  </si>
  <si>
    <t>-1740954708</t>
  </si>
  <si>
    <t>767</t>
  </si>
  <si>
    <t>Konstrukce zámečnické</t>
  </si>
  <si>
    <t>767136R01</t>
  </si>
  <si>
    <t>D+M OCHRANNÉ HLINÍKOVÉ ROHY 25/25mm LEPENY NA OMÍTKU</t>
  </si>
  <si>
    <t>1329879843</t>
  </si>
  <si>
    <t>5*2</t>
  </si>
  <si>
    <t>767136R02</t>
  </si>
  <si>
    <t>D+M VĚTRACÍ OTVORPOD STROPEM  200mm S DVĚMA HLINÍKOVÝMI VĚTRACÍMIMŘÍŽKAMI (ZVENČÍ S PRODIDEŠŤOVÝMI ŽALUZIEMI A SÍŤKOU PROTI HMYZU</t>
  </si>
  <si>
    <t>240742029</t>
  </si>
  <si>
    <t>771121011</t>
  </si>
  <si>
    <t>Nátěr penetrační na podlahu</t>
  </si>
  <si>
    <t>-1263974449</t>
  </si>
  <si>
    <t>oprava dlažby před vstupem do výtahu</t>
  </si>
  <si>
    <t>0,7*1,025*5</t>
  </si>
  <si>
    <t>771151011</t>
  </si>
  <si>
    <t>Samonivelační stěrka podlah pevnosti 20 MPa tl 3 mm</t>
  </si>
  <si>
    <t>749897660</t>
  </si>
  <si>
    <t>20</t>
  </si>
  <si>
    <t>771574112</t>
  </si>
  <si>
    <t>Montáž podlah keramických hladkých lepených flexibilním lepidlem do 12 ks/ m2</t>
  </si>
  <si>
    <t>-627341378</t>
  </si>
  <si>
    <t>59761003</t>
  </si>
  <si>
    <t>dlažba keramická hutná hladká do interiéru přes 9 do 12ks/m2</t>
  </si>
  <si>
    <t>-1350852512</t>
  </si>
  <si>
    <t>3,588*1,1 'Přepočtené koeficientem množství</t>
  </si>
  <si>
    <t>22</t>
  </si>
  <si>
    <t>771577111</t>
  </si>
  <si>
    <t>Příplatek k montáži podlah keramických lepených flexibilním lepidlem za plochu do 5 m2</t>
  </si>
  <si>
    <t>1821400839</t>
  </si>
  <si>
    <t>23</t>
  </si>
  <si>
    <t>771577112</t>
  </si>
  <si>
    <t>Příplatek k montáži podlah keramických lepených flexibilním lepidlem za omezený prostor</t>
  </si>
  <si>
    <t>1233157841</t>
  </si>
  <si>
    <t>24</t>
  </si>
  <si>
    <t>771577114</t>
  </si>
  <si>
    <t>Příplatek k montáži podlah keramických lepených flexibilním lepidlem za spárování tmelem dvousložkovým</t>
  </si>
  <si>
    <t>1029551309</t>
  </si>
  <si>
    <t>25</t>
  </si>
  <si>
    <t>998771103</t>
  </si>
  <si>
    <t>Přesun hmot tonážní pro podlahy z dlaždic v objektech v do 24 m</t>
  </si>
  <si>
    <t>460626708</t>
  </si>
  <si>
    <t>783</t>
  </si>
  <si>
    <t>Dokončovací práce - nátěry</t>
  </si>
  <si>
    <t>26</t>
  </si>
  <si>
    <t>783813101</t>
  </si>
  <si>
    <t>Penetrační syntetický nátěr hladkých betonových povrchů</t>
  </si>
  <si>
    <t>2115140303</t>
  </si>
  <si>
    <t>podlaha šachty</t>
  </si>
  <si>
    <t>Součet</t>
  </si>
  <si>
    <t>27</t>
  </si>
  <si>
    <t>783817401</t>
  </si>
  <si>
    <t>Krycí dvojnásobný syntetický nátěr hladkých betonových povrchů</t>
  </si>
  <si>
    <t>-1911218559</t>
  </si>
  <si>
    <t>784</t>
  </si>
  <si>
    <t>Dokončovací práce - malby a tapety</t>
  </si>
  <si>
    <t>28</t>
  </si>
  <si>
    <t>784111011</t>
  </si>
  <si>
    <t>Obroušení podkladu omítnutého v místnostech výšky do 3,80 m</t>
  </si>
  <si>
    <t>1902374742</t>
  </si>
  <si>
    <t>na opravy odhad 30 m2</t>
  </si>
  <si>
    <t>30</t>
  </si>
  <si>
    <t>ostění</t>
  </si>
  <si>
    <t>(1,025+2,16*2)*0,7*5</t>
  </si>
  <si>
    <t>nová stěna sdk</t>
  </si>
  <si>
    <t>(1,9+0,8)*2,1*2-0,8*2</t>
  </si>
  <si>
    <t>29</t>
  </si>
  <si>
    <t>784111015</t>
  </si>
  <si>
    <t>Obroušení podkladu omítnutého v místnostech výšky přes 5,00 m</t>
  </si>
  <si>
    <t>-153855456</t>
  </si>
  <si>
    <t>šachta výtahu</t>
  </si>
  <si>
    <t>(1,423+1,492+1,454+1,501)*17,2-1,025*2,15</t>
  </si>
  <si>
    <t>784181121</t>
  </si>
  <si>
    <t>Hloubková jednonásobná penetrace podkladu v místnostech výšky do 3,80 m</t>
  </si>
  <si>
    <t>-779623529</t>
  </si>
  <si>
    <t>31</t>
  </si>
  <si>
    <t>784181125</t>
  </si>
  <si>
    <t>Hloubková jednonásobná penetrace podkladu v místnostech výšky přes 5,00 m</t>
  </si>
  <si>
    <t>80333650</t>
  </si>
  <si>
    <t>784221101</t>
  </si>
  <si>
    <t>Dvojnásobné bílé malby ze směsí za sucha dobře otěruvzdorných v místnostech do 3,80 m</t>
  </si>
  <si>
    <t>-1051510443</t>
  </si>
  <si>
    <t>33</t>
  </si>
  <si>
    <t>784221105</t>
  </si>
  <si>
    <t>Dvojnásobné bílé malby ze směsí za sucha dobře otěruvzdorných v místnostech přes 5,00 m</t>
  </si>
  <si>
    <t>-584346137</t>
  </si>
  <si>
    <t xml:space="preserve">03 - Výtah </t>
  </si>
  <si>
    <t xml:space="preserve">D+M Výtahu včetně vystrojení </t>
  </si>
  <si>
    <t>333650583</t>
  </si>
  <si>
    <t>Poznámka k položce:
- TRAKČNÍ OSOBNÍ NEPRŮCHOZÍ VÝTAH (NEBUDE SLOUŽIT JAKO EVAKUAČNÍ) TRAKČNÍ OSOBNÍ NEPRŮCHOZÍ VÝTAH (NEBUDE SLOUŽIT JAKO EVAKUAČNÍ)    (VÝTAH BUDE PROVEDEN V SOULADU S VYHLÁŠKOU Č. 398/2009 SB.,  VÝTAH BUDE PROVEDEN V SOULADU S VYHLÁŠKOU Č. 398/2009 SB.,     O OBECNÝCH TECHNICKÝCH POŽADAVCÍCH ZABEZPEČUJÍCÍCH BEZBARIÉROVÉ  O OBECNÝCH TECHNICKÝCH POŽADAVCÍCH ZABEZPEČUJÍCÍCH BEZBARIÉROVÉ   POŽADAVCÍCH ZABEZPEČUJÍCÍCH BEZBARIÉROVÉ  POŽADAVCÍCH ZABEZPEČUJÍCÍCH BEZBARIÉROVÉ     UŽÍVÁNÍ STAVEB) UŽÍVÁNÍ STAVEB) )
 - ROZMĚRY KABINY MIN. 1090x1040mm  ROZMĚRY KABINY MIN. 1090x1040mm   1090x1040mm  - ZDVIH: 12 020 mm ZDVIH: 12 020 mm 12 020 mm
 - PŘEJEZD VÝTAHU: 3 648 mm  PŘEJEZD VÝTAHU: 3 648 mm  3 648 mm 
 - HLOUBKA PROHLUBNĚ ŠACHTY: 1500 mm HLOUBKA PROHLUBNĚ ŠACHTY: 1500 mm 1500 mm
 - VNITŘNÍ ROZMĚR ŠACHTY: 1445x1400 mm VNITŘNÍ ROZMĚR ŠACHTY: 1445x1400 mm
 - POČET STANIC:  5 POČET STANIC:  5 5
 - POČET NÁSTUPIŠŤ:  5 POČET NÁSTUPIŠŤ:  5 5
 - RYCHLOST: min. 1,0 m/s RYCHLOST: min. 1,0 m/s min. 1,0 m/s
 - NOSNOST: min. 450 kg (6 OSOB) NOSNOST: min. 450 kg (6 OSOB) min. 450 kg (6 OSOB)
 - KABINOVÉ A ŠACHETNÍ DVEŘE AUTOMATICKÉ 2
-DÍLNÉ, POSUVNÉ DO STRANY KABINOVÉ A ŠACHETNÍ DVEŘE AUTOMATICKÉ 2-DÍLNÉ, POSUVNÉ DO STRANY
 - SVĚTLÝ ROZMĚR DVEŘÍ: 800x2000 mm SVĚTLÝ ROZMĚR DVEŘÍ: 800x2000 mm
 - BUDOU POUŽITY DVEŘE S POŽÁRNÍ ODOLNOSTÍ MIN. EW15DP1 DLE PBŘ BUDOU POUŽITY DVEŘE S POŽÁRNÍ ODOLNOSTÍ MIN. EW15DP1 DLE PBŘ MOTOR UMÍSTĚN VE STÁVAJÍCÍ STROJOVNĚ PODROBNÁ SPECIFIKACE UVEDENA V TECHNICKÉ ZPRÁVĚ</t>
  </si>
  <si>
    <t>04 - Elektroinstalace</t>
  </si>
  <si>
    <t>D1 - Elektromontáže</t>
  </si>
  <si>
    <t xml:space="preserve">    D2 - Elektro</t>
  </si>
  <si>
    <t>D1</t>
  </si>
  <si>
    <t>Elektromontáže</t>
  </si>
  <si>
    <t>D2</t>
  </si>
  <si>
    <t>Elektro</t>
  </si>
  <si>
    <t>Pol10</t>
  </si>
  <si>
    <t>Revize</t>
  </si>
  <si>
    <t>kpl</t>
  </si>
  <si>
    <t>1828491448</t>
  </si>
  <si>
    <t>Pol11</t>
  </si>
  <si>
    <t>Úklid</t>
  </si>
  <si>
    <t>1274452061</t>
  </si>
  <si>
    <t>Pol12</t>
  </si>
  <si>
    <t>Podružný elektroinstalační materiál</t>
  </si>
  <si>
    <t>-284164880</t>
  </si>
  <si>
    <t>Pol3</t>
  </si>
  <si>
    <t>Rozvaděč výtahu osazen na stěně</t>
  </si>
  <si>
    <t>661568697</t>
  </si>
  <si>
    <t>Pol4</t>
  </si>
  <si>
    <t>Skříň s rozvodem elektroinstalace výtahu</t>
  </si>
  <si>
    <t>95371104</t>
  </si>
  <si>
    <t>Pol8</t>
  </si>
  <si>
    <t>Demontáž stávající elektroinstalace</t>
  </si>
  <si>
    <t>1535314649</t>
  </si>
  <si>
    <t>Pol9</t>
  </si>
  <si>
    <t>D+M OSAZENO SVĚTLO (ZAŘIVKA) S INTENZITOU MIN. 200Lx</t>
  </si>
  <si>
    <t>-827619304</t>
  </si>
  <si>
    <t>05 - VRN - Vedlejší rozpočtové náklady</t>
  </si>
  <si>
    <t xml:space="preserve">    VRN3 - Zařízení staveniště</t>
  </si>
  <si>
    <t>VRN</t>
  </si>
  <si>
    <t>Vedlejší rozpočtové náklady</t>
  </si>
  <si>
    <t>Ztížené výrobní podmínky</t>
  </si>
  <si>
    <t>-956500876</t>
  </si>
  <si>
    <t>Oborová přirážka</t>
  </si>
  <si>
    <t>-1492134648</t>
  </si>
  <si>
    <t>R03</t>
  </si>
  <si>
    <t>Mimostaveništní doprava</t>
  </si>
  <si>
    <t>-1229094879</t>
  </si>
  <si>
    <t>R04</t>
  </si>
  <si>
    <t>Provoz investora</t>
  </si>
  <si>
    <t>695312704</t>
  </si>
  <si>
    <t>R05</t>
  </si>
  <si>
    <t>Rezerva rozpočtu</t>
  </si>
  <si>
    <t>-1228601883</t>
  </si>
  <si>
    <t>R06</t>
  </si>
  <si>
    <t>Kompletační činnost</t>
  </si>
  <si>
    <t>-646518475</t>
  </si>
  <si>
    <t>R07</t>
  </si>
  <si>
    <t>Hluková zkouška</t>
  </si>
  <si>
    <t>-368515359</t>
  </si>
  <si>
    <t>VRN3</t>
  </si>
  <si>
    <t>Zařízení staveniště</t>
  </si>
  <si>
    <t>030001000</t>
  </si>
  <si>
    <t>-920861769</t>
  </si>
  <si>
    <t>039002000</t>
  </si>
  <si>
    <t>Zrušení zařízení staveniště</t>
  </si>
  <si>
    <t>188798217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</si>
</sst>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36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2020-1-22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MODERNIZACE VÝTAHU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Přemyslova 592/7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22. 1. 2020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ENGINEERS CZ s.r.o.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HAVO Consult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Bourací práce'!J30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'01 - Bourací práce'!P123</f>
        <v>0</v>
      </c>
      <c r="AV95" s="128">
        <f>'01 - Bourací práce'!J33</f>
        <v>0</v>
      </c>
      <c r="AW95" s="128">
        <f>'01 - Bourací práce'!J34</f>
        <v>0</v>
      </c>
      <c r="AX95" s="128">
        <f>'01 - Bourací práce'!J35</f>
        <v>0</v>
      </c>
      <c r="AY95" s="128">
        <f>'01 - Bourací práce'!J36</f>
        <v>0</v>
      </c>
      <c r="AZ95" s="128">
        <f>'01 - Bourací práce'!F33</f>
        <v>0</v>
      </c>
      <c r="BA95" s="128">
        <f>'01 - Bourací práce'!F34</f>
        <v>0</v>
      </c>
      <c r="BB95" s="128">
        <f>'01 - Bourací práce'!F35</f>
        <v>0</v>
      </c>
      <c r="BC95" s="128">
        <f>'01 - Bourací práce'!F36</f>
        <v>0</v>
      </c>
      <c r="BD95" s="130">
        <f>'01 - Bourací práce'!F37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91" s="7" customFormat="1" ht="16.5" customHeight="1">
      <c r="A96" s="119" t="s">
        <v>83</v>
      </c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Stavební část'!J30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'02 - Stavební část'!P127</f>
        <v>0</v>
      </c>
      <c r="AV96" s="128">
        <f>'02 - Stavební část'!J33</f>
        <v>0</v>
      </c>
      <c r="AW96" s="128">
        <f>'02 - Stavební část'!J34</f>
        <v>0</v>
      </c>
      <c r="AX96" s="128">
        <f>'02 - Stavební část'!J35</f>
        <v>0</v>
      </c>
      <c r="AY96" s="128">
        <f>'02 - Stavební část'!J36</f>
        <v>0</v>
      </c>
      <c r="AZ96" s="128">
        <f>'02 - Stavební část'!F33</f>
        <v>0</v>
      </c>
      <c r="BA96" s="128">
        <f>'02 - Stavební část'!F34</f>
        <v>0</v>
      </c>
      <c r="BB96" s="128">
        <f>'02 - Stavební část'!F35</f>
        <v>0</v>
      </c>
      <c r="BC96" s="128">
        <f>'02 - Stavební část'!F36</f>
        <v>0</v>
      </c>
      <c r="BD96" s="130">
        <f>'02 - Stavební část'!F37</f>
        <v>0</v>
      </c>
      <c r="BE96" s="7"/>
      <c r="BT96" s="131" t="s">
        <v>87</v>
      </c>
      <c r="BV96" s="131" t="s">
        <v>81</v>
      </c>
      <c r="BW96" s="131" t="s">
        <v>92</v>
      </c>
      <c r="BX96" s="131" t="s">
        <v>5</v>
      </c>
      <c r="CL96" s="131" t="s">
        <v>1</v>
      </c>
      <c r="CM96" s="131" t="s">
        <v>89</v>
      </c>
    </row>
    <row r="97" spans="1:91" s="7" customFormat="1" ht="16.5" customHeight="1">
      <c r="A97" s="119" t="s">
        <v>83</v>
      </c>
      <c r="B97" s="120"/>
      <c r="C97" s="121"/>
      <c r="D97" s="122" t="s">
        <v>93</v>
      </c>
      <c r="E97" s="122"/>
      <c r="F97" s="122"/>
      <c r="G97" s="122"/>
      <c r="H97" s="122"/>
      <c r="I97" s="123"/>
      <c r="J97" s="122" t="s">
        <v>94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Výtah 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27">
        <v>0</v>
      </c>
      <c r="AT97" s="128">
        <f>ROUND(SUM(AV97:AW97),2)</f>
        <v>0</v>
      </c>
      <c r="AU97" s="129">
        <f>'03 - Výtah '!P118</f>
        <v>0</v>
      </c>
      <c r="AV97" s="128">
        <f>'03 - Výtah '!J33</f>
        <v>0</v>
      </c>
      <c r="AW97" s="128">
        <f>'03 - Výtah '!J34</f>
        <v>0</v>
      </c>
      <c r="AX97" s="128">
        <f>'03 - Výtah '!J35</f>
        <v>0</v>
      </c>
      <c r="AY97" s="128">
        <f>'03 - Výtah '!J36</f>
        <v>0</v>
      </c>
      <c r="AZ97" s="128">
        <f>'03 - Výtah '!F33</f>
        <v>0</v>
      </c>
      <c r="BA97" s="128">
        <f>'03 - Výtah '!F34</f>
        <v>0</v>
      </c>
      <c r="BB97" s="128">
        <f>'03 - Výtah '!F35</f>
        <v>0</v>
      </c>
      <c r="BC97" s="128">
        <f>'03 - Výtah '!F36</f>
        <v>0</v>
      </c>
      <c r="BD97" s="130">
        <f>'03 - Výtah '!F37</f>
        <v>0</v>
      </c>
      <c r="BE97" s="7"/>
      <c r="BT97" s="131" t="s">
        <v>87</v>
      </c>
      <c r="BV97" s="131" t="s">
        <v>81</v>
      </c>
      <c r="BW97" s="131" t="s">
        <v>95</v>
      </c>
      <c r="BX97" s="131" t="s">
        <v>5</v>
      </c>
      <c r="CL97" s="131" t="s">
        <v>1</v>
      </c>
      <c r="CM97" s="131" t="s">
        <v>89</v>
      </c>
    </row>
    <row r="98" spans="1:91" s="7" customFormat="1" ht="16.5" customHeight="1">
      <c r="A98" s="119" t="s">
        <v>83</v>
      </c>
      <c r="B98" s="120"/>
      <c r="C98" s="121"/>
      <c r="D98" s="122" t="s">
        <v>96</v>
      </c>
      <c r="E98" s="122"/>
      <c r="F98" s="122"/>
      <c r="G98" s="122"/>
      <c r="H98" s="122"/>
      <c r="I98" s="123"/>
      <c r="J98" s="122" t="s">
        <v>97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Elektroinstalace'!J30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86</v>
      </c>
      <c r="AR98" s="126"/>
      <c r="AS98" s="127">
        <v>0</v>
      </c>
      <c r="AT98" s="128">
        <f>ROUND(SUM(AV98:AW98),2)</f>
        <v>0</v>
      </c>
      <c r="AU98" s="129">
        <f>'04 - Elektroinstalace'!P118</f>
        <v>0</v>
      </c>
      <c r="AV98" s="128">
        <f>'04 - Elektroinstalace'!J33</f>
        <v>0</v>
      </c>
      <c r="AW98" s="128">
        <f>'04 - Elektroinstalace'!J34</f>
        <v>0</v>
      </c>
      <c r="AX98" s="128">
        <f>'04 - Elektroinstalace'!J35</f>
        <v>0</v>
      </c>
      <c r="AY98" s="128">
        <f>'04 - Elektroinstalace'!J36</f>
        <v>0</v>
      </c>
      <c r="AZ98" s="128">
        <f>'04 - Elektroinstalace'!F33</f>
        <v>0</v>
      </c>
      <c r="BA98" s="128">
        <f>'04 - Elektroinstalace'!F34</f>
        <v>0</v>
      </c>
      <c r="BB98" s="128">
        <f>'04 - Elektroinstalace'!F35</f>
        <v>0</v>
      </c>
      <c r="BC98" s="128">
        <f>'04 - Elektroinstalace'!F36</f>
        <v>0</v>
      </c>
      <c r="BD98" s="130">
        <f>'04 - Elektroinstalace'!F37</f>
        <v>0</v>
      </c>
      <c r="BE98" s="7"/>
      <c r="BT98" s="131" t="s">
        <v>87</v>
      </c>
      <c r="BV98" s="131" t="s">
        <v>81</v>
      </c>
      <c r="BW98" s="131" t="s">
        <v>98</v>
      </c>
      <c r="BX98" s="131" t="s">
        <v>5</v>
      </c>
      <c r="CL98" s="131" t="s">
        <v>1</v>
      </c>
      <c r="CM98" s="131" t="s">
        <v>89</v>
      </c>
    </row>
    <row r="99" spans="1:91" s="7" customFormat="1" ht="16.5" customHeight="1">
      <c r="A99" s="119" t="s">
        <v>83</v>
      </c>
      <c r="B99" s="120"/>
      <c r="C99" s="121"/>
      <c r="D99" s="122" t="s">
        <v>99</v>
      </c>
      <c r="E99" s="122"/>
      <c r="F99" s="122"/>
      <c r="G99" s="122"/>
      <c r="H99" s="122"/>
      <c r="I99" s="123"/>
      <c r="J99" s="122" t="s">
        <v>100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'05 - VRN - Vedlejší rozpo...'!J30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86</v>
      </c>
      <c r="AR99" s="126"/>
      <c r="AS99" s="132">
        <v>0</v>
      </c>
      <c r="AT99" s="133">
        <f>ROUND(SUM(AV99:AW99),2)</f>
        <v>0</v>
      </c>
      <c r="AU99" s="134">
        <f>'05 - VRN - Vedlejší rozpo...'!P118</f>
        <v>0</v>
      </c>
      <c r="AV99" s="133">
        <f>'05 - VRN - Vedlejší rozpo...'!J33</f>
        <v>0</v>
      </c>
      <c r="AW99" s="133">
        <f>'05 - VRN - Vedlejší rozpo...'!J34</f>
        <v>0</v>
      </c>
      <c r="AX99" s="133">
        <f>'05 - VRN - Vedlejší rozpo...'!J35</f>
        <v>0</v>
      </c>
      <c r="AY99" s="133">
        <f>'05 - VRN - Vedlejší rozpo...'!J36</f>
        <v>0</v>
      </c>
      <c r="AZ99" s="133">
        <f>'05 - VRN - Vedlejší rozpo...'!F33</f>
        <v>0</v>
      </c>
      <c r="BA99" s="133">
        <f>'05 - VRN - Vedlejší rozpo...'!F34</f>
        <v>0</v>
      </c>
      <c r="BB99" s="133">
        <f>'05 - VRN - Vedlejší rozpo...'!F35</f>
        <v>0</v>
      </c>
      <c r="BC99" s="133">
        <f>'05 - VRN - Vedlejší rozpo...'!F36</f>
        <v>0</v>
      </c>
      <c r="BD99" s="135">
        <f>'05 - VRN - Vedlejší rozpo...'!F37</f>
        <v>0</v>
      </c>
      <c r="BE99" s="7"/>
      <c r="BT99" s="131" t="s">
        <v>87</v>
      </c>
      <c r="BV99" s="131" t="s">
        <v>81</v>
      </c>
      <c r="BW99" s="131" t="s">
        <v>101</v>
      </c>
      <c r="BX99" s="131" t="s">
        <v>5</v>
      </c>
      <c r="CL99" s="131" t="s">
        <v>1</v>
      </c>
      <c r="CM99" s="131" t="s">
        <v>89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Bourací práce'!C2" display="/"/>
    <hyperlink ref="A96" location="'02 - Stavební část'!C2" display="/"/>
    <hyperlink ref="A97" location="'03 - Výtah '!C2" display="/"/>
    <hyperlink ref="A98" location="'04 - Elektroinstalace'!C2" display="/"/>
    <hyperlink ref="A99" location="'05 - VRN - Vedlejší rozp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89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MODERNIZACE VÝTAHU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22. 1. 2020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32</v>
      </c>
      <c r="F21" s="38"/>
      <c r="G21" s="38"/>
      <c r="H21" s="38"/>
      <c r="I21" s="147" t="s">
        <v>27</v>
      </c>
      <c r="J21" s="146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7" t="s">
        <v>25</v>
      </c>
      <c r="J23" s="146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ROUND((SUM(BE123:BE168)),2)</f>
        <v>0</v>
      </c>
      <c r="G33" s="38"/>
      <c r="H33" s="38"/>
      <c r="I33" s="162">
        <v>0.21</v>
      </c>
      <c r="J33" s="161">
        <f>ROUND(((SUM(BE123:BE168))*I33),2)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ROUND((SUM(BF123:BF168)),2)</f>
        <v>0</v>
      </c>
      <c r="G34" s="38"/>
      <c r="H34" s="38"/>
      <c r="I34" s="162">
        <v>0.15</v>
      </c>
      <c r="J34" s="161">
        <f>ROUND(((SUM(BF123:BF168))*I34),2)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ROUND((SUM(BG123:BG168)),2)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ROUND((SUM(BH123:BH168)),2)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ROUND((SUM(BI123:BI168)),2)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MODERNIZACE VÝTAHU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Bourací práce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Přemyslova 592/7</v>
      </c>
      <c r="G89" s="40"/>
      <c r="H89" s="40"/>
      <c r="I89" s="147" t="s">
        <v>22</v>
      </c>
      <c r="J89" s="79" t="str">
        <f>IF(J12="","",J12)</f>
        <v>22. 1. 2020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ENGINEERS CZ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35</v>
      </c>
      <c r="J92" s="36" t="str">
        <f>E24</f>
        <v>HAVO Consult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110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111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112</v>
      </c>
      <c r="E99" s="203"/>
      <c r="F99" s="203"/>
      <c r="G99" s="203"/>
      <c r="H99" s="203"/>
      <c r="I99" s="204"/>
      <c r="J99" s="205">
        <f>J130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113</v>
      </c>
      <c r="E100" s="203"/>
      <c r="F100" s="203"/>
      <c r="G100" s="203"/>
      <c r="H100" s="203"/>
      <c r="I100" s="204"/>
      <c r="J100" s="205">
        <f>J133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114</v>
      </c>
      <c r="E101" s="203"/>
      <c r="F101" s="203"/>
      <c r="G101" s="203"/>
      <c r="H101" s="203"/>
      <c r="I101" s="204"/>
      <c r="J101" s="205">
        <f>J157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3"/>
      <c r="C102" s="194"/>
      <c r="D102" s="195" t="s">
        <v>115</v>
      </c>
      <c r="E102" s="196"/>
      <c r="F102" s="196"/>
      <c r="G102" s="196"/>
      <c r="H102" s="196"/>
      <c r="I102" s="197"/>
      <c r="J102" s="198">
        <f>J164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0"/>
      <c r="C103" s="201"/>
      <c r="D103" s="202" t="s">
        <v>116</v>
      </c>
      <c r="E103" s="203"/>
      <c r="F103" s="203"/>
      <c r="G103" s="203"/>
      <c r="H103" s="203"/>
      <c r="I103" s="204"/>
      <c r="J103" s="205">
        <f>J165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117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MODERNIZACE VÝTAHU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103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01 - Bourací práce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Přemyslova 592/7</v>
      </c>
      <c r="G117" s="40"/>
      <c r="H117" s="40"/>
      <c r="I117" s="147" t="s">
        <v>22</v>
      </c>
      <c r="J117" s="79" t="str">
        <f>IF(J12="","",J12)</f>
        <v>22. 1. 2020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147" t="s">
        <v>30</v>
      </c>
      <c r="J119" s="36" t="str">
        <f>E21</f>
        <v>ENGINEERS CZ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147" t="s">
        <v>35</v>
      </c>
      <c r="J120" s="36" t="str">
        <f>E24</f>
        <v>HAVO Consult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118</v>
      </c>
      <c r="D122" s="210" t="s">
        <v>64</v>
      </c>
      <c r="E122" s="210" t="s">
        <v>60</v>
      </c>
      <c r="F122" s="210" t="s">
        <v>61</v>
      </c>
      <c r="G122" s="210" t="s">
        <v>119</v>
      </c>
      <c r="H122" s="210" t="s">
        <v>120</v>
      </c>
      <c r="I122" s="211" t="s">
        <v>121</v>
      </c>
      <c r="J122" s="210" t="s">
        <v>107</v>
      </c>
      <c r="K122" s="212" t="s">
        <v>122</v>
      </c>
      <c r="L122" s="213"/>
      <c r="M122" s="100" t="s">
        <v>1</v>
      </c>
      <c r="N122" s="101" t="s">
        <v>43</v>
      </c>
      <c r="O122" s="101" t="s">
        <v>123</v>
      </c>
      <c r="P122" s="101" t="s">
        <v>124</v>
      </c>
      <c r="Q122" s="101" t="s">
        <v>125</v>
      </c>
      <c r="R122" s="101" t="s">
        <v>126</v>
      </c>
      <c r="S122" s="101" t="s">
        <v>127</v>
      </c>
      <c r="T122" s="102" t="s">
        <v>128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129</v>
      </c>
      <c r="D123" s="40"/>
      <c r="E123" s="40"/>
      <c r="F123" s="40"/>
      <c r="G123" s="40"/>
      <c r="H123" s="40"/>
      <c r="I123" s="144"/>
      <c r="J123" s="214">
        <f>BK123</f>
        <v>0</v>
      </c>
      <c r="K123" s="40"/>
      <c r="L123" s="44"/>
      <c r="M123" s="103"/>
      <c r="N123" s="215"/>
      <c r="O123" s="104"/>
      <c r="P123" s="216">
        <f>P124+P164</f>
        <v>0</v>
      </c>
      <c r="Q123" s="104"/>
      <c r="R123" s="216">
        <f>R124+R164</f>
        <v>0.4812995</v>
      </c>
      <c r="S123" s="104"/>
      <c r="T123" s="217">
        <f>T124+T164</f>
        <v>4.709903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78</v>
      </c>
      <c r="AU123" s="17" t="s">
        <v>109</v>
      </c>
      <c r="BK123" s="218">
        <f>BK124+BK164</f>
        <v>0</v>
      </c>
    </row>
    <row r="124" spans="1:63" s="12" customFormat="1" ht="25.9" customHeight="1">
      <c r="A124" s="12"/>
      <c r="B124" s="219"/>
      <c r="C124" s="220"/>
      <c r="D124" s="221" t="s">
        <v>78</v>
      </c>
      <c r="E124" s="222" t="s">
        <v>130</v>
      </c>
      <c r="F124" s="222" t="s">
        <v>131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P125+P130+P133+P157</f>
        <v>0</v>
      </c>
      <c r="Q124" s="227"/>
      <c r="R124" s="228">
        <f>R125+R130+R133+R157</f>
        <v>0.4812995</v>
      </c>
      <c r="S124" s="227"/>
      <c r="T124" s="229">
        <f>T125+T130+T133+T157</f>
        <v>4.069494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87</v>
      </c>
      <c r="AT124" s="231" t="s">
        <v>78</v>
      </c>
      <c r="AU124" s="231" t="s">
        <v>79</v>
      </c>
      <c r="AY124" s="230" t="s">
        <v>132</v>
      </c>
      <c r="BK124" s="232">
        <f>BK125+BK130+BK133+BK157</f>
        <v>0</v>
      </c>
    </row>
    <row r="125" spans="1:63" s="12" customFormat="1" ht="22.8" customHeight="1">
      <c r="A125" s="12"/>
      <c r="B125" s="219"/>
      <c r="C125" s="220"/>
      <c r="D125" s="221" t="s">
        <v>78</v>
      </c>
      <c r="E125" s="233" t="s">
        <v>133</v>
      </c>
      <c r="F125" s="233" t="s">
        <v>134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SUM(P126:P129)</f>
        <v>0</v>
      </c>
      <c r="Q125" s="227"/>
      <c r="R125" s="228">
        <f>SUM(R126:R129)</f>
        <v>0.20298</v>
      </c>
      <c r="S125" s="227"/>
      <c r="T125" s="22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87</v>
      </c>
      <c r="AY125" s="230" t="s">
        <v>132</v>
      </c>
      <c r="BK125" s="232">
        <f>SUM(BK126:BK129)</f>
        <v>0</v>
      </c>
    </row>
    <row r="126" spans="1:65" s="2" customFormat="1" ht="16.5" customHeight="1">
      <c r="A126" s="38"/>
      <c r="B126" s="39"/>
      <c r="C126" s="235" t="s">
        <v>87</v>
      </c>
      <c r="D126" s="235" t="s">
        <v>135</v>
      </c>
      <c r="E126" s="236" t="s">
        <v>136</v>
      </c>
      <c r="F126" s="237" t="s">
        <v>137</v>
      </c>
      <c r="G126" s="238" t="s">
        <v>138</v>
      </c>
      <c r="H126" s="239">
        <v>1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44</v>
      </c>
      <c r="O126" s="91"/>
      <c r="P126" s="244">
        <f>O126*H126</f>
        <v>0</v>
      </c>
      <c r="Q126" s="244">
        <v>0.10149</v>
      </c>
      <c r="R126" s="244">
        <f>Q126*H126</f>
        <v>0.10149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139</v>
      </c>
      <c r="AT126" s="246" t="s">
        <v>135</v>
      </c>
      <c r="AU126" s="246" t="s">
        <v>89</v>
      </c>
      <c r="AY126" s="17" t="s">
        <v>132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87</v>
      </c>
      <c r="BK126" s="247">
        <f>ROUND(I126*H126,2)</f>
        <v>0</v>
      </c>
      <c r="BL126" s="17" t="s">
        <v>139</v>
      </c>
      <c r="BM126" s="246" t="s">
        <v>140</v>
      </c>
    </row>
    <row r="127" spans="1:47" s="2" customFormat="1" ht="12">
      <c r="A127" s="38"/>
      <c r="B127" s="39"/>
      <c r="C127" s="40"/>
      <c r="D127" s="248" t="s">
        <v>141</v>
      </c>
      <c r="E127" s="40"/>
      <c r="F127" s="249" t="s">
        <v>142</v>
      </c>
      <c r="G127" s="40"/>
      <c r="H127" s="40"/>
      <c r="I127" s="144"/>
      <c r="J127" s="40"/>
      <c r="K127" s="40"/>
      <c r="L127" s="44"/>
      <c r="M127" s="250"/>
      <c r="N127" s="25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141</v>
      </c>
      <c r="AU127" s="17" t="s">
        <v>89</v>
      </c>
    </row>
    <row r="128" spans="1:65" s="2" customFormat="1" ht="21.75" customHeight="1">
      <c r="A128" s="38"/>
      <c r="B128" s="39"/>
      <c r="C128" s="235" t="s">
        <v>89</v>
      </c>
      <c r="D128" s="235" t="s">
        <v>135</v>
      </c>
      <c r="E128" s="236" t="s">
        <v>143</v>
      </c>
      <c r="F128" s="237" t="s">
        <v>144</v>
      </c>
      <c r="G128" s="238" t="s">
        <v>138</v>
      </c>
      <c r="H128" s="239">
        <v>1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44</v>
      </c>
      <c r="O128" s="91"/>
      <c r="P128" s="244">
        <f>O128*H128</f>
        <v>0</v>
      </c>
      <c r="Q128" s="244">
        <v>0.10149</v>
      </c>
      <c r="R128" s="244">
        <f>Q128*H128</f>
        <v>0.10149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139</v>
      </c>
      <c r="AT128" s="246" t="s">
        <v>135</v>
      </c>
      <c r="AU128" s="246" t="s">
        <v>89</v>
      </c>
      <c r="AY128" s="17" t="s">
        <v>132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87</v>
      </c>
      <c r="BK128" s="247">
        <f>ROUND(I128*H128,2)</f>
        <v>0</v>
      </c>
      <c r="BL128" s="17" t="s">
        <v>139</v>
      </c>
      <c r="BM128" s="246" t="s">
        <v>145</v>
      </c>
    </row>
    <row r="129" spans="1:47" s="2" customFormat="1" ht="12">
      <c r="A129" s="38"/>
      <c r="B129" s="39"/>
      <c r="C129" s="40"/>
      <c r="D129" s="248" t="s">
        <v>141</v>
      </c>
      <c r="E129" s="40"/>
      <c r="F129" s="249" t="s">
        <v>146</v>
      </c>
      <c r="G129" s="40"/>
      <c r="H129" s="40"/>
      <c r="I129" s="144"/>
      <c r="J129" s="40"/>
      <c r="K129" s="40"/>
      <c r="L129" s="44"/>
      <c r="M129" s="250"/>
      <c r="N129" s="25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141</v>
      </c>
      <c r="AU129" s="17" t="s">
        <v>89</v>
      </c>
    </row>
    <row r="130" spans="1:63" s="12" customFormat="1" ht="22.8" customHeight="1">
      <c r="A130" s="12"/>
      <c r="B130" s="219"/>
      <c r="C130" s="220"/>
      <c r="D130" s="221" t="s">
        <v>78</v>
      </c>
      <c r="E130" s="233" t="s">
        <v>147</v>
      </c>
      <c r="F130" s="233" t="s">
        <v>148</v>
      </c>
      <c r="G130" s="220"/>
      <c r="H130" s="220"/>
      <c r="I130" s="223"/>
      <c r="J130" s="234">
        <f>BK130</f>
        <v>0</v>
      </c>
      <c r="K130" s="220"/>
      <c r="L130" s="225"/>
      <c r="M130" s="226"/>
      <c r="N130" s="227"/>
      <c r="O130" s="227"/>
      <c r="P130" s="228">
        <f>SUM(P131:P132)</f>
        <v>0</v>
      </c>
      <c r="Q130" s="227"/>
      <c r="R130" s="228">
        <f>SUM(R131:R132)</f>
        <v>0.2526895</v>
      </c>
      <c r="S130" s="227"/>
      <c r="T130" s="229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87</v>
      </c>
      <c r="AT130" s="231" t="s">
        <v>78</v>
      </c>
      <c r="AU130" s="231" t="s">
        <v>87</v>
      </c>
      <c r="AY130" s="230" t="s">
        <v>132</v>
      </c>
      <c r="BK130" s="232">
        <f>SUM(BK131:BK132)</f>
        <v>0</v>
      </c>
    </row>
    <row r="131" spans="1:65" s="2" customFormat="1" ht="21.75" customHeight="1">
      <c r="A131" s="38"/>
      <c r="B131" s="39"/>
      <c r="C131" s="235" t="s">
        <v>133</v>
      </c>
      <c r="D131" s="235" t="s">
        <v>135</v>
      </c>
      <c r="E131" s="236" t="s">
        <v>149</v>
      </c>
      <c r="F131" s="237" t="s">
        <v>150</v>
      </c>
      <c r="G131" s="238" t="s">
        <v>151</v>
      </c>
      <c r="H131" s="239">
        <v>7.525</v>
      </c>
      <c r="I131" s="240"/>
      <c r="J131" s="241">
        <f>ROUND(I131*H131,2)</f>
        <v>0</v>
      </c>
      <c r="K131" s="237" t="s">
        <v>152</v>
      </c>
      <c r="L131" s="44"/>
      <c r="M131" s="242" t="s">
        <v>1</v>
      </c>
      <c r="N131" s="243" t="s">
        <v>44</v>
      </c>
      <c r="O131" s="91"/>
      <c r="P131" s="244">
        <f>O131*H131</f>
        <v>0</v>
      </c>
      <c r="Q131" s="244">
        <v>0.03358</v>
      </c>
      <c r="R131" s="244">
        <f>Q131*H131</f>
        <v>0.2526895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139</v>
      </c>
      <c r="AT131" s="246" t="s">
        <v>135</v>
      </c>
      <c r="AU131" s="246" t="s">
        <v>89</v>
      </c>
      <c r="AY131" s="17" t="s">
        <v>132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87</v>
      </c>
      <c r="BK131" s="247">
        <f>ROUND(I131*H131,2)</f>
        <v>0</v>
      </c>
      <c r="BL131" s="17" t="s">
        <v>139</v>
      </c>
      <c r="BM131" s="246" t="s">
        <v>153</v>
      </c>
    </row>
    <row r="132" spans="1:51" s="13" customFormat="1" ht="12">
      <c r="A132" s="13"/>
      <c r="B132" s="252"/>
      <c r="C132" s="253"/>
      <c r="D132" s="248" t="s">
        <v>154</v>
      </c>
      <c r="E132" s="254" t="s">
        <v>1</v>
      </c>
      <c r="F132" s="255" t="s">
        <v>155</v>
      </c>
      <c r="G132" s="253"/>
      <c r="H132" s="256">
        <v>7.525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2" t="s">
        <v>154</v>
      </c>
      <c r="AU132" s="262" t="s">
        <v>89</v>
      </c>
      <c r="AV132" s="13" t="s">
        <v>89</v>
      </c>
      <c r="AW132" s="13" t="s">
        <v>34</v>
      </c>
      <c r="AX132" s="13" t="s">
        <v>87</v>
      </c>
      <c r="AY132" s="262" t="s">
        <v>132</v>
      </c>
    </row>
    <row r="133" spans="1:63" s="12" customFormat="1" ht="22.8" customHeight="1">
      <c r="A133" s="12"/>
      <c r="B133" s="219"/>
      <c r="C133" s="220"/>
      <c r="D133" s="221" t="s">
        <v>78</v>
      </c>
      <c r="E133" s="233" t="s">
        <v>156</v>
      </c>
      <c r="F133" s="233" t="s">
        <v>157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SUM(P134:P156)</f>
        <v>0</v>
      </c>
      <c r="Q133" s="227"/>
      <c r="R133" s="228">
        <f>SUM(R134:R156)</f>
        <v>0.02563</v>
      </c>
      <c r="S133" s="227"/>
      <c r="T133" s="229">
        <f>SUM(T134:T156)</f>
        <v>4.069494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87</v>
      </c>
      <c r="AT133" s="231" t="s">
        <v>78</v>
      </c>
      <c r="AU133" s="231" t="s">
        <v>87</v>
      </c>
      <c r="AY133" s="230" t="s">
        <v>132</v>
      </c>
      <c r="BK133" s="232">
        <f>SUM(BK134:BK156)</f>
        <v>0</v>
      </c>
    </row>
    <row r="134" spans="1:65" s="2" customFormat="1" ht="21.75" customHeight="1">
      <c r="A134" s="38"/>
      <c r="B134" s="39"/>
      <c r="C134" s="235" t="s">
        <v>139</v>
      </c>
      <c r="D134" s="235" t="s">
        <v>135</v>
      </c>
      <c r="E134" s="236" t="s">
        <v>158</v>
      </c>
      <c r="F134" s="237" t="s">
        <v>159</v>
      </c>
      <c r="G134" s="238" t="s">
        <v>151</v>
      </c>
      <c r="H134" s="239">
        <v>150</v>
      </c>
      <c r="I134" s="240"/>
      <c r="J134" s="241">
        <f>ROUND(I134*H134,2)</f>
        <v>0</v>
      </c>
      <c r="K134" s="237" t="s">
        <v>152</v>
      </c>
      <c r="L134" s="44"/>
      <c r="M134" s="242" t="s">
        <v>1</v>
      </c>
      <c r="N134" s="243" t="s">
        <v>44</v>
      </c>
      <c r="O134" s="91"/>
      <c r="P134" s="244">
        <f>O134*H134</f>
        <v>0</v>
      </c>
      <c r="Q134" s="244">
        <v>0.00013</v>
      </c>
      <c r="R134" s="244">
        <f>Q134*H134</f>
        <v>0.0195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139</v>
      </c>
      <c r="AT134" s="246" t="s">
        <v>135</v>
      </c>
      <c r="AU134" s="246" t="s">
        <v>89</v>
      </c>
      <c r="AY134" s="17" t="s">
        <v>132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87</v>
      </c>
      <c r="BK134" s="247">
        <f>ROUND(I134*H134,2)</f>
        <v>0</v>
      </c>
      <c r="BL134" s="17" t="s">
        <v>139</v>
      </c>
      <c r="BM134" s="246" t="s">
        <v>160</v>
      </c>
    </row>
    <row r="135" spans="1:65" s="2" customFormat="1" ht="21.75" customHeight="1">
      <c r="A135" s="38"/>
      <c r="B135" s="39"/>
      <c r="C135" s="235" t="s">
        <v>161</v>
      </c>
      <c r="D135" s="235" t="s">
        <v>135</v>
      </c>
      <c r="E135" s="236" t="s">
        <v>162</v>
      </c>
      <c r="F135" s="237" t="s">
        <v>163</v>
      </c>
      <c r="G135" s="238" t="s">
        <v>151</v>
      </c>
      <c r="H135" s="239">
        <v>100</v>
      </c>
      <c r="I135" s="240"/>
      <c r="J135" s="241">
        <f>ROUND(I135*H135,2)</f>
        <v>0</v>
      </c>
      <c r="K135" s="237" t="s">
        <v>152</v>
      </c>
      <c r="L135" s="44"/>
      <c r="M135" s="242" t="s">
        <v>1</v>
      </c>
      <c r="N135" s="243" t="s">
        <v>44</v>
      </c>
      <c r="O135" s="91"/>
      <c r="P135" s="244">
        <f>O135*H135</f>
        <v>0</v>
      </c>
      <c r="Q135" s="244">
        <v>4E-05</v>
      </c>
      <c r="R135" s="244">
        <f>Q135*H135</f>
        <v>0.004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139</v>
      </c>
      <c r="AT135" s="246" t="s">
        <v>135</v>
      </c>
      <c r="AU135" s="246" t="s">
        <v>89</v>
      </c>
      <c r="AY135" s="17" t="s">
        <v>132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87</v>
      </c>
      <c r="BK135" s="247">
        <f>ROUND(I135*H135,2)</f>
        <v>0</v>
      </c>
      <c r="BL135" s="17" t="s">
        <v>139</v>
      </c>
      <c r="BM135" s="246" t="s">
        <v>164</v>
      </c>
    </row>
    <row r="136" spans="1:65" s="2" customFormat="1" ht="33" customHeight="1">
      <c r="A136" s="38"/>
      <c r="B136" s="39"/>
      <c r="C136" s="235" t="s">
        <v>147</v>
      </c>
      <c r="D136" s="235" t="s">
        <v>135</v>
      </c>
      <c r="E136" s="236" t="s">
        <v>165</v>
      </c>
      <c r="F136" s="237" t="s">
        <v>166</v>
      </c>
      <c r="G136" s="238" t="s">
        <v>167</v>
      </c>
      <c r="H136" s="239">
        <v>0.318</v>
      </c>
      <c r="I136" s="240"/>
      <c r="J136" s="241">
        <f>ROUND(I136*H136,2)</f>
        <v>0</v>
      </c>
      <c r="K136" s="237" t="s">
        <v>152</v>
      </c>
      <c r="L136" s="44"/>
      <c r="M136" s="242" t="s">
        <v>1</v>
      </c>
      <c r="N136" s="243" t="s">
        <v>44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2.2</v>
      </c>
      <c r="T136" s="245">
        <f>S136*H136</f>
        <v>0.6996000000000001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139</v>
      </c>
      <c r="AT136" s="246" t="s">
        <v>135</v>
      </c>
      <c r="AU136" s="246" t="s">
        <v>89</v>
      </c>
      <c r="AY136" s="17" t="s">
        <v>132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87</v>
      </c>
      <c r="BK136" s="247">
        <f>ROUND(I136*H136,2)</f>
        <v>0</v>
      </c>
      <c r="BL136" s="17" t="s">
        <v>139</v>
      </c>
      <c r="BM136" s="246" t="s">
        <v>168</v>
      </c>
    </row>
    <row r="137" spans="1:51" s="14" customFormat="1" ht="12">
      <c r="A137" s="14"/>
      <c r="B137" s="263"/>
      <c r="C137" s="264"/>
      <c r="D137" s="248" t="s">
        <v>154</v>
      </c>
      <c r="E137" s="265" t="s">
        <v>1</v>
      </c>
      <c r="F137" s="266" t="s">
        <v>169</v>
      </c>
      <c r="G137" s="264"/>
      <c r="H137" s="265" t="s">
        <v>1</v>
      </c>
      <c r="I137" s="267"/>
      <c r="J137" s="264"/>
      <c r="K137" s="264"/>
      <c r="L137" s="268"/>
      <c r="M137" s="269"/>
      <c r="N137" s="270"/>
      <c r="O137" s="270"/>
      <c r="P137" s="270"/>
      <c r="Q137" s="270"/>
      <c r="R137" s="270"/>
      <c r="S137" s="270"/>
      <c r="T137" s="27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2" t="s">
        <v>154</v>
      </c>
      <c r="AU137" s="272" t="s">
        <v>89</v>
      </c>
      <c r="AV137" s="14" t="s">
        <v>87</v>
      </c>
      <c r="AW137" s="14" t="s">
        <v>34</v>
      </c>
      <c r="AX137" s="14" t="s">
        <v>79</v>
      </c>
      <c r="AY137" s="272" t="s">
        <v>132</v>
      </c>
    </row>
    <row r="138" spans="1:51" s="13" customFormat="1" ht="12">
      <c r="A138" s="13"/>
      <c r="B138" s="252"/>
      <c r="C138" s="253"/>
      <c r="D138" s="248" t="s">
        <v>154</v>
      </c>
      <c r="E138" s="254" t="s">
        <v>1</v>
      </c>
      <c r="F138" s="255" t="s">
        <v>170</v>
      </c>
      <c r="G138" s="253"/>
      <c r="H138" s="256">
        <v>0.318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2" t="s">
        <v>154</v>
      </c>
      <c r="AU138" s="262" t="s">
        <v>89</v>
      </c>
      <c r="AV138" s="13" t="s">
        <v>89</v>
      </c>
      <c r="AW138" s="13" t="s">
        <v>34</v>
      </c>
      <c r="AX138" s="13" t="s">
        <v>87</v>
      </c>
      <c r="AY138" s="262" t="s">
        <v>132</v>
      </c>
    </row>
    <row r="139" spans="1:65" s="2" customFormat="1" ht="21.75" customHeight="1">
      <c r="A139" s="38"/>
      <c r="B139" s="39"/>
      <c r="C139" s="235" t="s">
        <v>171</v>
      </c>
      <c r="D139" s="235" t="s">
        <v>135</v>
      </c>
      <c r="E139" s="236" t="s">
        <v>172</v>
      </c>
      <c r="F139" s="237" t="s">
        <v>173</v>
      </c>
      <c r="G139" s="238" t="s">
        <v>167</v>
      </c>
      <c r="H139" s="239">
        <v>0.318</v>
      </c>
      <c r="I139" s="240"/>
      <c r="J139" s="241">
        <f>ROUND(I139*H139,2)</f>
        <v>0</v>
      </c>
      <c r="K139" s="237" t="s">
        <v>152</v>
      </c>
      <c r="L139" s="44"/>
      <c r="M139" s="242" t="s">
        <v>1</v>
      </c>
      <c r="N139" s="243" t="s">
        <v>44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0.029</v>
      </c>
      <c r="T139" s="245">
        <f>S139*H139</f>
        <v>0.009222000000000001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139</v>
      </c>
      <c r="AT139" s="246" t="s">
        <v>135</v>
      </c>
      <c r="AU139" s="246" t="s">
        <v>89</v>
      </c>
      <c r="AY139" s="17" t="s">
        <v>132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87</v>
      </c>
      <c r="BK139" s="247">
        <f>ROUND(I139*H139,2)</f>
        <v>0</v>
      </c>
      <c r="BL139" s="17" t="s">
        <v>139</v>
      </c>
      <c r="BM139" s="246" t="s">
        <v>174</v>
      </c>
    </row>
    <row r="140" spans="1:65" s="2" customFormat="1" ht="21.75" customHeight="1">
      <c r="A140" s="38"/>
      <c r="B140" s="39"/>
      <c r="C140" s="235" t="s">
        <v>175</v>
      </c>
      <c r="D140" s="235" t="s">
        <v>135</v>
      </c>
      <c r="E140" s="236" t="s">
        <v>176</v>
      </c>
      <c r="F140" s="237" t="s">
        <v>177</v>
      </c>
      <c r="G140" s="238" t="s">
        <v>151</v>
      </c>
      <c r="H140" s="239">
        <v>12.9</v>
      </c>
      <c r="I140" s="240"/>
      <c r="J140" s="241">
        <f>ROUND(I140*H140,2)</f>
        <v>0</v>
      </c>
      <c r="K140" s="237" t="s">
        <v>152</v>
      </c>
      <c r="L140" s="44"/>
      <c r="M140" s="242" t="s">
        <v>1</v>
      </c>
      <c r="N140" s="243" t="s">
        <v>44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0.183</v>
      </c>
      <c r="T140" s="245">
        <f>S140*H140</f>
        <v>2.3607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139</v>
      </c>
      <c r="AT140" s="246" t="s">
        <v>135</v>
      </c>
      <c r="AU140" s="246" t="s">
        <v>89</v>
      </c>
      <c r="AY140" s="17" t="s">
        <v>132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87</v>
      </c>
      <c r="BK140" s="247">
        <f>ROUND(I140*H140,2)</f>
        <v>0</v>
      </c>
      <c r="BL140" s="17" t="s">
        <v>139</v>
      </c>
      <c r="BM140" s="246" t="s">
        <v>178</v>
      </c>
    </row>
    <row r="141" spans="1:47" s="2" customFormat="1" ht="12">
      <c r="A141" s="38"/>
      <c r="B141" s="39"/>
      <c r="C141" s="40"/>
      <c r="D141" s="248" t="s">
        <v>141</v>
      </c>
      <c r="E141" s="40"/>
      <c r="F141" s="249" t="s">
        <v>179</v>
      </c>
      <c r="G141" s="40"/>
      <c r="H141" s="40"/>
      <c r="I141" s="144"/>
      <c r="J141" s="40"/>
      <c r="K141" s="40"/>
      <c r="L141" s="44"/>
      <c r="M141" s="250"/>
      <c r="N141" s="25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141</v>
      </c>
      <c r="AU141" s="17" t="s">
        <v>89</v>
      </c>
    </row>
    <row r="142" spans="1:51" s="13" customFormat="1" ht="12">
      <c r="A142" s="13"/>
      <c r="B142" s="252"/>
      <c r="C142" s="253"/>
      <c r="D142" s="248" t="s">
        <v>154</v>
      </c>
      <c r="E142" s="254" t="s">
        <v>1</v>
      </c>
      <c r="F142" s="255" t="s">
        <v>180</v>
      </c>
      <c r="G142" s="253"/>
      <c r="H142" s="256">
        <v>12.9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2" t="s">
        <v>154</v>
      </c>
      <c r="AU142" s="262" t="s">
        <v>89</v>
      </c>
      <c r="AV142" s="13" t="s">
        <v>89</v>
      </c>
      <c r="AW142" s="13" t="s">
        <v>34</v>
      </c>
      <c r="AX142" s="13" t="s">
        <v>87</v>
      </c>
      <c r="AY142" s="262" t="s">
        <v>132</v>
      </c>
    </row>
    <row r="143" spans="1:65" s="2" customFormat="1" ht="16.5" customHeight="1">
      <c r="A143" s="38"/>
      <c r="B143" s="39"/>
      <c r="C143" s="235" t="s">
        <v>156</v>
      </c>
      <c r="D143" s="235" t="s">
        <v>135</v>
      </c>
      <c r="E143" s="236" t="s">
        <v>181</v>
      </c>
      <c r="F143" s="237" t="s">
        <v>182</v>
      </c>
      <c r="G143" s="238" t="s">
        <v>151</v>
      </c>
      <c r="H143" s="239">
        <v>11.444</v>
      </c>
      <c r="I143" s="240"/>
      <c r="J143" s="241">
        <f>ROUND(I143*H143,2)</f>
        <v>0</v>
      </c>
      <c r="K143" s="237" t="s">
        <v>152</v>
      </c>
      <c r="L143" s="44"/>
      <c r="M143" s="242" t="s">
        <v>1</v>
      </c>
      <c r="N143" s="243" t="s">
        <v>44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0.063</v>
      </c>
      <c r="T143" s="245">
        <f>S143*H143</f>
        <v>0.7209720000000001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139</v>
      </c>
      <c r="AT143" s="246" t="s">
        <v>135</v>
      </c>
      <c r="AU143" s="246" t="s">
        <v>89</v>
      </c>
      <c r="AY143" s="17" t="s">
        <v>132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87</v>
      </c>
      <c r="BK143" s="247">
        <f>ROUND(I143*H143,2)</f>
        <v>0</v>
      </c>
      <c r="BL143" s="17" t="s">
        <v>139</v>
      </c>
      <c r="BM143" s="246" t="s">
        <v>183</v>
      </c>
    </row>
    <row r="144" spans="1:51" s="14" customFormat="1" ht="12">
      <c r="A144" s="14"/>
      <c r="B144" s="263"/>
      <c r="C144" s="264"/>
      <c r="D144" s="248" t="s">
        <v>154</v>
      </c>
      <c r="E144" s="265" t="s">
        <v>1</v>
      </c>
      <c r="F144" s="266" t="s">
        <v>184</v>
      </c>
      <c r="G144" s="264"/>
      <c r="H144" s="265" t="s">
        <v>1</v>
      </c>
      <c r="I144" s="267"/>
      <c r="J144" s="264"/>
      <c r="K144" s="264"/>
      <c r="L144" s="268"/>
      <c r="M144" s="269"/>
      <c r="N144" s="270"/>
      <c r="O144" s="270"/>
      <c r="P144" s="270"/>
      <c r="Q144" s="270"/>
      <c r="R144" s="270"/>
      <c r="S144" s="270"/>
      <c r="T144" s="27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2" t="s">
        <v>154</v>
      </c>
      <c r="AU144" s="272" t="s">
        <v>89</v>
      </c>
      <c r="AV144" s="14" t="s">
        <v>87</v>
      </c>
      <c r="AW144" s="14" t="s">
        <v>34</v>
      </c>
      <c r="AX144" s="14" t="s">
        <v>79</v>
      </c>
      <c r="AY144" s="272" t="s">
        <v>132</v>
      </c>
    </row>
    <row r="145" spans="1:51" s="13" customFormat="1" ht="12">
      <c r="A145" s="13"/>
      <c r="B145" s="252"/>
      <c r="C145" s="253"/>
      <c r="D145" s="248" t="s">
        <v>154</v>
      </c>
      <c r="E145" s="254" t="s">
        <v>1</v>
      </c>
      <c r="F145" s="255" t="s">
        <v>185</v>
      </c>
      <c r="G145" s="253"/>
      <c r="H145" s="256">
        <v>11.444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154</v>
      </c>
      <c r="AU145" s="262" t="s">
        <v>89</v>
      </c>
      <c r="AV145" s="13" t="s">
        <v>89</v>
      </c>
      <c r="AW145" s="13" t="s">
        <v>34</v>
      </c>
      <c r="AX145" s="13" t="s">
        <v>87</v>
      </c>
      <c r="AY145" s="262" t="s">
        <v>132</v>
      </c>
    </row>
    <row r="146" spans="1:65" s="2" customFormat="1" ht="21.75" customHeight="1">
      <c r="A146" s="38"/>
      <c r="B146" s="39"/>
      <c r="C146" s="235" t="s">
        <v>186</v>
      </c>
      <c r="D146" s="235" t="s">
        <v>135</v>
      </c>
      <c r="E146" s="236" t="s">
        <v>187</v>
      </c>
      <c r="F146" s="237" t="s">
        <v>188</v>
      </c>
      <c r="G146" s="238" t="s">
        <v>138</v>
      </c>
      <c r="H146" s="239">
        <v>2</v>
      </c>
      <c r="I146" s="240"/>
      <c r="J146" s="241">
        <f>ROUND(I146*H146,2)</f>
        <v>0</v>
      </c>
      <c r="K146" s="237" t="s">
        <v>152</v>
      </c>
      <c r="L146" s="44"/>
      <c r="M146" s="242" t="s">
        <v>1</v>
      </c>
      <c r="N146" s="243" t="s">
        <v>44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0.09</v>
      </c>
      <c r="T146" s="245">
        <f>S146*H146</f>
        <v>0.18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139</v>
      </c>
      <c r="AT146" s="246" t="s">
        <v>135</v>
      </c>
      <c r="AU146" s="246" t="s">
        <v>89</v>
      </c>
      <c r="AY146" s="17" t="s">
        <v>132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87</v>
      </c>
      <c r="BK146" s="247">
        <f>ROUND(I146*H146,2)</f>
        <v>0</v>
      </c>
      <c r="BL146" s="17" t="s">
        <v>139</v>
      </c>
      <c r="BM146" s="246" t="s">
        <v>189</v>
      </c>
    </row>
    <row r="147" spans="1:51" s="14" customFormat="1" ht="12">
      <c r="A147" s="14"/>
      <c r="B147" s="263"/>
      <c r="C147" s="264"/>
      <c r="D147" s="248" t="s">
        <v>154</v>
      </c>
      <c r="E147" s="265" t="s">
        <v>1</v>
      </c>
      <c r="F147" s="266" t="s">
        <v>190</v>
      </c>
      <c r="G147" s="264"/>
      <c r="H147" s="265" t="s">
        <v>1</v>
      </c>
      <c r="I147" s="267"/>
      <c r="J147" s="264"/>
      <c r="K147" s="264"/>
      <c r="L147" s="268"/>
      <c r="M147" s="269"/>
      <c r="N147" s="270"/>
      <c r="O147" s="270"/>
      <c r="P147" s="270"/>
      <c r="Q147" s="270"/>
      <c r="R147" s="270"/>
      <c r="S147" s="270"/>
      <c r="T147" s="27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2" t="s">
        <v>154</v>
      </c>
      <c r="AU147" s="272" t="s">
        <v>89</v>
      </c>
      <c r="AV147" s="14" t="s">
        <v>87</v>
      </c>
      <c r="AW147" s="14" t="s">
        <v>34</v>
      </c>
      <c r="AX147" s="14" t="s">
        <v>79</v>
      </c>
      <c r="AY147" s="272" t="s">
        <v>132</v>
      </c>
    </row>
    <row r="148" spans="1:51" s="13" customFormat="1" ht="12">
      <c r="A148" s="13"/>
      <c r="B148" s="252"/>
      <c r="C148" s="253"/>
      <c r="D148" s="248" t="s">
        <v>154</v>
      </c>
      <c r="E148" s="254" t="s">
        <v>1</v>
      </c>
      <c r="F148" s="255" t="s">
        <v>89</v>
      </c>
      <c r="G148" s="253"/>
      <c r="H148" s="256">
        <v>2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2" t="s">
        <v>154</v>
      </c>
      <c r="AU148" s="262" t="s">
        <v>89</v>
      </c>
      <c r="AV148" s="13" t="s">
        <v>89</v>
      </c>
      <c r="AW148" s="13" t="s">
        <v>34</v>
      </c>
      <c r="AX148" s="13" t="s">
        <v>87</v>
      </c>
      <c r="AY148" s="262" t="s">
        <v>132</v>
      </c>
    </row>
    <row r="149" spans="1:65" s="2" customFormat="1" ht="21.75" customHeight="1">
      <c r="A149" s="38"/>
      <c r="B149" s="39"/>
      <c r="C149" s="235" t="s">
        <v>191</v>
      </c>
      <c r="D149" s="235" t="s">
        <v>135</v>
      </c>
      <c r="E149" s="236" t="s">
        <v>192</v>
      </c>
      <c r="F149" s="237" t="s">
        <v>193</v>
      </c>
      <c r="G149" s="238" t="s">
        <v>138</v>
      </c>
      <c r="H149" s="239">
        <v>1</v>
      </c>
      <c r="I149" s="240"/>
      <c r="J149" s="241">
        <f>ROUND(I149*H149,2)</f>
        <v>0</v>
      </c>
      <c r="K149" s="237" t="s">
        <v>152</v>
      </c>
      <c r="L149" s="44"/>
      <c r="M149" s="242" t="s">
        <v>1</v>
      </c>
      <c r="N149" s="243" t="s">
        <v>44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0.099</v>
      </c>
      <c r="T149" s="245">
        <f>S149*H149</f>
        <v>0.099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139</v>
      </c>
      <c r="AT149" s="246" t="s">
        <v>135</v>
      </c>
      <c r="AU149" s="246" t="s">
        <v>89</v>
      </c>
      <c r="AY149" s="17" t="s">
        <v>132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87</v>
      </c>
      <c r="BK149" s="247">
        <f>ROUND(I149*H149,2)</f>
        <v>0</v>
      </c>
      <c r="BL149" s="17" t="s">
        <v>139</v>
      </c>
      <c r="BM149" s="246" t="s">
        <v>194</v>
      </c>
    </row>
    <row r="150" spans="1:51" s="14" customFormat="1" ht="12">
      <c r="A150" s="14"/>
      <c r="B150" s="263"/>
      <c r="C150" s="264"/>
      <c r="D150" s="248" t="s">
        <v>154</v>
      </c>
      <c r="E150" s="265" t="s">
        <v>1</v>
      </c>
      <c r="F150" s="266" t="s">
        <v>195</v>
      </c>
      <c r="G150" s="264"/>
      <c r="H150" s="265" t="s">
        <v>1</v>
      </c>
      <c r="I150" s="267"/>
      <c r="J150" s="264"/>
      <c r="K150" s="264"/>
      <c r="L150" s="268"/>
      <c r="M150" s="269"/>
      <c r="N150" s="270"/>
      <c r="O150" s="270"/>
      <c r="P150" s="270"/>
      <c r="Q150" s="270"/>
      <c r="R150" s="270"/>
      <c r="S150" s="270"/>
      <c r="T150" s="27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2" t="s">
        <v>154</v>
      </c>
      <c r="AU150" s="272" t="s">
        <v>89</v>
      </c>
      <c r="AV150" s="14" t="s">
        <v>87</v>
      </c>
      <c r="AW150" s="14" t="s">
        <v>34</v>
      </c>
      <c r="AX150" s="14" t="s">
        <v>79</v>
      </c>
      <c r="AY150" s="272" t="s">
        <v>132</v>
      </c>
    </row>
    <row r="151" spans="1:51" s="13" customFormat="1" ht="12">
      <c r="A151" s="13"/>
      <c r="B151" s="252"/>
      <c r="C151" s="253"/>
      <c r="D151" s="248" t="s">
        <v>154</v>
      </c>
      <c r="E151" s="254" t="s">
        <v>1</v>
      </c>
      <c r="F151" s="255" t="s">
        <v>87</v>
      </c>
      <c r="G151" s="253"/>
      <c r="H151" s="256">
        <v>1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2" t="s">
        <v>154</v>
      </c>
      <c r="AU151" s="262" t="s">
        <v>89</v>
      </c>
      <c r="AV151" s="13" t="s">
        <v>89</v>
      </c>
      <c r="AW151" s="13" t="s">
        <v>34</v>
      </c>
      <c r="AX151" s="13" t="s">
        <v>87</v>
      </c>
      <c r="AY151" s="262" t="s">
        <v>132</v>
      </c>
    </row>
    <row r="152" spans="1:65" s="2" customFormat="1" ht="21.75" customHeight="1">
      <c r="A152" s="38"/>
      <c r="B152" s="39"/>
      <c r="C152" s="235" t="s">
        <v>196</v>
      </c>
      <c r="D152" s="235" t="s">
        <v>135</v>
      </c>
      <c r="E152" s="236" t="s">
        <v>197</v>
      </c>
      <c r="F152" s="237" t="s">
        <v>198</v>
      </c>
      <c r="G152" s="238" t="s">
        <v>199</v>
      </c>
      <c r="H152" s="239">
        <v>5.125</v>
      </c>
      <c r="I152" s="240"/>
      <c r="J152" s="241">
        <f>ROUND(I152*H152,2)</f>
        <v>0</v>
      </c>
      <c r="K152" s="237" t="s">
        <v>152</v>
      </c>
      <c r="L152" s="44"/>
      <c r="M152" s="242" t="s">
        <v>1</v>
      </c>
      <c r="N152" s="243" t="s">
        <v>44</v>
      </c>
      <c r="O152" s="91"/>
      <c r="P152" s="244">
        <f>O152*H152</f>
        <v>0</v>
      </c>
      <c r="Q152" s="244">
        <v>8E-05</v>
      </c>
      <c r="R152" s="244">
        <f>Q152*H152</f>
        <v>0.00041000000000000005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139</v>
      </c>
      <c r="AT152" s="246" t="s">
        <v>135</v>
      </c>
      <c r="AU152" s="246" t="s">
        <v>89</v>
      </c>
      <c r="AY152" s="17" t="s">
        <v>132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87</v>
      </c>
      <c r="BK152" s="247">
        <f>ROUND(I152*H152,2)</f>
        <v>0</v>
      </c>
      <c r="BL152" s="17" t="s">
        <v>139</v>
      </c>
      <c r="BM152" s="246" t="s">
        <v>200</v>
      </c>
    </row>
    <row r="153" spans="1:51" s="14" customFormat="1" ht="12">
      <c r="A153" s="14"/>
      <c r="B153" s="263"/>
      <c r="C153" s="264"/>
      <c r="D153" s="248" t="s">
        <v>154</v>
      </c>
      <c r="E153" s="265" t="s">
        <v>1</v>
      </c>
      <c r="F153" s="266" t="s">
        <v>201</v>
      </c>
      <c r="G153" s="264"/>
      <c r="H153" s="265" t="s">
        <v>1</v>
      </c>
      <c r="I153" s="267"/>
      <c r="J153" s="264"/>
      <c r="K153" s="264"/>
      <c r="L153" s="268"/>
      <c r="M153" s="269"/>
      <c r="N153" s="270"/>
      <c r="O153" s="270"/>
      <c r="P153" s="270"/>
      <c r="Q153" s="270"/>
      <c r="R153" s="270"/>
      <c r="S153" s="270"/>
      <c r="T153" s="27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2" t="s">
        <v>154</v>
      </c>
      <c r="AU153" s="272" t="s">
        <v>89</v>
      </c>
      <c r="AV153" s="14" t="s">
        <v>87</v>
      </c>
      <c r="AW153" s="14" t="s">
        <v>34</v>
      </c>
      <c r="AX153" s="14" t="s">
        <v>79</v>
      </c>
      <c r="AY153" s="272" t="s">
        <v>132</v>
      </c>
    </row>
    <row r="154" spans="1:51" s="13" customFormat="1" ht="12">
      <c r="A154" s="13"/>
      <c r="B154" s="252"/>
      <c r="C154" s="253"/>
      <c r="D154" s="248" t="s">
        <v>154</v>
      </c>
      <c r="E154" s="254" t="s">
        <v>1</v>
      </c>
      <c r="F154" s="255" t="s">
        <v>202</v>
      </c>
      <c r="G154" s="253"/>
      <c r="H154" s="256">
        <v>5.125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154</v>
      </c>
      <c r="AU154" s="262" t="s">
        <v>89</v>
      </c>
      <c r="AV154" s="13" t="s">
        <v>89</v>
      </c>
      <c r="AW154" s="13" t="s">
        <v>34</v>
      </c>
      <c r="AX154" s="13" t="s">
        <v>87</v>
      </c>
      <c r="AY154" s="262" t="s">
        <v>132</v>
      </c>
    </row>
    <row r="155" spans="1:65" s="2" customFormat="1" ht="21.75" customHeight="1">
      <c r="A155" s="38"/>
      <c r="B155" s="39"/>
      <c r="C155" s="235" t="s">
        <v>203</v>
      </c>
      <c r="D155" s="235" t="s">
        <v>135</v>
      </c>
      <c r="E155" s="236" t="s">
        <v>204</v>
      </c>
      <c r="F155" s="237" t="s">
        <v>205</v>
      </c>
      <c r="G155" s="238" t="s">
        <v>199</v>
      </c>
      <c r="H155" s="239">
        <v>21.5</v>
      </c>
      <c r="I155" s="240"/>
      <c r="J155" s="241">
        <f>ROUND(I155*H155,2)</f>
        <v>0</v>
      </c>
      <c r="K155" s="237" t="s">
        <v>152</v>
      </c>
      <c r="L155" s="44"/>
      <c r="M155" s="242" t="s">
        <v>1</v>
      </c>
      <c r="N155" s="243" t="s">
        <v>44</v>
      </c>
      <c r="O155" s="91"/>
      <c r="P155" s="244">
        <f>O155*H155</f>
        <v>0</v>
      </c>
      <c r="Q155" s="244">
        <v>8E-05</v>
      </c>
      <c r="R155" s="244">
        <f>Q155*H155</f>
        <v>0.0017200000000000002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139</v>
      </c>
      <c r="AT155" s="246" t="s">
        <v>135</v>
      </c>
      <c r="AU155" s="246" t="s">
        <v>89</v>
      </c>
      <c r="AY155" s="17" t="s">
        <v>132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87</v>
      </c>
      <c r="BK155" s="247">
        <f>ROUND(I155*H155,2)</f>
        <v>0</v>
      </c>
      <c r="BL155" s="17" t="s">
        <v>139</v>
      </c>
      <c r="BM155" s="246" t="s">
        <v>206</v>
      </c>
    </row>
    <row r="156" spans="1:51" s="13" customFormat="1" ht="12">
      <c r="A156" s="13"/>
      <c r="B156" s="252"/>
      <c r="C156" s="253"/>
      <c r="D156" s="248" t="s">
        <v>154</v>
      </c>
      <c r="E156" s="254" t="s">
        <v>1</v>
      </c>
      <c r="F156" s="255" t="s">
        <v>207</v>
      </c>
      <c r="G156" s="253"/>
      <c r="H156" s="256">
        <v>21.5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154</v>
      </c>
      <c r="AU156" s="262" t="s">
        <v>89</v>
      </c>
      <c r="AV156" s="13" t="s">
        <v>89</v>
      </c>
      <c r="AW156" s="13" t="s">
        <v>34</v>
      </c>
      <c r="AX156" s="13" t="s">
        <v>87</v>
      </c>
      <c r="AY156" s="262" t="s">
        <v>132</v>
      </c>
    </row>
    <row r="157" spans="1:63" s="12" customFormat="1" ht="22.8" customHeight="1">
      <c r="A157" s="12"/>
      <c r="B157" s="219"/>
      <c r="C157" s="220"/>
      <c r="D157" s="221" t="s">
        <v>78</v>
      </c>
      <c r="E157" s="233" t="s">
        <v>208</v>
      </c>
      <c r="F157" s="233" t="s">
        <v>209</v>
      </c>
      <c r="G157" s="220"/>
      <c r="H157" s="220"/>
      <c r="I157" s="223"/>
      <c r="J157" s="234">
        <f>BK157</f>
        <v>0</v>
      </c>
      <c r="K157" s="220"/>
      <c r="L157" s="225"/>
      <c r="M157" s="226"/>
      <c r="N157" s="227"/>
      <c r="O157" s="227"/>
      <c r="P157" s="228">
        <f>SUM(P158:P163)</f>
        <v>0</v>
      </c>
      <c r="Q157" s="227"/>
      <c r="R157" s="228">
        <f>SUM(R158:R163)</f>
        <v>0</v>
      </c>
      <c r="S157" s="227"/>
      <c r="T157" s="229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0" t="s">
        <v>87</v>
      </c>
      <c r="AT157" s="231" t="s">
        <v>78</v>
      </c>
      <c r="AU157" s="231" t="s">
        <v>87</v>
      </c>
      <c r="AY157" s="230" t="s">
        <v>132</v>
      </c>
      <c r="BK157" s="232">
        <f>SUM(BK158:BK163)</f>
        <v>0</v>
      </c>
    </row>
    <row r="158" spans="1:65" s="2" customFormat="1" ht="21.75" customHeight="1">
      <c r="A158" s="38"/>
      <c r="B158" s="39"/>
      <c r="C158" s="235" t="s">
        <v>210</v>
      </c>
      <c r="D158" s="235" t="s">
        <v>135</v>
      </c>
      <c r="E158" s="236" t="s">
        <v>211</v>
      </c>
      <c r="F158" s="237" t="s">
        <v>212</v>
      </c>
      <c r="G158" s="238" t="s">
        <v>213</v>
      </c>
      <c r="H158" s="239">
        <v>4.71</v>
      </c>
      <c r="I158" s="240"/>
      <c r="J158" s="241">
        <f>ROUND(I158*H158,2)</f>
        <v>0</v>
      </c>
      <c r="K158" s="237" t="s">
        <v>152</v>
      </c>
      <c r="L158" s="44"/>
      <c r="M158" s="242" t="s">
        <v>1</v>
      </c>
      <c r="N158" s="243" t="s">
        <v>44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139</v>
      </c>
      <c r="AT158" s="246" t="s">
        <v>135</v>
      </c>
      <c r="AU158" s="246" t="s">
        <v>89</v>
      </c>
      <c r="AY158" s="17" t="s">
        <v>132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87</v>
      </c>
      <c r="BK158" s="247">
        <f>ROUND(I158*H158,2)</f>
        <v>0</v>
      </c>
      <c r="BL158" s="17" t="s">
        <v>139</v>
      </c>
      <c r="BM158" s="246" t="s">
        <v>214</v>
      </c>
    </row>
    <row r="159" spans="1:65" s="2" customFormat="1" ht="21.75" customHeight="1">
      <c r="A159" s="38"/>
      <c r="B159" s="39"/>
      <c r="C159" s="235" t="s">
        <v>8</v>
      </c>
      <c r="D159" s="235" t="s">
        <v>135</v>
      </c>
      <c r="E159" s="236" t="s">
        <v>215</v>
      </c>
      <c r="F159" s="237" t="s">
        <v>216</v>
      </c>
      <c r="G159" s="238" t="s">
        <v>213</v>
      </c>
      <c r="H159" s="239">
        <v>4.71</v>
      </c>
      <c r="I159" s="240"/>
      <c r="J159" s="241">
        <f>ROUND(I159*H159,2)</f>
        <v>0</v>
      </c>
      <c r="K159" s="237" t="s">
        <v>152</v>
      </c>
      <c r="L159" s="44"/>
      <c r="M159" s="242" t="s">
        <v>1</v>
      </c>
      <c r="N159" s="243" t="s">
        <v>44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139</v>
      </c>
      <c r="AT159" s="246" t="s">
        <v>135</v>
      </c>
      <c r="AU159" s="246" t="s">
        <v>89</v>
      </c>
      <c r="AY159" s="17" t="s">
        <v>132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87</v>
      </c>
      <c r="BK159" s="247">
        <f>ROUND(I159*H159,2)</f>
        <v>0</v>
      </c>
      <c r="BL159" s="17" t="s">
        <v>139</v>
      </c>
      <c r="BM159" s="246" t="s">
        <v>217</v>
      </c>
    </row>
    <row r="160" spans="1:65" s="2" customFormat="1" ht="21.75" customHeight="1">
      <c r="A160" s="38"/>
      <c r="B160" s="39"/>
      <c r="C160" s="235" t="s">
        <v>218</v>
      </c>
      <c r="D160" s="235" t="s">
        <v>135</v>
      </c>
      <c r="E160" s="236" t="s">
        <v>219</v>
      </c>
      <c r="F160" s="237" t="s">
        <v>220</v>
      </c>
      <c r="G160" s="238" t="s">
        <v>213</v>
      </c>
      <c r="H160" s="239">
        <v>69.57</v>
      </c>
      <c r="I160" s="240"/>
      <c r="J160" s="241">
        <f>ROUND(I160*H160,2)</f>
        <v>0</v>
      </c>
      <c r="K160" s="237" t="s">
        <v>152</v>
      </c>
      <c r="L160" s="44"/>
      <c r="M160" s="242" t="s">
        <v>1</v>
      </c>
      <c r="N160" s="243" t="s">
        <v>44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139</v>
      </c>
      <c r="AT160" s="246" t="s">
        <v>135</v>
      </c>
      <c r="AU160" s="246" t="s">
        <v>89</v>
      </c>
      <c r="AY160" s="17" t="s">
        <v>132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87</v>
      </c>
      <c r="BK160" s="247">
        <f>ROUND(I160*H160,2)</f>
        <v>0</v>
      </c>
      <c r="BL160" s="17" t="s">
        <v>139</v>
      </c>
      <c r="BM160" s="246" t="s">
        <v>221</v>
      </c>
    </row>
    <row r="161" spans="1:51" s="14" customFormat="1" ht="12">
      <c r="A161" s="14"/>
      <c r="B161" s="263"/>
      <c r="C161" s="264"/>
      <c r="D161" s="248" t="s">
        <v>154</v>
      </c>
      <c r="E161" s="265" t="s">
        <v>1</v>
      </c>
      <c r="F161" s="266" t="s">
        <v>222</v>
      </c>
      <c r="G161" s="264"/>
      <c r="H161" s="265" t="s">
        <v>1</v>
      </c>
      <c r="I161" s="267"/>
      <c r="J161" s="264"/>
      <c r="K161" s="264"/>
      <c r="L161" s="268"/>
      <c r="M161" s="269"/>
      <c r="N161" s="270"/>
      <c r="O161" s="270"/>
      <c r="P161" s="270"/>
      <c r="Q161" s="270"/>
      <c r="R161" s="270"/>
      <c r="S161" s="270"/>
      <c r="T161" s="27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2" t="s">
        <v>154</v>
      </c>
      <c r="AU161" s="272" t="s">
        <v>89</v>
      </c>
      <c r="AV161" s="14" t="s">
        <v>87</v>
      </c>
      <c r="AW161" s="14" t="s">
        <v>34</v>
      </c>
      <c r="AX161" s="14" t="s">
        <v>79</v>
      </c>
      <c r="AY161" s="272" t="s">
        <v>132</v>
      </c>
    </row>
    <row r="162" spans="1:51" s="13" customFormat="1" ht="12">
      <c r="A162" s="13"/>
      <c r="B162" s="252"/>
      <c r="C162" s="253"/>
      <c r="D162" s="248" t="s">
        <v>154</v>
      </c>
      <c r="E162" s="254" t="s">
        <v>1</v>
      </c>
      <c r="F162" s="255" t="s">
        <v>223</v>
      </c>
      <c r="G162" s="253"/>
      <c r="H162" s="256">
        <v>69.57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2" t="s">
        <v>154</v>
      </c>
      <c r="AU162" s="262" t="s">
        <v>89</v>
      </c>
      <c r="AV162" s="13" t="s">
        <v>89</v>
      </c>
      <c r="AW162" s="13" t="s">
        <v>34</v>
      </c>
      <c r="AX162" s="13" t="s">
        <v>87</v>
      </c>
      <c r="AY162" s="262" t="s">
        <v>132</v>
      </c>
    </row>
    <row r="163" spans="1:65" s="2" customFormat="1" ht="21.75" customHeight="1">
      <c r="A163" s="38"/>
      <c r="B163" s="39"/>
      <c r="C163" s="235" t="s">
        <v>224</v>
      </c>
      <c r="D163" s="235" t="s">
        <v>135</v>
      </c>
      <c r="E163" s="236" t="s">
        <v>225</v>
      </c>
      <c r="F163" s="237" t="s">
        <v>226</v>
      </c>
      <c r="G163" s="238" t="s">
        <v>213</v>
      </c>
      <c r="H163" s="239">
        <v>4.638</v>
      </c>
      <c r="I163" s="240"/>
      <c r="J163" s="241">
        <f>ROUND(I163*H163,2)</f>
        <v>0</v>
      </c>
      <c r="K163" s="237" t="s">
        <v>1</v>
      </c>
      <c r="L163" s="44"/>
      <c r="M163" s="242" t="s">
        <v>1</v>
      </c>
      <c r="N163" s="243" t="s">
        <v>44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139</v>
      </c>
      <c r="AT163" s="246" t="s">
        <v>135</v>
      </c>
      <c r="AU163" s="246" t="s">
        <v>89</v>
      </c>
      <c r="AY163" s="17" t="s">
        <v>132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87</v>
      </c>
      <c r="BK163" s="247">
        <f>ROUND(I163*H163,2)</f>
        <v>0</v>
      </c>
      <c r="BL163" s="17" t="s">
        <v>139</v>
      </c>
      <c r="BM163" s="246" t="s">
        <v>227</v>
      </c>
    </row>
    <row r="164" spans="1:63" s="12" customFormat="1" ht="25.9" customHeight="1">
      <c r="A164" s="12"/>
      <c r="B164" s="219"/>
      <c r="C164" s="220"/>
      <c r="D164" s="221" t="s">
        <v>78</v>
      </c>
      <c r="E164" s="222" t="s">
        <v>228</v>
      </c>
      <c r="F164" s="222" t="s">
        <v>229</v>
      </c>
      <c r="G164" s="220"/>
      <c r="H164" s="220"/>
      <c r="I164" s="223"/>
      <c r="J164" s="224">
        <f>BK164</f>
        <v>0</v>
      </c>
      <c r="K164" s="220"/>
      <c r="L164" s="225"/>
      <c r="M164" s="226"/>
      <c r="N164" s="227"/>
      <c r="O164" s="227"/>
      <c r="P164" s="228">
        <f>P165</f>
        <v>0</v>
      </c>
      <c r="Q164" s="227"/>
      <c r="R164" s="228">
        <f>R165</f>
        <v>0</v>
      </c>
      <c r="S164" s="227"/>
      <c r="T164" s="229">
        <f>T165</f>
        <v>0.640409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0" t="s">
        <v>89</v>
      </c>
      <c r="AT164" s="231" t="s">
        <v>78</v>
      </c>
      <c r="AU164" s="231" t="s">
        <v>79</v>
      </c>
      <c r="AY164" s="230" t="s">
        <v>132</v>
      </c>
      <c r="BK164" s="232">
        <f>BK165</f>
        <v>0</v>
      </c>
    </row>
    <row r="165" spans="1:63" s="12" customFormat="1" ht="22.8" customHeight="1">
      <c r="A165" s="12"/>
      <c r="B165" s="219"/>
      <c r="C165" s="220"/>
      <c r="D165" s="221" t="s">
        <v>78</v>
      </c>
      <c r="E165" s="233" t="s">
        <v>230</v>
      </c>
      <c r="F165" s="233" t="s">
        <v>231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SUM(P166:P168)</f>
        <v>0</v>
      </c>
      <c r="Q165" s="227"/>
      <c r="R165" s="228">
        <f>SUM(R166:R168)</f>
        <v>0</v>
      </c>
      <c r="S165" s="227"/>
      <c r="T165" s="229">
        <f>SUM(T166:T168)</f>
        <v>0.640409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89</v>
      </c>
      <c r="AT165" s="231" t="s">
        <v>78</v>
      </c>
      <c r="AU165" s="231" t="s">
        <v>87</v>
      </c>
      <c r="AY165" s="230" t="s">
        <v>132</v>
      </c>
      <c r="BK165" s="232">
        <f>SUM(BK166:BK168)</f>
        <v>0</v>
      </c>
    </row>
    <row r="166" spans="1:65" s="2" customFormat="1" ht="21.75" customHeight="1">
      <c r="A166" s="38"/>
      <c r="B166" s="39"/>
      <c r="C166" s="235" t="s">
        <v>232</v>
      </c>
      <c r="D166" s="235" t="s">
        <v>135</v>
      </c>
      <c r="E166" s="236" t="s">
        <v>233</v>
      </c>
      <c r="F166" s="237" t="s">
        <v>234</v>
      </c>
      <c r="G166" s="238" t="s">
        <v>151</v>
      </c>
      <c r="H166" s="239">
        <v>3.85</v>
      </c>
      <c r="I166" s="240"/>
      <c r="J166" s="241">
        <f>ROUND(I166*H166,2)</f>
        <v>0</v>
      </c>
      <c r="K166" s="237" t="s">
        <v>152</v>
      </c>
      <c r="L166" s="44"/>
      <c r="M166" s="242" t="s">
        <v>1</v>
      </c>
      <c r="N166" s="243" t="s">
        <v>44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0.08317</v>
      </c>
      <c r="T166" s="245">
        <f>S166*H166</f>
        <v>0.3202045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218</v>
      </c>
      <c r="AT166" s="246" t="s">
        <v>135</v>
      </c>
      <c r="AU166" s="246" t="s">
        <v>89</v>
      </c>
      <c r="AY166" s="17" t="s">
        <v>132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87</v>
      </c>
      <c r="BK166" s="247">
        <f>ROUND(I166*H166,2)</f>
        <v>0</v>
      </c>
      <c r="BL166" s="17" t="s">
        <v>218</v>
      </c>
      <c r="BM166" s="246" t="s">
        <v>235</v>
      </c>
    </row>
    <row r="167" spans="1:51" s="13" customFormat="1" ht="12">
      <c r="A167" s="13"/>
      <c r="B167" s="252"/>
      <c r="C167" s="253"/>
      <c r="D167" s="248" t="s">
        <v>154</v>
      </c>
      <c r="E167" s="254" t="s">
        <v>1</v>
      </c>
      <c r="F167" s="255" t="s">
        <v>236</v>
      </c>
      <c r="G167" s="253"/>
      <c r="H167" s="256">
        <v>3.85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2" t="s">
        <v>154</v>
      </c>
      <c r="AU167" s="262" t="s">
        <v>89</v>
      </c>
      <c r="AV167" s="13" t="s">
        <v>89</v>
      </c>
      <c r="AW167" s="13" t="s">
        <v>34</v>
      </c>
      <c r="AX167" s="13" t="s">
        <v>87</v>
      </c>
      <c r="AY167" s="262" t="s">
        <v>132</v>
      </c>
    </row>
    <row r="168" spans="1:65" s="2" customFormat="1" ht="21.75" customHeight="1">
      <c r="A168" s="38"/>
      <c r="B168" s="39"/>
      <c r="C168" s="235" t="s">
        <v>237</v>
      </c>
      <c r="D168" s="235" t="s">
        <v>135</v>
      </c>
      <c r="E168" s="236" t="s">
        <v>238</v>
      </c>
      <c r="F168" s="237" t="s">
        <v>239</v>
      </c>
      <c r="G168" s="238" t="s">
        <v>151</v>
      </c>
      <c r="H168" s="239">
        <v>3.85</v>
      </c>
      <c r="I168" s="240"/>
      <c r="J168" s="241">
        <f>ROUND(I168*H168,2)</f>
        <v>0</v>
      </c>
      <c r="K168" s="237" t="s">
        <v>1</v>
      </c>
      <c r="L168" s="44"/>
      <c r="M168" s="273" t="s">
        <v>1</v>
      </c>
      <c r="N168" s="274" t="s">
        <v>44</v>
      </c>
      <c r="O168" s="275"/>
      <c r="P168" s="276">
        <f>O168*H168</f>
        <v>0</v>
      </c>
      <c r="Q168" s="276">
        <v>0</v>
      </c>
      <c r="R168" s="276">
        <f>Q168*H168</f>
        <v>0</v>
      </c>
      <c r="S168" s="276">
        <v>0.08317</v>
      </c>
      <c r="T168" s="277">
        <f>S168*H168</f>
        <v>0.3202045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218</v>
      </c>
      <c r="AT168" s="246" t="s">
        <v>135</v>
      </c>
      <c r="AU168" s="246" t="s">
        <v>89</v>
      </c>
      <c r="AY168" s="17" t="s">
        <v>132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87</v>
      </c>
      <c r="BK168" s="247">
        <f>ROUND(I168*H168,2)</f>
        <v>0</v>
      </c>
      <c r="BL168" s="17" t="s">
        <v>218</v>
      </c>
      <c r="BM168" s="246" t="s">
        <v>240</v>
      </c>
    </row>
    <row r="169" spans="1:31" s="2" customFormat="1" ht="6.95" customHeight="1">
      <c r="A169" s="38"/>
      <c r="B169" s="66"/>
      <c r="C169" s="67"/>
      <c r="D169" s="67"/>
      <c r="E169" s="67"/>
      <c r="F169" s="67"/>
      <c r="G169" s="67"/>
      <c r="H169" s="67"/>
      <c r="I169" s="183"/>
      <c r="J169" s="67"/>
      <c r="K169" s="67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122:K16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89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MODERNIZACE VÝTAHU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241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22. 1. 2020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32</v>
      </c>
      <c r="F21" s="38"/>
      <c r="G21" s="38"/>
      <c r="H21" s="38"/>
      <c r="I21" s="147" t="s">
        <v>27</v>
      </c>
      <c r="J21" s="146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7" t="s">
        <v>25</v>
      </c>
      <c r="J23" s="146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ROUND((SUM(BE127:BE213)),2)</f>
        <v>0</v>
      </c>
      <c r="G33" s="38"/>
      <c r="H33" s="38"/>
      <c r="I33" s="162">
        <v>0.21</v>
      </c>
      <c r="J33" s="161">
        <f>ROUND(((SUM(BE127:BE213))*I33),2)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ROUND((SUM(BF127:BF213)),2)</f>
        <v>0</v>
      </c>
      <c r="G34" s="38"/>
      <c r="H34" s="38"/>
      <c r="I34" s="162">
        <v>0.15</v>
      </c>
      <c r="J34" s="161">
        <f>ROUND(((SUM(BF127:BF213))*I34),2)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ROUND((SUM(BG127:BG213)),2)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ROUND((SUM(BH127:BH213)),2)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ROUND((SUM(BI127:BI213)),2)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MODERNIZACE VÝTAHU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Stavební část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Přemyslova 592/7</v>
      </c>
      <c r="G89" s="40"/>
      <c r="H89" s="40"/>
      <c r="I89" s="147" t="s">
        <v>22</v>
      </c>
      <c r="J89" s="79" t="str">
        <f>IF(J12="","",J12)</f>
        <v>22. 1. 2020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ENGINEERS CZ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35</v>
      </c>
      <c r="J92" s="36" t="str">
        <f>E24</f>
        <v>HAVO Consult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110</v>
      </c>
      <c r="E97" s="196"/>
      <c r="F97" s="196"/>
      <c r="G97" s="196"/>
      <c r="H97" s="196"/>
      <c r="I97" s="197"/>
      <c r="J97" s="198">
        <f>J128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112</v>
      </c>
      <c r="E98" s="203"/>
      <c r="F98" s="203"/>
      <c r="G98" s="203"/>
      <c r="H98" s="203"/>
      <c r="I98" s="204"/>
      <c r="J98" s="205">
        <f>J129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113</v>
      </c>
      <c r="E99" s="203"/>
      <c r="F99" s="203"/>
      <c r="G99" s="203"/>
      <c r="H99" s="203"/>
      <c r="I99" s="204"/>
      <c r="J99" s="205">
        <f>J134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242</v>
      </c>
      <c r="E100" s="203"/>
      <c r="F100" s="203"/>
      <c r="G100" s="203"/>
      <c r="H100" s="203"/>
      <c r="I100" s="204"/>
      <c r="J100" s="205">
        <f>J139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3"/>
      <c r="C101" s="194"/>
      <c r="D101" s="195" t="s">
        <v>115</v>
      </c>
      <c r="E101" s="196"/>
      <c r="F101" s="196"/>
      <c r="G101" s="196"/>
      <c r="H101" s="196"/>
      <c r="I101" s="197"/>
      <c r="J101" s="198">
        <f>J141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0"/>
      <c r="C102" s="201"/>
      <c r="D102" s="202" t="s">
        <v>243</v>
      </c>
      <c r="E102" s="203"/>
      <c r="F102" s="203"/>
      <c r="G102" s="203"/>
      <c r="H102" s="203"/>
      <c r="I102" s="204"/>
      <c r="J102" s="205">
        <f>J142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244</v>
      </c>
      <c r="E103" s="203"/>
      <c r="F103" s="203"/>
      <c r="G103" s="203"/>
      <c r="H103" s="203"/>
      <c r="I103" s="204"/>
      <c r="J103" s="205">
        <f>J152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245</v>
      </c>
      <c r="E104" s="203"/>
      <c r="F104" s="203"/>
      <c r="G104" s="203"/>
      <c r="H104" s="203"/>
      <c r="I104" s="204"/>
      <c r="J104" s="205">
        <f>J157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116</v>
      </c>
      <c r="E105" s="203"/>
      <c r="F105" s="203"/>
      <c r="G105" s="203"/>
      <c r="H105" s="203"/>
      <c r="I105" s="204"/>
      <c r="J105" s="205">
        <f>J162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246</v>
      </c>
      <c r="E106" s="203"/>
      <c r="F106" s="203"/>
      <c r="G106" s="203"/>
      <c r="H106" s="203"/>
      <c r="I106" s="204"/>
      <c r="J106" s="205">
        <f>J174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247</v>
      </c>
      <c r="E107" s="203"/>
      <c r="F107" s="203"/>
      <c r="G107" s="203"/>
      <c r="H107" s="203"/>
      <c r="I107" s="204"/>
      <c r="J107" s="205">
        <f>J180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83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6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117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7" t="str">
        <f>E7</f>
        <v>MODERNIZACE VÝTAHU</v>
      </c>
      <c r="F117" s="32"/>
      <c r="G117" s="32"/>
      <c r="H117" s="32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103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02 - Stavební část</v>
      </c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Přemyslova 592/7</v>
      </c>
      <c r="G121" s="40"/>
      <c r="H121" s="40"/>
      <c r="I121" s="147" t="s">
        <v>22</v>
      </c>
      <c r="J121" s="79" t="str">
        <f>IF(J12="","",J12)</f>
        <v>22. 1. 2020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E15</f>
        <v xml:space="preserve"> </v>
      </c>
      <c r="G123" s="40"/>
      <c r="H123" s="40"/>
      <c r="I123" s="147" t="s">
        <v>30</v>
      </c>
      <c r="J123" s="36" t="str">
        <f>E21</f>
        <v>ENGINEERS CZ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147" t="s">
        <v>35</v>
      </c>
      <c r="J124" s="36" t="str">
        <f>E24</f>
        <v>HAVO Consult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7"/>
      <c r="B126" s="208"/>
      <c r="C126" s="209" t="s">
        <v>118</v>
      </c>
      <c r="D126" s="210" t="s">
        <v>64</v>
      </c>
      <c r="E126" s="210" t="s">
        <v>60</v>
      </c>
      <c r="F126" s="210" t="s">
        <v>61</v>
      </c>
      <c r="G126" s="210" t="s">
        <v>119</v>
      </c>
      <c r="H126" s="210" t="s">
        <v>120</v>
      </c>
      <c r="I126" s="211" t="s">
        <v>121</v>
      </c>
      <c r="J126" s="210" t="s">
        <v>107</v>
      </c>
      <c r="K126" s="212" t="s">
        <v>122</v>
      </c>
      <c r="L126" s="213"/>
      <c r="M126" s="100" t="s">
        <v>1</v>
      </c>
      <c r="N126" s="101" t="s">
        <v>43</v>
      </c>
      <c r="O126" s="101" t="s">
        <v>123</v>
      </c>
      <c r="P126" s="101" t="s">
        <v>124</v>
      </c>
      <c r="Q126" s="101" t="s">
        <v>125</v>
      </c>
      <c r="R126" s="101" t="s">
        <v>126</v>
      </c>
      <c r="S126" s="101" t="s">
        <v>127</v>
      </c>
      <c r="T126" s="102" t="s">
        <v>128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pans="1:63" s="2" customFormat="1" ht="22.8" customHeight="1">
      <c r="A127" s="38"/>
      <c r="B127" s="39"/>
      <c r="C127" s="107" t="s">
        <v>129</v>
      </c>
      <c r="D127" s="40"/>
      <c r="E127" s="40"/>
      <c r="F127" s="40"/>
      <c r="G127" s="40"/>
      <c r="H127" s="40"/>
      <c r="I127" s="144"/>
      <c r="J127" s="214">
        <f>BK127</f>
        <v>0</v>
      </c>
      <c r="K127" s="40"/>
      <c r="L127" s="44"/>
      <c r="M127" s="103"/>
      <c r="N127" s="215"/>
      <c r="O127" s="104"/>
      <c r="P127" s="216">
        <f>P128+P141</f>
        <v>0</v>
      </c>
      <c r="Q127" s="104"/>
      <c r="R127" s="216">
        <f>R128+R141</f>
        <v>1.04353388</v>
      </c>
      <c r="S127" s="104"/>
      <c r="T127" s="217">
        <f>T128+T141</f>
        <v>0.023581199999999997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78</v>
      </c>
      <c r="AU127" s="17" t="s">
        <v>109</v>
      </c>
      <c r="BK127" s="218">
        <f>BK128+BK141</f>
        <v>0</v>
      </c>
    </row>
    <row r="128" spans="1:63" s="12" customFormat="1" ht="25.9" customHeight="1">
      <c r="A128" s="12"/>
      <c r="B128" s="219"/>
      <c r="C128" s="220"/>
      <c r="D128" s="221" t="s">
        <v>78</v>
      </c>
      <c r="E128" s="222" t="s">
        <v>130</v>
      </c>
      <c r="F128" s="222" t="s">
        <v>131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P129+P134+P139</f>
        <v>0</v>
      </c>
      <c r="Q128" s="227"/>
      <c r="R128" s="228">
        <f>R129+R134+R139</f>
        <v>0.6324764</v>
      </c>
      <c r="S128" s="227"/>
      <c r="T128" s="229">
        <f>T129+T134+T139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87</v>
      </c>
      <c r="AT128" s="231" t="s">
        <v>78</v>
      </c>
      <c r="AU128" s="231" t="s">
        <v>79</v>
      </c>
      <c r="AY128" s="230" t="s">
        <v>132</v>
      </c>
      <c r="BK128" s="232">
        <f>BK129+BK134+BK139</f>
        <v>0</v>
      </c>
    </row>
    <row r="129" spans="1:63" s="12" customFormat="1" ht="22.8" customHeight="1">
      <c r="A129" s="12"/>
      <c r="B129" s="219"/>
      <c r="C129" s="220"/>
      <c r="D129" s="221" t="s">
        <v>78</v>
      </c>
      <c r="E129" s="233" t="s">
        <v>147</v>
      </c>
      <c r="F129" s="233" t="s">
        <v>148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SUM(P130:P133)</f>
        <v>0</v>
      </c>
      <c r="Q129" s="227"/>
      <c r="R129" s="228">
        <f>SUM(R130:R133)</f>
        <v>0.5967964</v>
      </c>
      <c r="S129" s="227"/>
      <c r="T129" s="229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87</v>
      </c>
      <c r="AT129" s="231" t="s">
        <v>78</v>
      </c>
      <c r="AU129" s="231" t="s">
        <v>87</v>
      </c>
      <c r="AY129" s="230" t="s">
        <v>132</v>
      </c>
      <c r="BK129" s="232">
        <f>SUM(BK130:BK133)</f>
        <v>0</v>
      </c>
    </row>
    <row r="130" spans="1:65" s="2" customFormat="1" ht="21.75" customHeight="1">
      <c r="A130" s="38"/>
      <c r="B130" s="39"/>
      <c r="C130" s="235" t="s">
        <v>87</v>
      </c>
      <c r="D130" s="235" t="s">
        <v>135</v>
      </c>
      <c r="E130" s="236" t="s">
        <v>248</v>
      </c>
      <c r="F130" s="237" t="s">
        <v>249</v>
      </c>
      <c r="G130" s="238" t="s">
        <v>151</v>
      </c>
      <c r="H130" s="239">
        <v>2.197</v>
      </c>
      <c r="I130" s="240"/>
      <c r="J130" s="241">
        <f>ROUND(I130*H130,2)</f>
        <v>0</v>
      </c>
      <c r="K130" s="237" t="s">
        <v>152</v>
      </c>
      <c r="L130" s="44"/>
      <c r="M130" s="242" t="s">
        <v>1</v>
      </c>
      <c r="N130" s="243" t="s">
        <v>44</v>
      </c>
      <c r="O130" s="91"/>
      <c r="P130" s="244">
        <f>O130*H130</f>
        <v>0</v>
      </c>
      <c r="Q130" s="244">
        <v>0.0612</v>
      </c>
      <c r="R130" s="244">
        <f>Q130*H130</f>
        <v>0.1344564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139</v>
      </c>
      <c r="AT130" s="246" t="s">
        <v>135</v>
      </c>
      <c r="AU130" s="246" t="s">
        <v>89</v>
      </c>
      <c r="AY130" s="17" t="s">
        <v>132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87</v>
      </c>
      <c r="BK130" s="247">
        <f>ROUND(I130*H130,2)</f>
        <v>0</v>
      </c>
      <c r="BL130" s="17" t="s">
        <v>139</v>
      </c>
      <c r="BM130" s="246" t="s">
        <v>250</v>
      </c>
    </row>
    <row r="131" spans="1:51" s="13" customFormat="1" ht="12">
      <c r="A131" s="13"/>
      <c r="B131" s="252"/>
      <c r="C131" s="253"/>
      <c r="D131" s="248" t="s">
        <v>154</v>
      </c>
      <c r="E131" s="254" t="s">
        <v>1</v>
      </c>
      <c r="F131" s="255" t="s">
        <v>251</v>
      </c>
      <c r="G131" s="253"/>
      <c r="H131" s="256">
        <v>2.197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2" t="s">
        <v>154</v>
      </c>
      <c r="AU131" s="262" t="s">
        <v>89</v>
      </c>
      <c r="AV131" s="13" t="s">
        <v>89</v>
      </c>
      <c r="AW131" s="13" t="s">
        <v>34</v>
      </c>
      <c r="AX131" s="13" t="s">
        <v>87</v>
      </c>
      <c r="AY131" s="262" t="s">
        <v>132</v>
      </c>
    </row>
    <row r="132" spans="1:65" s="2" customFormat="1" ht="21.75" customHeight="1">
      <c r="A132" s="38"/>
      <c r="B132" s="39"/>
      <c r="C132" s="235" t="s">
        <v>89</v>
      </c>
      <c r="D132" s="235" t="s">
        <v>135</v>
      </c>
      <c r="E132" s="236" t="s">
        <v>252</v>
      </c>
      <c r="F132" s="237" t="s">
        <v>253</v>
      </c>
      <c r="G132" s="238" t="s">
        <v>138</v>
      </c>
      <c r="H132" s="239">
        <v>1</v>
      </c>
      <c r="I132" s="240"/>
      <c r="J132" s="241">
        <f>ROUND(I132*H132,2)</f>
        <v>0</v>
      </c>
      <c r="K132" s="237" t="s">
        <v>152</v>
      </c>
      <c r="L132" s="44"/>
      <c r="M132" s="242" t="s">
        <v>1</v>
      </c>
      <c r="N132" s="243" t="s">
        <v>44</v>
      </c>
      <c r="O132" s="91"/>
      <c r="P132" s="244">
        <f>O132*H132</f>
        <v>0</v>
      </c>
      <c r="Q132" s="244">
        <v>0.4417</v>
      </c>
      <c r="R132" s="244">
        <f>Q132*H132</f>
        <v>0.4417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139</v>
      </c>
      <c r="AT132" s="246" t="s">
        <v>135</v>
      </c>
      <c r="AU132" s="246" t="s">
        <v>89</v>
      </c>
      <c r="AY132" s="17" t="s">
        <v>132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87</v>
      </c>
      <c r="BK132" s="247">
        <f>ROUND(I132*H132,2)</f>
        <v>0</v>
      </c>
      <c r="BL132" s="17" t="s">
        <v>139</v>
      </c>
      <c r="BM132" s="246" t="s">
        <v>254</v>
      </c>
    </row>
    <row r="133" spans="1:65" s="2" customFormat="1" ht="16.5" customHeight="1">
      <c r="A133" s="38"/>
      <c r="B133" s="39"/>
      <c r="C133" s="278" t="s">
        <v>133</v>
      </c>
      <c r="D133" s="278" t="s">
        <v>255</v>
      </c>
      <c r="E133" s="279" t="s">
        <v>256</v>
      </c>
      <c r="F133" s="280" t="s">
        <v>257</v>
      </c>
      <c r="G133" s="281" t="s">
        <v>138</v>
      </c>
      <c r="H133" s="282">
        <v>1</v>
      </c>
      <c r="I133" s="283"/>
      <c r="J133" s="284">
        <f>ROUND(I133*H133,2)</f>
        <v>0</v>
      </c>
      <c r="K133" s="280" t="s">
        <v>152</v>
      </c>
      <c r="L133" s="285"/>
      <c r="M133" s="286" t="s">
        <v>1</v>
      </c>
      <c r="N133" s="287" t="s">
        <v>44</v>
      </c>
      <c r="O133" s="91"/>
      <c r="P133" s="244">
        <f>O133*H133</f>
        <v>0</v>
      </c>
      <c r="Q133" s="244">
        <v>0.02064</v>
      </c>
      <c r="R133" s="244">
        <f>Q133*H133</f>
        <v>0.02064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175</v>
      </c>
      <c r="AT133" s="246" t="s">
        <v>255</v>
      </c>
      <c r="AU133" s="246" t="s">
        <v>89</v>
      </c>
      <c r="AY133" s="17" t="s">
        <v>132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87</v>
      </c>
      <c r="BK133" s="247">
        <f>ROUND(I133*H133,2)</f>
        <v>0</v>
      </c>
      <c r="BL133" s="17" t="s">
        <v>139</v>
      </c>
      <c r="BM133" s="246" t="s">
        <v>258</v>
      </c>
    </row>
    <row r="134" spans="1:63" s="12" customFormat="1" ht="22.8" customHeight="1">
      <c r="A134" s="12"/>
      <c r="B134" s="219"/>
      <c r="C134" s="220"/>
      <c r="D134" s="221" t="s">
        <v>78</v>
      </c>
      <c r="E134" s="233" t="s">
        <v>156</v>
      </c>
      <c r="F134" s="233" t="s">
        <v>157</v>
      </c>
      <c r="G134" s="220"/>
      <c r="H134" s="220"/>
      <c r="I134" s="223"/>
      <c r="J134" s="234">
        <f>BK134</f>
        <v>0</v>
      </c>
      <c r="K134" s="220"/>
      <c r="L134" s="225"/>
      <c r="M134" s="226"/>
      <c r="N134" s="227"/>
      <c r="O134" s="227"/>
      <c r="P134" s="228">
        <f>SUM(P135:P138)</f>
        <v>0</v>
      </c>
      <c r="Q134" s="227"/>
      <c r="R134" s="228">
        <f>SUM(R135:R138)</f>
        <v>0.03568</v>
      </c>
      <c r="S134" s="227"/>
      <c r="T134" s="229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87</v>
      </c>
      <c r="AT134" s="231" t="s">
        <v>78</v>
      </c>
      <c r="AU134" s="231" t="s">
        <v>87</v>
      </c>
      <c r="AY134" s="230" t="s">
        <v>132</v>
      </c>
      <c r="BK134" s="232">
        <f>SUM(BK135:BK138)</f>
        <v>0</v>
      </c>
    </row>
    <row r="135" spans="1:65" s="2" customFormat="1" ht="21.75" customHeight="1">
      <c r="A135" s="38"/>
      <c r="B135" s="39"/>
      <c r="C135" s="235" t="s">
        <v>139</v>
      </c>
      <c r="D135" s="235" t="s">
        <v>135</v>
      </c>
      <c r="E135" s="236" t="s">
        <v>158</v>
      </c>
      <c r="F135" s="237" t="s">
        <v>159</v>
      </c>
      <c r="G135" s="238" t="s">
        <v>151</v>
      </c>
      <c r="H135" s="239">
        <v>150</v>
      </c>
      <c r="I135" s="240"/>
      <c r="J135" s="241">
        <f>ROUND(I135*H135,2)</f>
        <v>0</v>
      </c>
      <c r="K135" s="237" t="s">
        <v>152</v>
      </c>
      <c r="L135" s="44"/>
      <c r="M135" s="242" t="s">
        <v>1</v>
      </c>
      <c r="N135" s="243" t="s">
        <v>44</v>
      </c>
      <c r="O135" s="91"/>
      <c r="P135" s="244">
        <f>O135*H135</f>
        <v>0</v>
      </c>
      <c r="Q135" s="244">
        <v>0.00013</v>
      </c>
      <c r="R135" s="244">
        <f>Q135*H135</f>
        <v>0.0195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139</v>
      </c>
      <c r="AT135" s="246" t="s">
        <v>135</v>
      </c>
      <c r="AU135" s="246" t="s">
        <v>89</v>
      </c>
      <c r="AY135" s="17" t="s">
        <v>132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87</v>
      </c>
      <c r="BK135" s="247">
        <f>ROUND(I135*H135,2)</f>
        <v>0</v>
      </c>
      <c r="BL135" s="17" t="s">
        <v>139</v>
      </c>
      <c r="BM135" s="246" t="s">
        <v>259</v>
      </c>
    </row>
    <row r="136" spans="1:65" s="2" customFormat="1" ht="21.75" customHeight="1">
      <c r="A136" s="38"/>
      <c r="B136" s="39"/>
      <c r="C136" s="235" t="s">
        <v>161</v>
      </c>
      <c r="D136" s="235" t="s">
        <v>135</v>
      </c>
      <c r="E136" s="236" t="s">
        <v>162</v>
      </c>
      <c r="F136" s="237" t="s">
        <v>163</v>
      </c>
      <c r="G136" s="238" t="s">
        <v>151</v>
      </c>
      <c r="H136" s="239">
        <v>100</v>
      </c>
      <c r="I136" s="240"/>
      <c r="J136" s="241">
        <f>ROUND(I136*H136,2)</f>
        <v>0</v>
      </c>
      <c r="K136" s="237" t="s">
        <v>152</v>
      </c>
      <c r="L136" s="44"/>
      <c r="M136" s="242" t="s">
        <v>1</v>
      </c>
      <c r="N136" s="243" t="s">
        <v>44</v>
      </c>
      <c r="O136" s="91"/>
      <c r="P136" s="244">
        <f>O136*H136</f>
        <v>0</v>
      </c>
      <c r="Q136" s="244">
        <v>4E-05</v>
      </c>
      <c r="R136" s="244">
        <f>Q136*H136</f>
        <v>0.004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139</v>
      </c>
      <c r="AT136" s="246" t="s">
        <v>135</v>
      </c>
      <c r="AU136" s="246" t="s">
        <v>89</v>
      </c>
      <c r="AY136" s="17" t="s">
        <v>132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87</v>
      </c>
      <c r="BK136" s="247">
        <f>ROUND(I136*H136,2)</f>
        <v>0</v>
      </c>
      <c r="BL136" s="17" t="s">
        <v>139</v>
      </c>
      <c r="BM136" s="246" t="s">
        <v>260</v>
      </c>
    </row>
    <row r="137" spans="1:65" s="2" customFormat="1" ht="16.5" customHeight="1">
      <c r="A137" s="38"/>
      <c r="B137" s="39"/>
      <c r="C137" s="235" t="s">
        <v>147</v>
      </c>
      <c r="D137" s="235" t="s">
        <v>135</v>
      </c>
      <c r="E137" s="236" t="s">
        <v>261</v>
      </c>
      <c r="F137" s="237" t="s">
        <v>262</v>
      </c>
      <c r="G137" s="238" t="s">
        <v>138</v>
      </c>
      <c r="H137" s="239">
        <v>1</v>
      </c>
      <c r="I137" s="240"/>
      <c r="J137" s="241">
        <f>ROUND(I137*H137,2)</f>
        <v>0</v>
      </c>
      <c r="K137" s="237" t="s">
        <v>152</v>
      </c>
      <c r="L137" s="44"/>
      <c r="M137" s="242" t="s">
        <v>1</v>
      </c>
      <c r="N137" s="243" t="s">
        <v>44</v>
      </c>
      <c r="O137" s="91"/>
      <c r="P137" s="244">
        <f>O137*H137</f>
        <v>0</v>
      </c>
      <c r="Q137" s="244">
        <v>0.00018</v>
      </c>
      <c r="R137" s="244">
        <f>Q137*H137</f>
        <v>0.00018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139</v>
      </c>
      <c r="AT137" s="246" t="s">
        <v>135</v>
      </c>
      <c r="AU137" s="246" t="s">
        <v>89</v>
      </c>
      <c r="AY137" s="17" t="s">
        <v>132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87</v>
      </c>
      <c r="BK137" s="247">
        <f>ROUND(I137*H137,2)</f>
        <v>0</v>
      </c>
      <c r="BL137" s="17" t="s">
        <v>139</v>
      </c>
      <c r="BM137" s="246" t="s">
        <v>263</v>
      </c>
    </row>
    <row r="138" spans="1:65" s="2" customFormat="1" ht="16.5" customHeight="1">
      <c r="A138" s="38"/>
      <c r="B138" s="39"/>
      <c r="C138" s="278" t="s">
        <v>171</v>
      </c>
      <c r="D138" s="278" t="s">
        <v>255</v>
      </c>
      <c r="E138" s="279" t="s">
        <v>264</v>
      </c>
      <c r="F138" s="280" t="s">
        <v>265</v>
      </c>
      <c r="G138" s="281" t="s">
        <v>138</v>
      </c>
      <c r="H138" s="282">
        <v>1</v>
      </c>
      <c r="I138" s="283"/>
      <c r="J138" s="284">
        <f>ROUND(I138*H138,2)</f>
        <v>0</v>
      </c>
      <c r="K138" s="280" t="s">
        <v>1</v>
      </c>
      <c r="L138" s="285"/>
      <c r="M138" s="286" t="s">
        <v>1</v>
      </c>
      <c r="N138" s="287" t="s">
        <v>44</v>
      </c>
      <c r="O138" s="91"/>
      <c r="P138" s="244">
        <f>O138*H138</f>
        <v>0</v>
      </c>
      <c r="Q138" s="244">
        <v>0.012</v>
      </c>
      <c r="R138" s="244">
        <f>Q138*H138</f>
        <v>0.012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175</v>
      </c>
      <c r="AT138" s="246" t="s">
        <v>255</v>
      </c>
      <c r="AU138" s="246" t="s">
        <v>89</v>
      </c>
      <c r="AY138" s="17" t="s">
        <v>132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87</v>
      </c>
      <c r="BK138" s="247">
        <f>ROUND(I138*H138,2)</f>
        <v>0</v>
      </c>
      <c r="BL138" s="17" t="s">
        <v>139</v>
      </c>
      <c r="BM138" s="246" t="s">
        <v>266</v>
      </c>
    </row>
    <row r="139" spans="1:63" s="12" customFormat="1" ht="22.8" customHeight="1">
      <c r="A139" s="12"/>
      <c r="B139" s="219"/>
      <c r="C139" s="220"/>
      <c r="D139" s="221" t="s">
        <v>78</v>
      </c>
      <c r="E139" s="233" t="s">
        <v>267</v>
      </c>
      <c r="F139" s="233" t="s">
        <v>268</v>
      </c>
      <c r="G139" s="220"/>
      <c r="H139" s="220"/>
      <c r="I139" s="223"/>
      <c r="J139" s="234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87</v>
      </c>
      <c r="AT139" s="231" t="s">
        <v>78</v>
      </c>
      <c r="AU139" s="231" t="s">
        <v>87</v>
      </c>
      <c r="AY139" s="230" t="s">
        <v>132</v>
      </c>
      <c r="BK139" s="232">
        <f>BK140</f>
        <v>0</v>
      </c>
    </row>
    <row r="140" spans="1:65" s="2" customFormat="1" ht="16.5" customHeight="1">
      <c r="A140" s="38"/>
      <c r="B140" s="39"/>
      <c r="C140" s="235" t="s">
        <v>175</v>
      </c>
      <c r="D140" s="235" t="s">
        <v>135</v>
      </c>
      <c r="E140" s="236" t="s">
        <v>269</v>
      </c>
      <c r="F140" s="237" t="s">
        <v>270</v>
      </c>
      <c r="G140" s="238" t="s">
        <v>213</v>
      </c>
      <c r="H140" s="239">
        <v>0.632</v>
      </c>
      <c r="I140" s="240"/>
      <c r="J140" s="241">
        <f>ROUND(I140*H140,2)</f>
        <v>0</v>
      </c>
      <c r="K140" s="237" t="s">
        <v>152</v>
      </c>
      <c r="L140" s="44"/>
      <c r="M140" s="242" t="s">
        <v>1</v>
      </c>
      <c r="N140" s="243" t="s">
        <v>44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139</v>
      </c>
      <c r="AT140" s="246" t="s">
        <v>135</v>
      </c>
      <c r="AU140" s="246" t="s">
        <v>89</v>
      </c>
      <c r="AY140" s="17" t="s">
        <v>132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87</v>
      </c>
      <c r="BK140" s="247">
        <f>ROUND(I140*H140,2)</f>
        <v>0</v>
      </c>
      <c r="BL140" s="17" t="s">
        <v>139</v>
      </c>
      <c r="BM140" s="246" t="s">
        <v>271</v>
      </c>
    </row>
    <row r="141" spans="1:63" s="12" customFormat="1" ht="25.9" customHeight="1">
      <c r="A141" s="12"/>
      <c r="B141" s="219"/>
      <c r="C141" s="220"/>
      <c r="D141" s="221" t="s">
        <v>78</v>
      </c>
      <c r="E141" s="222" t="s">
        <v>228</v>
      </c>
      <c r="F141" s="222" t="s">
        <v>229</v>
      </c>
      <c r="G141" s="220"/>
      <c r="H141" s="220"/>
      <c r="I141" s="223"/>
      <c r="J141" s="224">
        <f>BK141</f>
        <v>0</v>
      </c>
      <c r="K141" s="220"/>
      <c r="L141" s="225"/>
      <c r="M141" s="226"/>
      <c r="N141" s="227"/>
      <c r="O141" s="227"/>
      <c r="P141" s="228">
        <f>P142+P152+P157+P162+P174+P180</f>
        <v>0</v>
      </c>
      <c r="Q141" s="227"/>
      <c r="R141" s="228">
        <f>R142+R152+R157+R162+R174+R180</f>
        <v>0.41105748</v>
      </c>
      <c r="S141" s="227"/>
      <c r="T141" s="229">
        <f>T142+T152+T157+T162+T174+T180</f>
        <v>0.023581199999999997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89</v>
      </c>
      <c r="AT141" s="231" t="s">
        <v>78</v>
      </c>
      <c r="AU141" s="231" t="s">
        <v>79</v>
      </c>
      <c r="AY141" s="230" t="s">
        <v>132</v>
      </c>
      <c r="BK141" s="232">
        <f>BK142+BK152+BK157+BK162+BK174+BK180</f>
        <v>0</v>
      </c>
    </row>
    <row r="142" spans="1:63" s="12" customFormat="1" ht="22.8" customHeight="1">
      <c r="A142" s="12"/>
      <c r="B142" s="219"/>
      <c r="C142" s="220"/>
      <c r="D142" s="221" t="s">
        <v>78</v>
      </c>
      <c r="E142" s="233" t="s">
        <v>272</v>
      </c>
      <c r="F142" s="233" t="s">
        <v>273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SUM(P143:P151)</f>
        <v>0</v>
      </c>
      <c r="Q142" s="227"/>
      <c r="R142" s="228">
        <f>SUM(R143:R151)</f>
        <v>0.2044188</v>
      </c>
      <c r="S142" s="227"/>
      <c r="T142" s="229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89</v>
      </c>
      <c r="AT142" s="231" t="s">
        <v>78</v>
      </c>
      <c r="AU142" s="231" t="s">
        <v>87</v>
      </c>
      <c r="AY142" s="230" t="s">
        <v>132</v>
      </c>
      <c r="BK142" s="232">
        <f>SUM(BK143:BK151)</f>
        <v>0</v>
      </c>
    </row>
    <row r="143" spans="1:65" s="2" customFormat="1" ht="21.75" customHeight="1">
      <c r="A143" s="38"/>
      <c r="B143" s="39"/>
      <c r="C143" s="235" t="s">
        <v>156</v>
      </c>
      <c r="D143" s="235" t="s">
        <v>135</v>
      </c>
      <c r="E143" s="236" t="s">
        <v>274</v>
      </c>
      <c r="F143" s="237" t="s">
        <v>275</v>
      </c>
      <c r="G143" s="238" t="s">
        <v>151</v>
      </c>
      <c r="H143" s="239">
        <v>4.28</v>
      </c>
      <c r="I143" s="240"/>
      <c r="J143" s="241">
        <f>ROUND(I143*H143,2)</f>
        <v>0</v>
      </c>
      <c r="K143" s="237" t="s">
        <v>152</v>
      </c>
      <c r="L143" s="44"/>
      <c r="M143" s="242" t="s">
        <v>1</v>
      </c>
      <c r="N143" s="243" t="s">
        <v>44</v>
      </c>
      <c r="O143" s="91"/>
      <c r="P143" s="244">
        <f>O143*H143</f>
        <v>0</v>
      </c>
      <c r="Q143" s="244">
        <v>0.02791</v>
      </c>
      <c r="R143" s="244">
        <f>Q143*H143</f>
        <v>0.11945480000000001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218</v>
      </c>
      <c r="AT143" s="246" t="s">
        <v>135</v>
      </c>
      <c r="AU143" s="246" t="s">
        <v>89</v>
      </c>
      <c r="AY143" s="17" t="s">
        <v>132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87</v>
      </c>
      <c r="BK143" s="247">
        <f>ROUND(I143*H143,2)</f>
        <v>0</v>
      </c>
      <c r="BL143" s="17" t="s">
        <v>218</v>
      </c>
      <c r="BM143" s="246" t="s">
        <v>276</v>
      </c>
    </row>
    <row r="144" spans="1:51" s="14" customFormat="1" ht="12">
      <c r="A144" s="14"/>
      <c r="B144" s="263"/>
      <c r="C144" s="264"/>
      <c r="D144" s="248" t="s">
        <v>154</v>
      </c>
      <c r="E144" s="265" t="s">
        <v>1</v>
      </c>
      <c r="F144" s="266" t="s">
        <v>277</v>
      </c>
      <c r="G144" s="264"/>
      <c r="H144" s="265" t="s">
        <v>1</v>
      </c>
      <c r="I144" s="267"/>
      <c r="J144" s="264"/>
      <c r="K144" s="264"/>
      <c r="L144" s="268"/>
      <c r="M144" s="269"/>
      <c r="N144" s="270"/>
      <c r="O144" s="270"/>
      <c r="P144" s="270"/>
      <c r="Q144" s="270"/>
      <c r="R144" s="270"/>
      <c r="S144" s="270"/>
      <c r="T144" s="27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2" t="s">
        <v>154</v>
      </c>
      <c r="AU144" s="272" t="s">
        <v>89</v>
      </c>
      <c r="AV144" s="14" t="s">
        <v>87</v>
      </c>
      <c r="AW144" s="14" t="s">
        <v>34</v>
      </c>
      <c r="AX144" s="14" t="s">
        <v>79</v>
      </c>
      <c r="AY144" s="272" t="s">
        <v>132</v>
      </c>
    </row>
    <row r="145" spans="1:51" s="13" customFormat="1" ht="12">
      <c r="A145" s="13"/>
      <c r="B145" s="252"/>
      <c r="C145" s="253"/>
      <c r="D145" s="248" t="s">
        <v>154</v>
      </c>
      <c r="E145" s="254" t="s">
        <v>1</v>
      </c>
      <c r="F145" s="255" t="s">
        <v>278</v>
      </c>
      <c r="G145" s="253"/>
      <c r="H145" s="256">
        <v>4.28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154</v>
      </c>
      <c r="AU145" s="262" t="s">
        <v>89</v>
      </c>
      <c r="AV145" s="13" t="s">
        <v>89</v>
      </c>
      <c r="AW145" s="13" t="s">
        <v>34</v>
      </c>
      <c r="AX145" s="13" t="s">
        <v>87</v>
      </c>
      <c r="AY145" s="262" t="s">
        <v>132</v>
      </c>
    </row>
    <row r="146" spans="1:65" s="2" customFormat="1" ht="21.75" customHeight="1">
      <c r="A146" s="38"/>
      <c r="B146" s="39"/>
      <c r="C146" s="235" t="s">
        <v>186</v>
      </c>
      <c r="D146" s="235" t="s">
        <v>135</v>
      </c>
      <c r="E146" s="236" t="s">
        <v>279</v>
      </c>
      <c r="F146" s="237" t="s">
        <v>280</v>
      </c>
      <c r="G146" s="238" t="s">
        <v>199</v>
      </c>
      <c r="H146" s="239">
        <v>5.4</v>
      </c>
      <c r="I146" s="240"/>
      <c r="J146" s="241">
        <f>ROUND(I146*H146,2)</f>
        <v>0</v>
      </c>
      <c r="K146" s="237" t="s">
        <v>152</v>
      </c>
      <c r="L146" s="44"/>
      <c r="M146" s="242" t="s">
        <v>1</v>
      </c>
      <c r="N146" s="243" t="s">
        <v>44</v>
      </c>
      <c r="O146" s="91"/>
      <c r="P146" s="244">
        <f>O146*H146</f>
        <v>0</v>
      </c>
      <c r="Q146" s="244">
        <v>0.00022</v>
      </c>
      <c r="R146" s="244">
        <f>Q146*H146</f>
        <v>0.001188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218</v>
      </c>
      <c r="AT146" s="246" t="s">
        <v>135</v>
      </c>
      <c r="AU146" s="246" t="s">
        <v>89</v>
      </c>
      <c r="AY146" s="17" t="s">
        <v>132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87</v>
      </c>
      <c r="BK146" s="247">
        <f>ROUND(I146*H146,2)</f>
        <v>0</v>
      </c>
      <c r="BL146" s="17" t="s">
        <v>218</v>
      </c>
      <c r="BM146" s="246" t="s">
        <v>281</v>
      </c>
    </row>
    <row r="147" spans="1:51" s="13" customFormat="1" ht="12">
      <c r="A147" s="13"/>
      <c r="B147" s="252"/>
      <c r="C147" s="253"/>
      <c r="D147" s="248" t="s">
        <v>154</v>
      </c>
      <c r="E147" s="254" t="s">
        <v>1</v>
      </c>
      <c r="F147" s="255" t="s">
        <v>282</v>
      </c>
      <c r="G147" s="253"/>
      <c r="H147" s="256">
        <v>5.4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154</v>
      </c>
      <c r="AU147" s="262" t="s">
        <v>89</v>
      </c>
      <c r="AV147" s="13" t="s">
        <v>89</v>
      </c>
      <c r="AW147" s="13" t="s">
        <v>34</v>
      </c>
      <c r="AX147" s="13" t="s">
        <v>87</v>
      </c>
      <c r="AY147" s="262" t="s">
        <v>132</v>
      </c>
    </row>
    <row r="148" spans="1:65" s="2" customFormat="1" ht="16.5" customHeight="1">
      <c r="A148" s="38"/>
      <c r="B148" s="39"/>
      <c r="C148" s="235" t="s">
        <v>191</v>
      </c>
      <c r="D148" s="235" t="s">
        <v>135</v>
      </c>
      <c r="E148" s="236" t="s">
        <v>283</v>
      </c>
      <c r="F148" s="237" t="s">
        <v>284</v>
      </c>
      <c r="G148" s="238" t="s">
        <v>151</v>
      </c>
      <c r="H148" s="239">
        <v>4.28</v>
      </c>
      <c r="I148" s="240"/>
      <c r="J148" s="241">
        <f>ROUND(I148*H148,2)</f>
        <v>0</v>
      </c>
      <c r="K148" s="237" t="s">
        <v>152</v>
      </c>
      <c r="L148" s="44"/>
      <c r="M148" s="242" t="s">
        <v>1</v>
      </c>
      <c r="N148" s="243" t="s">
        <v>44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218</v>
      </c>
      <c r="AT148" s="246" t="s">
        <v>135</v>
      </c>
      <c r="AU148" s="246" t="s">
        <v>89</v>
      </c>
      <c r="AY148" s="17" t="s">
        <v>132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87</v>
      </c>
      <c r="BK148" s="247">
        <f>ROUND(I148*H148,2)</f>
        <v>0</v>
      </c>
      <c r="BL148" s="17" t="s">
        <v>218</v>
      </c>
      <c r="BM148" s="246" t="s">
        <v>285</v>
      </c>
    </row>
    <row r="149" spans="1:65" s="2" customFormat="1" ht="21.75" customHeight="1">
      <c r="A149" s="38"/>
      <c r="B149" s="39"/>
      <c r="C149" s="235" t="s">
        <v>196</v>
      </c>
      <c r="D149" s="235" t="s">
        <v>135</v>
      </c>
      <c r="E149" s="236" t="s">
        <v>286</v>
      </c>
      <c r="F149" s="237" t="s">
        <v>287</v>
      </c>
      <c r="G149" s="238" t="s">
        <v>151</v>
      </c>
      <c r="H149" s="239">
        <v>7.7</v>
      </c>
      <c r="I149" s="240"/>
      <c r="J149" s="241">
        <f>ROUND(I149*H149,2)</f>
        <v>0</v>
      </c>
      <c r="K149" s="237" t="s">
        <v>1</v>
      </c>
      <c r="L149" s="44"/>
      <c r="M149" s="242" t="s">
        <v>1</v>
      </c>
      <c r="N149" s="243" t="s">
        <v>44</v>
      </c>
      <c r="O149" s="91"/>
      <c r="P149" s="244">
        <f>O149*H149</f>
        <v>0</v>
      </c>
      <c r="Q149" s="244">
        <v>0.01088</v>
      </c>
      <c r="R149" s="244">
        <f>Q149*H149</f>
        <v>0.083776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218</v>
      </c>
      <c r="AT149" s="246" t="s">
        <v>135</v>
      </c>
      <c r="AU149" s="246" t="s">
        <v>89</v>
      </c>
      <c r="AY149" s="17" t="s">
        <v>132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87</v>
      </c>
      <c r="BK149" s="247">
        <f>ROUND(I149*H149,2)</f>
        <v>0</v>
      </c>
      <c r="BL149" s="17" t="s">
        <v>218</v>
      </c>
      <c r="BM149" s="246" t="s">
        <v>288</v>
      </c>
    </row>
    <row r="150" spans="1:51" s="13" customFormat="1" ht="12">
      <c r="A150" s="13"/>
      <c r="B150" s="252"/>
      <c r="C150" s="253"/>
      <c r="D150" s="248" t="s">
        <v>154</v>
      </c>
      <c r="E150" s="254" t="s">
        <v>1</v>
      </c>
      <c r="F150" s="255" t="s">
        <v>289</v>
      </c>
      <c r="G150" s="253"/>
      <c r="H150" s="256">
        <v>7.7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2" t="s">
        <v>154</v>
      </c>
      <c r="AU150" s="262" t="s">
        <v>89</v>
      </c>
      <c r="AV150" s="13" t="s">
        <v>89</v>
      </c>
      <c r="AW150" s="13" t="s">
        <v>34</v>
      </c>
      <c r="AX150" s="13" t="s">
        <v>87</v>
      </c>
      <c r="AY150" s="262" t="s">
        <v>132</v>
      </c>
    </row>
    <row r="151" spans="1:65" s="2" customFormat="1" ht="21.75" customHeight="1">
      <c r="A151" s="38"/>
      <c r="B151" s="39"/>
      <c r="C151" s="235" t="s">
        <v>203</v>
      </c>
      <c r="D151" s="235" t="s">
        <v>135</v>
      </c>
      <c r="E151" s="236" t="s">
        <v>290</v>
      </c>
      <c r="F151" s="237" t="s">
        <v>291</v>
      </c>
      <c r="G151" s="238" t="s">
        <v>213</v>
      </c>
      <c r="H151" s="239">
        <v>0.204</v>
      </c>
      <c r="I151" s="240"/>
      <c r="J151" s="241">
        <f>ROUND(I151*H151,2)</f>
        <v>0</v>
      </c>
      <c r="K151" s="237" t="s">
        <v>152</v>
      </c>
      <c r="L151" s="44"/>
      <c r="M151" s="242" t="s">
        <v>1</v>
      </c>
      <c r="N151" s="243" t="s">
        <v>44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218</v>
      </c>
      <c r="AT151" s="246" t="s">
        <v>135</v>
      </c>
      <c r="AU151" s="246" t="s">
        <v>89</v>
      </c>
      <c r="AY151" s="17" t="s">
        <v>132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87</v>
      </c>
      <c r="BK151" s="247">
        <f>ROUND(I151*H151,2)</f>
        <v>0</v>
      </c>
      <c r="BL151" s="17" t="s">
        <v>218</v>
      </c>
      <c r="BM151" s="246" t="s">
        <v>292</v>
      </c>
    </row>
    <row r="152" spans="1:63" s="12" customFormat="1" ht="22.8" customHeight="1">
      <c r="A152" s="12"/>
      <c r="B152" s="219"/>
      <c r="C152" s="220"/>
      <c r="D152" s="221" t="s">
        <v>78</v>
      </c>
      <c r="E152" s="233" t="s">
        <v>293</v>
      </c>
      <c r="F152" s="233" t="s">
        <v>294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SUM(P153:P156)</f>
        <v>0</v>
      </c>
      <c r="Q152" s="227"/>
      <c r="R152" s="228">
        <f>SUM(R153:R156)</f>
        <v>0.0175</v>
      </c>
      <c r="S152" s="227"/>
      <c r="T152" s="229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89</v>
      </c>
      <c r="AT152" s="231" t="s">
        <v>78</v>
      </c>
      <c r="AU152" s="231" t="s">
        <v>87</v>
      </c>
      <c r="AY152" s="230" t="s">
        <v>132</v>
      </c>
      <c r="BK152" s="232">
        <f>SUM(BK153:BK156)</f>
        <v>0</v>
      </c>
    </row>
    <row r="153" spans="1:65" s="2" customFormat="1" ht="21.75" customHeight="1">
      <c r="A153" s="38"/>
      <c r="B153" s="39"/>
      <c r="C153" s="235" t="s">
        <v>210</v>
      </c>
      <c r="D153" s="235" t="s">
        <v>135</v>
      </c>
      <c r="E153" s="236" t="s">
        <v>295</v>
      </c>
      <c r="F153" s="237" t="s">
        <v>296</v>
      </c>
      <c r="G153" s="238" t="s">
        <v>138</v>
      </c>
      <c r="H153" s="239">
        <v>1</v>
      </c>
      <c r="I153" s="240"/>
      <c r="J153" s="241">
        <f>ROUND(I153*H153,2)</f>
        <v>0</v>
      </c>
      <c r="K153" s="237" t="s">
        <v>152</v>
      </c>
      <c r="L153" s="44"/>
      <c r="M153" s="242" t="s">
        <v>1</v>
      </c>
      <c r="N153" s="243" t="s">
        <v>44</v>
      </c>
      <c r="O153" s="91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218</v>
      </c>
      <c r="AT153" s="246" t="s">
        <v>135</v>
      </c>
      <c r="AU153" s="246" t="s">
        <v>89</v>
      </c>
      <c r="AY153" s="17" t="s">
        <v>132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87</v>
      </c>
      <c r="BK153" s="247">
        <f>ROUND(I153*H153,2)</f>
        <v>0</v>
      </c>
      <c r="BL153" s="17" t="s">
        <v>218</v>
      </c>
      <c r="BM153" s="246" t="s">
        <v>297</v>
      </c>
    </row>
    <row r="154" spans="1:51" s="14" customFormat="1" ht="12">
      <c r="A154" s="14"/>
      <c r="B154" s="263"/>
      <c r="C154" s="264"/>
      <c r="D154" s="248" t="s">
        <v>154</v>
      </c>
      <c r="E154" s="265" t="s">
        <v>1</v>
      </c>
      <c r="F154" s="266" t="s">
        <v>298</v>
      </c>
      <c r="G154" s="264"/>
      <c r="H154" s="265" t="s">
        <v>1</v>
      </c>
      <c r="I154" s="267"/>
      <c r="J154" s="264"/>
      <c r="K154" s="264"/>
      <c r="L154" s="268"/>
      <c r="M154" s="269"/>
      <c r="N154" s="270"/>
      <c r="O154" s="270"/>
      <c r="P154" s="270"/>
      <c r="Q154" s="270"/>
      <c r="R154" s="270"/>
      <c r="S154" s="270"/>
      <c r="T154" s="27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2" t="s">
        <v>154</v>
      </c>
      <c r="AU154" s="272" t="s">
        <v>89</v>
      </c>
      <c r="AV154" s="14" t="s">
        <v>87</v>
      </c>
      <c r="AW154" s="14" t="s">
        <v>34</v>
      </c>
      <c r="AX154" s="14" t="s">
        <v>79</v>
      </c>
      <c r="AY154" s="272" t="s">
        <v>132</v>
      </c>
    </row>
    <row r="155" spans="1:51" s="13" customFormat="1" ht="12">
      <c r="A155" s="13"/>
      <c r="B155" s="252"/>
      <c r="C155" s="253"/>
      <c r="D155" s="248" t="s">
        <v>154</v>
      </c>
      <c r="E155" s="254" t="s">
        <v>1</v>
      </c>
      <c r="F155" s="255" t="s">
        <v>87</v>
      </c>
      <c r="G155" s="253"/>
      <c r="H155" s="256">
        <v>1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2" t="s">
        <v>154</v>
      </c>
      <c r="AU155" s="262" t="s">
        <v>89</v>
      </c>
      <c r="AV155" s="13" t="s">
        <v>89</v>
      </c>
      <c r="AW155" s="13" t="s">
        <v>34</v>
      </c>
      <c r="AX155" s="13" t="s">
        <v>87</v>
      </c>
      <c r="AY155" s="262" t="s">
        <v>132</v>
      </c>
    </row>
    <row r="156" spans="1:65" s="2" customFormat="1" ht="33" customHeight="1">
      <c r="A156" s="38"/>
      <c r="B156" s="39"/>
      <c r="C156" s="278" t="s">
        <v>8</v>
      </c>
      <c r="D156" s="278" t="s">
        <v>255</v>
      </c>
      <c r="E156" s="279" t="s">
        <v>299</v>
      </c>
      <c r="F156" s="280" t="s">
        <v>300</v>
      </c>
      <c r="G156" s="281" t="s">
        <v>138</v>
      </c>
      <c r="H156" s="282">
        <v>1</v>
      </c>
      <c r="I156" s="283"/>
      <c r="J156" s="284">
        <f>ROUND(I156*H156,2)</f>
        <v>0</v>
      </c>
      <c r="K156" s="280" t="s">
        <v>1</v>
      </c>
      <c r="L156" s="285"/>
      <c r="M156" s="286" t="s">
        <v>1</v>
      </c>
      <c r="N156" s="287" t="s">
        <v>44</v>
      </c>
      <c r="O156" s="91"/>
      <c r="P156" s="244">
        <f>O156*H156</f>
        <v>0</v>
      </c>
      <c r="Q156" s="244">
        <v>0.0175</v>
      </c>
      <c r="R156" s="244">
        <f>Q156*H156</f>
        <v>0.0175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301</v>
      </c>
      <c r="AT156" s="246" t="s">
        <v>255</v>
      </c>
      <c r="AU156" s="246" t="s">
        <v>89</v>
      </c>
      <c r="AY156" s="17" t="s">
        <v>132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87</v>
      </c>
      <c r="BK156" s="247">
        <f>ROUND(I156*H156,2)</f>
        <v>0</v>
      </c>
      <c r="BL156" s="17" t="s">
        <v>218</v>
      </c>
      <c r="BM156" s="246" t="s">
        <v>302</v>
      </c>
    </row>
    <row r="157" spans="1:63" s="12" customFormat="1" ht="22.8" customHeight="1">
      <c r="A157" s="12"/>
      <c r="B157" s="219"/>
      <c r="C157" s="220"/>
      <c r="D157" s="221" t="s">
        <v>78</v>
      </c>
      <c r="E157" s="233" t="s">
        <v>303</v>
      </c>
      <c r="F157" s="233" t="s">
        <v>304</v>
      </c>
      <c r="G157" s="220"/>
      <c r="H157" s="220"/>
      <c r="I157" s="223"/>
      <c r="J157" s="234">
        <f>BK157</f>
        <v>0</v>
      </c>
      <c r="K157" s="220"/>
      <c r="L157" s="225"/>
      <c r="M157" s="226"/>
      <c r="N157" s="227"/>
      <c r="O157" s="227"/>
      <c r="P157" s="228">
        <f>SUM(P158:P161)</f>
        <v>0</v>
      </c>
      <c r="Q157" s="227"/>
      <c r="R157" s="228">
        <f>SUM(R158:R161)</f>
        <v>0</v>
      </c>
      <c r="S157" s="227"/>
      <c r="T157" s="229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0" t="s">
        <v>89</v>
      </c>
      <c r="AT157" s="231" t="s">
        <v>78</v>
      </c>
      <c r="AU157" s="231" t="s">
        <v>87</v>
      </c>
      <c r="AY157" s="230" t="s">
        <v>132</v>
      </c>
      <c r="BK157" s="232">
        <f>SUM(BK158:BK161)</f>
        <v>0</v>
      </c>
    </row>
    <row r="158" spans="1:65" s="2" customFormat="1" ht="21.75" customHeight="1">
      <c r="A158" s="38"/>
      <c r="B158" s="39"/>
      <c r="C158" s="235" t="s">
        <v>218</v>
      </c>
      <c r="D158" s="235" t="s">
        <v>135</v>
      </c>
      <c r="E158" s="236" t="s">
        <v>305</v>
      </c>
      <c r="F158" s="237" t="s">
        <v>306</v>
      </c>
      <c r="G158" s="238" t="s">
        <v>138</v>
      </c>
      <c r="H158" s="239">
        <v>10</v>
      </c>
      <c r="I158" s="240"/>
      <c r="J158" s="241">
        <f>ROUND(I158*H158,2)</f>
        <v>0</v>
      </c>
      <c r="K158" s="237" t="s">
        <v>1</v>
      </c>
      <c r="L158" s="44"/>
      <c r="M158" s="242" t="s">
        <v>1</v>
      </c>
      <c r="N158" s="243" t="s">
        <v>44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218</v>
      </c>
      <c r="AT158" s="246" t="s">
        <v>135</v>
      </c>
      <c r="AU158" s="246" t="s">
        <v>89</v>
      </c>
      <c r="AY158" s="17" t="s">
        <v>132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87</v>
      </c>
      <c r="BK158" s="247">
        <f>ROUND(I158*H158,2)</f>
        <v>0</v>
      </c>
      <c r="BL158" s="17" t="s">
        <v>218</v>
      </c>
      <c r="BM158" s="246" t="s">
        <v>307</v>
      </c>
    </row>
    <row r="159" spans="1:51" s="13" customFormat="1" ht="12">
      <c r="A159" s="13"/>
      <c r="B159" s="252"/>
      <c r="C159" s="253"/>
      <c r="D159" s="248" t="s">
        <v>154</v>
      </c>
      <c r="E159" s="254" t="s">
        <v>1</v>
      </c>
      <c r="F159" s="255" t="s">
        <v>308</v>
      </c>
      <c r="G159" s="253"/>
      <c r="H159" s="256">
        <v>10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2" t="s">
        <v>154</v>
      </c>
      <c r="AU159" s="262" t="s">
        <v>89</v>
      </c>
      <c r="AV159" s="13" t="s">
        <v>89</v>
      </c>
      <c r="AW159" s="13" t="s">
        <v>34</v>
      </c>
      <c r="AX159" s="13" t="s">
        <v>87</v>
      </c>
      <c r="AY159" s="262" t="s">
        <v>132</v>
      </c>
    </row>
    <row r="160" spans="1:65" s="2" customFormat="1" ht="44.25" customHeight="1">
      <c r="A160" s="38"/>
      <c r="B160" s="39"/>
      <c r="C160" s="235" t="s">
        <v>224</v>
      </c>
      <c r="D160" s="235" t="s">
        <v>135</v>
      </c>
      <c r="E160" s="236" t="s">
        <v>309</v>
      </c>
      <c r="F160" s="237" t="s">
        <v>310</v>
      </c>
      <c r="G160" s="238" t="s">
        <v>138</v>
      </c>
      <c r="H160" s="239">
        <v>1</v>
      </c>
      <c r="I160" s="240"/>
      <c r="J160" s="241">
        <f>ROUND(I160*H160,2)</f>
        <v>0</v>
      </c>
      <c r="K160" s="237" t="s">
        <v>1</v>
      </c>
      <c r="L160" s="44"/>
      <c r="M160" s="242" t="s">
        <v>1</v>
      </c>
      <c r="N160" s="243" t="s">
        <v>44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218</v>
      </c>
      <c r="AT160" s="246" t="s">
        <v>135</v>
      </c>
      <c r="AU160" s="246" t="s">
        <v>89</v>
      </c>
      <c r="AY160" s="17" t="s">
        <v>132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87</v>
      </c>
      <c r="BK160" s="247">
        <f>ROUND(I160*H160,2)</f>
        <v>0</v>
      </c>
      <c r="BL160" s="17" t="s">
        <v>218</v>
      </c>
      <c r="BM160" s="246" t="s">
        <v>311</v>
      </c>
    </row>
    <row r="161" spans="1:51" s="13" customFormat="1" ht="12">
      <c r="A161" s="13"/>
      <c r="B161" s="252"/>
      <c r="C161" s="253"/>
      <c r="D161" s="248" t="s">
        <v>154</v>
      </c>
      <c r="E161" s="254" t="s">
        <v>1</v>
      </c>
      <c r="F161" s="255" t="s">
        <v>87</v>
      </c>
      <c r="G161" s="253"/>
      <c r="H161" s="256">
        <v>1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2" t="s">
        <v>154</v>
      </c>
      <c r="AU161" s="262" t="s">
        <v>89</v>
      </c>
      <c r="AV161" s="13" t="s">
        <v>89</v>
      </c>
      <c r="AW161" s="13" t="s">
        <v>34</v>
      </c>
      <c r="AX161" s="13" t="s">
        <v>87</v>
      </c>
      <c r="AY161" s="262" t="s">
        <v>132</v>
      </c>
    </row>
    <row r="162" spans="1:63" s="12" customFormat="1" ht="22.8" customHeight="1">
      <c r="A162" s="12"/>
      <c r="B162" s="219"/>
      <c r="C162" s="220"/>
      <c r="D162" s="221" t="s">
        <v>78</v>
      </c>
      <c r="E162" s="233" t="s">
        <v>230</v>
      </c>
      <c r="F162" s="233" t="s">
        <v>231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SUM(P163:P173)</f>
        <v>0</v>
      </c>
      <c r="Q162" s="227"/>
      <c r="R162" s="228">
        <f>SUM(R163:R173)</f>
        <v>0.1110522</v>
      </c>
      <c r="S162" s="227"/>
      <c r="T162" s="229">
        <f>SUM(T163:T173)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89</v>
      </c>
      <c r="AT162" s="231" t="s">
        <v>78</v>
      </c>
      <c r="AU162" s="231" t="s">
        <v>87</v>
      </c>
      <c r="AY162" s="230" t="s">
        <v>132</v>
      </c>
      <c r="BK162" s="232">
        <f>SUM(BK163:BK173)</f>
        <v>0</v>
      </c>
    </row>
    <row r="163" spans="1:65" s="2" customFormat="1" ht="16.5" customHeight="1">
      <c r="A163" s="38"/>
      <c r="B163" s="39"/>
      <c r="C163" s="235" t="s">
        <v>232</v>
      </c>
      <c r="D163" s="235" t="s">
        <v>135</v>
      </c>
      <c r="E163" s="236" t="s">
        <v>312</v>
      </c>
      <c r="F163" s="237" t="s">
        <v>313</v>
      </c>
      <c r="G163" s="238" t="s">
        <v>151</v>
      </c>
      <c r="H163" s="239">
        <v>3.588</v>
      </c>
      <c r="I163" s="240"/>
      <c r="J163" s="241">
        <f>ROUND(I163*H163,2)</f>
        <v>0</v>
      </c>
      <c r="K163" s="237" t="s">
        <v>152</v>
      </c>
      <c r="L163" s="44"/>
      <c r="M163" s="242" t="s">
        <v>1</v>
      </c>
      <c r="N163" s="243" t="s">
        <v>44</v>
      </c>
      <c r="O163" s="91"/>
      <c r="P163" s="244">
        <f>O163*H163</f>
        <v>0</v>
      </c>
      <c r="Q163" s="244">
        <v>0.0003</v>
      </c>
      <c r="R163" s="244">
        <f>Q163*H163</f>
        <v>0.0010764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218</v>
      </c>
      <c r="AT163" s="246" t="s">
        <v>135</v>
      </c>
      <c r="AU163" s="246" t="s">
        <v>89</v>
      </c>
      <c r="AY163" s="17" t="s">
        <v>132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87</v>
      </c>
      <c r="BK163" s="247">
        <f>ROUND(I163*H163,2)</f>
        <v>0</v>
      </c>
      <c r="BL163" s="17" t="s">
        <v>218</v>
      </c>
      <c r="BM163" s="246" t="s">
        <v>314</v>
      </c>
    </row>
    <row r="164" spans="1:51" s="14" customFormat="1" ht="12">
      <c r="A164" s="14"/>
      <c r="B164" s="263"/>
      <c r="C164" s="264"/>
      <c r="D164" s="248" t="s">
        <v>154</v>
      </c>
      <c r="E164" s="265" t="s">
        <v>1</v>
      </c>
      <c r="F164" s="266" t="s">
        <v>315</v>
      </c>
      <c r="G164" s="264"/>
      <c r="H164" s="265" t="s">
        <v>1</v>
      </c>
      <c r="I164" s="267"/>
      <c r="J164" s="264"/>
      <c r="K164" s="264"/>
      <c r="L164" s="268"/>
      <c r="M164" s="269"/>
      <c r="N164" s="270"/>
      <c r="O164" s="270"/>
      <c r="P164" s="270"/>
      <c r="Q164" s="270"/>
      <c r="R164" s="270"/>
      <c r="S164" s="270"/>
      <c r="T164" s="27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2" t="s">
        <v>154</v>
      </c>
      <c r="AU164" s="272" t="s">
        <v>89</v>
      </c>
      <c r="AV164" s="14" t="s">
        <v>87</v>
      </c>
      <c r="AW164" s="14" t="s">
        <v>34</v>
      </c>
      <c r="AX164" s="14" t="s">
        <v>79</v>
      </c>
      <c r="AY164" s="272" t="s">
        <v>132</v>
      </c>
    </row>
    <row r="165" spans="1:51" s="13" customFormat="1" ht="12">
      <c r="A165" s="13"/>
      <c r="B165" s="252"/>
      <c r="C165" s="253"/>
      <c r="D165" s="248" t="s">
        <v>154</v>
      </c>
      <c r="E165" s="254" t="s">
        <v>1</v>
      </c>
      <c r="F165" s="255" t="s">
        <v>316</v>
      </c>
      <c r="G165" s="253"/>
      <c r="H165" s="256">
        <v>3.588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154</v>
      </c>
      <c r="AU165" s="262" t="s">
        <v>89</v>
      </c>
      <c r="AV165" s="13" t="s">
        <v>89</v>
      </c>
      <c r="AW165" s="13" t="s">
        <v>34</v>
      </c>
      <c r="AX165" s="13" t="s">
        <v>87</v>
      </c>
      <c r="AY165" s="262" t="s">
        <v>132</v>
      </c>
    </row>
    <row r="166" spans="1:65" s="2" customFormat="1" ht="16.5" customHeight="1">
      <c r="A166" s="38"/>
      <c r="B166" s="39"/>
      <c r="C166" s="235" t="s">
        <v>237</v>
      </c>
      <c r="D166" s="235" t="s">
        <v>135</v>
      </c>
      <c r="E166" s="236" t="s">
        <v>317</v>
      </c>
      <c r="F166" s="237" t="s">
        <v>318</v>
      </c>
      <c r="G166" s="238" t="s">
        <v>151</v>
      </c>
      <c r="H166" s="239">
        <v>3.588</v>
      </c>
      <c r="I166" s="240"/>
      <c r="J166" s="241">
        <f>ROUND(I166*H166,2)</f>
        <v>0</v>
      </c>
      <c r="K166" s="237" t="s">
        <v>152</v>
      </c>
      <c r="L166" s="44"/>
      <c r="M166" s="242" t="s">
        <v>1</v>
      </c>
      <c r="N166" s="243" t="s">
        <v>44</v>
      </c>
      <c r="O166" s="91"/>
      <c r="P166" s="244">
        <f>O166*H166</f>
        <v>0</v>
      </c>
      <c r="Q166" s="244">
        <v>0.00455</v>
      </c>
      <c r="R166" s="244">
        <f>Q166*H166</f>
        <v>0.0163254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218</v>
      </c>
      <c r="AT166" s="246" t="s">
        <v>135</v>
      </c>
      <c r="AU166" s="246" t="s">
        <v>89</v>
      </c>
      <c r="AY166" s="17" t="s">
        <v>132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87</v>
      </c>
      <c r="BK166" s="247">
        <f>ROUND(I166*H166,2)</f>
        <v>0</v>
      </c>
      <c r="BL166" s="17" t="s">
        <v>218</v>
      </c>
      <c r="BM166" s="246" t="s">
        <v>319</v>
      </c>
    </row>
    <row r="167" spans="1:65" s="2" customFormat="1" ht="21.75" customHeight="1">
      <c r="A167" s="38"/>
      <c r="B167" s="39"/>
      <c r="C167" s="235" t="s">
        <v>320</v>
      </c>
      <c r="D167" s="235" t="s">
        <v>135</v>
      </c>
      <c r="E167" s="236" t="s">
        <v>321</v>
      </c>
      <c r="F167" s="237" t="s">
        <v>322</v>
      </c>
      <c r="G167" s="238" t="s">
        <v>151</v>
      </c>
      <c r="H167" s="239">
        <v>3.588</v>
      </c>
      <c r="I167" s="240"/>
      <c r="J167" s="241">
        <f>ROUND(I167*H167,2)</f>
        <v>0</v>
      </c>
      <c r="K167" s="237" t="s">
        <v>152</v>
      </c>
      <c r="L167" s="44"/>
      <c r="M167" s="242" t="s">
        <v>1</v>
      </c>
      <c r="N167" s="243" t="s">
        <v>44</v>
      </c>
      <c r="O167" s="91"/>
      <c r="P167" s="244">
        <f>O167*H167</f>
        <v>0</v>
      </c>
      <c r="Q167" s="244">
        <v>0.0063</v>
      </c>
      <c r="R167" s="244">
        <f>Q167*H167</f>
        <v>0.0226044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218</v>
      </c>
      <c r="AT167" s="246" t="s">
        <v>135</v>
      </c>
      <c r="AU167" s="246" t="s">
        <v>89</v>
      </c>
      <c r="AY167" s="17" t="s">
        <v>132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7" t="s">
        <v>87</v>
      </c>
      <c r="BK167" s="247">
        <f>ROUND(I167*H167,2)</f>
        <v>0</v>
      </c>
      <c r="BL167" s="17" t="s">
        <v>218</v>
      </c>
      <c r="BM167" s="246" t="s">
        <v>323</v>
      </c>
    </row>
    <row r="168" spans="1:65" s="2" customFormat="1" ht="21.75" customHeight="1">
      <c r="A168" s="38"/>
      <c r="B168" s="39"/>
      <c r="C168" s="278" t="s">
        <v>7</v>
      </c>
      <c r="D168" s="278" t="s">
        <v>255</v>
      </c>
      <c r="E168" s="279" t="s">
        <v>324</v>
      </c>
      <c r="F168" s="280" t="s">
        <v>325</v>
      </c>
      <c r="G168" s="281" t="s">
        <v>151</v>
      </c>
      <c r="H168" s="282">
        <v>3.947</v>
      </c>
      <c r="I168" s="283"/>
      <c r="J168" s="284">
        <f>ROUND(I168*H168,2)</f>
        <v>0</v>
      </c>
      <c r="K168" s="280" t="s">
        <v>152</v>
      </c>
      <c r="L168" s="285"/>
      <c r="M168" s="286" t="s">
        <v>1</v>
      </c>
      <c r="N168" s="287" t="s">
        <v>44</v>
      </c>
      <c r="O168" s="91"/>
      <c r="P168" s="244">
        <f>O168*H168</f>
        <v>0</v>
      </c>
      <c r="Q168" s="244">
        <v>0.018</v>
      </c>
      <c r="R168" s="244">
        <f>Q168*H168</f>
        <v>0.071046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301</v>
      </c>
      <c r="AT168" s="246" t="s">
        <v>255</v>
      </c>
      <c r="AU168" s="246" t="s">
        <v>89</v>
      </c>
      <c r="AY168" s="17" t="s">
        <v>132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87</v>
      </c>
      <c r="BK168" s="247">
        <f>ROUND(I168*H168,2)</f>
        <v>0</v>
      </c>
      <c r="BL168" s="17" t="s">
        <v>218</v>
      </c>
      <c r="BM168" s="246" t="s">
        <v>326</v>
      </c>
    </row>
    <row r="169" spans="1:51" s="13" customFormat="1" ht="12">
      <c r="A169" s="13"/>
      <c r="B169" s="252"/>
      <c r="C169" s="253"/>
      <c r="D169" s="248" t="s">
        <v>154</v>
      </c>
      <c r="E169" s="253"/>
      <c r="F169" s="255" t="s">
        <v>327</v>
      </c>
      <c r="G169" s="253"/>
      <c r="H169" s="256">
        <v>3.947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154</v>
      </c>
      <c r="AU169" s="262" t="s">
        <v>89</v>
      </c>
      <c r="AV169" s="13" t="s">
        <v>89</v>
      </c>
      <c r="AW169" s="13" t="s">
        <v>4</v>
      </c>
      <c r="AX169" s="13" t="s">
        <v>87</v>
      </c>
      <c r="AY169" s="262" t="s">
        <v>132</v>
      </c>
    </row>
    <row r="170" spans="1:65" s="2" customFormat="1" ht="21.75" customHeight="1">
      <c r="A170" s="38"/>
      <c r="B170" s="39"/>
      <c r="C170" s="235" t="s">
        <v>328</v>
      </c>
      <c r="D170" s="235" t="s">
        <v>135</v>
      </c>
      <c r="E170" s="236" t="s">
        <v>329</v>
      </c>
      <c r="F170" s="237" t="s">
        <v>330</v>
      </c>
      <c r="G170" s="238" t="s">
        <v>151</v>
      </c>
      <c r="H170" s="239">
        <v>3.588</v>
      </c>
      <c r="I170" s="240"/>
      <c r="J170" s="241">
        <f>ROUND(I170*H170,2)</f>
        <v>0</v>
      </c>
      <c r="K170" s="237" t="s">
        <v>152</v>
      </c>
      <c r="L170" s="44"/>
      <c r="M170" s="242" t="s">
        <v>1</v>
      </c>
      <c r="N170" s="243" t="s">
        <v>44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218</v>
      </c>
      <c r="AT170" s="246" t="s">
        <v>135</v>
      </c>
      <c r="AU170" s="246" t="s">
        <v>89</v>
      </c>
      <c r="AY170" s="17" t="s">
        <v>132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87</v>
      </c>
      <c r="BK170" s="247">
        <f>ROUND(I170*H170,2)</f>
        <v>0</v>
      </c>
      <c r="BL170" s="17" t="s">
        <v>218</v>
      </c>
      <c r="BM170" s="246" t="s">
        <v>331</v>
      </c>
    </row>
    <row r="171" spans="1:65" s="2" customFormat="1" ht="21.75" customHeight="1">
      <c r="A171" s="38"/>
      <c r="B171" s="39"/>
      <c r="C171" s="235" t="s">
        <v>332</v>
      </c>
      <c r="D171" s="235" t="s">
        <v>135</v>
      </c>
      <c r="E171" s="236" t="s">
        <v>333</v>
      </c>
      <c r="F171" s="237" t="s">
        <v>334</v>
      </c>
      <c r="G171" s="238" t="s">
        <v>151</v>
      </c>
      <c r="H171" s="239">
        <v>3.588</v>
      </c>
      <c r="I171" s="240"/>
      <c r="J171" s="241">
        <f>ROUND(I171*H171,2)</f>
        <v>0</v>
      </c>
      <c r="K171" s="237" t="s">
        <v>152</v>
      </c>
      <c r="L171" s="44"/>
      <c r="M171" s="242" t="s">
        <v>1</v>
      </c>
      <c r="N171" s="243" t="s">
        <v>44</v>
      </c>
      <c r="O171" s="91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218</v>
      </c>
      <c r="AT171" s="246" t="s">
        <v>135</v>
      </c>
      <c r="AU171" s="246" t="s">
        <v>89</v>
      </c>
      <c r="AY171" s="17" t="s">
        <v>132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87</v>
      </c>
      <c r="BK171" s="247">
        <f>ROUND(I171*H171,2)</f>
        <v>0</v>
      </c>
      <c r="BL171" s="17" t="s">
        <v>218</v>
      </c>
      <c r="BM171" s="246" t="s">
        <v>335</v>
      </c>
    </row>
    <row r="172" spans="1:65" s="2" customFormat="1" ht="33" customHeight="1">
      <c r="A172" s="38"/>
      <c r="B172" s="39"/>
      <c r="C172" s="235" t="s">
        <v>336</v>
      </c>
      <c r="D172" s="235" t="s">
        <v>135</v>
      </c>
      <c r="E172" s="236" t="s">
        <v>337</v>
      </c>
      <c r="F172" s="237" t="s">
        <v>338</v>
      </c>
      <c r="G172" s="238" t="s">
        <v>151</v>
      </c>
      <c r="H172" s="239">
        <v>3.588</v>
      </c>
      <c r="I172" s="240"/>
      <c r="J172" s="241">
        <f>ROUND(I172*H172,2)</f>
        <v>0</v>
      </c>
      <c r="K172" s="237" t="s">
        <v>152</v>
      </c>
      <c r="L172" s="44"/>
      <c r="M172" s="242" t="s">
        <v>1</v>
      </c>
      <c r="N172" s="243" t="s">
        <v>44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218</v>
      </c>
      <c r="AT172" s="246" t="s">
        <v>135</v>
      </c>
      <c r="AU172" s="246" t="s">
        <v>89</v>
      </c>
      <c r="AY172" s="17" t="s">
        <v>132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87</v>
      </c>
      <c r="BK172" s="247">
        <f>ROUND(I172*H172,2)</f>
        <v>0</v>
      </c>
      <c r="BL172" s="17" t="s">
        <v>218</v>
      </c>
      <c r="BM172" s="246" t="s">
        <v>339</v>
      </c>
    </row>
    <row r="173" spans="1:65" s="2" customFormat="1" ht="21.75" customHeight="1">
      <c r="A173" s="38"/>
      <c r="B173" s="39"/>
      <c r="C173" s="235" t="s">
        <v>340</v>
      </c>
      <c r="D173" s="235" t="s">
        <v>135</v>
      </c>
      <c r="E173" s="236" t="s">
        <v>341</v>
      </c>
      <c r="F173" s="237" t="s">
        <v>342</v>
      </c>
      <c r="G173" s="238" t="s">
        <v>213</v>
      </c>
      <c r="H173" s="239">
        <v>0.111</v>
      </c>
      <c r="I173" s="240"/>
      <c r="J173" s="241">
        <f>ROUND(I173*H173,2)</f>
        <v>0</v>
      </c>
      <c r="K173" s="237" t="s">
        <v>152</v>
      </c>
      <c r="L173" s="44"/>
      <c r="M173" s="242" t="s">
        <v>1</v>
      </c>
      <c r="N173" s="243" t="s">
        <v>44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218</v>
      </c>
      <c r="AT173" s="246" t="s">
        <v>135</v>
      </c>
      <c r="AU173" s="246" t="s">
        <v>89</v>
      </c>
      <c r="AY173" s="17" t="s">
        <v>132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87</v>
      </c>
      <c r="BK173" s="247">
        <f>ROUND(I173*H173,2)</f>
        <v>0</v>
      </c>
      <c r="BL173" s="17" t="s">
        <v>218</v>
      </c>
      <c r="BM173" s="246" t="s">
        <v>343</v>
      </c>
    </row>
    <row r="174" spans="1:63" s="12" customFormat="1" ht="22.8" customHeight="1">
      <c r="A174" s="12"/>
      <c r="B174" s="219"/>
      <c r="C174" s="220"/>
      <c r="D174" s="221" t="s">
        <v>78</v>
      </c>
      <c r="E174" s="233" t="s">
        <v>344</v>
      </c>
      <c r="F174" s="233" t="s">
        <v>345</v>
      </c>
      <c r="G174" s="220"/>
      <c r="H174" s="220"/>
      <c r="I174" s="223"/>
      <c r="J174" s="234">
        <f>BK174</f>
        <v>0</v>
      </c>
      <c r="K174" s="220"/>
      <c r="L174" s="225"/>
      <c r="M174" s="226"/>
      <c r="N174" s="227"/>
      <c r="O174" s="227"/>
      <c r="P174" s="228">
        <f>SUM(P175:P179)</f>
        <v>0</v>
      </c>
      <c r="Q174" s="227"/>
      <c r="R174" s="228">
        <f>SUM(R175:R179)</f>
        <v>0.00105456</v>
      </c>
      <c r="S174" s="227"/>
      <c r="T174" s="229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0" t="s">
        <v>89</v>
      </c>
      <c r="AT174" s="231" t="s">
        <v>78</v>
      </c>
      <c r="AU174" s="231" t="s">
        <v>87</v>
      </c>
      <c r="AY174" s="230" t="s">
        <v>132</v>
      </c>
      <c r="BK174" s="232">
        <f>SUM(BK175:BK179)</f>
        <v>0</v>
      </c>
    </row>
    <row r="175" spans="1:65" s="2" customFormat="1" ht="21.75" customHeight="1">
      <c r="A175" s="38"/>
      <c r="B175" s="39"/>
      <c r="C175" s="235" t="s">
        <v>346</v>
      </c>
      <c r="D175" s="235" t="s">
        <v>135</v>
      </c>
      <c r="E175" s="236" t="s">
        <v>347</v>
      </c>
      <c r="F175" s="237" t="s">
        <v>348</v>
      </c>
      <c r="G175" s="238" t="s">
        <v>151</v>
      </c>
      <c r="H175" s="239">
        <v>2.197</v>
      </c>
      <c r="I175" s="240"/>
      <c r="J175" s="241">
        <f>ROUND(I175*H175,2)</f>
        <v>0</v>
      </c>
      <c r="K175" s="237" t="s">
        <v>152</v>
      </c>
      <c r="L175" s="44"/>
      <c r="M175" s="242" t="s">
        <v>1</v>
      </c>
      <c r="N175" s="243" t="s">
        <v>44</v>
      </c>
      <c r="O175" s="91"/>
      <c r="P175" s="244">
        <f>O175*H175</f>
        <v>0</v>
      </c>
      <c r="Q175" s="244">
        <v>0.00015</v>
      </c>
      <c r="R175" s="244">
        <f>Q175*H175</f>
        <v>0.00032954999999999996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218</v>
      </c>
      <c r="AT175" s="246" t="s">
        <v>135</v>
      </c>
      <c r="AU175" s="246" t="s">
        <v>89</v>
      </c>
      <c r="AY175" s="17" t="s">
        <v>132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87</v>
      </c>
      <c r="BK175" s="247">
        <f>ROUND(I175*H175,2)</f>
        <v>0</v>
      </c>
      <c r="BL175" s="17" t="s">
        <v>218</v>
      </c>
      <c r="BM175" s="246" t="s">
        <v>349</v>
      </c>
    </row>
    <row r="176" spans="1:51" s="14" customFormat="1" ht="12">
      <c r="A176" s="14"/>
      <c r="B176" s="263"/>
      <c r="C176" s="264"/>
      <c r="D176" s="248" t="s">
        <v>154</v>
      </c>
      <c r="E176" s="265" t="s">
        <v>1</v>
      </c>
      <c r="F176" s="266" t="s">
        <v>350</v>
      </c>
      <c r="G176" s="264"/>
      <c r="H176" s="265" t="s">
        <v>1</v>
      </c>
      <c r="I176" s="267"/>
      <c r="J176" s="264"/>
      <c r="K176" s="264"/>
      <c r="L176" s="268"/>
      <c r="M176" s="269"/>
      <c r="N176" s="270"/>
      <c r="O176" s="270"/>
      <c r="P176" s="270"/>
      <c r="Q176" s="270"/>
      <c r="R176" s="270"/>
      <c r="S176" s="270"/>
      <c r="T176" s="27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2" t="s">
        <v>154</v>
      </c>
      <c r="AU176" s="272" t="s">
        <v>89</v>
      </c>
      <c r="AV176" s="14" t="s">
        <v>87</v>
      </c>
      <c r="AW176" s="14" t="s">
        <v>34</v>
      </c>
      <c r="AX176" s="14" t="s">
        <v>79</v>
      </c>
      <c r="AY176" s="272" t="s">
        <v>132</v>
      </c>
    </row>
    <row r="177" spans="1:51" s="13" customFormat="1" ht="12">
      <c r="A177" s="13"/>
      <c r="B177" s="252"/>
      <c r="C177" s="253"/>
      <c r="D177" s="248" t="s">
        <v>154</v>
      </c>
      <c r="E177" s="254" t="s">
        <v>1</v>
      </c>
      <c r="F177" s="255" t="s">
        <v>251</v>
      </c>
      <c r="G177" s="253"/>
      <c r="H177" s="256">
        <v>2.197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2" t="s">
        <v>154</v>
      </c>
      <c r="AU177" s="262" t="s">
        <v>89</v>
      </c>
      <c r="AV177" s="13" t="s">
        <v>89</v>
      </c>
      <c r="AW177" s="13" t="s">
        <v>34</v>
      </c>
      <c r="AX177" s="13" t="s">
        <v>79</v>
      </c>
      <c r="AY177" s="262" t="s">
        <v>132</v>
      </c>
    </row>
    <row r="178" spans="1:51" s="15" customFormat="1" ht="12">
      <c r="A178" s="15"/>
      <c r="B178" s="288"/>
      <c r="C178" s="289"/>
      <c r="D178" s="248" t="s">
        <v>154</v>
      </c>
      <c r="E178" s="290" t="s">
        <v>1</v>
      </c>
      <c r="F178" s="291" t="s">
        <v>351</v>
      </c>
      <c r="G178" s="289"/>
      <c r="H178" s="292">
        <v>2.197</v>
      </c>
      <c r="I178" s="293"/>
      <c r="J178" s="289"/>
      <c r="K178" s="289"/>
      <c r="L178" s="294"/>
      <c r="M178" s="295"/>
      <c r="N178" s="296"/>
      <c r="O178" s="296"/>
      <c r="P178" s="296"/>
      <c r="Q178" s="296"/>
      <c r="R178" s="296"/>
      <c r="S178" s="296"/>
      <c r="T178" s="29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8" t="s">
        <v>154</v>
      </c>
      <c r="AU178" s="298" t="s">
        <v>89</v>
      </c>
      <c r="AV178" s="15" t="s">
        <v>139</v>
      </c>
      <c r="AW178" s="15" t="s">
        <v>34</v>
      </c>
      <c r="AX178" s="15" t="s">
        <v>87</v>
      </c>
      <c r="AY178" s="298" t="s">
        <v>132</v>
      </c>
    </row>
    <row r="179" spans="1:65" s="2" customFormat="1" ht="21.75" customHeight="1">
      <c r="A179" s="38"/>
      <c r="B179" s="39"/>
      <c r="C179" s="235" t="s">
        <v>352</v>
      </c>
      <c r="D179" s="235" t="s">
        <v>135</v>
      </c>
      <c r="E179" s="236" t="s">
        <v>353</v>
      </c>
      <c r="F179" s="237" t="s">
        <v>354</v>
      </c>
      <c r="G179" s="238" t="s">
        <v>151</v>
      </c>
      <c r="H179" s="239">
        <v>2.197</v>
      </c>
      <c r="I179" s="240"/>
      <c r="J179" s="241">
        <f>ROUND(I179*H179,2)</f>
        <v>0</v>
      </c>
      <c r="K179" s="237" t="s">
        <v>152</v>
      </c>
      <c r="L179" s="44"/>
      <c r="M179" s="242" t="s">
        <v>1</v>
      </c>
      <c r="N179" s="243" t="s">
        <v>44</v>
      </c>
      <c r="O179" s="91"/>
      <c r="P179" s="244">
        <f>O179*H179</f>
        <v>0</v>
      </c>
      <c r="Q179" s="244">
        <v>0.00033</v>
      </c>
      <c r="R179" s="244">
        <f>Q179*H179</f>
        <v>0.00072501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218</v>
      </c>
      <c r="AT179" s="246" t="s">
        <v>135</v>
      </c>
      <c r="AU179" s="246" t="s">
        <v>89</v>
      </c>
      <c r="AY179" s="17" t="s">
        <v>132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87</v>
      </c>
      <c r="BK179" s="247">
        <f>ROUND(I179*H179,2)</f>
        <v>0</v>
      </c>
      <c r="BL179" s="17" t="s">
        <v>218</v>
      </c>
      <c r="BM179" s="246" t="s">
        <v>355</v>
      </c>
    </row>
    <row r="180" spans="1:63" s="12" customFormat="1" ht="22.8" customHeight="1">
      <c r="A180" s="12"/>
      <c r="B180" s="219"/>
      <c r="C180" s="220"/>
      <c r="D180" s="221" t="s">
        <v>78</v>
      </c>
      <c r="E180" s="233" t="s">
        <v>356</v>
      </c>
      <c r="F180" s="233" t="s">
        <v>357</v>
      </c>
      <c r="G180" s="220"/>
      <c r="H180" s="220"/>
      <c r="I180" s="223"/>
      <c r="J180" s="234">
        <f>BK180</f>
        <v>0</v>
      </c>
      <c r="K180" s="220"/>
      <c r="L180" s="225"/>
      <c r="M180" s="226"/>
      <c r="N180" s="227"/>
      <c r="O180" s="227"/>
      <c r="P180" s="228">
        <f>SUM(P181:P213)</f>
        <v>0</v>
      </c>
      <c r="Q180" s="227"/>
      <c r="R180" s="228">
        <f>SUM(R181:R213)</f>
        <v>0.07703192</v>
      </c>
      <c r="S180" s="227"/>
      <c r="T180" s="229">
        <f>SUM(T181:T213)</f>
        <v>0.023581199999999997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0" t="s">
        <v>89</v>
      </c>
      <c r="AT180" s="231" t="s">
        <v>78</v>
      </c>
      <c r="AU180" s="231" t="s">
        <v>87</v>
      </c>
      <c r="AY180" s="230" t="s">
        <v>132</v>
      </c>
      <c r="BK180" s="232">
        <f>SUM(BK181:BK213)</f>
        <v>0</v>
      </c>
    </row>
    <row r="181" spans="1:65" s="2" customFormat="1" ht="21.75" customHeight="1">
      <c r="A181" s="38"/>
      <c r="B181" s="39"/>
      <c r="C181" s="235" t="s">
        <v>358</v>
      </c>
      <c r="D181" s="235" t="s">
        <v>135</v>
      </c>
      <c r="E181" s="236" t="s">
        <v>359</v>
      </c>
      <c r="F181" s="237" t="s">
        <v>360</v>
      </c>
      <c r="G181" s="238" t="s">
        <v>151</v>
      </c>
      <c r="H181" s="239">
        <v>58.448</v>
      </c>
      <c r="I181" s="240"/>
      <c r="J181" s="241">
        <f>ROUND(I181*H181,2)</f>
        <v>0</v>
      </c>
      <c r="K181" s="237" t="s">
        <v>152</v>
      </c>
      <c r="L181" s="44"/>
      <c r="M181" s="242" t="s">
        <v>1</v>
      </c>
      <c r="N181" s="243" t="s">
        <v>44</v>
      </c>
      <c r="O181" s="91"/>
      <c r="P181" s="244">
        <f>O181*H181</f>
        <v>0</v>
      </c>
      <c r="Q181" s="244">
        <v>0</v>
      </c>
      <c r="R181" s="244">
        <f>Q181*H181</f>
        <v>0</v>
      </c>
      <c r="S181" s="244">
        <v>0.00015</v>
      </c>
      <c r="T181" s="245">
        <f>S181*H181</f>
        <v>0.0087672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218</v>
      </c>
      <c r="AT181" s="246" t="s">
        <v>135</v>
      </c>
      <c r="AU181" s="246" t="s">
        <v>89</v>
      </c>
      <c r="AY181" s="17" t="s">
        <v>132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87</v>
      </c>
      <c r="BK181" s="247">
        <f>ROUND(I181*H181,2)</f>
        <v>0</v>
      </c>
      <c r="BL181" s="17" t="s">
        <v>218</v>
      </c>
      <c r="BM181" s="246" t="s">
        <v>361</v>
      </c>
    </row>
    <row r="182" spans="1:51" s="14" customFormat="1" ht="12">
      <c r="A182" s="14"/>
      <c r="B182" s="263"/>
      <c r="C182" s="264"/>
      <c r="D182" s="248" t="s">
        <v>154</v>
      </c>
      <c r="E182" s="265" t="s">
        <v>1</v>
      </c>
      <c r="F182" s="266" t="s">
        <v>362</v>
      </c>
      <c r="G182" s="264"/>
      <c r="H182" s="265" t="s">
        <v>1</v>
      </c>
      <c r="I182" s="267"/>
      <c r="J182" s="264"/>
      <c r="K182" s="264"/>
      <c r="L182" s="268"/>
      <c r="M182" s="269"/>
      <c r="N182" s="270"/>
      <c r="O182" s="270"/>
      <c r="P182" s="270"/>
      <c r="Q182" s="270"/>
      <c r="R182" s="270"/>
      <c r="S182" s="270"/>
      <c r="T182" s="27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2" t="s">
        <v>154</v>
      </c>
      <c r="AU182" s="272" t="s">
        <v>89</v>
      </c>
      <c r="AV182" s="14" t="s">
        <v>87</v>
      </c>
      <c r="AW182" s="14" t="s">
        <v>34</v>
      </c>
      <c r="AX182" s="14" t="s">
        <v>79</v>
      </c>
      <c r="AY182" s="272" t="s">
        <v>132</v>
      </c>
    </row>
    <row r="183" spans="1:51" s="13" customFormat="1" ht="12">
      <c r="A183" s="13"/>
      <c r="B183" s="252"/>
      <c r="C183" s="253"/>
      <c r="D183" s="248" t="s">
        <v>154</v>
      </c>
      <c r="E183" s="254" t="s">
        <v>1</v>
      </c>
      <c r="F183" s="255" t="s">
        <v>363</v>
      </c>
      <c r="G183" s="253"/>
      <c r="H183" s="256">
        <v>30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2" t="s">
        <v>154</v>
      </c>
      <c r="AU183" s="262" t="s">
        <v>89</v>
      </c>
      <c r="AV183" s="13" t="s">
        <v>89</v>
      </c>
      <c r="AW183" s="13" t="s">
        <v>34</v>
      </c>
      <c r="AX183" s="13" t="s">
        <v>79</v>
      </c>
      <c r="AY183" s="262" t="s">
        <v>132</v>
      </c>
    </row>
    <row r="184" spans="1:51" s="14" customFormat="1" ht="12">
      <c r="A184" s="14"/>
      <c r="B184" s="263"/>
      <c r="C184" s="264"/>
      <c r="D184" s="248" t="s">
        <v>154</v>
      </c>
      <c r="E184" s="265" t="s">
        <v>1</v>
      </c>
      <c r="F184" s="266" t="s">
        <v>364</v>
      </c>
      <c r="G184" s="264"/>
      <c r="H184" s="265" t="s">
        <v>1</v>
      </c>
      <c r="I184" s="267"/>
      <c r="J184" s="264"/>
      <c r="K184" s="264"/>
      <c r="L184" s="268"/>
      <c r="M184" s="269"/>
      <c r="N184" s="270"/>
      <c r="O184" s="270"/>
      <c r="P184" s="270"/>
      <c r="Q184" s="270"/>
      <c r="R184" s="270"/>
      <c r="S184" s="270"/>
      <c r="T184" s="27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2" t="s">
        <v>154</v>
      </c>
      <c r="AU184" s="272" t="s">
        <v>89</v>
      </c>
      <c r="AV184" s="14" t="s">
        <v>87</v>
      </c>
      <c r="AW184" s="14" t="s">
        <v>34</v>
      </c>
      <c r="AX184" s="14" t="s">
        <v>79</v>
      </c>
      <c r="AY184" s="272" t="s">
        <v>132</v>
      </c>
    </row>
    <row r="185" spans="1:51" s="13" customFormat="1" ht="12">
      <c r="A185" s="13"/>
      <c r="B185" s="252"/>
      <c r="C185" s="253"/>
      <c r="D185" s="248" t="s">
        <v>154</v>
      </c>
      <c r="E185" s="254" t="s">
        <v>1</v>
      </c>
      <c r="F185" s="255" t="s">
        <v>365</v>
      </c>
      <c r="G185" s="253"/>
      <c r="H185" s="256">
        <v>18.708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2" t="s">
        <v>154</v>
      </c>
      <c r="AU185" s="262" t="s">
        <v>89</v>
      </c>
      <c r="AV185" s="13" t="s">
        <v>89</v>
      </c>
      <c r="AW185" s="13" t="s">
        <v>34</v>
      </c>
      <c r="AX185" s="13" t="s">
        <v>79</v>
      </c>
      <c r="AY185" s="262" t="s">
        <v>132</v>
      </c>
    </row>
    <row r="186" spans="1:51" s="14" customFormat="1" ht="12">
      <c r="A186" s="14"/>
      <c r="B186" s="263"/>
      <c r="C186" s="264"/>
      <c r="D186" s="248" t="s">
        <v>154</v>
      </c>
      <c r="E186" s="265" t="s">
        <v>1</v>
      </c>
      <c r="F186" s="266" t="s">
        <v>366</v>
      </c>
      <c r="G186" s="264"/>
      <c r="H186" s="265" t="s">
        <v>1</v>
      </c>
      <c r="I186" s="267"/>
      <c r="J186" s="264"/>
      <c r="K186" s="264"/>
      <c r="L186" s="268"/>
      <c r="M186" s="269"/>
      <c r="N186" s="270"/>
      <c r="O186" s="270"/>
      <c r="P186" s="270"/>
      <c r="Q186" s="270"/>
      <c r="R186" s="270"/>
      <c r="S186" s="270"/>
      <c r="T186" s="27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2" t="s">
        <v>154</v>
      </c>
      <c r="AU186" s="272" t="s">
        <v>89</v>
      </c>
      <c r="AV186" s="14" t="s">
        <v>87</v>
      </c>
      <c r="AW186" s="14" t="s">
        <v>34</v>
      </c>
      <c r="AX186" s="14" t="s">
        <v>79</v>
      </c>
      <c r="AY186" s="272" t="s">
        <v>132</v>
      </c>
    </row>
    <row r="187" spans="1:51" s="13" customFormat="1" ht="12">
      <c r="A187" s="13"/>
      <c r="B187" s="252"/>
      <c r="C187" s="253"/>
      <c r="D187" s="248" t="s">
        <v>154</v>
      </c>
      <c r="E187" s="254" t="s">
        <v>1</v>
      </c>
      <c r="F187" s="255" t="s">
        <v>367</v>
      </c>
      <c r="G187" s="253"/>
      <c r="H187" s="256">
        <v>9.74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2" t="s">
        <v>154</v>
      </c>
      <c r="AU187" s="262" t="s">
        <v>89</v>
      </c>
      <c r="AV187" s="13" t="s">
        <v>89</v>
      </c>
      <c r="AW187" s="13" t="s">
        <v>34</v>
      </c>
      <c r="AX187" s="13" t="s">
        <v>79</v>
      </c>
      <c r="AY187" s="262" t="s">
        <v>132</v>
      </c>
    </row>
    <row r="188" spans="1:51" s="15" customFormat="1" ht="12">
      <c r="A188" s="15"/>
      <c r="B188" s="288"/>
      <c r="C188" s="289"/>
      <c r="D188" s="248" t="s">
        <v>154</v>
      </c>
      <c r="E188" s="290" t="s">
        <v>1</v>
      </c>
      <c r="F188" s="291" t="s">
        <v>351</v>
      </c>
      <c r="G188" s="289"/>
      <c r="H188" s="292">
        <v>58.448</v>
      </c>
      <c r="I188" s="293"/>
      <c r="J188" s="289"/>
      <c r="K188" s="289"/>
      <c r="L188" s="294"/>
      <c r="M188" s="295"/>
      <c r="N188" s="296"/>
      <c r="O188" s="296"/>
      <c r="P188" s="296"/>
      <c r="Q188" s="296"/>
      <c r="R188" s="296"/>
      <c r="S188" s="296"/>
      <c r="T188" s="29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8" t="s">
        <v>154</v>
      </c>
      <c r="AU188" s="298" t="s">
        <v>89</v>
      </c>
      <c r="AV188" s="15" t="s">
        <v>139</v>
      </c>
      <c r="AW188" s="15" t="s">
        <v>34</v>
      </c>
      <c r="AX188" s="15" t="s">
        <v>87</v>
      </c>
      <c r="AY188" s="298" t="s">
        <v>132</v>
      </c>
    </row>
    <row r="189" spans="1:65" s="2" customFormat="1" ht="21.75" customHeight="1">
      <c r="A189" s="38"/>
      <c r="B189" s="39"/>
      <c r="C189" s="235" t="s">
        <v>368</v>
      </c>
      <c r="D189" s="235" t="s">
        <v>135</v>
      </c>
      <c r="E189" s="236" t="s">
        <v>369</v>
      </c>
      <c r="F189" s="237" t="s">
        <v>370</v>
      </c>
      <c r="G189" s="238" t="s">
        <v>151</v>
      </c>
      <c r="H189" s="239">
        <v>98.76</v>
      </c>
      <c r="I189" s="240"/>
      <c r="J189" s="241">
        <f>ROUND(I189*H189,2)</f>
        <v>0</v>
      </c>
      <c r="K189" s="237" t="s">
        <v>152</v>
      </c>
      <c r="L189" s="44"/>
      <c r="M189" s="242" t="s">
        <v>1</v>
      </c>
      <c r="N189" s="243" t="s">
        <v>44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0.00015</v>
      </c>
      <c r="T189" s="245">
        <f>S189*H189</f>
        <v>0.014813999999999999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218</v>
      </c>
      <c r="AT189" s="246" t="s">
        <v>135</v>
      </c>
      <c r="AU189" s="246" t="s">
        <v>89</v>
      </c>
      <c r="AY189" s="17" t="s">
        <v>132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87</v>
      </c>
      <c r="BK189" s="247">
        <f>ROUND(I189*H189,2)</f>
        <v>0</v>
      </c>
      <c r="BL189" s="17" t="s">
        <v>218</v>
      </c>
      <c r="BM189" s="246" t="s">
        <v>371</v>
      </c>
    </row>
    <row r="190" spans="1:51" s="14" customFormat="1" ht="12">
      <c r="A190" s="14"/>
      <c r="B190" s="263"/>
      <c r="C190" s="264"/>
      <c r="D190" s="248" t="s">
        <v>154</v>
      </c>
      <c r="E190" s="265" t="s">
        <v>1</v>
      </c>
      <c r="F190" s="266" t="s">
        <v>372</v>
      </c>
      <c r="G190" s="264"/>
      <c r="H190" s="265" t="s">
        <v>1</v>
      </c>
      <c r="I190" s="267"/>
      <c r="J190" s="264"/>
      <c r="K190" s="264"/>
      <c r="L190" s="268"/>
      <c r="M190" s="269"/>
      <c r="N190" s="270"/>
      <c r="O190" s="270"/>
      <c r="P190" s="270"/>
      <c r="Q190" s="270"/>
      <c r="R190" s="270"/>
      <c r="S190" s="270"/>
      <c r="T190" s="27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2" t="s">
        <v>154</v>
      </c>
      <c r="AU190" s="272" t="s">
        <v>89</v>
      </c>
      <c r="AV190" s="14" t="s">
        <v>87</v>
      </c>
      <c r="AW190" s="14" t="s">
        <v>34</v>
      </c>
      <c r="AX190" s="14" t="s">
        <v>79</v>
      </c>
      <c r="AY190" s="272" t="s">
        <v>132</v>
      </c>
    </row>
    <row r="191" spans="1:51" s="13" customFormat="1" ht="12">
      <c r="A191" s="13"/>
      <c r="B191" s="252"/>
      <c r="C191" s="253"/>
      <c r="D191" s="248" t="s">
        <v>154</v>
      </c>
      <c r="E191" s="254" t="s">
        <v>1</v>
      </c>
      <c r="F191" s="255" t="s">
        <v>373</v>
      </c>
      <c r="G191" s="253"/>
      <c r="H191" s="256">
        <v>98.76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154</v>
      </c>
      <c r="AU191" s="262" t="s">
        <v>89</v>
      </c>
      <c r="AV191" s="13" t="s">
        <v>89</v>
      </c>
      <c r="AW191" s="13" t="s">
        <v>34</v>
      </c>
      <c r="AX191" s="13" t="s">
        <v>87</v>
      </c>
      <c r="AY191" s="262" t="s">
        <v>132</v>
      </c>
    </row>
    <row r="192" spans="1:65" s="2" customFormat="1" ht="21.75" customHeight="1">
      <c r="A192" s="38"/>
      <c r="B192" s="39"/>
      <c r="C192" s="235" t="s">
        <v>363</v>
      </c>
      <c r="D192" s="235" t="s">
        <v>135</v>
      </c>
      <c r="E192" s="236" t="s">
        <v>374</v>
      </c>
      <c r="F192" s="237" t="s">
        <v>375</v>
      </c>
      <c r="G192" s="238" t="s">
        <v>151</v>
      </c>
      <c r="H192" s="239">
        <v>58.448</v>
      </c>
      <c r="I192" s="240"/>
      <c r="J192" s="241">
        <f>ROUND(I192*H192,2)</f>
        <v>0</v>
      </c>
      <c r="K192" s="237" t="s">
        <v>152</v>
      </c>
      <c r="L192" s="44"/>
      <c r="M192" s="242" t="s">
        <v>1</v>
      </c>
      <c r="N192" s="243" t="s">
        <v>44</v>
      </c>
      <c r="O192" s="91"/>
      <c r="P192" s="244">
        <f>O192*H192</f>
        <v>0</v>
      </c>
      <c r="Q192" s="244">
        <v>0.0002</v>
      </c>
      <c r="R192" s="244">
        <f>Q192*H192</f>
        <v>0.011689600000000001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218</v>
      </c>
      <c r="AT192" s="246" t="s">
        <v>135</v>
      </c>
      <c r="AU192" s="246" t="s">
        <v>89</v>
      </c>
      <c r="AY192" s="17" t="s">
        <v>132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87</v>
      </c>
      <c r="BK192" s="247">
        <f>ROUND(I192*H192,2)</f>
        <v>0</v>
      </c>
      <c r="BL192" s="17" t="s">
        <v>218</v>
      </c>
      <c r="BM192" s="246" t="s">
        <v>376</v>
      </c>
    </row>
    <row r="193" spans="1:51" s="14" customFormat="1" ht="12">
      <c r="A193" s="14"/>
      <c r="B193" s="263"/>
      <c r="C193" s="264"/>
      <c r="D193" s="248" t="s">
        <v>154</v>
      </c>
      <c r="E193" s="265" t="s">
        <v>1</v>
      </c>
      <c r="F193" s="266" t="s">
        <v>362</v>
      </c>
      <c r="G193" s="264"/>
      <c r="H193" s="265" t="s">
        <v>1</v>
      </c>
      <c r="I193" s="267"/>
      <c r="J193" s="264"/>
      <c r="K193" s="264"/>
      <c r="L193" s="268"/>
      <c r="M193" s="269"/>
      <c r="N193" s="270"/>
      <c r="O193" s="270"/>
      <c r="P193" s="270"/>
      <c r="Q193" s="270"/>
      <c r="R193" s="270"/>
      <c r="S193" s="270"/>
      <c r="T193" s="27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2" t="s">
        <v>154</v>
      </c>
      <c r="AU193" s="272" t="s">
        <v>89</v>
      </c>
      <c r="AV193" s="14" t="s">
        <v>87</v>
      </c>
      <c r="AW193" s="14" t="s">
        <v>34</v>
      </c>
      <c r="AX193" s="14" t="s">
        <v>79</v>
      </c>
      <c r="AY193" s="272" t="s">
        <v>132</v>
      </c>
    </row>
    <row r="194" spans="1:51" s="13" customFormat="1" ht="12">
      <c r="A194" s="13"/>
      <c r="B194" s="252"/>
      <c r="C194" s="253"/>
      <c r="D194" s="248" t="s">
        <v>154</v>
      </c>
      <c r="E194" s="254" t="s">
        <v>1</v>
      </c>
      <c r="F194" s="255" t="s">
        <v>363</v>
      </c>
      <c r="G194" s="253"/>
      <c r="H194" s="256">
        <v>30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154</v>
      </c>
      <c r="AU194" s="262" t="s">
        <v>89</v>
      </c>
      <c r="AV194" s="13" t="s">
        <v>89</v>
      </c>
      <c r="AW194" s="13" t="s">
        <v>34</v>
      </c>
      <c r="AX194" s="13" t="s">
        <v>79</v>
      </c>
      <c r="AY194" s="262" t="s">
        <v>132</v>
      </c>
    </row>
    <row r="195" spans="1:51" s="14" customFormat="1" ht="12">
      <c r="A195" s="14"/>
      <c r="B195" s="263"/>
      <c r="C195" s="264"/>
      <c r="D195" s="248" t="s">
        <v>154</v>
      </c>
      <c r="E195" s="265" t="s">
        <v>1</v>
      </c>
      <c r="F195" s="266" t="s">
        <v>364</v>
      </c>
      <c r="G195" s="264"/>
      <c r="H195" s="265" t="s">
        <v>1</v>
      </c>
      <c r="I195" s="267"/>
      <c r="J195" s="264"/>
      <c r="K195" s="264"/>
      <c r="L195" s="268"/>
      <c r="M195" s="269"/>
      <c r="N195" s="270"/>
      <c r="O195" s="270"/>
      <c r="P195" s="270"/>
      <c r="Q195" s="270"/>
      <c r="R195" s="270"/>
      <c r="S195" s="270"/>
      <c r="T195" s="27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2" t="s">
        <v>154</v>
      </c>
      <c r="AU195" s="272" t="s">
        <v>89</v>
      </c>
      <c r="AV195" s="14" t="s">
        <v>87</v>
      </c>
      <c r="AW195" s="14" t="s">
        <v>34</v>
      </c>
      <c r="AX195" s="14" t="s">
        <v>79</v>
      </c>
      <c r="AY195" s="272" t="s">
        <v>132</v>
      </c>
    </row>
    <row r="196" spans="1:51" s="13" customFormat="1" ht="12">
      <c r="A196" s="13"/>
      <c r="B196" s="252"/>
      <c r="C196" s="253"/>
      <c r="D196" s="248" t="s">
        <v>154</v>
      </c>
      <c r="E196" s="254" t="s">
        <v>1</v>
      </c>
      <c r="F196" s="255" t="s">
        <v>365</v>
      </c>
      <c r="G196" s="253"/>
      <c r="H196" s="256">
        <v>18.708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154</v>
      </c>
      <c r="AU196" s="262" t="s">
        <v>89</v>
      </c>
      <c r="AV196" s="13" t="s">
        <v>89</v>
      </c>
      <c r="AW196" s="13" t="s">
        <v>34</v>
      </c>
      <c r="AX196" s="13" t="s">
        <v>79</v>
      </c>
      <c r="AY196" s="262" t="s">
        <v>132</v>
      </c>
    </row>
    <row r="197" spans="1:51" s="14" customFormat="1" ht="12">
      <c r="A197" s="14"/>
      <c r="B197" s="263"/>
      <c r="C197" s="264"/>
      <c r="D197" s="248" t="s">
        <v>154</v>
      </c>
      <c r="E197" s="265" t="s">
        <v>1</v>
      </c>
      <c r="F197" s="266" t="s">
        <v>366</v>
      </c>
      <c r="G197" s="264"/>
      <c r="H197" s="265" t="s">
        <v>1</v>
      </c>
      <c r="I197" s="267"/>
      <c r="J197" s="264"/>
      <c r="K197" s="264"/>
      <c r="L197" s="268"/>
      <c r="M197" s="269"/>
      <c r="N197" s="270"/>
      <c r="O197" s="270"/>
      <c r="P197" s="270"/>
      <c r="Q197" s="270"/>
      <c r="R197" s="270"/>
      <c r="S197" s="270"/>
      <c r="T197" s="27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2" t="s">
        <v>154</v>
      </c>
      <c r="AU197" s="272" t="s">
        <v>89</v>
      </c>
      <c r="AV197" s="14" t="s">
        <v>87</v>
      </c>
      <c r="AW197" s="14" t="s">
        <v>34</v>
      </c>
      <c r="AX197" s="14" t="s">
        <v>79</v>
      </c>
      <c r="AY197" s="272" t="s">
        <v>132</v>
      </c>
    </row>
    <row r="198" spans="1:51" s="13" customFormat="1" ht="12">
      <c r="A198" s="13"/>
      <c r="B198" s="252"/>
      <c r="C198" s="253"/>
      <c r="D198" s="248" t="s">
        <v>154</v>
      </c>
      <c r="E198" s="254" t="s">
        <v>1</v>
      </c>
      <c r="F198" s="255" t="s">
        <v>367</v>
      </c>
      <c r="G198" s="253"/>
      <c r="H198" s="256">
        <v>9.74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2" t="s">
        <v>154</v>
      </c>
      <c r="AU198" s="262" t="s">
        <v>89</v>
      </c>
      <c r="AV198" s="13" t="s">
        <v>89</v>
      </c>
      <c r="AW198" s="13" t="s">
        <v>34</v>
      </c>
      <c r="AX198" s="13" t="s">
        <v>79</v>
      </c>
      <c r="AY198" s="262" t="s">
        <v>132</v>
      </c>
    </row>
    <row r="199" spans="1:51" s="15" customFormat="1" ht="12">
      <c r="A199" s="15"/>
      <c r="B199" s="288"/>
      <c r="C199" s="289"/>
      <c r="D199" s="248" t="s">
        <v>154</v>
      </c>
      <c r="E199" s="290" t="s">
        <v>1</v>
      </c>
      <c r="F199" s="291" t="s">
        <v>351</v>
      </c>
      <c r="G199" s="289"/>
      <c r="H199" s="292">
        <v>58.448</v>
      </c>
      <c r="I199" s="293"/>
      <c r="J199" s="289"/>
      <c r="K199" s="289"/>
      <c r="L199" s="294"/>
      <c r="M199" s="295"/>
      <c r="N199" s="296"/>
      <c r="O199" s="296"/>
      <c r="P199" s="296"/>
      <c r="Q199" s="296"/>
      <c r="R199" s="296"/>
      <c r="S199" s="296"/>
      <c r="T199" s="29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8" t="s">
        <v>154</v>
      </c>
      <c r="AU199" s="298" t="s">
        <v>89</v>
      </c>
      <c r="AV199" s="15" t="s">
        <v>139</v>
      </c>
      <c r="AW199" s="15" t="s">
        <v>34</v>
      </c>
      <c r="AX199" s="15" t="s">
        <v>87</v>
      </c>
      <c r="AY199" s="298" t="s">
        <v>132</v>
      </c>
    </row>
    <row r="200" spans="1:65" s="2" customFormat="1" ht="21.75" customHeight="1">
      <c r="A200" s="38"/>
      <c r="B200" s="39"/>
      <c r="C200" s="235" t="s">
        <v>377</v>
      </c>
      <c r="D200" s="235" t="s">
        <v>135</v>
      </c>
      <c r="E200" s="236" t="s">
        <v>378</v>
      </c>
      <c r="F200" s="237" t="s">
        <v>379</v>
      </c>
      <c r="G200" s="238" t="s">
        <v>151</v>
      </c>
      <c r="H200" s="239">
        <v>98.76</v>
      </c>
      <c r="I200" s="240"/>
      <c r="J200" s="241">
        <f>ROUND(I200*H200,2)</f>
        <v>0</v>
      </c>
      <c r="K200" s="237" t="s">
        <v>152</v>
      </c>
      <c r="L200" s="44"/>
      <c r="M200" s="242" t="s">
        <v>1</v>
      </c>
      <c r="N200" s="243" t="s">
        <v>44</v>
      </c>
      <c r="O200" s="91"/>
      <c r="P200" s="244">
        <f>O200*H200</f>
        <v>0</v>
      </c>
      <c r="Q200" s="244">
        <v>0.0002</v>
      </c>
      <c r="R200" s="244">
        <f>Q200*H200</f>
        <v>0.019752000000000002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218</v>
      </c>
      <c r="AT200" s="246" t="s">
        <v>135</v>
      </c>
      <c r="AU200" s="246" t="s">
        <v>89</v>
      </c>
      <c r="AY200" s="17" t="s">
        <v>132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7" t="s">
        <v>87</v>
      </c>
      <c r="BK200" s="247">
        <f>ROUND(I200*H200,2)</f>
        <v>0</v>
      </c>
      <c r="BL200" s="17" t="s">
        <v>218</v>
      </c>
      <c r="BM200" s="246" t="s">
        <v>380</v>
      </c>
    </row>
    <row r="201" spans="1:51" s="14" customFormat="1" ht="12">
      <c r="A201" s="14"/>
      <c r="B201" s="263"/>
      <c r="C201" s="264"/>
      <c r="D201" s="248" t="s">
        <v>154</v>
      </c>
      <c r="E201" s="265" t="s">
        <v>1</v>
      </c>
      <c r="F201" s="266" t="s">
        <v>372</v>
      </c>
      <c r="G201" s="264"/>
      <c r="H201" s="265" t="s">
        <v>1</v>
      </c>
      <c r="I201" s="267"/>
      <c r="J201" s="264"/>
      <c r="K201" s="264"/>
      <c r="L201" s="268"/>
      <c r="M201" s="269"/>
      <c r="N201" s="270"/>
      <c r="O201" s="270"/>
      <c r="P201" s="270"/>
      <c r="Q201" s="270"/>
      <c r="R201" s="270"/>
      <c r="S201" s="270"/>
      <c r="T201" s="27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2" t="s">
        <v>154</v>
      </c>
      <c r="AU201" s="272" t="s">
        <v>89</v>
      </c>
      <c r="AV201" s="14" t="s">
        <v>87</v>
      </c>
      <c r="AW201" s="14" t="s">
        <v>34</v>
      </c>
      <c r="AX201" s="14" t="s">
        <v>79</v>
      </c>
      <c r="AY201" s="272" t="s">
        <v>132</v>
      </c>
    </row>
    <row r="202" spans="1:51" s="13" customFormat="1" ht="12">
      <c r="A202" s="13"/>
      <c r="B202" s="252"/>
      <c r="C202" s="253"/>
      <c r="D202" s="248" t="s">
        <v>154</v>
      </c>
      <c r="E202" s="254" t="s">
        <v>1</v>
      </c>
      <c r="F202" s="255" t="s">
        <v>373</v>
      </c>
      <c r="G202" s="253"/>
      <c r="H202" s="256">
        <v>98.76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2" t="s">
        <v>154</v>
      </c>
      <c r="AU202" s="262" t="s">
        <v>89</v>
      </c>
      <c r="AV202" s="13" t="s">
        <v>89</v>
      </c>
      <c r="AW202" s="13" t="s">
        <v>34</v>
      </c>
      <c r="AX202" s="13" t="s">
        <v>87</v>
      </c>
      <c r="AY202" s="262" t="s">
        <v>132</v>
      </c>
    </row>
    <row r="203" spans="1:65" s="2" customFormat="1" ht="21.75" customHeight="1">
      <c r="A203" s="38"/>
      <c r="B203" s="39"/>
      <c r="C203" s="235" t="s">
        <v>301</v>
      </c>
      <c r="D203" s="235" t="s">
        <v>135</v>
      </c>
      <c r="E203" s="236" t="s">
        <v>381</v>
      </c>
      <c r="F203" s="237" t="s">
        <v>382</v>
      </c>
      <c r="G203" s="238" t="s">
        <v>151</v>
      </c>
      <c r="H203" s="239">
        <v>58.448</v>
      </c>
      <c r="I203" s="240"/>
      <c r="J203" s="241">
        <f>ROUND(I203*H203,2)</f>
        <v>0</v>
      </c>
      <c r="K203" s="237" t="s">
        <v>152</v>
      </c>
      <c r="L203" s="44"/>
      <c r="M203" s="242" t="s">
        <v>1</v>
      </c>
      <c r="N203" s="243" t="s">
        <v>44</v>
      </c>
      <c r="O203" s="91"/>
      <c r="P203" s="244">
        <f>O203*H203</f>
        <v>0</v>
      </c>
      <c r="Q203" s="244">
        <v>0.00029</v>
      </c>
      <c r="R203" s="244">
        <f>Q203*H203</f>
        <v>0.01694992</v>
      </c>
      <c r="S203" s="244">
        <v>0</v>
      </c>
      <c r="T203" s="24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218</v>
      </c>
      <c r="AT203" s="246" t="s">
        <v>135</v>
      </c>
      <c r="AU203" s="246" t="s">
        <v>89</v>
      </c>
      <c r="AY203" s="17" t="s">
        <v>132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7" t="s">
        <v>87</v>
      </c>
      <c r="BK203" s="247">
        <f>ROUND(I203*H203,2)</f>
        <v>0</v>
      </c>
      <c r="BL203" s="17" t="s">
        <v>218</v>
      </c>
      <c r="BM203" s="246" t="s">
        <v>383</v>
      </c>
    </row>
    <row r="204" spans="1:51" s="14" customFormat="1" ht="12">
      <c r="A204" s="14"/>
      <c r="B204" s="263"/>
      <c r="C204" s="264"/>
      <c r="D204" s="248" t="s">
        <v>154</v>
      </c>
      <c r="E204" s="265" t="s">
        <v>1</v>
      </c>
      <c r="F204" s="266" t="s">
        <v>362</v>
      </c>
      <c r="G204" s="264"/>
      <c r="H204" s="265" t="s">
        <v>1</v>
      </c>
      <c r="I204" s="267"/>
      <c r="J204" s="264"/>
      <c r="K204" s="264"/>
      <c r="L204" s="268"/>
      <c r="M204" s="269"/>
      <c r="N204" s="270"/>
      <c r="O204" s="270"/>
      <c r="P204" s="270"/>
      <c r="Q204" s="270"/>
      <c r="R204" s="270"/>
      <c r="S204" s="270"/>
      <c r="T204" s="27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2" t="s">
        <v>154</v>
      </c>
      <c r="AU204" s="272" t="s">
        <v>89</v>
      </c>
      <c r="AV204" s="14" t="s">
        <v>87</v>
      </c>
      <c r="AW204" s="14" t="s">
        <v>34</v>
      </c>
      <c r="AX204" s="14" t="s">
        <v>79</v>
      </c>
      <c r="AY204" s="272" t="s">
        <v>132</v>
      </c>
    </row>
    <row r="205" spans="1:51" s="13" customFormat="1" ht="12">
      <c r="A205" s="13"/>
      <c r="B205" s="252"/>
      <c r="C205" s="253"/>
      <c r="D205" s="248" t="s">
        <v>154</v>
      </c>
      <c r="E205" s="254" t="s">
        <v>1</v>
      </c>
      <c r="F205" s="255" t="s">
        <v>363</v>
      </c>
      <c r="G205" s="253"/>
      <c r="H205" s="256">
        <v>30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2" t="s">
        <v>154</v>
      </c>
      <c r="AU205" s="262" t="s">
        <v>89</v>
      </c>
      <c r="AV205" s="13" t="s">
        <v>89</v>
      </c>
      <c r="AW205" s="13" t="s">
        <v>34</v>
      </c>
      <c r="AX205" s="13" t="s">
        <v>79</v>
      </c>
      <c r="AY205" s="262" t="s">
        <v>132</v>
      </c>
    </row>
    <row r="206" spans="1:51" s="14" customFormat="1" ht="12">
      <c r="A206" s="14"/>
      <c r="B206" s="263"/>
      <c r="C206" s="264"/>
      <c r="D206" s="248" t="s">
        <v>154</v>
      </c>
      <c r="E206" s="265" t="s">
        <v>1</v>
      </c>
      <c r="F206" s="266" t="s">
        <v>364</v>
      </c>
      <c r="G206" s="264"/>
      <c r="H206" s="265" t="s">
        <v>1</v>
      </c>
      <c r="I206" s="267"/>
      <c r="J206" s="264"/>
      <c r="K206" s="264"/>
      <c r="L206" s="268"/>
      <c r="M206" s="269"/>
      <c r="N206" s="270"/>
      <c r="O206" s="270"/>
      <c r="P206" s="270"/>
      <c r="Q206" s="270"/>
      <c r="R206" s="270"/>
      <c r="S206" s="270"/>
      <c r="T206" s="27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2" t="s">
        <v>154</v>
      </c>
      <c r="AU206" s="272" t="s">
        <v>89</v>
      </c>
      <c r="AV206" s="14" t="s">
        <v>87</v>
      </c>
      <c r="AW206" s="14" t="s">
        <v>34</v>
      </c>
      <c r="AX206" s="14" t="s">
        <v>79</v>
      </c>
      <c r="AY206" s="272" t="s">
        <v>132</v>
      </c>
    </row>
    <row r="207" spans="1:51" s="13" customFormat="1" ht="12">
      <c r="A207" s="13"/>
      <c r="B207" s="252"/>
      <c r="C207" s="253"/>
      <c r="D207" s="248" t="s">
        <v>154</v>
      </c>
      <c r="E207" s="254" t="s">
        <v>1</v>
      </c>
      <c r="F207" s="255" t="s">
        <v>365</v>
      </c>
      <c r="G207" s="253"/>
      <c r="H207" s="256">
        <v>18.708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154</v>
      </c>
      <c r="AU207" s="262" t="s">
        <v>89</v>
      </c>
      <c r="AV207" s="13" t="s">
        <v>89</v>
      </c>
      <c r="AW207" s="13" t="s">
        <v>34</v>
      </c>
      <c r="AX207" s="13" t="s">
        <v>79</v>
      </c>
      <c r="AY207" s="262" t="s">
        <v>132</v>
      </c>
    </row>
    <row r="208" spans="1:51" s="14" customFormat="1" ht="12">
      <c r="A208" s="14"/>
      <c r="B208" s="263"/>
      <c r="C208" s="264"/>
      <c r="D208" s="248" t="s">
        <v>154</v>
      </c>
      <c r="E208" s="265" t="s">
        <v>1</v>
      </c>
      <c r="F208" s="266" t="s">
        <v>366</v>
      </c>
      <c r="G208" s="264"/>
      <c r="H208" s="265" t="s">
        <v>1</v>
      </c>
      <c r="I208" s="267"/>
      <c r="J208" s="264"/>
      <c r="K208" s="264"/>
      <c r="L208" s="268"/>
      <c r="M208" s="269"/>
      <c r="N208" s="270"/>
      <c r="O208" s="270"/>
      <c r="P208" s="270"/>
      <c r="Q208" s="270"/>
      <c r="R208" s="270"/>
      <c r="S208" s="270"/>
      <c r="T208" s="27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2" t="s">
        <v>154</v>
      </c>
      <c r="AU208" s="272" t="s">
        <v>89</v>
      </c>
      <c r="AV208" s="14" t="s">
        <v>87</v>
      </c>
      <c r="AW208" s="14" t="s">
        <v>34</v>
      </c>
      <c r="AX208" s="14" t="s">
        <v>79</v>
      </c>
      <c r="AY208" s="272" t="s">
        <v>132</v>
      </c>
    </row>
    <row r="209" spans="1:51" s="13" customFormat="1" ht="12">
      <c r="A209" s="13"/>
      <c r="B209" s="252"/>
      <c r="C209" s="253"/>
      <c r="D209" s="248" t="s">
        <v>154</v>
      </c>
      <c r="E209" s="254" t="s">
        <v>1</v>
      </c>
      <c r="F209" s="255" t="s">
        <v>367</v>
      </c>
      <c r="G209" s="253"/>
      <c r="H209" s="256">
        <v>9.74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154</v>
      </c>
      <c r="AU209" s="262" t="s">
        <v>89</v>
      </c>
      <c r="AV209" s="13" t="s">
        <v>89</v>
      </c>
      <c r="AW209" s="13" t="s">
        <v>34</v>
      </c>
      <c r="AX209" s="13" t="s">
        <v>79</v>
      </c>
      <c r="AY209" s="262" t="s">
        <v>132</v>
      </c>
    </row>
    <row r="210" spans="1:51" s="15" customFormat="1" ht="12">
      <c r="A210" s="15"/>
      <c r="B210" s="288"/>
      <c r="C210" s="289"/>
      <c r="D210" s="248" t="s">
        <v>154</v>
      </c>
      <c r="E210" s="290" t="s">
        <v>1</v>
      </c>
      <c r="F210" s="291" t="s">
        <v>351</v>
      </c>
      <c r="G210" s="289"/>
      <c r="H210" s="292">
        <v>58.448</v>
      </c>
      <c r="I210" s="293"/>
      <c r="J210" s="289"/>
      <c r="K210" s="289"/>
      <c r="L210" s="294"/>
      <c r="M210" s="295"/>
      <c r="N210" s="296"/>
      <c r="O210" s="296"/>
      <c r="P210" s="296"/>
      <c r="Q210" s="296"/>
      <c r="R210" s="296"/>
      <c r="S210" s="296"/>
      <c r="T210" s="29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8" t="s">
        <v>154</v>
      </c>
      <c r="AU210" s="298" t="s">
        <v>89</v>
      </c>
      <c r="AV210" s="15" t="s">
        <v>139</v>
      </c>
      <c r="AW210" s="15" t="s">
        <v>34</v>
      </c>
      <c r="AX210" s="15" t="s">
        <v>87</v>
      </c>
      <c r="AY210" s="298" t="s">
        <v>132</v>
      </c>
    </row>
    <row r="211" spans="1:65" s="2" customFormat="1" ht="21.75" customHeight="1">
      <c r="A211" s="38"/>
      <c r="B211" s="39"/>
      <c r="C211" s="235" t="s">
        <v>384</v>
      </c>
      <c r="D211" s="235" t="s">
        <v>135</v>
      </c>
      <c r="E211" s="236" t="s">
        <v>385</v>
      </c>
      <c r="F211" s="237" t="s">
        <v>386</v>
      </c>
      <c r="G211" s="238" t="s">
        <v>151</v>
      </c>
      <c r="H211" s="239">
        <v>98.76</v>
      </c>
      <c r="I211" s="240"/>
      <c r="J211" s="241">
        <f>ROUND(I211*H211,2)</f>
        <v>0</v>
      </c>
      <c r="K211" s="237" t="s">
        <v>152</v>
      </c>
      <c r="L211" s="44"/>
      <c r="M211" s="242" t="s">
        <v>1</v>
      </c>
      <c r="N211" s="243" t="s">
        <v>44</v>
      </c>
      <c r="O211" s="91"/>
      <c r="P211" s="244">
        <f>O211*H211</f>
        <v>0</v>
      </c>
      <c r="Q211" s="244">
        <v>0.00029</v>
      </c>
      <c r="R211" s="244">
        <f>Q211*H211</f>
        <v>0.028640400000000003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218</v>
      </c>
      <c r="AT211" s="246" t="s">
        <v>135</v>
      </c>
      <c r="AU211" s="246" t="s">
        <v>89</v>
      </c>
      <c r="AY211" s="17" t="s">
        <v>132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7" t="s">
        <v>87</v>
      </c>
      <c r="BK211" s="247">
        <f>ROUND(I211*H211,2)</f>
        <v>0</v>
      </c>
      <c r="BL211" s="17" t="s">
        <v>218</v>
      </c>
      <c r="BM211" s="246" t="s">
        <v>387</v>
      </c>
    </row>
    <row r="212" spans="1:51" s="14" customFormat="1" ht="12">
      <c r="A212" s="14"/>
      <c r="B212" s="263"/>
      <c r="C212" s="264"/>
      <c r="D212" s="248" t="s">
        <v>154</v>
      </c>
      <c r="E212" s="265" t="s">
        <v>1</v>
      </c>
      <c r="F212" s="266" t="s">
        <v>372</v>
      </c>
      <c r="G212" s="264"/>
      <c r="H212" s="265" t="s">
        <v>1</v>
      </c>
      <c r="I212" s="267"/>
      <c r="J212" s="264"/>
      <c r="K212" s="264"/>
      <c r="L212" s="268"/>
      <c r="M212" s="269"/>
      <c r="N212" s="270"/>
      <c r="O212" s="270"/>
      <c r="P212" s="270"/>
      <c r="Q212" s="270"/>
      <c r="R212" s="270"/>
      <c r="S212" s="270"/>
      <c r="T212" s="27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2" t="s">
        <v>154</v>
      </c>
      <c r="AU212" s="272" t="s">
        <v>89</v>
      </c>
      <c r="AV212" s="14" t="s">
        <v>87</v>
      </c>
      <c r="AW212" s="14" t="s">
        <v>34</v>
      </c>
      <c r="AX212" s="14" t="s">
        <v>79</v>
      </c>
      <c r="AY212" s="272" t="s">
        <v>132</v>
      </c>
    </row>
    <row r="213" spans="1:51" s="13" customFormat="1" ht="12">
      <c r="A213" s="13"/>
      <c r="B213" s="252"/>
      <c r="C213" s="253"/>
      <c r="D213" s="248" t="s">
        <v>154</v>
      </c>
      <c r="E213" s="254" t="s">
        <v>1</v>
      </c>
      <c r="F213" s="255" t="s">
        <v>373</v>
      </c>
      <c r="G213" s="253"/>
      <c r="H213" s="256">
        <v>98.76</v>
      </c>
      <c r="I213" s="257"/>
      <c r="J213" s="253"/>
      <c r="K213" s="253"/>
      <c r="L213" s="258"/>
      <c r="M213" s="299"/>
      <c r="N213" s="300"/>
      <c r="O213" s="300"/>
      <c r="P213" s="300"/>
      <c r="Q213" s="300"/>
      <c r="R213" s="300"/>
      <c r="S213" s="300"/>
      <c r="T213" s="30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154</v>
      </c>
      <c r="AU213" s="262" t="s">
        <v>89</v>
      </c>
      <c r="AV213" s="13" t="s">
        <v>89</v>
      </c>
      <c r="AW213" s="13" t="s">
        <v>34</v>
      </c>
      <c r="AX213" s="13" t="s">
        <v>87</v>
      </c>
      <c r="AY213" s="262" t="s">
        <v>132</v>
      </c>
    </row>
    <row r="214" spans="1:31" s="2" customFormat="1" ht="6.95" customHeight="1">
      <c r="A214" s="38"/>
      <c r="B214" s="66"/>
      <c r="C214" s="67"/>
      <c r="D214" s="67"/>
      <c r="E214" s="67"/>
      <c r="F214" s="67"/>
      <c r="G214" s="67"/>
      <c r="H214" s="67"/>
      <c r="I214" s="183"/>
      <c r="J214" s="67"/>
      <c r="K214" s="67"/>
      <c r="L214" s="44"/>
      <c r="M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</sheetData>
  <sheetProtection password="CC35" sheet="1" objects="1" scenarios="1" formatColumns="0" formatRows="0" autoFilter="0"/>
  <autoFilter ref="C126:K21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89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MODERNIZACE VÝTAHU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388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22. 1. 2020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32</v>
      </c>
      <c r="F21" s="38"/>
      <c r="G21" s="38"/>
      <c r="H21" s="38"/>
      <c r="I21" s="147" t="s">
        <v>27</v>
      </c>
      <c r="J21" s="146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7" t="s">
        <v>25</v>
      </c>
      <c r="J23" s="146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ROUND((SUM(BE118:BE123)),2)</f>
        <v>0</v>
      </c>
      <c r="G33" s="38"/>
      <c r="H33" s="38"/>
      <c r="I33" s="162">
        <v>0.21</v>
      </c>
      <c r="J33" s="161">
        <f>ROUND(((SUM(BE118:BE123))*I33),2)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ROUND((SUM(BF118:BF123)),2)</f>
        <v>0</v>
      </c>
      <c r="G34" s="38"/>
      <c r="H34" s="38"/>
      <c r="I34" s="162">
        <v>0.15</v>
      </c>
      <c r="J34" s="161">
        <f>ROUND(((SUM(BF118:BF123))*I34),2)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ROUND((SUM(BG118:BG123)),2)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ROUND((SUM(BH118:BH123)),2)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ROUND((SUM(BI118:BI123)),2)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MODERNIZACE VÝTAHU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03 - Výtah 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Přemyslova 592/7</v>
      </c>
      <c r="G89" s="40"/>
      <c r="H89" s="40"/>
      <c r="I89" s="147" t="s">
        <v>22</v>
      </c>
      <c r="J89" s="79" t="str">
        <f>IF(J12="","",J12)</f>
        <v>22. 1. 2020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ENGINEERS CZ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35</v>
      </c>
      <c r="J92" s="36" t="str">
        <f>E24</f>
        <v>HAVO Consult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110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111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117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MODERNIZACE VÝTAHU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103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 xml:space="preserve">03 - Výtah 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Přemyslova 592/7</v>
      </c>
      <c r="G112" s="40"/>
      <c r="H112" s="40"/>
      <c r="I112" s="147" t="s">
        <v>22</v>
      </c>
      <c r="J112" s="79" t="str">
        <f>IF(J12="","",J12)</f>
        <v>22. 1. 2020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147" t="s">
        <v>30</v>
      </c>
      <c r="J114" s="36" t="str">
        <f>E21</f>
        <v>ENGINEERS CZ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147" t="s">
        <v>35</v>
      </c>
      <c r="J115" s="36" t="str">
        <f>E24</f>
        <v>HAVO Consult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118</v>
      </c>
      <c r="D117" s="210" t="s">
        <v>64</v>
      </c>
      <c r="E117" s="210" t="s">
        <v>60</v>
      </c>
      <c r="F117" s="210" t="s">
        <v>61</v>
      </c>
      <c r="G117" s="210" t="s">
        <v>119</v>
      </c>
      <c r="H117" s="210" t="s">
        <v>120</v>
      </c>
      <c r="I117" s="211" t="s">
        <v>121</v>
      </c>
      <c r="J117" s="210" t="s">
        <v>107</v>
      </c>
      <c r="K117" s="212" t="s">
        <v>122</v>
      </c>
      <c r="L117" s="213"/>
      <c r="M117" s="100" t="s">
        <v>1</v>
      </c>
      <c r="N117" s="101" t="s">
        <v>43</v>
      </c>
      <c r="O117" s="101" t="s">
        <v>123</v>
      </c>
      <c r="P117" s="101" t="s">
        <v>124</v>
      </c>
      <c r="Q117" s="101" t="s">
        <v>125</v>
      </c>
      <c r="R117" s="101" t="s">
        <v>126</v>
      </c>
      <c r="S117" s="101" t="s">
        <v>127</v>
      </c>
      <c r="T117" s="102" t="s">
        <v>128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129</v>
      </c>
      <c r="D118" s="40"/>
      <c r="E118" s="40"/>
      <c r="F118" s="40"/>
      <c r="G118" s="40"/>
      <c r="H118" s="40"/>
      <c r="I118" s="144"/>
      <c r="J118" s="214">
        <f>BK118</f>
        <v>0</v>
      </c>
      <c r="K118" s="40"/>
      <c r="L118" s="44"/>
      <c r="M118" s="103"/>
      <c r="N118" s="215"/>
      <c r="O118" s="104"/>
      <c r="P118" s="216">
        <f>P119</f>
        <v>0</v>
      </c>
      <c r="Q118" s="104"/>
      <c r="R118" s="216">
        <f>R119</f>
        <v>0.10149</v>
      </c>
      <c r="S118" s="104"/>
      <c r="T118" s="217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78</v>
      </c>
      <c r="AU118" s="17" t="s">
        <v>109</v>
      </c>
      <c r="BK118" s="218">
        <f>BK119</f>
        <v>0</v>
      </c>
    </row>
    <row r="119" spans="1:63" s="12" customFormat="1" ht="25.9" customHeight="1">
      <c r="A119" s="12"/>
      <c r="B119" s="219"/>
      <c r="C119" s="220"/>
      <c r="D119" s="221" t="s">
        <v>78</v>
      </c>
      <c r="E119" s="222" t="s">
        <v>130</v>
      </c>
      <c r="F119" s="222" t="s">
        <v>131</v>
      </c>
      <c r="G119" s="220"/>
      <c r="H119" s="220"/>
      <c r="I119" s="223"/>
      <c r="J119" s="224">
        <f>BK119</f>
        <v>0</v>
      </c>
      <c r="K119" s="220"/>
      <c r="L119" s="225"/>
      <c r="M119" s="226"/>
      <c r="N119" s="227"/>
      <c r="O119" s="227"/>
      <c r="P119" s="228">
        <f>P120</f>
        <v>0</v>
      </c>
      <c r="Q119" s="227"/>
      <c r="R119" s="228">
        <f>R120</f>
        <v>0.10149</v>
      </c>
      <c r="S119" s="227"/>
      <c r="T119" s="22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0" t="s">
        <v>87</v>
      </c>
      <c r="AT119" s="231" t="s">
        <v>78</v>
      </c>
      <c r="AU119" s="231" t="s">
        <v>79</v>
      </c>
      <c r="AY119" s="230" t="s">
        <v>132</v>
      </c>
      <c r="BK119" s="232">
        <f>BK120</f>
        <v>0</v>
      </c>
    </row>
    <row r="120" spans="1:63" s="12" customFormat="1" ht="22.8" customHeight="1">
      <c r="A120" s="12"/>
      <c r="B120" s="219"/>
      <c r="C120" s="220"/>
      <c r="D120" s="221" t="s">
        <v>78</v>
      </c>
      <c r="E120" s="233" t="s">
        <v>133</v>
      </c>
      <c r="F120" s="233" t="s">
        <v>134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SUM(P121:P123)</f>
        <v>0</v>
      </c>
      <c r="Q120" s="227"/>
      <c r="R120" s="228">
        <f>SUM(R121:R123)</f>
        <v>0.10149</v>
      </c>
      <c r="S120" s="227"/>
      <c r="T120" s="229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87</v>
      </c>
      <c r="AT120" s="231" t="s">
        <v>78</v>
      </c>
      <c r="AU120" s="231" t="s">
        <v>87</v>
      </c>
      <c r="AY120" s="230" t="s">
        <v>132</v>
      </c>
      <c r="BK120" s="232">
        <f>SUM(BK121:BK123)</f>
        <v>0</v>
      </c>
    </row>
    <row r="121" spans="1:65" s="2" customFormat="1" ht="16.5" customHeight="1">
      <c r="A121" s="38"/>
      <c r="B121" s="39"/>
      <c r="C121" s="235" t="s">
        <v>87</v>
      </c>
      <c r="D121" s="235" t="s">
        <v>135</v>
      </c>
      <c r="E121" s="236" t="s">
        <v>143</v>
      </c>
      <c r="F121" s="237" t="s">
        <v>389</v>
      </c>
      <c r="G121" s="238" t="s">
        <v>138</v>
      </c>
      <c r="H121" s="239">
        <v>1</v>
      </c>
      <c r="I121" s="240"/>
      <c r="J121" s="241">
        <f>ROUND(I121*H121,2)</f>
        <v>0</v>
      </c>
      <c r="K121" s="237" t="s">
        <v>1</v>
      </c>
      <c r="L121" s="44"/>
      <c r="M121" s="242" t="s">
        <v>1</v>
      </c>
      <c r="N121" s="243" t="s">
        <v>44</v>
      </c>
      <c r="O121" s="91"/>
      <c r="P121" s="244">
        <f>O121*H121</f>
        <v>0</v>
      </c>
      <c r="Q121" s="244">
        <v>0.10149</v>
      </c>
      <c r="R121" s="244">
        <f>Q121*H121</f>
        <v>0.10149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139</v>
      </c>
      <c r="AT121" s="246" t="s">
        <v>135</v>
      </c>
      <c r="AU121" s="246" t="s">
        <v>89</v>
      </c>
      <c r="AY121" s="17" t="s">
        <v>132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87</v>
      </c>
      <c r="BK121" s="247">
        <f>ROUND(I121*H121,2)</f>
        <v>0</v>
      </c>
      <c r="BL121" s="17" t="s">
        <v>139</v>
      </c>
      <c r="BM121" s="246" t="s">
        <v>390</v>
      </c>
    </row>
    <row r="122" spans="1:47" s="2" customFormat="1" ht="12">
      <c r="A122" s="38"/>
      <c r="B122" s="39"/>
      <c r="C122" s="40"/>
      <c r="D122" s="248" t="s">
        <v>141</v>
      </c>
      <c r="E122" s="40"/>
      <c r="F122" s="249" t="s">
        <v>391</v>
      </c>
      <c r="G122" s="40"/>
      <c r="H122" s="40"/>
      <c r="I122" s="144"/>
      <c r="J122" s="40"/>
      <c r="K122" s="40"/>
      <c r="L122" s="44"/>
      <c r="M122" s="250"/>
      <c r="N122" s="251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141</v>
      </c>
      <c r="AU122" s="17" t="s">
        <v>89</v>
      </c>
    </row>
    <row r="123" spans="1:51" s="13" customFormat="1" ht="12">
      <c r="A123" s="13"/>
      <c r="B123" s="252"/>
      <c r="C123" s="253"/>
      <c r="D123" s="248" t="s">
        <v>154</v>
      </c>
      <c r="E123" s="254" t="s">
        <v>1</v>
      </c>
      <c r="F123" s="255" t="s">
        <v>87</v>
      </c>
      <c r="G123" s="253"/>
      <c r="H123" s="256">
        <v>1</v>
      </c>
      <c r="I123" s="257"/>
      <c r="J123" s="253"/>
      <c r="K123" s="253"/>
      <c r="L123" s="258"/>
      <c r="M123" s="299"/>
      <c r="N123" s="300"/>
      <c r="O123" s="300"/>
      <c r="P123" s="300"/>
      <c r="Q123" s="300"/>
      <c r="R123" s="300"/>
      <c r="S123" s="300"/>
      <c r="T123" s="30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2" t="s">
        <v>154</v>
      </c>
      <c r="AU123" s="262" t="s">
        <v>89</v>
      </c>
      <c r="AV123" s="13" t="s">
        <v>89</v>
      </c>
      <c r="AW123" s="13" t="s">
        <v>34</v>
      </c>
      <c r="AX123" s="13" t="s">
        <v>87</v>
      </c>
      <c r="AY123" s="262" t="s">
        <v>132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83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89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MODERNIZACE VÝTAHU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392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22. 1. 2020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32</v>
      </c>
      <c r="F21" s="38"/>
      <c r="G21" s="38"/>
      <c r="H21" s="38"/>
      <c r="I21" s="147" t="s">
        <v>27</v>
      </c>
      <c r="J21" s="146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7" t="s">
        <v>25</v>
      </c>
      <c r="J23" s="146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ROUND((SUM(BE118:BE128)),2)</f>
        <v>0</v>
      </c>
      <c r="G33" s="38"/>
      <c r="H33" s="38"/>
      <c r="I33" s="162">
        <v>0.21</v>
      </c>
      <c r="J33" s="161">
        <f>ROUND(((SUM(BE118:BE128))*I33),2)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ROUND((SUM(BF118:BF128)),2)</f>
        <v>0</v>
      </c>
      <c r="G34" s="38"/>
      <c r="H34" s="38"/>
      <c r="I34" s="162">
        <v>0.15</v>
      </c>
      <c r="J34" s="161">
        <f>ROUND(((SUM(BF118:BF128))*I34),2)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ROUND((SUM(BG118:BG128)),2)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ROUND((SUM(BH118:BH128)),2)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ROUND((SUM(BI118:BI128)),2)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MODERNIZACE VÝTAHU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04 - Elektroinstalace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Přemyslova 592/7</v>
      </c>
      <c r="G89" s="40"/>
      <c r="H89" s="40"/>
      <c r="I89" s="147" t="s">
        <v>22</v>
      </c>
      <c r="J89" s="79" t="str">
        <f>IF(J12="","",J12)</f>
        <v>22. 1. 2020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ENGINEERS CZ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35</v>
      </c>
      <c r="J92" s="36" t="str">
        <f>E24</f>
        <v>HAVO Consult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393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394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117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MODERNIZACE VÝTAHU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103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04 - Elektroinstalace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Přemyslova 592/7</v>
      </c>
      <c r="G112" s="40"/>
      <c r="H112" s="40"/>
      <c r="I112" s="147" t="s">
        <v>22</v>
      </c>
      <c r="J112" s="79" t="str">
        <f>IF(J12="","",J12)</f>
        <v>22. 1. 2020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147" t="s">
        <v>30</v>
      </c>
      <c r="J114" s="36" t="str">
        <f>E21</f>
        <v>ENGINEERS CZ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147" t="s">
        <v>35</v>
      </c>
      <c r="J115" s="36" t="str">
        <f>E24</f>
        <v>HAVO Consult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118</v>
      </c>
      <c r="D117" s="210" t="s">
        <v>64</v>
      </c>
      <c r="E117" s="210" t="s">
        <v>60</v>
      </c>
      <c r="F117" s="210" t="s">
        <v>61</v>
      </c>
      <c r="G117" s="210" t="s">
        <v>119</v>
      </c>
      <c r="H117" s="210" t="s">
        <v>120</v>
      </c>
      <c r="I117" s="211" t="s">
        <v>121</v>
      </c>
      <c r="J117" s="210" t="s">
        <v>107</v>
      </c>
      <c r="K117" s="212" t="s">
        <v>122</v>
      </c>
      <c r="L117" s="213"/>
      <c r="M117" s="100" t="s">
        <v>1</v>
      </c>
      <c r="N117" s="101" t="s">
        <v>43</v>
      </c>
      <c r="O117" s="101" t="s">
        <v>123</v>
      </c>
      <c r="P117" s="101" t="s">
        <v>124</v>
      </c>
      <c r="Q117" s="101" t="s">
        <v>125</v>
      </c>
      <c r="R117" s="101" t="s">
        <v>126</v>
      </c>
      <c r="S117" s="101" t="s">
        <v>127</v>
      </c>
      <c r="T117" s="102" t="s">
        <v>128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129</v>
      </c>
      <c r="D118" s="40"/>
      <c r="E118" s="40"/>
      <c r="F118" s="40"/>
      <c r="G118" s="40"/>
      <c r="H118" s="40"/>
      <c r="I118" s="144"/>
      <c r="J118" s="214">
        <f>BK118</f>
        <v>0</v>
      </c>
      <c r="K118" s="40"/>
      <c r="L118" s="44"/>
      <c r="M118" s="103"/>
      <c r="N118" s="215"/>
      <c r="O118" s="104"/>
      <c r="P118" s="216">
        <f>P119</f>
        <v>0</v>
      </c>
      <c r="Q118" s="104"/>
      <c r="R118" s="216">
        <f>R119</f>
        <v>0</v>
      </c>
      <c r="S118" s="104"/>
      <c r="T118" s="217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78</v>
      </c>
      <c r="AU118" s="17" t="s">
        <v>109</v>
      </c>
      <c r="BK118" s="218">
        <f>BK119</f>
        <v>0</v>
      </c>
    </row>
    <row r="119" spans="1:63" s="12" customFormat="1" ht="25.9" customHeight="1">
      <c r="A119" s="12"/>
      <c r="B119" s="219"/>
      <c r="C119" s="220"/>
      <c r="D119" s="221" t="s">
        <v>78</v>
      </c>
      <c r="E119" s="222" t="s">
        <v>395</v>
      </c>
      <c r="F119" s="222" t="s">
        <v>396</v>
      </c>
      <c r="G119" s="220"/>
      <c r="H119" s="220"/>
      <c r="I119" s="223"/>
      <c r="J119" s="224">
        <f>BK119</f>
        <v>0</v>
      </c>
      <c r="K119" s="220"/>
      <c r="L119" s="225"/>
      <c r="M119" s="226"/>
      <c r="N119" s="227"/>
      <c r="O119" s="227"/>
      <c r="P119" s="228">
        <f>P120</f>
        <v>0</v>
      </c>
      <c r="Q119" s="227"/>
      <c r="R119" s="228">
        <f>R120</f>
        <v>0</v>
      </c>
      <c r="S119" s="227"/>
      <c r="T119" s="22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0" t="s">
        <v>87</v>
      </c>
      <c r="AT119" s="231" t="s">
        <v>78</v>
      </c>
      <c r="AU119" s="231" t="s">
        <v>79</v>
      </c>
      <c r="AY119" s="230" t="s">
        <v>132</v>
      </c>
      <c r="BK119" s="232">
        <f>BK120</f>
        <v>0</v>
      </c>
    </row>
    <row r="120" spans="1:63" s="12" customFormat="1" ht="22.8" customHeight="1">
      <c r="A120" s="12"/>
      <c r="B120" s="219"/>
      <c r="C120" s="220"/>
      <c r="D120" s="221" t="s">
        <v>78</v>
      </c>
      <c r="E120" s="233" t="s">
        <v>397</v>
      </c>
      <c r="F120" s="233" t="s">
        <v>398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SUM(P121:P128)</f>
        <v>0</v>
      </c>
      <c r="Q120" s="227"/>
      <c r="R120" s="228">
        <f>SUM(R121:R128)</f>
        <v>0</v>
      </c>
      <c r="S120" s="227"/>
      <c r="T120" s="229">
        <f>SUM(T121:T128)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87</v>
      </c>
      <c r="AT120" s="231" t="s">
        <v>78</v>
      </c>
      <c r="AU120" s="231" t="s">
        <v>87</v>
      </c>
      <c r="AY120" s="230" t="s">
        <v>132</v>
      </c>
      <c r="BK120" s="232">
        <f>SUM(BK121:BK128)</f>
        <v>0</v>
      </c>
    </row>
    <row r="121" spans="1:65" s="2" customFormat="1" ht="16.5" customHeight="1">
      <c r="A121" s="38"/>
      <c r="B121" s="39"/>
      <c r="C121" s="235" t="s">
        <v>87</v>
      </c>
      <c r="D121" s="235" t="s">
        <v>135</v>
      </c>
      <c r="E121" s="236" t="s">
        <v>399</v>
      </c>
      <c r="F121" s="237" t="s">
        <v>400</v>
      </c>
      <c r="G121" s="238" t="s">
        <v>401</v>
      </c>
      <c r="H121" s="239">
        <v>1</v>
      </c>
      <c r="I121" s="240"/>
      <c r="J121" s="241">
        <f>ROUND(I121*H121,2)</f>
        <v>0</v>
      </c>
      <c r="K121" s="237" t="s">
        <v>1</v>
      </c>
      <c r="L121" s="44"/>
      <c r="M121" s="242" t="s">
        <v>1</v>
      </c>
      <c r="N121" s="243" t="s">
        <v>44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139</v>
      </c>
      <c r="AT121" s="246" t="s">
        <v>135</v>
      </c>
      <c r="AU121" s="246" t="s">
        <v>89</v>
      </c>
      <c r="AY121" s="17" t="s">
        <v>132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87</v>
      </c>
      <c r="BK121" s="247">
        <f>ROUND(I121*H121,2)</f>
        <v>0</v>
      </c>
      <c r="BL121" s="17" t="s">
        <v>139</v>
      </c>
      <c r="BM121" s="246" t="s">
        <v>402</v>
      </c>
    </row>
    <row r="122" spans="1:65" s="2" customFormat="1" ht="16.5" customHeight="1">
      <c r="A122" s="38"/>
      <c r="B122" s="39"/>
      <c r="C122" s="235" t="s">
        <v>89</v>
      </c>
      <c r="D122" s="235" t="s">
        <v>135</v>
      </c>
      <c r="E122" s="236" t="s">
        <v>403</v>
      </c>
      <c r="F122" s="237" t="s">
        <v>404</v>
      </c>
      <c r="G122" s="238" t="s">
        <v>401</v>
      </c>
      <c r="H122" s="239">
        <v>1</v>
      </c>
      <c r="I122" s="240"/>
      <c r="J122" s="241">
        <f>ROUND(I122*H122,2)</f>
        <v>0</v>
      </c>
      <c r="K122" s="237" t="s">
        <v>1</v>
      </c>
      <c r="L122" s="44"/>
      <c r="M122" s="242" t="s">
        <v>1</v>
      </c>
      <c r="N122" s="243" t="s">
        <v>44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139</v>
      </c>
      <c r="AT122" s="246" t="s">
        <v>135</v>
      </c>
      <c r="AU122" s="246" t="s">
        <v>89</v>
      </c>
      <c r="AY122" s="17" t="s">
        <v>132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87</v>
      </c>
      <c r="BK122" s="247">
        <f>ROUND(I122*H122,2)</f>
        <v>0</v>
      </c>
      <c r="BL122" s="17" t="s">
        <v>139</v>
      </c>
      <c r="BM122" s="246" t="s">
        <v>405</v>
      </c>
    </row>
    <row r="123" spans="1:65" s="2" customFormat="1" ht="16.5" customHeight="1">
      <c r="A123" s="38"/>
      <c r="B123" s="39"/>
      <c r="C123" s="235" t="s">
        <v>133</v>
      </c>
      <c r="D123" s="235" t="s">
        <v>135</v>
      </c>
      <c r="E123" s="236" t="s">
        <v>406</v>
      </c>
      <c r="F123" s="237" t="s">
        <v>407</v>
      </c>
      <c r="G123" s="238" t="s">
        <v>401</v>
      </c>
      <c r="H123" s="239">
        <v>1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44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139</v>
      </c>
      <c r="AT123" s="246" t="s">
        <v>135</v>
      </c>
      <c r="AU123" s="246" t="s">
        <v>89</v>
      </c>
      <c r="AY123" s="17" t="s">
        <v>132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87</v>
      </c>
      <c r="BK123" s="247">
        <f>ROUND(I123*H123,2)</f>
        <v>0</v>
      </c>
      <c r="BL123" s="17" t="s">
        <v>139</v>
      </c>
      <c r="BM123" s="246" t="s">
        <v>408</v>
      </c>
    </row>
    <row r="124" spans="1:65" s="2" customFormat="1" ht="16.5" customHeight="1">
      <c r="A124" s="38"/>
      <c r="B124" s="39"/>
      <c r="C124" s="235" t="s">
        <v>139</v>
      </c>
      <c r="D124" s="235" t="s">
        <v>135</v>
      </c>
      <c r="E124" s="236" t="s">
        <v>409</v>
      </c>
      <c r="F124" s="237" t="s">
        <v>410</v>
      </c>
      <c r="G124" s="238" t="s">
        <v>401</v>
      </c>
      <c r="H124" s="239">
        <v>1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44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139</v>
      </c>
      <c r="AT124" s="246" t="s">
        <v>135</v>
      </c>
      <c r="AU124" s="246" t="s">
        <v>89</v>
      </c>
      <c r="AY124" s="17" t="s">
        <v>132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87</v>
      </c>
      <c r="BK124" s="247">
        <f>ROUND(I124*H124,2)</f>
        <v>0</v>
      </c>
      <c r="BL124" s="17" t="s">
        <v>139</v>
      </c>
      <c r="BM124" s="246" t="s">
        <v>411</v>
      </c>
    </row>
    <row r="125" spans="1:65" s="2" customFormat="1" ht="16.5" customHeight="1">
      <c r="A125" s="38"/>
      <c r="B125" s="39"/>
      <c r="C125" s="235" t="s">
        <v>161</v>
      </c>
      <c r="D125" s="235" t="s">
        <v>135</v>
      </c>
      <c r="E125" s="236" t="s">
        <v>412</v>
      </c>
      <c r="F125" s="237" t="s">
        <v>413</v>
      </c>
      <c r="G125" s="238" t="s">
        <v>401</v>
      </c>
      <c r="H125" s="239">
        <v>1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44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139</v>
      </c>
      <c r="AT125" s="246" t="s">
        <v>135</v>
      </c>
      <c r="AU125" s="246" t="s">
        <v>89</v>
      </c>
      <c r="AY125" s="17" t="s">
        <v>132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87</v>
      </c>
      <c r="BK125" s="247">
        <f>ROUND(I125*H125,2)</f>
        <v>0</v>
      </c>
      <c r="BL125" s="17" t="s">
        <v>139</v>
      </c>
      <c r="BM125" s="246" t="s">
        <v>414</v>
      </c>
    </row>
    <row r="126" spans="1:65" s="2" customFormat="1" ht="16.5" customHeight="1">
      <c r="A126" s="38"/>
      <c r="B126" s="39"/>
      <c r="C126" s="235" t="s">
        <v>147</v>
      </c>
      <c r="D126" s="235" t="s">
        <v>135</v>
      </c>
      <c r="E126" s="236" t="s">
        <v>415</v>
      </c>
      <c r="F126" s="237" t="s">
        <v>416</v>
      </c>
      <c r="G126" s="238" t="s">
        <v>401</v>
      </c>
      <c r="H126" s="239">
        <v>1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44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139</v>
      </c>
      <c r="AT126" s="246" t="s">
        <v>135</v>
      </c>
      <c r="AU126" s="246" t="s">
        <v>89</v>
      </c>
      <c r="AY126" s="17" t="s">
        <v>132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87</v>
      </c>
      <c r="BK126" s="247">
        <f>ROUND(I126*H126,2)</f>
        <v>0</v>
      </c>
      <c r="BL126" s="17" t="s">
        <v>139</v>
      </c>
      <c r="BM126" s="246" t="s">
        <v>417</v>
      </c>
    </row>
    <row r="127" spans="1:65" s="2" customFormat="1" ht="21.75" customHeight="1">
      <c r="A127" s="38"/>
      <c r="B127" s="39"/>
      <c r="C127" s="235" t="s">
        <v>171</v>
      </c>
      <c r="D127" s="235" t="s">
        <v>135</v>
      </c>
      <c r="E127" s="236" t="s">
        <v>418</v>
      </c>
      <c r="F127" s="237" t="s">
        <v>419</v>
      </c>
      <c r="G127" s="238" t="s">
        <v>401</v>
      </c>
      <c r="H127" s="239">
        <v>2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44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139</v>
      </c>
      <c r="AT127" s="246" t="s">
        <v>135</v>
      </c>
      <c r="AU127" s="246" t="s">
        <v>89</v>
      </c>
      <c r="AY127" s="17" t="s">
        <v>132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87</v>
      </c>
      <c r="BK127" s="247">
        <f>ROUND(I127*H127,2)</f>
        <v>0</v>
      </c>
      <c r="BL127" s="17" t="s">
        <v>139</v>
      </c>
      <c r="BM127" s="246" t="s">
        <v>420</v>
      </c>
    </row>
    <row r="128" spans="1:51" s="13" customFormat="1" ht="12">
      <c r="A128" s="13"/>
      <c r="B128" s="252"/>
      <c r="C128" s="253"/>
      <c r="D128" s="248" t="s">
        <v>154</v>
      </c>
      <c r="E128" s="254" t="s">
        <v>1</v>
      </c>
      <c r="F128" s="255" t="s">
        <v>89</v>
      </c>
      <c r="G128" s="253"/>
      <c r="H128" s="256">
        <v>2</v>
      </c>
      <c r="I128" s="257"/>
      <c r="J128" s="253"/>
      <c r="K128" s="253"/>
      <c r="L128" s="258"/>
      <c r="M128" s="299"/>
      <c r="N128" s="300"/>
      <c r="O128" s="300"/>
      <c r="P128" s="300"/>
      <c r="Q128" s="300"/>
      <c r="R128" s="300"/>
      <c r="S128" s="300"/>
      <c r="T128" s="30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2" t="s">
        <v>154</v>
      </c>
      <c r="AU128" s="262" t="s">
        <v>89</v>
      </c>
      <c r="AV128" s="13" t="s">
        <v>89</v>
      </c>
      <c r="AW128" s="13" t="s">
        <v>34</v>
      </c>
      <c r="AX128" s="13" t="s">
        <v>87</v>
      </c>
      <c r="AY128" s="262" t="s">
        <v>132</v>
      </c>
    </row>
    <row r="129" spans="1:31" s="2" customFormat="1" ht="6.95" customHeight="1">
      <c r="A129" s="38"/>
      <c r="B129" s="66"/>
      <c r="C129" s="67"/>
      <c r="D129" s="67"/>
      <c r="E129" s="67"/>
      <c r="F129" s="67"/>
      <c r="G129" s="67"/>
      <c r="H129" s="67"/>
      <c r="I129" s="183"/>
      <c r="J129" s="67"/>
      <c r="K129" s="67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117:K12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89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MODERNIZACE VÝTAHU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421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22. 1. 2020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32</v>
      </c>
      <c r="F21" s="38"/>
      <c r="G21" s="38"/>
      <c r="H21" s="38"/>
      <c r="I21" s="147" t="s">
        <v>27</v>
      </c>
      <c r="J21" s="146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7" t="s">
        <v>25</v>
      </c>
      <c r="J23" s="146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ROUND((SUM(BE118:BE129)),2)</f>
        <v>0</v>
      </c>
      <c r="G33" s="38"/>
      <c r="H33" s="38"/>
      <c r="I33" s="162">
        <v>0.21</v>
      </c>
      <c r="J33" s="161">
        <f>ROUND(((SUM(BE118:BE129))*I33),2)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61">
        <f>ROUND((SUM(BF118:BF129)),2)</f>
        <v>0</v>
      </c>
      <c r="G34" s="38"/>
      <c r="H34" s="38"/>
      <c r="I34" s="162">
        <v>0.15</v>
      </c>
      <c r="J34" s="161">
        <f>ROUND(((SUM(BF118:BF129))*I34),2)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61">
        <f>ROUND((SUM(BG118:BG129)),2)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61">
        <f>ROUND((SUM(BH118:BH129)),2)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61">
        <f>ROUND((SUM(BI118:BI129)),2)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MODERNIZACE VÝTAHU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05 - VRN -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Přemyslova 592/7</v>
      </c>
      <c r="G89" s="40"/>
      <c r="H89" s="40"/>
      <c r="I89" s="147" t="s">
        <v>22</v>
      </c>
      <c r="J89" s="79" t="str">
        <f>IF(J12="","",J12)</f>
        <v>22. 1. 2020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ENGINEERS CZ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35</v>
      </c>
      <c r="J92" s="36" t="str">
        <f>E24</f>
        <v>HAVO Consult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100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422</v>
      </c>
      <c r="E98" s="203"/>
      <c r="F98" s="203"/>
      <c r="G98" s="203"/>
      <c r="H98" s="203"/>
      <c r="I98" s="204"/>
      <c r="J98" s="205">
        <f>J127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117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MODERNIZACE VÝTAHU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103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05 - VRN - Vedlejší rozpočtové náklady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Přemyslova 592/7</v>
      </c>
      <c r="G112" s="40"/>
      <c r="H112" s="40"/>
      <c r="I112" s="147" t="s">
        <v>22</v>
      </c>
      <c r="J112" s="79" t="str">
        <f>IF(J12="","",J12)</f>
        <v>22. 1. 2020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147" t="s">
        <v>30</v>
      </c>
      <c r="J114" s="36" t="str">
        <f>E21</f>
        <v>ENGINEERS CZ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147" t="s">
        <v>35</v>
      </c>
      <c r="J115" s="36" t="str">
        <f>E24</f>
        <v>HAVO Consult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118</v>
      </c>
      <c r="D117" s="210" t="s">
        <v>64</v>
      </c>
      <c r="E117" s="210" t="s">
        <v>60</v>
      </c>
      <c r="F117" s="210" t="s">
        <v>61</v>
      </c>
      <c r="G117" s="210" t="s">
        <v>119</v>
      </c>
      <c r="H117" s="210" t="s">
        <v>120</v>
      </c>
      <c r="I117" s="211" t="s">
        <v>121</v>
      </c>
      <c r="J117" s="210" t="s">
        <v>107</v>
      </c>
      <c r="K117" s="212" t="s">
        <v>122</v>
      </c>
      <c r="L117" s="213"/>
      <c r="M117" s="100" t="s">
        <v>1</v>
      </c>
      <c r="N117" s="101" t="s">
        <v>43</v>
      </c>
      <c r="O117" s="101" t="s">
        <v>123</v>
      </c>
      <c r="P117" s="101" t="s">
        <v>124</v>
      </c>
      <c r="Q117" s="101" t="s">
        <v>125</v>
      </c>
      <c r="R117" s="101" t="s">
        <v>126</v>
      </c>
      <c r="S117" s="101" t="s">
        <v>127</v>
      </c>
      <c r="T117" s="102" t="s">
        <v>128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129</v>
      </c>
      <c r="D118" s="40"/>
      <c r="E118" s="40"/>
      <c r="F118" s="40"/>
      <c r="G118" s="40"/>
      <c r="H118" s="40"/>
      <c r="I118" s="144"/>
      <c r="J118" s="214">
        <f>BK118</f>
        <v>0</v>
      </c>
      <c r="K118" s="40"/>
      <c r="L118" s="44"/>
      <c r="M118" s="103"/>
      <c r="N118" s="215"/>
      <c r="O118" s="104"/>
      <c r="P118" s="216">
        <f>P119</f>
        <v>0</v>
      </c>
      <c r="Q118" s="104"/>
      <c r="R118" s="216">
        <f>R119</f>
        <v>0</v>
      </c>
      <c r="S118" s="104"/>
      <c r="T118" s="217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78</v>
      </c>
      <c r="AU118" s="17" t="s">
        <v>109</v>
      </c>
      <c r="BK118" s="218">
        <f>BK119</f>
        <v>0</v>
      </c>
    </row>
    <row r="119" spans="1:63" s="12" customFormat="1" ht="25.9" customHeight="1">
      <c r="A119" s="12"/>
      <c r="B119" s="219"/>
      <c r="C119" s="220"/>
      <c r="D119" s="221" t="s">
        <v>78</v>
      </c>
      <c r="E119" s="222" t="s">
        <v>423</v>
      </c>
      <c r="F119" s="222" t="s">
        <v>424</v>
      </c>
      <c r="G119" s="220"/>
      <c r="H119" s="220"/>
      <c r="I119" s="223"/>
      <c r="J119" s="224">
        <f>BK119</f>
        <v>0</v>
      </c>
      <c r="K119" s="220"/>
      <c r="L119" s="225"/>
      <c r="M119" s="226"/>
      <c r="N119" s="227"/>
      <c r="O119" s="227"/>
      <c r="P119" s="228">
        <f>P120+SUM(P121:P127)</f>
        <v>0</v>
      </c>
      <c r="Q119" s="227"/>
      <c r="R119" s="228">
        <f>R120+SUM(R121:R127)</f>
        <v>0</v>
      </c>
      <c r="S119" s="227"/>
      <c r="T119" s="229">
        <f>T120+SUM(T121:T127)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0" t="s">
        <v>161</v>
      </c>
      <c r="AT119" s="231" t="s">
        <v>78</v>
      </c>
      <c r="AU119" s="231" t="s">
        <v>79</v>
      </c>
      <c r="AY119" s="230" t="s">
        <v>132</v>
      </c>
      <c r="BK119" s="232">
        <f>BK120+SUM(BK121:BK127)</f>
        <v>0</v>
      </c>
    </row>
    <row r="120" spans="1:65" s="2" customFormat="1" ht="16.5" customHeight="1">
      <c r="A120" s="38"/>
      <c r="B120" s="39"/>
      <c r="C120" s="235" t="s">
        <v>87</v>
      </c>
      <c r="D120" s="235" t="s">
        <v>135</v>
      </c>
      <c r="E120" s="236" t="s">
        <v>136</v>
      </c>
      <c r="F120" s="237" t="s">
        <v>425</v>
      </c>
      <c r="G120" s="238" t="s">
        <v>401</v>
      </c>
      <c r="H120" s="239">
        <v>1</v>
      </c>
      <c r="I120" s="240"/>
      <c r="J120" s="241">
        <f>ROUND(I120*H120,2)</f>
        <v>0</v>
      </c>
      <c r="K120" s="237" t="s">
        <v>1</v>
      </c>
      <c r="L120" s="44"/>
      <c r="M120" s="242" t="s">
        <v>1</v>
      </c>
      <c r="N120" s="243" t="s">
        <v>44</v>
      </c>
      <c r="O120" s="91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6" t="s">
        <v>139</v>
      </c>
      <c r="AT120" s="246" t="s">
        <v>135</v>
      </c>
      <c r="AU120" s="246" t="s">
        <v>87</v>
      </c>
      <c r="AY120" s="17" t="s">
        <v>132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17" t="s">
        <v>87</v>
      </c>
      <c r="BK120" s="247">
        <f>ROUND(I120*H120,2)</f>
        <v>0</v>
      </c>
      <c r="BL120" s="17" t="s">
        <v>139</v>
      </c>
      <c r="BM120" s="246" t="s">
        <v>426</v>
      </c>
    </row>
    <row r="121" spans="1:65" s="2" customFormat="1" ht="16.5" customHeight="1">
      <c r="A121" s="38"/>
      <c r="B121" s="39"/>
      <c r="C121" s="235" t="s">
        <v>89</v>
      </c>
      <c r="D121" s="235" t="s">
        <v>135</v>
      </c>
      <c r="E121" s="236" t="s">
        <v>143</v>
      </c>
      <c r="F121" s="237" t="s">
        <v>427</v>
      </c>
      <c r="G121" s="238" t="s">
        <v>401</v>
      </c>
      <c r="H121" s="239">
        <v>1</v>
      </c>
      <c r="I121" s="240"/>
      <c r="J121" s="241">
        <f>ROUND(I121*H121,2)</f>
        <v>0</v>
      </c>
      <c r="K121" s="237" t="s">
        <v>1</v>
      </c>
      <c r="L121" s="44"/>
      <c r="M121" s="242" t="s">
        <v>1</v>
      </c>
      <c r="N121" s="243" t="s">
        <v>44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139</v>
      </c>
      <c r="AT121" s="246" t="s">
        <v>135</v>
      </c>
      <c r="AU121" s="246" t="s">
        <v>87</v>
      </c>
      <c r="AY121" s="17" t="s">
        <v>132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87</v>
      </c>
      <c r="BK121" s="247">
        <f>ROUND(I121*H121,2)</f>
        <v>0</v>
      </c>
      <c r="BL121" s="17" t="s">
        <v>139</v>
      </c>
      <c r="BM121" s="246" t="s">
        <v>428</v>
      </c>
    </row>
    <row r="122" spans="1:65" s="2" customFormat="1" ht="16.5" customHeight="1">
      <c r="A122" s="38"/>
      <c r="B122" s="39"/>
      <c r="C122" s="235" t="s">
        <v>133</v>
      </c>
      <c r="D122" s="235" t="s">
        <v>135</v>
      </c>
      <c r="E122" s="236" t="s">
        <v>429</v>
      </c>
      <c r="F122" s="237" t="s">
        <v>430</v>
      </c>
      <c r="G122" s="238" t="s">
        <v>401</v>
      </c>
      <c r="H122" s="239">
        <v>1</v>
      </c>
      <c r="I122" s="240"/>
      <c r="J122" s="241">
        <f>ROUND(I122*H122,2)</f>
        <v>0</v>
      </c>
      <c r="K122" s="237" t="s">
        <v>1</v>
      </c>
      <c r="L122" s="44"/>
      <c r="M122" s="242" t="s">
        <v>1</v>
      </c>
      <c r="N122" s="243" t="s">
        <v>44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139</v>
      </c>
      <c r="AT122" s="246" t="s">
        <v>135</v>
      </c>
      <c r="AU122" s="246" t="s">
        <v>87</v>
      </c>
      <c r="AY122" s="17" t="s">
        <v>132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87</v>
      </c>
      <c r="BK122" s="247">
        <f>ROUND(I122*H122,2)</f>
        <v>0</v>
      </c>
      <c r="BL122" s="17" t="s">
        <v>139</v>
      </c>
      <c r="BM122" s="246" t="s">
        <v>431</v>
      </c>
    </row>
    <row r="123" spans="1:65" s="2" customFormat="1" ht="16.5" customHeight="1">
      <c r="A123" s="38"/>
      <c r="B123" s="39"/>
      <c r="C123" s="235" t="s">
        <v>139</v>
      </c>
      <c r="D123" s="235" t="s">
        <v>135</v>
      </c>
      <c r="E123" s="236" t="s">
        <v>432</v>
      </c>
      <c r="F123" s="237" t="s">
        <v>433</v>
      </c>
      <c r="G123" s="238" t="s">
        <v>401</v>
      </c>
      <c r="H123" s="239">
        <v>1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44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139</v>
      </c>
      <c r="AT123" s="246" t="s">
        <v>135</v>
      </c>
      <c r="AU123" s="246" t="s">
        <v>87</v>
      </c>
      <c r="AY123" s="17" t="s">
        <v>132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87</v>
      </c>
      <c r="BK123" s="247">
        <f>ROUND(I123*H123,2)</f>
        <v>0</v>
      </c>
      <c r="BL123" s="17" t="s">
        <v>139</v>
      </c>
      <c r="BM123" s="246" t="s">
        <v>434</v>
      </c>
    </row>
    <row r="124" spans="1:65" s="2" customFormat="1" ht="16.5" customHeight="1">
      <c r="A124" s="38"/>
      <c r="B124" s="39"/>
      <c r="C124" s="235" t="s">
        <v>161</v>
      </c>
      <c r="D124" s="235" t="s">
        <v>135</v>
      </c>
      <c r="E124" s="236" t="s">
        <v>435</v>
      </c>
      <c r="F124" s="237" t="s">
        <v>436</v>
      </c>
      <c r="G124" s="238" t="s">
        <v>401</v>
      </c>
      <c r="H124" s="239">
        <v>1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44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139</v>
      </c>
      <c r="AT124" s="246" t="s">
        <v>135</v>
      </c>
      <c r="AU124" s="246" t="s">
        <v>87</v>
      </c>
      <c r="AY124" s="17" t="s">
        <v>132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87</v>
      </c>
      <c r="BK124" s="247">
        <f>ROUND(I124*H124,2)</f>
        <v>0</v>
      </c>
      <c r="BL124" s="17" t="s">
        <v>139</v>
      </c>
      <c r="BM124" s="246" t="s">
        <v>437</v>
      </c>
    </row>
    <row r="125" spans="1:65" s="2" customFormat="1" ht="16.5" customHeight="1">
      <c r="A125" s="38"/>
      <c r="B125" s="39"/>
      <c r="C125" s="235" t="s">
        <v>147</v>
      </c>
      <c r="D125" s="235" t="s">
        <v>135</v>
      </c>
      <c r="E125" s="236" t="s">
        <v>438</v>
      </c>
      <c r="F125" s="237" t="s">
        <v>439</v>
      </c>
      <c r="G125" s="238" t="s">
        <v>401</v>
      </c>
      <c r="H125" s="239">
        <v>1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44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139</v>
      </c>
      <c r="AT125" s="246" t="s">
        <v>135</v>
      </c>
      <c r="AU125" s="246" t="s">
        <v>87</v>
      </c>
      <c r="AY125" s="17" t="s">
        <v>132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87</v>
      </c>
      <c r="BK125" s="247">
        <f>ROUND(I125*H125,2)</f>
        <v>0</v>
      </c>
      <c r="BL125" s="17" t="s">
        <v>139</v>
      </c>
      <c r="BM125" s="246" t="s">
        <v>440</v>
      </c>
    </row>
    <row r="126" spans="1:65" s="2" customFormat="1" ht="16.5" customHeight="1">
      <c r="A126" s="38"/>
      <c r="B126" s="39"/>
      <c r="C126" s="235" t="s">
        <v>171</v>
      </c>
      <c r="D126" s="235" t="s">
        <v>135</v>
      </c>
      <c r="E126" s="236" t="s">
        <v>441</v>
      </c>
      <c r="F126" s="237" t="s">
        <v>442</v>
      </c>
      <c r="G126" s="238" t="s">
        <v>401</v>
      </c>
      <c r="H126" s="239">
        <v>1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44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139</v>
      </c>
      <c r="AT126" s="246" t="s">
        <v>135</v>
      </c>
      <c r="AU126" s="246" t="s">
        <v>87</v>
      </c>
      <c r="AY126" s="17" t="s">
        <v>132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87</v>
      </c>
      <c r="BK126" s="247">
        <f>ROUND(I126*H126,2)</f>
        <v>0</v>
      </c>
      <c r="BL126" s="17" t="s">
        <v>139</v>
      </c>
      <c r="BM126" s="246" t="s">
        <v>443</v>
      </c>
    </row>
    <row r="127" spans="1:63" s="12" customFormat="1" ht="22.8" customHeight="1">
      <c r="A127" s="12"/>
      <c r="B127" s="219"/>
      <c r="C127" s="220"/>
      <c r="D127" s="221" t="s">
        <v>78</v>
      </c>
      <c r="E127" s="233" t="s">
        <v>444</v>
      </c>
      <c r="F127" s="233" t="s">
        <v>445</v>
      </c>
      <c r="G127" s="220"/>
      <c r="H127" s="220"/>
      <c r="I127" s="223"/>
      <c r="J127" s="234">
        <f>BK127</f>
        <v>0</v>
      </c>
      <c r="K127" s="220"/>
      <c r="L127" s="225"/>
      <c r="M127" s="226"/>
      <c r="N127" s="227"/>
      <c r="O127" s="227"/>
      <c r="P127" s="228">
        <f>SUM(P128:P129)</f>
        <v>0</v>
      </c>
      <c r="Q127" s="227"/>
      <c r="R127" s="228">
        <f>SUM(R128:R129)</f>
        <v>0</v>
      </c>
      <c r="S127" s="227"/>
      <c r="T127" s="22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161</v>
      </c>
      <c r="AT127" s="231" t="s">
        <v>78</v>
      </c>
      <c r="AU127" s="231" t="s">
        <v>87</v>
      </c>
      <c r="AY127" s="230" t="s">
        <v>132</v>
      </c>
      <c r="BK127" s="232">
        <f>SUM(BK128:BK129)</f>
        <v>0</v>
      </c>
    </row>
    <row r="128" spans="1:65" s="2" customFormat="1" ht="16.5" customHeight="1">
      <c r="A128" s="38"/>
      <c r="B128" s="39"/>
      <c r="C128" s="235" t="s">
        <v>175</v>
      </c>
      <c r="D128" s="235" t="s">
        <v>135</v>
      </c>
      <c r="E128" s="236" t="s">
        <v>446</v>
      </c>
      <c r="F128" s="237" t="s">
        <v>445</v>
      </c>
      <c r="G128" s="238" t="s">
        <v>401</v>
      </c>
      <c r="H128" s="239">
        <v>1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44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139</v>
      </c>
      <c r="AT128" s="246" t="s">
        <v>135</v>
      </c>
      <c r="AU128" s="246" t="s">
        <v>89</v>
      </c>
      <c r="AY128" s="17" t="s">
        <v>132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87</v>
      </c>
      <c r="BK128" s="247">
        <f>ROUND(I128*H128,2)</f>
        <v>0</v>
      </c>
      <c r="BL128" s="17" t="s">
        <v>139</v>
      </c>
      <c r="BM128" s="246" t="s">
        <v>447</v>
      </c>
    </row>
    <row r="129" spans="1:65" s="2" customFormat="1" ht="16.5" customHeight="1">
      <c r="A129" s="38"/>
      <c r="B129" s="39"/>
      <c r="C129" s="235" t="s">
        <v>156</v>
      </c>
      <c r="D129" s="235" t="s">
        <v>135</v>
      </c>
      <c r="E129" s="236" t="s">
        <v>448</v>
      </c>
      <c r="F129" s="237" t="s">
        <v>449</v>
      </c>
      <c r="G129" s="238" t="s">
        <v>401</v>
      </c>
      <c r="H129" s="239">
        <v>1</v>
      </c>
      <c r="I129" s="240"/>
      <c r="J129" s="241">
        <f>ROUND(I129*H129,2)</f>
        <v>0</v>
      </c>
      <c r="K129" s="237" t="s">
        <v>1</v>
      </c>
      <c r="L129" s="44"/>
      <c r="M129" s="273" t="s">
        <v>1</v>
      </c>
      <c r="N129" s="274" t="s">
        <v>44</v>
      </c>
      <c r="O129" s="275"/>
      <c r="P129" s="276">
        <f>O129*H129</f>
        <v>0</v>
      </c>
      <c r="Q129" s="276">
        <v>0</v>
      </c>
      <c r="R129" s="276">
        <f>Q129*H129</f>
        <v>0</v>
      </c>
      <c r="S129" s="276">
        <v>0</v>
      </c>
      <c r="T129" s="27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139</v>
      </c>
      <c r="AT129" s="246" t="s">
        <v>135</v>
      </c>
      <c r="AU129" s="246" t="s">
        <v>89</v>
      </c>
      <c r="AY129" s="17" t="s">
        <v>132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87</v>
      </c>
      <c r="BK129" s="247">
        <f>ROUND(I129*H129,2)</f>
        <v>0</v>
      </c>
      <c r="BL129" s="17" t="s">
        <v>139</v>
      </c>
      <c r="BM129" s="246" t="s">
        <v>450</v>
      </c>
    </row>
    <row r="130" spans="1:31" s="2" customFormat="1" ht="6.95" customHeight="1">
      <c r="A130" s="38"/>
      <c r="B130" s="66"/>
      <c r="C130" s="67"/>
      <c r="D130" s="67"/>
      <c r="E130" s="67"/>
      <c r="F130" s="67"/>
      <c r="G130" s="67"/>
      <c r="H130" s="67"/>
      <c r="I130" s="183"/>
      <c r="J130" s="67"/>
      <c r="K130" s="67"/>
      <c r="L130" s="44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sheetProtection password="CC35" sheet="1" objects="1" scenarios="1" formatColumns="0" formatRows="0" autoFilter="0"/>
  <autoFilter ref="C117:K12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DESKTOP-NOIGA3G\scevi</dc:creator>
  <cp:keywords/>
  <dc:description/>
  <cp:lastModifiedBy>DESKTOP-NOIGA3G\scevi</cp:lastModifiedBy>
  <dcterms:created xsi:type="dcterms:W3CDTF">2020-01-23T08:40:30Z</dcterms:created>
  <dcterms:modified xsi:type="dcterms:W3CDTF">2020-01-23T08:40:35Z</dcterms:modified>
  <cp:category/>
  <cp:version/>
  <cp:contentType/>
  <cp:contentStatus/>
</cp:coreProperties>
</file>