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420" windowHeight="7460" activeTab="0"/>
  </bookViews>
  <sheets>
    <sheet name="Rekapitulace stavby" sheetId="1" r:id="rId1"/>
    <sheet name="2020-5 - Stavební úpravy ..." sheetId="2" r:id="rId2"/>
  </sheets>
  <definedNames>
    <definedName name="_xlnm._FilterDatabase" localSheetId="1" hidden="1">'2020-5 - Stavební úpravy ...'!$C$145:$K$464</definedName>
    <definedName name="_xlnm.Print_Area" localSheetId="1">'2020-5 - Stavební úpravy ...'!$C$4:$J$76,'2020-5 - Stavební úpravy ...'!$C$82:$J$129,'2020-5 - Stavební úpravy ...'!$C$135:$K$464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'2020-5 - Stavební úpravy ...'!$145:$145</definedName>
  </definedNames>
  <calcPr calcId="124519"/>
</workbook>
</file>

<file path=xl/sharedStrings.xml><?xml version="1.0" encoding="utf-8"?>
<sst xmlns="http://schemas.openxmlformats.org/spreadsheetml/2006/main" count="4765" uniqueCount="1343">
  <si>
    <t>Export Komplet</t>
  </si>
  <si>
    <t/>
  </si>
  <si>
    <t>2.0</t>
  </si>
  <si>
    <t>ZAMOK</t>
  </si>
  <si>
    <t>False</t>
  </si>
  <si>
    <t>{250219d6-7477-439f-8177-491b74e0b24c}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</si>
  <si>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</si>
  <si>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</si>
  <si>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</si>
  <si>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</si>
  <si>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</si>
  <si>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</si>
  <si>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</si>
  <si>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</si>
  <si>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</si>
  <si>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</si>
  <si>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</si>
  <si>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podkroví domu a rekonstrukce střechy ČP. 860 ve Vlašimi</t>
  </si>
  <si>
    <t>KSO:</t>
  </si>
  <si>
    <t>CC-CZ:</t>
  </si>
  <si>
    <t>Místo:</t>
  </si>
  <si>
    <t>Luční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</si>
  <si>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</si>
  <si>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</si>
  <si>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</si>
  <si>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</si>
  <si>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</si>
  <si>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</si>
  <si>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</si>
  <si>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</si>
  <si>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</si>
  <si>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</si>
  <si>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</si>
  <si>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</si>
  <si>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</si>
  <si>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</si>
  <si>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</si>
  <si>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</si>
  <si>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</si>
  <si>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</si>
  <si>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</si>
  <si>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</si>
  <si>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</si>
  <si>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</si>
  <si>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</si>
  <si>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</si>
  <si>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</si>
  <si>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</si>
  <si>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</si>
  <si>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</si>
  <si>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</si>
  <si>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</si>
  <si>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</si>
  <si>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</si>
  <si>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</si>
  <si>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</si>
  <si>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</si>
  <si>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</si>
  <si>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</si>
  <si>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</si>
  <si>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</si>
  <si>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</si>
  <si>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</si>
  <si>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</si>
  <si>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</si>
  <si>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</si>
  <si>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</si>
  <si>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</si>
  <si>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</si>
  <si>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</si>
  <si>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</si>
  <si>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</si>
  <si>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</si>
  <si>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</si>
  <si>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</si>
  <si>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</si>
  <si>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</si>
  <si>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</si>
  <si>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</si>
  <si>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</si>
  <si>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</si>
  <si>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</si>
  <si>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</si>
  <si>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</si>
  <si>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</si>
  <si>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</si>
  <si>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</si>
  <si>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</si>
  <si>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</si>
  <si>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</si>
  <si>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</si>
  <si>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</si>
  <si>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</si>
  <si>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</si>
  <si>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</si>
  <si>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</si>
  <si>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</si>
  <si>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</si>
  <si>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</si>
  <si>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</si>
  <si>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</si>
  <si>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</si>
  <si>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</si>
  <si>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</si>
  <si>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</si>
  <si>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</si>
  <si>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</si>
  <si>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</si>
  <si>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</si>
  <si>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</si>
  <si>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</si>
  <si>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</si>
  <si>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</si>
  <si>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</si>
  <si>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</si>
  <si>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</si>
  <si>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</si>
  <si>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</si>
  <si>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</si>
  <si>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</si>
  <si>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</si>
  <si>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</si>
  <si>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</si>
  <si>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</si>
  <si>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</si>
  <si>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</si>
  <si>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</si>
  <si>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</si>
  <si>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</si>
  <si>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</si>
  <si>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</si>
  <si>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</si>
  <si>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</si>
  <si>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</si>
  <si>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</si>
  <si>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</si>
  <si>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</si>
  <si>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</si>
  <si>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Zakládání</t>
  </si>
  <si>
    <t>468</t>
  </si>
  <si>
    <t>K</t>
  </si>
  <si>
    <t>275313611</t>
  </si>
  <si>
    <t>Základové patky z betonu tř. C 16/20</t>
  </si>
  <si>
    <t>m3</t>
  </si>
  <si>
    <t>4</t>
  </si>
  <si>
    <t>-1121664882</t>
  </si>
  <si>
    <t>3</t>
  </si>
  <si>
    <t>Svislé a kompletní konstrukce</t>
  </si>
  <si>
    <t>29</t>
  </si>
  <si>
    <t>311235161.HLZ</t>
  </si>
  <si>
    <t>Zdivo jednovrstvé z cihel HELUZ UNI 30 broušených P12,5 na tenkovrstvou maltu tl 300 mm</t>
  </si>
  <si>
    <t>m2</t>
  </si>
  <si>
    <t>-544188098</t>
  </si>
  <si>
    <t>457</t>
  </si>
  <si>
    <t>311236111.HLZ</t>
  </si>
  <si>
    <t>Zdivo jednovrstvé zvukově izolační z cihel  HELUZ AKU 20 P15 na maltu M10 tloušťky 200 mm</t>
  </si>
  <si>
    <t>1243812274</t>
  </si>
  <si>
    <t>234</t>
  </si>
  <si>
    <t>3142352R</t>
  </si>
  <si>
    <t xml:space="preserve">Koncentrická sestava 80-125 6m vnější nerez </t>
  </si>
  <si>
    <t>soubor</t>
  </si>
  <si>
    <t>1848724349</t>
  </si>
  <si>
    <t>157</t>
  </si>
  <si>
    <t>317168052.HLZ</t>
  </si>
  <si>
    <t>Překlad vysoký HELUZ 23,8 dl 1250 mm</t>
  </si>
  <si>
    <t>kus</t>
  </si>
  <si>
    <t>-867628216</t>
  </si>
  <si>
    <t>156</t>
  </si>
  <si>
    <t>317168053.HLZ</t>
  </si>
  <si>
    <t>Překlad vysoký HELUZ 23,8 dl 1500 mm</t>
  </si>
  <si>
    <t>1833190887</t>
  </si>
  <si>
    <t>154</t>
  </si>
  <si>
    <t>317168057.HLZ</t>
  </si>
  <si>
    <t>Překlad vysoký HELUZ 23,8 dl 2500 mm</t>
  </si>
  <si>
    <t>1428983684</t>
  </si>
  <si>
    <t>462</t>
  </si>
  <si>
    <t>331231129</t>
  </si>
  <si>
    <t>Zdivo pilířů z cihel dl 290 mm pevnosti P 25 na MC 15</t>
  </si>
  <si>
    <t>-2002003520</t>
  </si>
  <si>
    <t>Vodorovné konstrukce</t>
  </si>
  <si>
    <t>40</t>
  </si>
  <si>
    <t>417321414</t>
  </si>
  <si>
    <t>Ztužující pásy a věnce ze ŽB tř. C 20/25</t>
  </si>
  <si>
    <t>-1865878909</t>
  </si>
  <si>
    <t>41</t>
  </si>
  <si>
    <t>417351115</t>
  </si>
  <si>
    <t>Zřízení bednění ztužujících věnců</t>
  </si>
  <si>
    <t>-1901415014</t>
  </si>
  <si>
    <t>42</t>
  </si>
  <si>
    <t>417351116</t>
  </si>
  <si>
    <t>Odstranění bednění ztužujících věnců</t>
  </si>
  <si>
    <t>1990049333</t>
  </si>
  <si>
    <t>43</t>
  </si>
  <si>
    <t>417361821</t>
  </si>
  <si>
    <t>Výztuž ztužujících pásů a věnců betonářskou ocelí 10 505</t>
  </si>
  <si>
    <t>t</t>
  </si>
  <si>
    <t>-865106786</t>
  </si>
  <si>
    <t>6</t>
  </si>
  <si>
    <t>Úpravy povrchů, podlahy a osazování výplní</t>
  </si>
  <si>
    <t>30</t>
  </si>
  <si>
    <t>612131101</t>
  </si>
  <si>
    <t>Cementový postřik vnitřních stěn nanášený celoplošně ručně</t>
  </si>
  <si>
    <t>-829283695</t>
  </si>
  <si>
    <t>8</t>
  </si>
  <si>
    <t>612321141</t>
  </si>
  <si>
    <t>Vápenocementová omítka štuková dvouvrstvá vnitřních stěn nanášená ručně</t>
  </si>
  <si>
    <t>-14940019</t>
  </si>
  <si>
    <t>469</t>
  </si>
  <si>
    <t>612325403</t>
  </si>
  <si>
    <t>Oprava vnitřní vápenocementové hrubé omítky stěn v rozsahu plochy do 50%</t>
  </si>
  <si>
    <t>-502179004</t>
  </si>
  <si>
    <t>465</t>
  </si>
  <si>
    <t>613321111</t>
  </si>
  <si>
    <t>Vápenocementová omítka hrubá jednovrstvá zatřená vnitřních pilířů nebo sloupů nanášená ručně</t>
  </si>
  <si>
    <t>-1382133706</t>
  </si>
  <si>
    <t>473</t>
  </si>
  <si>
    <t>622211031</t>
  </si>
  <si>
    <t>Montáž kontaktního zateplení vnějších stěn lepením a mechanickým kotvením polystyrénových desek tl do 160 mm</t>
  </si>
  <si>
    <t>1328172729</t>
  </si>
  <si>
    <t>474</t>
  </si>
  <si>
    <t>M</t>
  </si>
  <si>
    <t>28375951</t>
  </si>
  <si>
    <t>deska EPS 70 fasádní λ=0,039 tl 140mm</t>
  </si>
  <si>
    <t>653020362</t>
  </si>
  <si>
    <t>475</t>
  </si>
  <si>
    <t>622251101</t>
  </si>
  <si>
    <t>Příplatek k cenám kontaktního zateplení stěn za použití tepelněizolačních zátek z polystyrenu</t>
  </si>
  <si>
    <t>-332568247</t>
  </si>
  <si>
    <t>476</t>
  </si>
  <si>
    <t>622252002</t>
  </si>
  <si>
    <t>Montáž profilů kontaktního zateplení lepených</t>
  </si>
  <si>
    <t>m</t>
  </si>
  <si>
    <t>419846034</t>
  </si>
  <si>
    <t>477</t>
  </si>
  <si>
    <t>63127464</t>
  </si>
  <si>
    <t>profil rohový Al 15x15mm s výztužnou tkaninou š 100mm pro ETICS</t>
  </si>
  <si>
    <t>1540752004</t>
  </si>
  <si>
    <t>478</t>
  </si>
  <si>
    <t>622321121</t>
  </si>
  <si>
    <t>Vápenocementová omítka hladká jednovrstvá vnějších stěn nanášená ručně</t>
  </si>
  <si>
    <t>-2055736640</t>
  </si>
  <si>
    <t>479</t>
  </si>
  <si>
    <t>622521021</t>
  </si>
  <si>
    <t>Tenkovrstvá silikátová zrnitá omítka tl. 2,0 mm včetně penetrace vnějších stěn</t>
  </si>
  <si>
    <t>-659917445</t>
  </si>
  <si>
    <t>44</t>
  </si>
  <si>
    <t>625141001</t>
  </si>
  <si>
    <t>Obklad venkovní betonové konstrukce deskami dřevovláknitými s vrstvou EPS tl. 50 mm</t>
  </si>
  <si>
    <t>-1513229248</t>
  </si>
  <si>
    <t>51</t>
  </si>
  <si>
    <t>631311114</t>
  </si>
  <si>
    <t>Mazanina tl do 80 mm z betonu prostého bez zvýšených nároků na prostředí tř. C 16/20</t>
  </si>
  <si>
    <t>-513081514</t>
  </si>
  <si>
    <t>50</t>
  </si>
  <si>
    <t>631319203</t>
  </si>
  <si>
    <t>Příplatek k mazaninám za přidání ocelových vláken (drátkobeton) pro objemové vyztužení 25 kg/m3</t>
  </si>
  <si>
    <t>1532042750</t>
  </si>
  <si>
    <t>60</t>
  </si>
  <si>
    <t>632451101</t>
  </si>
  <si>
    <t>Cementový samonivelační potěr ze suchých směsí tloušťky do 5 mm</t>
  </si>
  <si>
    <t>355679627</t>
  </si>
  <si>
    <t>69</t>
  </si>
  <si>
    <t>632481215</t>
  </si>
  <si>
    <t>Separační vrstva z geotextilie</t>
  </si>
  <si>
    <t>872342602</t>
  </si>
  <si>
    <t>9</t>
  </si>
  <si>
    <t>Ostatní konstrukce a práce-bourání</t>
  </si>
  <si>
    <t>453</t>
  </si>
  <si>
    <t>941111131</t>
  </si>
  <si>
    <t>Montáž lešení řadového trubkového lehkého s podlahami zatížení do 200 kg/m2 š do 1,5 m v do 10 m</t>
  </si>
  <si>
    <t>1544709412</t>
  </si>
  <si>
    <t>454</t>
  </si>
  <si>
    <t>941111831</t>
  </si>
  <si>
    <t>Demontáž lešení řadového trubkového lehkého s podlahami zatížení do 200 kg/m2 š do 1,5 m v do 10 m</t>
  </si>
  <si>
    <t>233102726</t>
  </si>
  <si>
    <t>452</t>
  </si>
  <si>
    <t>949101112</t>
  </si>
  <si>
    <t>Lešení pomocné pro objekty pozemních staveb s lešeňovou podlahou v do 3,5 m zatížení do 150 kg/m2</t>
  </si>
  <si>
    <t>-103627132</t>
  </si>
  <si>
    <t>481</t>
  </si>
  <si>
    <t>952901111</t>
  </si>
  <si>
    <t>Vyčištění budov bytové a občanské výstavby při výšce podlaží do 4 m</t>
  </si>
  <si>
    <t>-1009626542</t>
  </si>
  <si>
    <t>466</t>
  </si>
  <si>
    <t>961044111</t>
  </si>
  <si>
    <t>Bourání základů z betonu prostého</t>
  </si>
  <si>
    <t>-1889990223</t>
  </si>
  <si>
    <t>962032231</t>
  </si>
  <si>
    <t>Bourání zdiva z cihel pálených nebo vápenopískových na MV nebo MVC přes 1 m3</t>
  </si>
  <si>
    <t>-862710935</t>
  </si>
  <si>
    <t>965082933</t>
  </si>
  <si>
    <t>Odstranění násypů pod podlahami tl do 200 mm pl přes 2 m2</t>
  </si>
  <si>
    <t>1295274257</t>
  </si>
  <si>
    <t>463</t>
  </si>
  <si>
    <t>978013161</t>
  </si>
  <si>
    <t>Otlučení (osekání) vnitřní vápenné nebo vápenocementové omítky stěn v rozsahu do 50 %</t>
  </si>
  <si>
    <t>16</t>
  </si>
  <si>
    <t>463131917</t>
  </si>
  <si>
    <t>334</t>
  </si>
  <si>
    <t>978013191</t>
  </si>
  <si>
    <t>Otlučení (osekání) vnitřní vápenné nebo vápenocementové omítky stěn v rozsahu do 100 %</t>
  </si>
  <si>
    <t>-1725394615</t>
  </si>
  <si>
    <t>997</t>
  </si>
  <si>
    <t>Přesun sutě</t>
  </si>
  <si>
    <t>430</t>
  </si>
  <si>
    <t>997013153</t>
  </si>
  <si>
    <t>Vnitrostaveništní doprava suti a vybouraných hmot pro budovy v do 12 m s omezením mechanizace</t>
  </si>
  <si>
    <t>-1338210864</t>
  </si>
  <si>
    <t>431</t>
  </si>
  <si>
    <t>997013501</t>
  </si>
  <si>
    <t>Odvoz suti a vybouraných hmot na skládku nebo meziskládku do 1 km se složením</t>
  </si>
  <si>
    <t>2047629809</t>
  </si>
  <si>
    <t>432</t>
  </si>
  <si>
    <t>997013509</t>
  </si>
  <si>
    <t>Příplatek k odvozu suti a vybouraných hmot na skládku ZKD 1 km přes 1 km</t>
  </si>
  <si>
    <t>517539801</t>
  </si>
  <si>
    <t>433</t>
  </si>
  <si>
    <t>997013609</t>
  </si>
  <si>
    <t>Poplatek za uložení na skládce (skládkovné) stavebního odpadu ze směsí nebo oddělených frakcí betonu, cihel a keramických výrobků kód odpadu 17 01 07</t>
  </si>
  <si>
    <t>-674838665</t>
  </si>
  <si>
    <t>435</t>
  </si>
  <si>
    <t>997013631</t>
  </si>
  <si>
    <t>Poplatek za uložení na skládce (skládkovné) stavebního odpadu směsného kód odpadu 17 09 04</t>
  </si>
  <si>
    <t>-364506669</t>
  </si>
  <si>
    <t>434</t>
  </si>
  <si>
    <t>997013811</t>
  </si>
  <si>
    <t>Poplatek za uložení na skládce (skládkovné) stavebního odpadu dřevěného kód odpadu 17 02 01</t>
  </si>
  <si>
    <t>249978218</t>
  </si>
  <si>
    <t>998</t>
  </si>
  <si>
    <t>Přesun hmot</t>
  </si>
  <si>
    <t>428</t>
  </si>
  <si>
    <t>998011002</t>
  </si>
  <si>
    <t>Přesun hmot pro budovy zděné v do 12 m</t>
  </si>
  <si>
    <t>-303494625</t>
  </si>
  <si>
    <t>429</t>
  </si>
  <si>
    <t>998011018</t>
  </si>
  <si>
    <t>Příplatek k přesunu hmot pro budovy zděné za zvětšený přesun do 5000 m</t>
  </si>
  <si>
    <t>-182382288</t>
  </si>
  <si>
    <t>PSV</t>
  </si>
  <si>
    <t>Práce a dodávky PSV</t>
  </si>
  <si>
    <t>712</t>
  </si>
  <si>
    <t>Povlakové krytiny</t>
  </si>
  <si>
    <t>70</t>
  </si>
  <si>
    <t>712461701</t>
  </si>
  <si>
    <t>Provedení povlakové krytiny střech do 30° fólií položenou volně</t>
  </si>
  <si>
    <t>-270273714</t>
  </si>
  <si>
    <t>71</t>
  </si>
  <si>
    <t>DEK.1015102115</t>
  </si>
  <si>
    <t>DEKPLAN 76 kotvený 1,8mm š.1,60m šedá (24m2)</t>
  </si>
  <si>
    <t>32</t>
  </si>
  <si>
    <t>2087116446</t>
  </si>
  <si>
    <t>439</t>
  </si>
  <si>
    <t>998712102</t>
  </si>
  <si>
    <t>Přesun hmot tonážní tonážní pro krytiny povlakové v objektech v do 12 m</t>
  </si>
  <si>
    <t>1259692132</t>
  </si>
  <si>
    <t>440</t>
  </si>
  <si>
    <t>998712181</t>
  </si>
  <si>
    <t>Příplatek k přesunu hmot tonážní 712 prováděný bez použití mechanizace</t>
  </si>
  <si>
    <t>1876248050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</si>
  <si>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</si>
  <si>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</si>
  <si>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</si>
  <si>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</si>
  <si>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</si>
  <si>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-169699800</t>
  </si>
  <si>
    <t>39</t>
  </si>
  <si>
    <t>63151482</t>
  </si>
  <si>
    <t>deska tepelně izolační minerální plovoucích podlah λ=0,038-0,039 tl 40mm</t>
  </si>
  <si>
    <t>-370394342</t>
  </si>
  <si>
    <t>104</t>
  </si>
  <si>
    <t>713151111</t>
  </si>
  <si>
    <t>Montáž izolace tepelné střech šikmých kladené volně mezi krokve rohoží, pásů, desek</t>
  </si>
  <si>
    <t>964738854</t>
  </si>
  <si>
    <t>105</t>
  </si>
  <si>
    <t>63152136</t>
  </si>
  <si>
    <t>pás tepelně izolační univerzální λ=0,035 tl 160mm</t>
  </si>
  <si>
    <t>1579642092</t>
  </si>
  <si>
    <t>106</t>
  </si>
  <si>
    <t>713151121</t>
  </si>
  <si>
    <t>Montáž izolace tepelné střech šikmých kladené volně pod krokve rohoží, pásů, desek</t>
  </si>
  <si>
    <t>-198733099</t>
  </si>
  <si>
    <t>107</t>
  </si>
  <si>
    <t>63152133</t>
  </si>
  <si>
    <t>pás tepelně izolační univerzální λ=0,035 tl 100mm</t>
  </si>
  <si>
    <t>1219201105</t>
  </si>
  <si>
    <t>46</t>
  </si>
  <si>
    <t>713191132</t>
  </si>
  <si>
    <t>Montáž izolace tepelné podlah, stropů vrchem nebo střech překrytí separační fólií z PE</t>
  </si>
  <si>
    <t>-1880364490</t>
  </si>
  <si>
    <t>47</t>
  </si>
  <si>
    <t>28329042</t>
  </si>
  <si>
    <t>fólie PE separační či ochranná tl 0,2mm</t>
  </si>
  <si>
    <t>131872434</t>
  </si>
  <si>
    <t>437</t>
  </si>
  <si>
    <t>998713102</t>
  </si>
  <si>
    <t>Přesun hmot tonážní pro izolace tepelné v objektech v do 12 m</t>
  </si>
  <si>
    <t>-143999433</t>
  </si>
  <si>
    <t>438</t>
  </si>
  <si>
    <t>998713181</t>
  </si>
  <si>
    <t>Příplatek k přesunu hmot tonážní 713 prováděný bez použití mechanizace</t>
  </si>
  <si>
    <t>-1431872992</t>
  </si>
  <si>
    <t>721</t>
  </si>
  <si>
    <t>Zdravotechnika - vnitřní kanalizace</t>
  </si>
  <si>
    <t>381</t>
  </si>
  <si>
    <t>721174005</t>
  </si>
  <si>
    <t>Potrubí kanalizační z PP svodné DN 110</t>
  </si>
  <si>
    <t>-1345076711</t>
  </si>
  <si>
    <t>240</t>
  </si>
  <si>
    <t>721174043</t>
  </si>
  <si>
    <t>Potrubí kanalizační z PP připojovací DN 50</t>
  </si>
  <si>
    <t>-1445518423</t>
  </si>
  <si>
    <t>241</t>
  </si>
  <si>
    <t>721174045</t>
  </si>
  <si>
    <t>Potrubí kanalizační z PP připojovací DN 110</t>
  </si>
  <si>
    <t>-483825586</t>
  </si>
  <si>
    <t>369</t>
  </si>
  <si>
    <t>721174063</t>
  </si>
  <si>
    <t>Potrubí kanalizační z PP větrací DN 110</t>
  </si>
  <si>
    <t>881872844</t>
  </si>
  <si>
    <t>242</t>
  </si>
  <si>
    <t>721194105</t>
  </si>
  <si>
    <t>Vyvedení a upevnění odpadních výpustek DN 50</t>
  </si>
  <si>
    <t>630570871</t>
  </si>
  <si>
    <t>243</t>
  </si>
  <si>
    <t>721194109</t>
  </si>
  <si>
    <t>Vyvedení a upevnění odpadních výpustek DN 110</t>
  </si>
  <si>
    <t>-1291201559</t>
  </si>
  <si>
    <t>382</t>
  </si>
  <si>
    <t>721212123</t>
  </si>
  <si>
    <t>Odtokový sprchový žlab délky 800 mm s krycím roštem a zápachovou uzávěrkou</t>
  </si>
  <si>
    <t>-1925039852</t>
  </si>
  <si>
    <t>213</t>
  </si>
  <si>
    <t>721212125</t>
  </si>
  <si>
    <t>Odtokový sprchový žlab délky 900 mm s krycím roštem a zápachovou uzávěrkou</t>
  </si>
  <si>
    <t>1648016404</t>
  </si>
  <si>
    <t>209</t>
  </si>
  <si>
    <t>721226521</t>
  </si>
  <si>
    <t>Zápachová uzávěrka nástěnná pro pračku a myčku DN 40</t>
  </si>
  <si>
    <t>1261652410</t>
  </si>
  <si>
    <t>210</t>
  </si>
  <si>
    <t>721290111</t>
  </si>
  <si>
    <t>Zkouška těsnosti potrubí kanalizace vodou do DN 125</t>
  </si>
  <si>
    <t>746266316</t>
  </si>
  <si>
    <t>441</t>
  </si>
  <si>
    <t>998721102</t>
  </si>
  <si>
    <t>Přesun hmot tonážní pro vnitřní kanalizace v objektech v do 12 m</t>
  </si>
  <si>
    <t>-622587741</t>
  </si>
  <si>
    <t>442</t>
  </si>
  <si>
    <t>998721181</t>
  </si>
  <si>
    <t>Příplatek k přesunu hmot tonážní 721 prováděný bez použití mechanizace</t>
  </si>
  <si>
    <t>-1691606969</t>
  </si>
  <si>
    <t>722</t>
  </si>
  <si>
    <t>Zdravotechnika - vnitřní vodovod</t>
  </si>
  <si>
    <t>245</t>
  </si>
  <si>
    <t>722174003</t>
  </si>
  <si>
    <t>Potrubí vodovodní plastové PPR svar polyfuze PN 16 D 25 x 3,5 mm</t>
  </si>
  <si>
    <t>-1972873620</t>
  </si>
  <si>
    <t>247</t>
  </si>
  <si>
    <t>722181222</t>
  </si>
  <si>
    <t>Ochrana vodovodního potrubí přilepenými termoizolačními trubicemi z PE tl do 9 mm DN do 45 mm</t>
  </si>
  <si>
    <t>-798231304</t>
  </si>
  <si>
    <t>248</t>
  </si>
  <si>
    <t>722190401</t>
  </si>
  <si>
    <t>Vyvedení a upevnění výpustku do DN 25</t>
  </si>
  <si>
    <t>381849434</t>
  </si>
  <si>
    <t>249</t>
  </si>
  <si>
    <t>722290226</t>
  </si>
  <si>
    <t>Zkouška těsnosti vodovodního potrubí závitového do DN 50</t>
  </si>
  <si>
    <t>-1943458159</t>
  </si>
  <si>
    <t>250</t>
  </si>
  <si>
    <t>722290234</t>
  </si>
  <si>
    <t>Proplach a dezinfekce vodovodního potrubí do DN 80</t>
  </si>
  <si>
    <t>-1156206548</t>
  </si>
  <si>
    <t>443</t>
  </si>
  <si>
    <t>998722102</t>
  </si>
  <si>
    <t>Přesun hmot tonážní pro vnitřní vodovod v objektech v do 12 m</t>
  </si>
  <si>
    <t>-1504008509</t>
  </si>
  <si>
    <t>444</t>
  </si>
  <si>
    <t>998722181</t>
  </si>
  <si>
    <t>Příplatek k přesunu hmot tonážní 722 prováděný bez použití mechanizace</t>
  </si>
  <si>
    <t>1591206564</t>
  </si>
  <si>
    <t>725</t>
  </si>
  <si>
    <t>Zdravotechnika - zařizovací předměty</t>
  </si>
  <si>
    <t>335</t>
  </si>
  <si>
    <t>725111132.GBT</t>
  </si>
  <si>
    <t>Splachovač nádržkový plastový Geberit AP112 nízkopoložený nebo vysokopoložený</t>
  </si>
  <si>
    <t>1829619956</t>
  </si>
  <si>
    <t>336</t>
  </si>
  <si>
    <t>725112022</t>
  </si>
  <si>
    <t>Klozet keramický závěsný na nosné stěny s hlubokým splachováním odpad vodorovný</t>
  </si>
  <si>
    <t>1739025272</t>
  </si>
  <si>
    <t>337</t>
  </si>
  <si>
    <t>725211641</t>
  </si>
  <si>
    <t>Umyvadlo keramické bílé šířky 600 mm do nábytku připevněné na stěnu šrouby</t>
  </si>
  <si>
    <t>-439542638</t>
  </si>
  <si>
    <t>384</t>
  </si>
  <si>
    <t>725244142</t>
  </si>
  <si>
    <t>Dveře sprchové polorámové skleněné tl. 6 mm otvíravé jednokřídlové do niky na vaničku šířky 800 mm</t>
  </si>
  <si>
    <t>-1270902766</t>
  </si>
  <si>
    <t>484</t>
  </si>
  <si>
    <t>725821325</t>
  </si>
  <si>
    <t>Baterie dřezová stojánková páková s otáčivým kulatým ústím a délkou ramínka 220 mm</t>
  </si>
  <si>
    <t>-1795087044</t>
  </si>
  <si>
    <t>338</t>
  </si>
  <si>
    <t>725822633</t>
  </si>
  <si>
    <t>Baterie umyvadlová stojánková klasická s výpusti</t>
  </si>
  <si>
    <t>-1869198087</t>
  </si>
  <si>
    <t>339</t>
  </si>
  <si>
    <t>725841330</t>
  </si>
  <si>
    <t>Baterie sprchová podomítková kompletní</t>
  </si>
  <si>
    <t>1657764670</t>
  </si>
  <si>
    <t>259</t>
  </si>
  <si>
    <t>725859102</t>
  </si>
  <si>
    <t>Montáž ventilů odpadních do DN 50 pro zařizovací předměty</t>
  </si>
  <si>
    <t>2122486355</t>
  </si>
  <si>
    <t>260</t>
  </si>
  <si>
    <t>55160125</t>
  </si>
  <si>
    <t>ventil odpadní dřezový a umyvadlový krátký bez přepínače 5/4"</t>
  </si>
  <si>
    <t>211109808</t>
  </si>
  <si>
    <t>261</t>
  </si>
  <si>
    <t>725861101</t>
  </si>
  <si>
    <t>Zápachová uzávěrka pro umyvadla DN 32</t>
  </si>
  <si>
    <t>-694184435</t>
  </si>
  <si>
    <t>262</t>
  </si>
  <si>
    <t>725980123</t>
  </si>
  <si>
    <t>Dvířka 30/30</t>
  </si>
  <si>
    <t>-1208467869</t>
  </si>
  <si>
    <t>445</t>
  </si>
  <si>
    <t>998725102</t>
  </si>
  <si>
    <t>Přesun hmot tonážní pro zařizovací předměty v objektech v do 12 m</t>
  </si>
  <si>
    <t>-1559664794</t>
  </si>
  <si>
    <t>446</t>
  </si>
  <si>
    <t>998725181</t>
  </si>
  <si>
    <t>Příplatek k přesunu hmot tonážní 725 prováděný bez použití mechanizace</t>
  </si>
  <si>
    <t>154092170</t>
  </si>
  <si>
    <t>731</t>
  </si>
  <si>
    <t>Ústřední vytápění - kotelny</t>
  </si>
  <si>
    <t>235</t>
  </si>
  <si>
    <t>731244113</t>
  </si>
  <si>
    <t>Kotel ocelový závěsný na plyn kondenzační o výkonu 10,2-40,8 kW pro vytápění včetně regulace</t>
  </si>
  <si>
    <t>-140292128</t>
  </si>
  <si>
    <t>385</t>
  </si>
  <si>
    <t>998731102</t>
  </si>
  <si>
    <t>Přesun hmot tonážní pro kotelny v objektech v do 12 m</t>
  </si>
  <si>
    <t>-1950734375</t>
  </si>
  <si>
    <t>386</t>
  </si>
  <si>
    <t>998731181</t>
  </si>
  <si>
    <t>Příplatek k přesunu hmot tonážní 731 prováděný bez použití mechanizace</t>
  </si>
  <si>
    <t>-885788262</t>
  </si>
  <si>
    <t>733</t>
  </si>
  <si>
    <t>Ústřední vytápění - rozvodné potrubí</t>
  </si>
  <si>
    <t>263</t>
  </si>
  <si>
    <t>733222102</t>
  </si>
  <si>
    <t>Potrubí měděné polotvrdé spojované měkkým pájením D 15x1</t>
  </si>
  <si>
    <t>1147744380</t>
  </si>
  <si>
    <t>264</t>
  </si>
  <si>
    <t>733291101</t>
  </si>
  <si>
    <t>Zkouška těsnosti potrubí měděné do D 35x1,5</t>
  </si>
  <si>
    <t>-391126125</t>
  </si>
  <si>
    <t>387</t>
  </si>
  <si>
    <t>998733102</t>
  </si>
  <si>
    <t>Přesun hmot tonážní pro rozvody potrubí v objektech v do 12 m</t>
  </si>
  <si>
    <t>-1016610570</t>
  </si>
  <si>
    <t>388</t>
  </si>
  <si>
    <t>998733181</t>
  </si>
  <si>
    <t>Příplatek k přesunu hmot tonážní 733 prováděný bez použití mechanizace</t>
  </si>
  <si>
    <t>1703294330</t>
  </si>
  <si>
    <t>734</t>
  </si>
  <si>
    <t>Ústřední vytápění - armatury</t>
  </si>
  <si>
    <t>265</t>
  </si>
  <si>
    <t>734211112</t>
  </si>
  <si>
    <t>Ventil závitový odvzdušňovací G 1/4 PN 10 do 120°C otopných těles</t>
  </si>
  <si>
    <t>1945262792</t>
  </si>
  <si>
    <t>268</t>
  </si>
  <si>
    <t>734251133</t>
  </si>
  <si>
    <t>Ventil pojistný čepový rohový G 1/2 PN 16 do 200°C</t>
  </si>
  <si>
    <t>-767973634</t>
  </si>
  <si>
    <t>389</t>
  </si>
  <si>
    <t>998734102</t>
  </si>
  <si>
    <t>Přesun hmot tonážní pro armatury v objektech v do 12 m</t>
  </si>
  <si>
    <t>-347752874</t>
  </si>
  <si>
    <t>390</t>
  </si>
  <si>
    <t>998734181</t>
  </si>
  <si>
    <t>Příplatek k přesunu hmot tonážní 734 prováděný bez použití mechanizace</t>
  </si>
  <si>
    <t>-938806674</t>
  </si>
  <si>
    <t>735</t>
  </si>
  <si>
    <t>Ústřední vytápění - otopná tělesa</t>
  </si>
  <si>
    <t>345</t>
  </si>
  <si>
    <t>735152374</t>
  </si>
  <si>
    <t>Otopné těleso panelové VK dvoudeskové bez přídavné přestupní plochy výška/délka 600/700mm výkon 685W</t>
  </si>
  <si>
    <t>-244849308</t>
  </si>
  <si>
    <t>344</t>
  </si>
  <si>
    <t>735152376</t>
  </si>
  <si>
    <t>Otopné těleso panelové VK dvoudeskové bez přídavné přestupní plochy výška/délka 600/900mm výkon 880W</t>
  </si>
  <si>
    <t>-1510639243</t>
  </si>
  <si>
    <t>343</t>
  </si>
  <si>
    <t>735152379</t>
  </si>
  <si>
    <t>Otopné těleso panel VK dvoudeskové bez přídavné přestupní plochy výška/délka 600/1200mm výkon 1174 W</t>
  </si>
  <si>
    <t>1701180684</t>
  </si>
  <si>
    <t>346</t>
  </si>
  <si>
    <t>735164261</t>
  </si>
  <si>
    <t>Otopné těleso trubkové elektrické přímotopné výška/délka 1500/595 mm</t>
  </si>
  <si>
    <t>-956892019</t>
  </si>
  <si>
    <t>274</t>
  </si>
  <si>
    <t>735191910</t>
  </si>
  <si>
    <t>Napuštění vody do otopných těles</t>
  </si>
  <si>
    <t>-153415152</t>
  </si>
  <si>
    <t>391</t>
  </si>
  <si>
    <t>998735102</t>
  </si>
  <si>
    <t>Přesun hmot tonážní pro otopná tělesa v objektech v do 12 m</t>
  </si>
  <si>
    <t>-1999214005</t>
  </si>
  <si>
    <t>392</t>
  </si>
  <si>
    <t>998735181</t>
  </si>
  <si>
    <t>Příplatek k přesunu hmot tonážní 735 prováděný bez použití mechanizace</t>
  </si>
  <si>
    <t>-839960872</t>
  </si>
  <si>
    <t>741</t>
  </si>
  <si>
    <t>Elektroinstalace - silnoproud</t>
  </si>
  <si>
    <t>275</t>
  </si>
  <si>
    <t>741D001R</t>
  </si>
  <si>
    <t>Dodávka a montáž silnoproudu 3NP, specifikace a provedení zcela dle PD</t>
  </si>
  <si>
    <t>sobor</t>
  </si>
  <si>
    <t>-235093653</t>
  </si>
  <si>
    <t>482</t>
  </si>
  <si>
    <t>741D002R</t>
  </si>
  <si>
    <t>Dodávka a montáž Hromosvodu,specifikace a provedení zcela PD</t>
  </si>
  <si>
    <t>1051122820</t>
  </si>
  <si>
    <t>483</t>
  </si>
  <si>
    <t>741D003R</t>
  </si>
  <si>
    <t>Dodávka a montáž silnoproudu 1PP, specifikace a provedení zcela dle PD</t>
  </si>
  <si>
    <t>-609743182</t>
  </si>
  <si>
    <t>742</t>
  </si>
  <si>
    <t>Elektroinstalace - slaboproud</t>
  </si>
  <si>
    <t>196</t>
  </si>
  <si>
    <t>742110102R</t>
  </si>
  <si>
    <t>Dodávka a montáž kabelového žlabu s příslušenstvím pro slaboproud drátěného 150/100 mm</t>
  </si>
  <si>
    <t>1471373750</t>
  </si>
  <si>
    <t>197</t>
  </si>
  <si>
    <t>742210121</t>
  </si>
  <si>
    <t>Montáž hlásiče automatického bodového</t>
  </si>
  <si>
    <t>-1088602464</t>
  </si>
  <si>
    <t>306</t>
  </si>
  <si>
    <t>40483010</t>
  </si>
  <si>
    <t>detektor kouře a teploty kombinovaný bezdrátový</t>
  </si>
  <si>
    <t>-1120193734</t>
  </si>
  <si>
    <t>236</t>
  </si>
  <si>
    <t>742420001R</t>
  </si>
  <si>
    <t>Dodávka a montáž venkovní televizní antény</t>
  </si>
  <si>
    <t>-337884924</t>
  </si>
  <si>
    <t>237</t>
  </si>
  <si>
    <t>742420121R</t>
  </si>
  <si>
    <t>Dodávka a montáž televizní zásuvky koncové nebo průběžné</t>
  </si>
  <si>
    <t>1947416476</t>
  </si>
  <si>
    <t>447</t>
  </si>
  <si>
    <t>998742102</t>
  </si>
  <si>
    <t>Přesun hmot tonážní pro slaboproud v objektech v do 12 m</t>
  </si>
  <si>
    <t>837948156</t>
  </si>
  <si>
    <t>448</t>
  </si>
  <si>
    <t>998742181</t>
  </si>
  <si>
    <t>Příplatek k přesunu hmot tonážní 742 prováděný bez použití mechanizace</t>
  </si>
  <si>
    <t>1721661771</t>
  </si>
  <si>
    <t>751</t>
  </si>
  <si>
    <t>Vzduchotechnika</t>
  </si>
  <si>
    <t>307</t>
  </si>
  <si>
    <t>751111052</t>
  </si>
  <si>
    <t>Mtž vent ax ntl podhledového D do 200 mm</t>
  </si>
  <si>
    <t>-1803569578</t>
  </si>
  <si>
    <t>308</t>
  </si>
  <si>
    <t>1211453</t>
  </si>
  <si>
    <t>MEZAXIAL TUBO 120 PLAST</t>
  </si>
  <si>
    <t>-1660673218</t>
  </si>
  <si>
    <t>309</t>
  </si>
  <si>
    <t>1602875</t>
  </si>
  <si>
    <t>KLAPKA ZPETNA SLIDA DALAP 125MM PBV 125</t>
  </si>
  <si>
    <t>-1905322986</t>
  </si>
  <si>
    <t>393</t>
  </si>
  <si>
    <t>751510041</t>
  </si>
  <si>
    <t>Vzduchotechnické potrubí pozink kruhové spirálně vinuté D do 100 mm</t>
  </si>
  <si>
    <t>-1229499103</t>
  </si>
  <si>
    <t>394</t>
  </si>
  <si>
    <t>751514535</t>
  </si>
  <si>
    <t>Mtž spojky do plech potrubí vnitřní, vnější kruhové bez příruby D do 100 mm</t>
  </si>
  <si>
    <t>1234881619</t>
  </si>
  <si>
    <t>397</t>
  </si>
  <si>
    <t>751M002</t>
  </si>
  <si>
    <t>Spojka vnitřní,vnější průměr 100mm</t>
  </si>
  <si>
    <t>ks</t>
  </si>
  <si>
    <t>-1987818026</t>
  </si>
  <si>
    <t>395</t>
  </si>
  <si>
    <t>751514735</t>
  </si>
  <si>
    <t>Mtž protidešťové stříšky plech potrubí bez příruby do 0,035 m2</t>
  </si>
  <si>
    <t>795440796</t>
  </si>
  <si>
    <t>396</t>
  </si>
  <si>
    <t>751M001</t>
  </si>
  <si>
    <t>Protidešťová stříška s lemem - průměr: 100mm</t>
  </si>
  <si>
    <t>1821337359</t>
  </si>
  <si>
    <t>398</t>
  </si>
  <si>
    <t>998751102</t>
  </si>
  <si>
    <t>Přesun hmot tonážní pro vzduchotechniku v objektech v do 24 m</t>
  </si>
  <si>
    <t>-811411686</t>
  </si>
  <si>
    <t>399</t>
  </si>
  <si>
    <t>998751181</t>
  </si>
  <si>
    <t>Příplatek k přesunu hmot tonážní 751 prováděný bez použití mechanizace</t>
  </si>
  <si>
    <t>-1288728463</t>
  </si>
  <si>
    <t>762</t>
  </si>
  <si>
    <t>Konstrukce tesařské</t>
  </si>
  <si>
    <t>17</t>
  </si>
  <si>
    <t>762223110</t>
  </si>
  <si>
    <t>Montáž, materiál, provizorního zábradlí z fošen výšky 1,1 m</t>
  </si>
  <si>
    <t>-2031404428</t>
  </si>
  <si>
    <t>48</t>
  </si>
  <si>
    <t>762331813</t>
  </si>
  <si>
    <t>Demontáž vázaných kcí krovů z hranolů průřezové plochy do 288 cm2</t>
  </si>
  <si>
    <t>-2039852195</t>
  </si>
  <si>
    <t>108</t>
  </si>
  <si>
    <t>762332132</t>
  </si>
  <si>
    <t>Montáž vázaných kcí krovů pravidelných z hraněného řeziva průřezové plochy do 224 cm2</t>
  </si>
  <si>
    <t>-1310969842</t>
  </si>
  <si>
    <t>109</t>
  </si>
  <si>
    <t>61223110</t>
  </si>
  <si>
    <t>hranol konstrukční BSH vrstvený lepený nepohledový</t>
  </si>
  <si>
    <t>-681912253</t>
  </si>
  <si>
    <t>76</t>
  </si>
  <si>
    <t>762341024</t>
  </si>
  <si>
    <t>Bednění střech rovných z desek OSB tl 18 mm na pero a drážku šroubovaných na krokve</t>
  </si>
  <si>
    <t>843808518</t>
  </si>
  <si>
    <t>110</t>
  </si>
  <si>
    <t>762342214</t>
  </si>
  <si>
    <t>Montáž laťování na střechách jednoduchých sklonu do 60° osové vzdálenosti do 360 mm</t>
  </si>
  <si>
    <t>1187745862</t>
  </si>
  <si>
    <t>111</t>
  </si>
  <si>
    <t>60514114</t>
  </si>
  <si>
    <t>řezivo jehličnaté lať impregnovaná dl 4 m</t>
  </si>
  <si>
    <t>1213033483</t>
  </si>
  <si>
    <t>112</t>
  </si>
  <si>
    <t>762342441</t>
  </si>
  <si>
    <t>Montáž lišt trojúhelníkových nebo kontralatí na střechách sklonu do 60°</t>
  </si>
  <si>
    <t>-1004028470</t>
  </si>
  <si>
    <t>113</t>
  </si>
  <si>
    <t>-908622429</t>
  </si>
  <si>
    <t>49</t>
  </si>
  <si>
    <t>762342812</t>
  </si>
  <si>
    <t>Demontáž laťování střech z latí osové vzdálenosti do 0,50 m</t>
  </si>
  <si>
    <t>760937716</t>
  </si>
  <si>
    <t>93</t>
  </si>
  <si>
    <t>762395000</t>
  </si>
  <si>
    <t>Spojovací prostředky krovů, bednění, laťování, nadstřešních konstrukcí</t>
  </si>
  <si>
    <t>322899526</t>
  </si>
  <si>
    <t>208</t>
  </si>
  <si>
    <t>762521812</t>
  </si>
  <si>
    <t>Demontáž podlah bez polštářů z prken nebo fošen tloušťky přes 32 mm</t>
  </si>
  <si>
    <t>429468458</t>
  </si>
  <si>
    <t>18</t>
  </si>
  <si>
    <t>762810046R</t>
  </si>
  <si>
    <t>Záklop stropů dvojitý z desek OSB tl 22 mm na pero a drážku šroubovaných na rošt</t>
  </si>
  <si>
    <t>-522467493</t>
  </si>
  <si>
    <t>400</t>
  </si>
  <si>
    <t>998762102</t>
  </si>
  <si>
    <t>Přesun hmot tonážní pro kce tesařské v objektech v do 12 m</t>
  </si>
  <si>
    <t>480347126</t>
  </si>
  <si>
    <t>401</t>
  </si>
  <si>
    <t>998762181</t>
  </si>
  <si>
    <t>Příplatek k přesunu hmot tonážní 762 prováděný bez použití mechanizace</t>
  </si>
  <si>
    <t>127544729</t>
  </si>
  <si>
    <t>763</t>
  </si>
  <si>
    <t>Konstrukce suché výstavby</t>
  </si>
  <si>
    <t>53</t>
  </si>
  <si>
    <t>763111411</t>
  </si>
  <si>
    <t>SDK příčka tl 100 mm profil CW+UW 50 desky 2xA 12,5 s izolací EI 60 Rw do 51 dB</t>
  </si>
  <si>
    <t>-1557389415</t>
  </si>
  <si>
    <t>54</t>
  </si>
  <si>
    <t>763111417</t>
  </si>
  <si>
    <t>SDK příčka tl 150 mm profil CW+UW 100 desky 2xA 12,5 s izolací EI 60 Rw do 56 dB</t>
  </si>
  <si>
    <t>1993846182</t>
  </si>
  <si>
    <t>56</t>
  </si>
  <si>
    <t>763111431</t>
  </si>
  <si>
    <t>SDK příčka tl 100 mm profil CW+UW 50 desky 2xH2 12,5 s izolací EI 60 Rw do 51 dB</t>
  </si>
  <si>
    <t>1657424204</t>
  </si>
  <si>
    <t>57</t>
  </si>
  <si>
    <t>763111437</t>
  </si>
  <si>
    <t>SDK příčka tl 150 mm profil CW+UW 100 desky 2xH2 12,5 s izolací EI 60 Rw do 56 dB</t>
  </si>
  <si>
    <t>-748191855</t>
  </si>
  <si>
    <t>58</t>
  </si>
  <si>
    <t>763112353</t>
  </si>
  <si>
    <t>SDK příčka mezibytová tl 205 mm zdvojený profil CW+UW 75 desky 2x akustická 12,5 s dvojitou izolací EI 90 Rw do 70 dB</t>
  </si>
  <si>
    <t>-1149336999</t>
  </si>
  <si>
    <t>115</t>
  </si>
  <si>
    <t>763131751</t>
  </si>
  <si>
    <t>Montáž parotěsné zábrany do SDK podhledu</t>
  </si>
  <si>
    <t>367403302</t>
  </si>
  <si>
    <t>116</t>
  </si>
  <si>
    <t>28329282</t>
  </si>
  <si>
    <t>fólie PE vyztužená Al vrstvou pro parotěsnou vrstvu 170g/m2</t>
  </si>
  <si>
    <t>-769173138</t>
  </si>
  <si>
    <t>97</t>
  </si>
  <si>
    <t>763161782</t>
  </si>
  <si>
    <t>Montáž zavěšené dvouvrstvé nosné konstrukce z profilů CD, UD SDK podkroví</t>
  </si>
  <si>
    <t>1993429665</t>
  </si>
  <si>
    <t>98</t>
  </si>
  <si>
    <t>59030626</t>
  </si>
  <si>
    <t>profil pro stropní konstrukce a předsazené stěny CD 60</t>
  </si>
  <si>
    <t>-2013673253</t>
  </si>
  <si>
    <t>99</t>
  </si>
  <si>
    <t>R59030624</t>
  </si>
  <si>
    <t>profil pro stropní konstrukce a předsazené stěny UD 28</t>
  </si>
  <si>
    <t>242431260</t>
  </si>
  <si>
    <t>117</t>
  </si>
  <si>
    <t>-602672269</t>
  </si>
  <si>
    <t>118</t>
  </si>
  <si>
    <t>2045513138</t>
  </si>
  <si>
    <t>119</t>
  </si>
  <si>
    <t>59030624</t>
  </si>
  <si>
    <t>-919076529</t>
  </si>
  <si>
    <t>120</t>
  </si>
  <si>
    <t>763161785</t>
  </si>
  <si>
    <t>Montáž desek tl. 12,5 mm SDK podkroví</t>
  </si>
  <si>
    <t>-1856333611</t>
  </si>
  <si>
    <t>121</t>
  </si>
  <si>
    <t>59030027</t>
  </si>
  <si>
    <t>deska SDK protipožární DF tl 12,5mm</t>
  </si>
  <si>
    <t>-638444196</t>
  </si>
  <si>
    <t>461</t>
  </si>
  <si>
    <t>763164531</t>
  </si>
  <si>
    <t>SDK obklad kcí tvaru L š do 0,8 m desky 1xA 12,5</t>
  </si>
  <si>
    <t>-1273704227</t>
  </si>
  <si>
    <t>170</t>
  </si>
  <si>
    <t>763172312</t>
  </si>
  <si>
    <t>Montáž revizních dvířek SDK kcí vel. 300x300 mm</t>
  </si>
  <si>
    <t>203639793</t>
  </si>
  <si>
    <t>171</t>
  </si>
  <si>
    <t>59030711</t>
  </si>
  <si>
    <t>dvířka revizní s zámkem 300x300mm</t>
  </si>
  <si>
    <t>770685886</t>
  </si>
  <si>
    <t>172</t>
  </si>
  <si>
    <t>763173111</t>
  </si>
  <si>
    <t>Montáž úchytu pro umyvadlo v SDK kci</t>
  </si>
  <si>
    <t>-344545034</t>
  </si>
  <si>
    <t>173</t>
  </si>
  <si>
    <t>59030729</t>
  </si>
  <si>
    <t>konstrukce pro uchycení umyvadla s nástěnnými bateriemi osová rozteč CW profilů 450-625mm</t>
  </si>
  <si>
    <t>106505415</t>
  </si>
  <si>
    <t>174</t>
  </si>
  <si>
    <t>763173113</t>
  </si>
  <si>
    <t>Montáž úchytu pro WC v SDK kci</t>
  </si>
  <si>
    <t>1246185148</t>
  </si>
  <si>
    <t>175</t>
  </si>
  <si>
    <t>59030731</t>
  </si>
  <si>
    <t>konstrukce pro uchycení WC osová rozteč CW profilů 450-625mm</t>
  </si>
  <si>
    <t>344666836</t>
  </si>
  <si>
    <t>176</t>
  </si>
  <si>
    <t>763173114</t>
  </si>
  <si>
    <t>Montáž úchytu pro potrubí v SDK kci</t>
  </si>
  <si>
    <t>-1581837572</t>
  </si>
  <si>
    <t>177</t>
  </si>
  <si>
    <t>59030723</t>
  </si>
  <si>
    <t>konstrukce k uchycení odpadního potrubí D 40mm osová rozteč CW profilů 460-625mm</t>
  </si>
  <si>
    <t>-380719070</t>
  </si>
  <si>
    <t>178</t>
  </si>
  <si>
    <t>763173132</t>
  </si>
  <si>
    <t>Montáž držáku baterie v SDK kci</t>
  </si>
  <si>
    <t>576735837</t>
  </si>
  <si>
    <t>179</t>
  </si>
  <si>
    <t>59030720</t>
  </si>
  <si>
    <t>konstrukce pro uchycení baterií osová rozteč CW profilů 460-625mm</t>
  </si>
  <si>
    <t>173645912</t>
  </si>
  <si>
    <t>169</t>
  </si>
  <si>
    <t>763181411</t>
  </si>
  <si>
    <t>Ztužující výplň otvoru pro dveře pro příčky do 2,75 m</t>
  </si>
  <si>
    <t>2000772430</t>
  </si>
  <si>
    <t>168</t>
  </si>
  <si>
    <t>763182314</t>
  </si>
  <si>
    <t>Ostění oken z desek v SDK konstrukci hloubky do 0,5 m</t>
  </si>
  <si>
    <t>-587711337</t>
  </si>
  <si>
    <t>159</t>
  </si>
  <si>
    <t>763211923</t>
  </si>
  <si>
    <t>Zhotovení otvoru vel. do 0,5 m2 v sádrovláknité příčce tl přes 100 mm s vyztužením profily</t>
  </si>
  <si>
    <t>-171319245</t>
  </si>
  <si>
    <t>160</t>
  </si>
  <si>
    <t>763211924</t>
  </si>
  <si>
    <t>Zhotovení otvoru vel. do 1 m2 v sádrovláknité příčce tl přes 100 mm s vyztužením profily</t>
  </si>
  <si>
    <t>51940850</t>
  </si>
  <si>
    <t>402</t>
  </si>
  <si>
    <t>998763302</t>
  </si>
  <si>
    <t>Přesun hmot tonážní pro sádrokartonové konstrukce v objektech v do 12 m</t>
  </si>
  <si>
    <t>-146365643</t>
  </si>
  <si>
    <t>403</t>
  </si>
  <si>
    <t>998763381</t>
  </si>
  <si>
    <t>Příplatek k přesunu hmot tonážní 763 SDK prováděný bez použití mechanizace</t>
  </si>
  <si>
    <t>-147137853</t>
  </si>
  <si>
    <t>764</t>
  </si>
  <si>
    <t>Konstrukce klempířské</t>
  </si>
  <si>
    <t>199</t>
  </si>
  <si>
    <t>764001821</t>
  </si>
  <si>
    <t>Demontáž krytiny ze svitků nebo tabulí do suti</t>
  </si>
  <si>
    <t>1208820486</t>
  </si>
  <si>
    <t>200</t>
  </si>
  <si>
    <t>764002812</t>
  </si>
  <si>
    <t>Demontáž okapového plechu do suti v krytině skládané</t>
  </si>
  <si>
    <t>547893340</t>
  </si>
  <si>
    <t>201</t>
  </si>
  <si>
    <t>764002821</t>
  </si>
  <si>
    <t>Demontáž střešního výlezu do suti</t>
  </si>
  <si>
    <t>887210669</t>
  </si>
  <si>
    <t>207</t>
  </si>
  <si>
    <t>764002861</t>
  </si>
  <si>
    <t>Demontáž oplechování říms a ozdobných prvků do suti</t>
  </si>
  <si>
    <t>724677082</t>
  </si>
  <si>
    <t>206</t>
  </si>
  <si>
    <t>764002881</t>
  </si>
  <si>
    <t>Demontáž lemování střešních prostupů do suti</t>
  </si>
  <si>
    <t>1884627367</t>
  </si>
  <si>
    <t>202</t>
  </si>
  <si>
    <t>764002891</t>
  </si>
  <si>
    <t>Demontáž lemování sloupků komínových lávek do suti</t>
  </si>
  <si>
    <t>-1947058881</t>
  </si>
  <si>
    <t>203</t>
  </si>
  <si>
    <t>764003801</t>
  </si>
  <si>
    <t>Demontáž lemování trub, konzol, držáků, ventilačních nástavců a jiných kusových prvků do suti</t>
  </si>
  <si>
    <t>-1945387084</t>
  </si>
  <si>
    <t>204</t>
  </si>
  <si>
    <t>764004801</t>
  </si>
  <si>
    <t>Demontáž podokapního žlabu do suti</t>
  </si>
  <si>
    <t>1031397619</t>
  </si>
  <si>
    <t>205</t>
  </si>
  <si>
    <t>764004861</t>
  </si>
  <si>
    <t>Demontáž svodu do suti</t>
  </si>
  <si>
    <t>-622744818</t>
  </si>
  <si>
    <t>379</t>
  </si>
  <si>
    <t>764212606</t>
  </si>
  <si>
    <t>Oplechování úžlabí z Pz s povrchovou úpravou rš 500 mm</t>
  </si>
  <si>
    <t>-1557182980</t>
  </si>
  <si>
    <t>380</t>
  </si>
  <si>
    <t>764212621</t>
  </si>
  <si>
    <t>Příplatek za provedení úžlabí z Pz s povrchovou úpravou v plechové krytině</t>
  </si>
  <si>
    <t>1213832395</t>
  </si>
  <si>
    <t>455</t>
  </si>
  <si>
    <t>764212633</t>
  </si>
  <si>
    <t>Oplechování štítu závětrnou lištou z Pz s povrchovou úpravou rš 250 mm</t>
  </si>
  <si>
    <t>969735209</t>
  </si>
  <si>
    <t>456</t>
  </si>
  <si>
    <t>764213657</t>
  </si>
  <si>
    <t>Sněhový rozražeč krytiny z Pz s povrchovou úpravou</t>
  </si>
  <si>
    <t>-1529289250</t>
  </si>
  <si>
    <t>347</t>
  </si>
  <si>
    <t>764216603</t>
  </si>
  <si>
    <t>Oplechování rovných parapetů mechanicky kotvené z Pz s povrchovou úpravou rš 250 mm</t>
  </si>
  <si>
    <t>-560217974</t>
  </si>
  <si>
    <t>349</t>
  </si>
  <si>
    <t>764511602</t>
  </si>
  <si>
    <t>Žlab podokapní půlkruhový z Pz s povrchovou úpravou rš 330 mm</t>
  </si>
  <si>
    <t>-1466114855</t>
  </si>
  <si>
    <t>350</t>
  </si>
  <si>
    <t>764511622</t>
  </si>
  <si>
    <t>Roh nebo kout půlkruhového podokapního žlabu z Pz s povrchovou úpravou rš 330 mm</t>
  </si>
  <si>
    <t>1292027849</t>
  </si>
  <si>
    <t>351</t>
  </si>
  <si>
    <t>764511642</t>
  </si>
  <si>
    <t>Kotlík oválný (trychtýřový) pro podokapní žlaby z Pz s povrchovou úpravou 330/100 mm</t>
  </si>
  <si>
    <t>-1478411972</t>
  </si>
  <si>
    <t>352</t>
  </si>
  <si>
    <t>764518622</t>
  </si>
  <si>
    <t>Svody kruhové včetně objímek, kolen, odskoků z Pz s povrchovou úpravou průměru 100 mm</t>
  </si>
  <si>
    <t>-122880297</t>
  </si>
  <si>
    <t>404</t>
  </si>
  <si>
    <t>998764102</t>
  </si>
  <si>
    <t>Přesun hmot tonážní pro konstrukce klempířské v objektech v do 12 m</t>
  </si>
  <si>
    <t>-1648352897</t>
  </si>
  <si>
    <t>405</t>
  </si>
  <si>
    <t>998764181</t>
  </si>
  <si>
    <t>Příplatek k přesunu hmot tonážní 764 prováděný bez použití mechanizace</t>
  </si>
  <si>
    <t>2078770105</t>
  </si>
  <si>
    <t>765</t>
  </si>
  <si>
    <t>Krytina skládaná</t>
  </si>
  <si>
    <t>122</t>
  </si>
  <si>
    <t>765121014</t>
  </si>
  <si>
    <t>Montáž krytiny betonové sklonu do 30° na sucho přes 8 do 10 ks/m2</t>
  </si>
  <si>
    <t>568065096</t>
  </si>
  <si>
    <t>123</t>
  </si>
  <si>
    <t>59244065</t>
  </si>
  <si>
    <t>taška betonová nepravidelně profilovaná hladký povrch s nástřikem disperzní barvou základní</t>
  </si>
  <si>
    <t>41798490</t>
  </si>
  <si>
    <t>124</t>
  </si>
  <si>
    <t>765121503</t>
  </si>
  <si>
    <t>Příplatek k montáži krytiny betonové za připevňovací prostředky za sklon přes 30° do 40°</t>
  </si>
  <si>
    <t>-638387096</t>
  </si>
  <si>
    <t>125</t>
  </si>
  <si>
    <t>765191023</t>
  </si>
  <si>
    <t>Montáž pojistné hydroizolační nebo parotěsné kladené ve sklonu přes 20° s lepenými spoji na bednění</t>
  </si>
  <si>
    <t>-2030208915</t>
  </si>
  <si>
    <t>126</t>
  </si>
  <si>
    <t>28329029</t>
  </si>
  <si>
    <t>fólie kontaktní difuzně propustná pro doplňkovou hydroizolační vrstvu, monolitická třívrstvá PES/PP 150-160g/m2</t>
  </si>
  <si>
    <t>-480132105</t>
  </si>
  <si>
    <t>406</t>
  </si>
  <si>
    <t>998765102</t>
  </si>
  <si>
    <t>Přesun hmot tonážní pro krytiny skládané v objektech v do 12 m</t>
  </si>
  <si>
    <t>159511412</t>
  </si>
  <si>
    <t>407</t>
  </si>
  <si>
    <t>998765181</t>
  </si>
  <si>
    <t>Příplatek k přesunu hmot tonážní 765 prováděný bez použití mechanizace</t>
  </si>
  <si>
    <t>1052957625</t>
  </si>
  <si>
    <t>766</t>
  </si>
  <si>
    <t>Konstrukce truhlářské</t>
  </si>
  <si>
    <t>353</t>
  </si>
  <si>
    <t>766211100</t>
  </si>
  <si>
    <t>Montáž madel schodišťových dřevených nebo verzalitových dílčích</t>
  </si>
  <si>
    <t>1255353765</t>
  </si>
  <si>
    <t>182</t>
  </si>
  <si>
    <t>766621211</t>
  </si>
  <si>
    <t>Montáž dřevěných oken plochy přes 1 m2 otevíravých výšky do 1,5 m s rámem do zdiva</t>
  </si>
  <si>
    <t>1487505471</t>
  </si>
  <si>
    <t>183</t>
  </si>
  <si>
    <t>61110010</t>
  </si>
  <si>
    <t>okno dřevěné otevíravé/sklopné dvojsklo přes plochu 1m2 do v 1,5m</t>
  </si>
  <si>
    <t>-1159356279</t>
  </si>
  <si>
    <t>180</t>
  </si>
  <si>
    <t>766621212</t>
  </si>
  <si>
    <t>Montáž dřevěných oken plochy přes 1 m2 otevíravých výšky do 2,5 m s rámem do zdiva</t>
  </si>
  <si>
    <t>554391034</t>
  </si>
  <si>
    <t>181</t>
  </si>
  <si>
    <t>61110012</t>
  </si>
  <si>
    <t>okno dřevěné otevíravé/sklopné dvojsklo přes plochu 1m2 v 1,5-2,5m</t>
  </si>
  <si>
    <t>-232565563</t>
  </si>
  <si>
    <t>158</t>
  </si>
  <si>
    <t>766629214</t>
  </si>
  <si>
    <t>Příplatek k montáži oken rovné ostění připojovací spára do 15 mm - páska</t>
  </si>
  <si>
    <t>2077279348</t>
  </si>
  <si>
    <t>363</t>
  </si>
  <si>
    <t>766660171</t>
  </si>
  <si>
    <t>Montáž dveřních křídel otvíravých jednokřídlových š do 0,8 m do obložkové zárubně</t>
  </si>
  <si>
    <t>648658130</t>
  </si>
  <si>
    <t>364</t>
  </si>
  <si>
    <t>61160325</t>
  </si>
  <si>
    <t>dveře jednokřídlé dřevěné vč. mřížky Al plné600-700x1970mm</t>
  </si>
  <si>
    <t>1510378536</t>
  </si>
  <si>
    <t>365</t>
  </si>
  <si>
    <t>61161001</t>
  </si>
  <si>
    <t>dveře jednokřídlé voštinové povrch lakovaný plné 700x1970/2100mm</t>
  </si>
  <si>
    <t>-933200651</t>
  </si>
  <si>
    <t>366</t>
  </si>
  <si>
    <t>61161002</t>
  </si>
  <si>
    <t>dveře jednokřídlé voštinové povrch lakovaný plné 800x1970/2100mm</t>
  </si>
  <si>
    <t>252350686</t>
  </si>
  <si>
    <t>367</t>
  </si>
  <si>
    <t>766660181</t>
  </si>
  <si>
    <t>Montáž dveřních křídel otvíravých jednokřídlových š do 0,8 m požárních do obložkové zárubně</t>
  </si>
  <si>
    <t>236731702</t>
  </si>
  <si>
    <t>368</t>
  </si>
  <si>
    <t>61165339</t>
  </si>
  <si>
    <t>dveře jednokřídlé dřevotřískové protipožární EI (EW) 30 D3 povrch lakovaný plné 800x1970/2100mm</t>
  </si>
  <si>
    <t>-1461737582</t>
  </si>
  <si>
    <t>354</t>
  </si>
  <si>
    <t>766671005</t>
  </si>
  <si>
    <t>Montáž střešního okna do krytiny ploché 78 x 140 cm</t>
  </si>
  <si>
    <t>1202397080</t>
  </si>
  <si>
    <t>356</t>
  </si>
  <si>
    <t>766671025</t>
  </si>
  <si>
    <t>Montáž střešního okna do krytiny tvarované 78 x 140 cm</t>
  </si>
  <si>
    <t>-2032420616</t>
  </si>
  <si>
    <t>355</t>
  </si>
  <si>
    <t>61124499</t>
  </si>
  <si>
    <t>okno střešní dřevěné kyvné, izolační trojsklo 78x140cm, Uw=1,1W/m2K Al oplechování</t>
  </si>
  <si>
    <t>1541947463</t>
  </si>
  <si>
    <t>357</t>
  </si>
  <si>
    <t>766682111</t>
  </si>
  <si>
    <t>Montáž zárubní obložkových pro dveře jednokřídlové tl stěny do 170 mm</t>
  </si>
  <si>
    <t>-279536890</t>
  </si>
  <si>
    <t>358</t>
  </si>
  <si>
    <t>61182258</t>
  </si>
  <si>
    <t>zárubeň obložková pro dveře 1křídlé 600,700,800,900x1970mm tl 60-170mm dub,buk</t>
  </si>
  <si>
    <t>-1256603602</t>
  </si>
  <si>
    <t>359</t>
  </si>
  <si>
    <t>766682112</t>
  </si>
  <si>
    <t>Montáž zárubní obložkových pro dveře jednokřídlové tl stěny do 350 mm</t>
  </si>
  <si>
    <t>106071428</t>
  </si>
  <si>
    <t>360</t>
  </si>
  <si>
    <t>61182264</t>
  </si>
  <si>
    <t>zárubeň obložková pro dveře 1křídlé 600,700,800,900x1970mm tl 180-250mm dub,buk</t>
  </si>
  <si>
    <t>-113454977</t>
  </si>
  <si>
    <t>361</t>
  </si>
  <si>
    <t>766682213</t>
  </si>
  <si>
    <t>Montáž zárubní obložkových protipožárních pro dveře jednokřídlové tl stěny přes 350 mm</t>
  </si>
  <si>
    <t>-34509284</t>
  </si>
  <si>
    <t>362</t>
  </si>
  <si>
    <t>61182271</t>
  </si>
  <si>
    <t>zárubeň obložková protipožární pro dveře 1křídlé 600,700,800,900x1970mm tl 260-350mm a více dub,buk</t>
  </si>
  <si>
    <t>1108549613</t>
  </si>
  <si>
    <t>408</t>
  </si>
  <si>
    <t>998766102</t>
  </si>
  <si>
    <t>Přesun hmot tonážní pro konstrukce truhlářské v objektech v do 12 m</t>
  </si>
  <si>
    <t>-1876180017</t>
  </si>
  <si>
    <t>409</t>
  </si>
  <si>
    <t>998766181</t>
  </si>
  <si>
    <t>Příplatek k přesunu hmot tonážní 766 prováděný bez použití mechanizace</t>
  </si>
  <si>
    <t>-86072412</t>
  </si>
  <si>
    <t>767</t>
  </si>
  <si>
    <t>Konstrukce zámečnické</t>
  </si>
  <si>
    <t>410</t>
  </si>
  <si>
    <t>767163201</t>
  </si>
  <si>
    <t>Montáž přímého kového zábradlí z dílců do zdiva nebo lehčeného betonu na schodišti</t>
  </si>
  <si>
    <t>71897762</t>
  </si>
  <si>
    <t>411</t>
  </si>
  <si>
    <t>55342281</t>
  </si>
  <si>
    <t>zábradlí s prutovou výplní, horní kotvení, kulatý sloupek</t>
  </si>
  <si>
    <t>-846922119</t>
  </si>
  <si>
    <t>317</t>
  </si>
  <si>
    <t>767995115</t>
  </si>
  <si>
    <t>Montáž atypických zámečnických konstrukcí hmotnosti do 100 kg</t>
  </si>
  <si>
    <t>kg</t>
  </si>
  <si>
    <t>-1713754195</t>
  </si>
  <si>
    <t>480</t>
  </si>
  <si>
    <t>767995117</t>
  </si>
  <si>
    <t>Montáž atypických zámečnických konstrukcí hmotnosti do 500 kg</t>
  </si>
  <si>
    <t>1514535359</t>
  </si>
  <si>
    <t>318</t>
  </si>
  <si>
    <t>55371211R</t>
  </si>
  <si>
    <t xml:space="preserve">pomocná atypická ocelová konstrukce střechy - dle PD </t>
  </si>
  <si>
    <t>999245301</t>
  </si>
  <si>
    <t>459</t>
  </si>
  <si>
    <t>998767102</t>
  </si>
  <si>
    <t>Přesun hmot tonážní pro zámečnické konstrukce v objektech v do 12 m</t>
  </si>
  <si>
    <t>-584384284</t>
  </si>
  <si>
    <t>460</t>
  </si>
  <si>
    <t>998767181</t>
  </si>
  <si>
    <t>Příplatek k přesunu hmot tonážní 767 prováděný bez použití mechanizace</t>
  </si>
  <si>
    <t>1974284873</t>
  </si>
  <si>
    <t>771</t>
  </si>
  <si>
    <t>Podlahy z dlaždic</t>
  </si>
  <si>
    <t>130</t>
  </si>
  <si>
    <t>771111011</t>
  </si>
  <si>
    <t>Vysátí podkladu před pokládkou dlažby</t>
  </si>
  <si>
    <t>-325778305</t>
  </si>
  <si>
    <t>131</t>
  </si>
  <si>
    <t>771121011</t>
  </si>
  <si>
    <t>Nátěr penetrační na podlahu</t>
  </si>
  <si>
    <t>1777194474</t>
  </si>
  <si>
    <t>132</t>
  </si>
  <si>
    <t>771474112</t>
  </si>
  <si>
    <t>Montáž soklů z dlaždic keramických rovných flexibilní lepidlo v do 90 mm</t>
  </si>
  <si>
    <t>1493386392</t>
  </si>
  <si>
    <t>133</t>
  </si>
  <si>
    <t>59761416</t>
  </si>
  <si>
    <t>sokl-dlažba keramická slinutá hladká do interiéru i exteriéru 300x80mm</t>
  </si>
  <si>
    <t>202498926</t>
  </si>
  <si>
    <t>470</t>
  </si>
  <si>
    <t>771573913</t>
  </si>
  <si>
    <t>Oprava podlah z keramických lepených do 12 ks/m2</t>
  </si>
  <si>
    <t>1807827095</t>
  </si>
  <si>
    <t>414</t>
  </si>
  <si>
    <t>771574112</t>
  </si>
  <si>
    <t>Montáž podlah keramických hladkých lepených flexibilním lepidlem do 12 ks/ m2</t>
  </si>
  <si>
    <t>124327112</t>
  </si>
  <si>
    <t>415</t>
  </si>
  <si>
    <t>59761434</t>
  </si>
  <si>
    <t>dlažba keramická slinutá hladká do interiéru i exteriéru pro vysoké mechanické namáhání přes 9 do 12ks/m2</t>
  </si>
  <si>
    <t>54348789</t>
  </si>
  <si>
    <t>471</t>
  </si>
  <si>
    <t>-1004266966</t>
  </si>
  <si>
    <t>136</t>
  </si>
  <si>
    <t>771577114</t>
  </si>
  <si>
    <t>Příplatek k montáži podlah keramických lepených flexibilním lepidlem za spárování tmelem dvousložkovým</t>
  </si>
  <si>
    <t>-2135770701</t>
  </si>
  <si>
    <t>137</t>
  </si>
  <si>
    <t>771591112</t>
  </si>
  <si>
    <t>Izolace pod dlažbu nátěrem nebo stěrkou ve dvou vrstvách</t>
  </si>
  <si>
    <t>1821221846</t>
  </si>
  <si>
    <t>138</t>
  </si>
  <si>
    <t>771591115</t>
  </si>
  <si>
    <t>Podlahy spárování silikonem</t>
  </si>
  <si>
    <t>-258407824</t>
  </si>
  <si>
    <t>139</t>
  </si>
  <si>
    <t>771591241</t>
  </si>
  <si>
    <t>Izolace těsnícími pásy vnitřní kout</t>
  </si>
  <si>
    <t>-1056134087</t>
  </si>
  <si>
    <t>140</t>
  </si>
  <si>
    <t>771591242</t>
  </si>
  <si>
    <t>Izolace těsnícími pásy vnější roh</t>
  </si>
  <si>
    <t>801207537</t>
  </si>
  <si>
    <t>141</t>
  </si>
  <si>
    <t>771591264</t>
  </si>
  <si>
    <t>Izolace těsnícími pásy mezi podlahou a stěnou</t>
  </si>
  <si>
    <t>894862194</t>
  </si>
  <si>
    <t>416</t>
  </si>
  <si>
    <t>998771102</t>
  </si>
  <si>
    <t>Přesun hmot tonážní pro podlahy z dlaždic v objektech v do 12 m</t>
  </si>
  <si>
    <t>-1279614302</t>
  </si>
  <si>
    <t>417</t>
  </si>
  <si>
    <t>998771181</t>
  </si>
  <si>
    <t>Příplatek k přesunu hmot tonážní 771 prováděný bez použití mechanizace</t>
  </si>
  <si>
    <t>-1182179445</t>
  </si>
  <si>
    <t>775</t>
  </si>
  <si>
    <t>Podlahy skládané</t>
  </si>
  <si>
    <t>61</t>
  </si>
  <si>
    <t>775413315</t>
  </si>
  <si>
    <t>Montáž soklíku ze dřeva tvrdého nebo měkkého lepeného</t>
  </si>
  <si>
    <t>779358087</t>
  </si>
  <si>
    <t>62</t>
  </si>
  <si>
    <t>61418101</t>
  </si>
  <si>
    <t>lišta podlahová dřevěná dub 8x35mm</t>
  </si>
  <si>
    <t>986855005</t>
  </si>
  <si>
    <t>63</t>
  </si>
  <si>
    <t>775429124</t>
  </si>
  <si>
    <t>Montáž podlahové lišty přechodové připevněné zaklapnutím</t>
  </si>
  <si>
    <t>881547347</t>
  </si>
  <si>
    <t>64</t>
  </si>
  <si>
    <t>55343119</t>
  </si>
  <si>
    <t>profil přechodový Al narážecí 40mm dub, buk, javor, třešeň</t>
  </si>
  <si>
    <t>-113568377</t>
  </si>
  <si>
    <t>65</t>
  </si>
  <si>
    <t>775541151</t>
  </si>
  <si>
    <t>Montáž podlah plovoucích z lamel laminátových</t>
  </si>
  <si>
    <t>2014736569</t>
  </si>
  <si>
    <t>418</t>
  </si>
  <si>
    <t>61198007</t>
  </si>
  <si>
    <t>podlaha plovoucí laminátová spoj zaklapnutím tř 32 tl 8mm</t>
  </si>
  <si>
    <t>-1281895978</t>
  </si>
  <si>
    <t>67</t>
  </si>
  <si>
    <t>775591191</t>
  </si>
  <si>
    <t>Montáž podložky vyrovnávací a tlumící pro plovoucí podlahy</t>
  </si>
  <si>
    <t>-193530961</t>
  </si>
  <si>
    <t>68</t>
  </si>
  <si>
    <t>61155351</t>
  </si>
  <si>
    <t>podložka izolační z pěnového PE 3mm</t>
  </si>
  <si>
    <t>1502057570</t>
  </si>
  <si>
    <t>419</t>
  </si>
  <si>
    <t>998775102</t>
  </si>
  <si>
    <t>Přesun hmot tonážní pro podlahy dřevěné v objektech v do 12 m</t>
  </si>
  <si>
    <t>-1016625473</t>
  </si>
  <si>
    <t>420</t>
  </si>
  <si>
    <t>998775181</t>
  </si>
  <si>
    <t>Příplatek k přesunu hmot tonážní 775 prováděný bez použití mechanizace</t>
  </si>
  <si>
    <t>1874027976</t>
  </si>
  <si>
    <t>781</t>
  </si>
  <si>
    <t>Dokončovací práce - obklady</t>
  </si>
  <si>
    <t>142</t>
  </si>
  <si>
    <t>781111011</t>
  </si>
  <si>
    <t>Ometení (oprášení) stěny při přípravě podkladu</t>
  </si>
  <si>
    <t>-573815477</t>
  </si>
  <si>
    <t>143</t>
  </si>
  <si>
    <t>781121011</t>
  </si>
  <si>
    <t>Nátěr penetrační na stěnu</t>
  </si>
  <si>
    <t>-1793713742</t>
  </si>
  <si>
    <t>144</t>
  </si>
  <si>
    <t>781131112</t>
  </si>
  <si>
    <t>Izolace pod obklad nátěrem nebo stěrkou ve dvou vrstvách</t>
  </si>
  <si>
    <t>1333892503</t>
  </si>
  <si>
    <t>145</t>
  </si>
  <si>
    <t>781131232</t>
  </si>
  <si>
    <t>Izolace pod obklad těsnícími pásy pro styčné nebo dilatační spáry</t>
  </si>
  <si>
    <t>1828953272</t>
  </si>
  <si>
    <t>146</t>
  </si>
  <si>
    <t>781161021</t>
  </si>
  <si>
    <t>Montáž profilu ukončujícího rohového nebo vanového</t>
  </si>
  <si>
    <t>-634065080</t>
  </si>
  <si>
    <t>147</t>
  </si>
  <si>
    <t>59054132</t>
  </si>
  <si>
    <t>profil ukončovací pro vnější hrany obkladů hliník leskle eloxovaný chromem 6x2500mm</t>
  </si>
  <si>
    <t>-1681880101</t>
  </si>
  <si>
    <t>148</t>
  </si>
  <si>
    <t>781474112</t>
  </si>
  <si>
    <t>Montáž obkladů vnitřních keramických hladkých do 12 ks/m2 lepených flexibilním lepidlem</t>
  </si>
  <si>
    <t>1546114166</t>
  </si>
  <si>
    <t>149</t>
  </si>
  <si>
    <t>59761026</t>
  </si>
  <si>
    <t>obklad keramický hladký do 12ks/m2</t>
  </si>
  <si>
    <t>-1259717965</t>
  </si>
  <si>
    <t>150</t>
  </si>
  <si>
    <t>781495115</t>
  </si>
  <si>
    <t>Spárování vnitřních obkladů silikonem</t>
  </si>
  <si>
    <t>247415154</t>
  </si>
  <si>
    <t>151</t>
  </si>
  <si>
    <t>781495117</t>
  </si>
  <si>
    <t>Spárování vnitřních obkladů akrylem</t>
  </si>
  <si>
    <t>-131077653</t>
  </si>
  <si>
    <t>152</t>
  </si>
  <si>
    <t>781495141</t>
  </si>
  <si>
    <t>Průnik obkladem kruhový do DN 30</t>
  </si>
  <si>
    <t>1414945932</t>
  </si>
  <si>
    <t>421</t>
  </si>
  <si>
    <t>998781102</t>
  </si>
  <si>
    <t>Přesun hmot tonážní pro obklady keramické v objektech v do 12 m</t>
  </si>
  <si>
    <t>-547198742</t>
  </si>
  <si>
    <t>422</t>
  </si>
  <si>
    <t>998781181</t>
  </si>
  <si>
    <t>Příplatek k přesunu hmot tonážní 781 prováděný bez použití mechanizace</t>
  </si>
  <si>
    <t>306550203</t>
  </si>
  <si>
    <t>783</t>
  </si>
  <si>
    <t>Dokončovací práce - nátěry</t>
  </si>
  <si>
    <t>464</t>
  </si>
  <si>
    <t>783806811</t>
  </si>
  <si>
    <t>Odstranění nátěrů z omítek oškrábáním- stropy</t>
  </si>
  <si>
    <t>1731816568</t>
  </si>
  <si>
    <t>153</t>
  </si>
  <si>
    <t>783923161</t>
  </si>
  <si>
    <t>Penetrační akrylátový nátěr pórovitých betonových podlah</t>
  </si>
  <si>
    <t>1464954286</t>
  </si>
  <si>
    <t>423</t>
  </si>
  <si>
    <t>783927161</t>
  </si>
  <si>
    <t>Krycí dvojnásobný akrylátový nátěr betonové podlahy</t>
  </si>
  <si>
    <t>-1041208158</t>
  </si>
  <si>
    <t>784</t>
  </si>
  <si>
    <t>Dokončovací práce - malby a tapety</t>
  </si>
  <si>
    <t>424</t>
  </si>
  <si>
    <t>784111001</t>
  </si>
  <si>
    <t>Oprášení (ometení ) podkladu v místnostech výšky do 3,80 m</t>
  </si>
  <si>
    <t>629983076</t>
  </si>
  <si>
    <t>472</t>
  </si>
  <si>
    <t>784161401</t>
  </si>
  <si>
    <t>Celoplošné vyhlazení podkladu sádrovou stěrkou v místnostech výšky do 3,80 m</t>
  </si>
  <si>
    <t>-974662230</t>
  </si>
  <si>
    <t>52</t>
  </si>
  <si>
    <t>784181101</t>
  </si>
  <si>
    <t>Základní akrylátová jednonásobná penetrace podkladu v místnostech výšky do 3,80m</t>
  </si>
  <si>
    <t>1850569333</t>
  </si>
  <si>
    <t>426</t>
  </si>
  <si>
    <t>784191001</t>
  </si>
  <si>
    <t>Čištění vnitřních ploch oken nebo balkonových dveří jednoduchých po provedení malířských prací</t>
  </si>
  <si>
    <t>1658317639</t>
  </si>
  <si>
    <t>427</t>
  </si>
  <si>
    <t>784191005</t>
  </si>
  <si>
    <t>Čištění vnitřních ploch dveří nebo vrat po provedení malířských prací</t>
  </si>
  <si>
    <t>508133480</t>
  </si>
  <si>
    <t>425</t>
  </si>
  <si>
    <t>784191007</t>
  </si>
  <si>
    <t>Čištění vnitřních ploch podlah po provedení malířských prací</t>
  </si>
  <si>
    <t>-803068764</t>
  </si>
  <si>
    <t>784221101</t>
  </si>
  <si>
    <t>Dvojnásobné bílé malby ze směsí za sucha dobře otěruvzdorných v místnostech do 3,80 m</t>
  </si>
  <si>
    <t>225384664</t>
  </si>
  <si>
    <t>VRN</t>
  </si>
  <si>
    <t>Vedlejší rozpočtové náklady</t>
  </si>
  <si>
    <t>5</t>
  </si>
  <si>
    <t>VRN3</t>
  </si>
  <si>
    <t>Zařízení staveniště</t>
  </si>
  <si>
    <t>450</t>
  </si>
  <si>
    <t>031002000</t>
  </si>
  <si>
    <t>Související práce pro zařízení staveniště</t>
  </si>
  <si>
    <t>…</t>
  </si>
  <si>
    <t>1024</t>
  </si>
  <si>
    <t>1153787385</t>
  </si>
  <si>
    <t>449</t>
  </si>
  <si>
    <t>034002000</t>
  </si>
  <si>
    <t>Zabezpečení staveniště</t>
  </si>
  <si>
    <t>1761427001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</si>
</sst>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34">
      <selection activeCell="AN13" sqref="AN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7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4" t="s">
        <v>6</v>
      </c>
      <c r="BT2" s="14" t="s">
        <v>7</v>
      </c>
    </row>
    <row r="3" spans="2:72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19"/>
      <c r="AQ5" s="19"/>
      <c r="AR5" s="17"/>
      <c r="BE5" s="255" t="s">
        <v>15</v>
      </c>
      <c r="BS5" s="14" t="s">
        <v>6</v>
      </c>
    </row>
    <row r="6" spans="2:71" s="1" customFormat="1" ht="37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19"/>
      <c r="AQ6" s="19"/>
      <c r="AR6" s="17"/>
      <c r="BE6" s="256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6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25">
        <v>43957</v>
      </c>
      <c r="AO8" s="19"/>
      <c r="AP8" s="19"/>
      <c r="AQ8" s="19"/>
      <c r="AR8" s="17"/>
      <c r="BE8" s="256"/>
      <c r="BS8" s="14" t="s">
        <v>6</v>
      </c>
    </row>
    <row r="9" spans="2:71" s="1" customFormat="1" ht="14.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6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56"/>
      <c r="BS10" s="14" t="s">
        <v>6</v>
      </c>
    </row>
    <row r="11" spans="2:71" s="1" customFormat="1" ht="18.4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56"/>
      <c r="BS11" s="14" t="s">
        <v>6</v>
      </c>
    </row>
    <row r="12" spans="2:71" s="1" customFormat="1" ht="7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6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56"/>
      <c r="BS13" s="14" t="s">
        <v>6</v>
      </c>
    </row>
    <row r="14" spans="2:71" ht="12.5">
      <c r="B14" s="18"/>
      <c r="C14" s="19"/>
      <c r="D14" s="19"/>
      <c r="E14" s="261" t="s">
        <v>28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56"/>
      <c r="BS14" s="14" t="s">
        <v>6</v>
      </c>
    </row>
    <row r="15" spans="2:71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6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56"/>
      <c r="BS16" s="14" t="s">
        <v>4</v>
      </c>
    </row>
    <row r="17" spans="2:71" s="1" customFormat="1" ht="18.4" customHeight="1">
      <c r="B17" s="18"/>
      <c r="C17" s="19"/>
      <c r="D17" s="19"/>
      <c r="E17" s="24" t="s">
        <v>25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56"/>
      <c r="BS17" s="14" t="s">
        <v>30</v>
      </c>
    </row>
    <row r="18" spans="2:71" s="1" customFormat="1" ht="7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6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56"/>
      <c r="BS19" s="14" t="s">
        <v>6</v>
      </c>
    </row>
    <row r="20" spans="2:71" s="1" customFormat="1" ht="18.4" customHeight="1">
      <c r="B20" s="18"/>
      <c r="C20" s="19"/>
      <c r="D20" s="19"/>
      <c r="E20" s="24" t="s">
        <v>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56"/>
      <c r="BS20" s="14" t="s">
        <v>30</v>
      </c>
    </row>
    <row r="21" spans="2:57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6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6"/>
    </row>
    <row r="23" spans="2:57" s="1" customFormat="1" ht="16.5" customHeight="1">
      <c r="B23" s="18"/>
      <c r="C23" s="19"/>
      <c r="D23" s="19"/>
      <c r="E23" s="263" t="s">
        <v>1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19"/>
      <c r="AP23" s="19"/>
      <c r="AQ23" s="19"/>
      <c r="AR23" s="17"/>
      <c r="BE23" s="256"/>
    </row>
    <row r="24" spans="2:57" s="1" customFormat="1" ht="7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6"/>
    </row>
    <row r="25" spans="2:57" s="1" customFormat="1" ht="7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6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4">
        <f>ROUND(AG94,2)</f>
        <v>0</v>
      </c>
      <c r="AL26" s="265"/>
      <c r="AM26" s="265"/>
      <c r="AN26" s="265"/>
      <c r="AO26" s="265"/>
      <c r="AP26" s="33"/>
      <c r="AQ26" s="33"/>
      <c r="AR26" s="36"/>
      <c r="BE26" s="256"/>
    </row>
    <row r="27" spans="1:57" s="2" customFormat="1" ht="7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6"/>
    </row>
    <row r="28" spans="1:57" s="2" customFormat="1" ht="12.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34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35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36</v>
      </c>
      <c r="AL28" s="266"/>
      <c r="AM28" s="266"/>
      <c r="AN28" s="266"/>
      <c r="AO28" s="266"/>
      <c r="AP28" s="33"/>
      <c r="AQ28" s="33"/>
      <c r="AR28" s="36"/>
      <c r="BE28" s="256"/>
    </row>
    <row r="29" spans="2:57" s="3" customFormat="1" ht="14.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50">
        <v>0.21</v>
      </c>
      <c r="M29" s="249"/>
      <c r="N29" s="249"/>
      <c r="O29" s="249"/>
      <c r="P29" s="249"/>
      <c r="Q29" s="38"/>
      <c r="R29" s="38"/>
      <c r="S29" s="38"/>
      <c r="T29" s="38"/>
      <c r="U29" s="38"/>
      <c r="V29" s="38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F29" s="38"/>
      <c r="AG29" s="38"/>
      <c r="AH29" s="38"/>
      <c r="AI29" s="38"/>
      <c r="AJ29" s="38"/>
      <c r="AK29" s="248">
        <f>ROUND(AV94,2)</f>
        <v>0</v>
      </c>
      <c r="AL29" s="249"/>
      <c r="AM29" s="249"/>
      <c r="AN29" s="249"/>
      <c r="AO29" s="249"/>
      <c r="AP29" s="38"/>
      <c r="AQ29" s="38"/>
      <c r="AR29" s="39"/>
      <c r="BE29" s="257"/>
    </row>
    <row r="30" spans="2:57" s="3" customFormat="1" ht="14.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50">
        <v>0.15</v>
      </c>
      <c r="M30" s="249"/>
      <c r="N30" s="249"/>
      <c r="O30" s="249"/>
      <c r="P30" s="249"/>
      <c r="Q30" s="38"/>
      <c r="R30" s="38"/>
      <c r="S30" s="38"/>
      <c r="T30" s="38"/>
      <c r="U30" s="38"/>
      <c r="V30" s="38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F30" s="38"/>
      <c r="AG30" s="38"/>
      <c r="AH30" s="38"/>
      <c r="AI30" s="38"/>
      <c r="AJ30" s="38"/>
      <c r="AK30" s="248">
        <f>ROUND(AW94,2)</f>
        <v>0</v>
      </c>
      <c r="AL30" s="249"/>
      <c r="AM30" s="249"/>
      <c r="AN30" s="249"/>
      <c r="AO30" s="249"/>
      <c r="AP30" s="38"/>
      <c r="AQ30" s="38"/>
      <c r="AR30" s="39"/>
      <c r="BE30" s="257"/>
    </row>
    <row r="31" spans="2:57" s="3" customFormat="1" ht="14.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50">
        <v>0.21</v>
      </c>
      <c r="M31" s="249"/>
      <c r="N31" s="249"/>
      <c r="O31" s="249"/>
      <c r="P31" s="249"/>
      <c r="Q31" s="38"/>
      <c r="R31" s="38"/>
      <c r="S31" s="38"/>
      <c r="T31" s="38"/>
      <c r="U31" s="38"/>
      <c r="V31" s="38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F31" s="38"/>
      <c r="AG31" s="38"/>
      <c r="AH31" s="38"/>
      <c r="AI31" s="38"/>
      <c r="AJ31" s="38"/>
      <c r="AK31" s="248">
        <v>0</v>
      </c>
      <c r="AL31" s="249"/>
      <c r="AM31" s="249"/>
      <c r="AN31" s="249"/>
      <c r="AO31" s="249"/>
      <c r="AP31" s="38"/>
      <c r="AQ31" s="38"/>
      <c r="AR31" s="39"/>
      <c r="BE31" s="257"/>
    </row>
    <row r="32" spans="2:57" s="3" customFormat="1" ht="14.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50">
        <v>0.15</v>
      </c>
      <c r="M32" s="249"/>
      <c r="N32" s="249"/>
      <c r="O32" s="249"/>
      <c r="P32" s="249"/>
      <c r="Q32" s="38"/>
      <c r="R32" s="38"/>
      <c r="S32" s="38"/>
      <c r="T32" s="38"/>
      <c r="U32" s="38"/>
      <c r="V32" s="38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F32" s="38"/>
      <c r="AG32" s="38"/>
      <c r="AH32" s="38"/>
      <c r="AI32" s="38"/>
      <c r="AJ32" s="38"/>
      <c r="AK32" s="248">
        <v>0</v>
      </c>
      <c r="AL32" s="249"/>
      <c r="AM32" s="249"/>
      <c r="AN32" s="249"/>
      <c r="AO32" s="249"/>
      <c r="AP32" s="38"/>
      <c r="AQ32" s="38"/>
      <c r="AR32" s="39"/>
      <c r="BE32" s="257"/>
    </row>
    <row r="33" spans="2:57" s="3" customFormat="1" ht="14.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50">
        <v>0</v>
      </c>
      <c r="M33" s="249"/>
      <c r="N33" s="249"/>
      <c r="O33" s="249"/>
      <c r="P33" s="249"/>
      <c r="Q33" s="38"/>
      <c r="R33" s="38"/>
      <c r="S33" s="38"/>
      <c r="T33" s="38"/>
      <c r="U33" s="38"/>
      <c r="V33" s="38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F33" s="38"/>
      <c r="AG33" s="38"/>
      <c r="AH33" s="38"/>
      <c r="AI33" s="38"/>
      <c r="AJ33" s="38"/>
      <c r="AK33" s="248">
        <v>0</v>
      </c>
      <c r="AL33" s="249"/>
      <c r="AM33" s="249"/>
      <c r="AN33" s="249"/>
      <c r="AO33" s="249"/>
      <c r="AP33" s="38"/>
      <c r="AQ33" s="38"/>
      <c r="AR33" s="39"/>
      <c r="BE33" s="257"/>
    </row>
    <row r="34" spans="1:57" s="2" customFormat="1" ht="7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6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51" t="s">
        <v>45</v>
      </c>
      <c r="Y35" s="252"/>
      <c r="Z35" s="252"/>
      <c r="AA35" s="252"/>
      <c r="AB35" s="252"/>
      <c r="AC35" s="42"/>
      <c r="AD35" s="42"/>
      <c r="AE35" s="42"/>
      <c r="AF35" s="42"/>
      <c r="AG35" s="42"/>
      <c r="AH35" s="42"/>
      <c r="AI35" s="42"/>
      <c r="AJ35" s="42"/>
      <c r="AK35" s="253">
        <f>SUM(AK26:AK33)</f>
        <v>0</v>
      </c>
      <c r="AL35" s="252"/>
      <c r="AM35" s="252"/>
      <c r="AN35" s="252"/>
      <c r="AO35" s="254"/>
      <c r="AP35" s="40"/>
      <c r="AQ35" s="40"/>
      <c r="AR35" s="36"/>
      <c r="BE35" s="31"/>
    </row>
    <row r="36" spans="1:57" s="2" customFormat="1" ht="7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7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7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2020/5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7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7" t="str">
        <f>K6</f>
        <v>Stavební úpravy podkroví domu a rekonstrukce střechy ČP. 860 ve Vlašimi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60"/>
      <c r="AQ85" s="60"/>
      <c r="AR85" s="61"/>
    </row>
    <row r="86" spans="1:57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Luční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9">
        <f>IF(AN8="","",AN8)</f>
        <v>43957</v>
      </c>
      <c r="AN87" s="239"/>
      <c r="AO87" s="33"/>
      <c r="AP87" s="33"/>
      <c r="AQ87" s="33"/>
      <c r="AR87" s="36"/>
      <c r="BE87" s="31"/>
    </row>
    <row r="88" spans="1:57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/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0" t="str">
        <f>IF(E17="","",E17)</f>
        <v/>
      </c>
      <c r="AN89" s="241"/>
      <c r="AO89" s="241"/>
      <c r="AP89" s="241"/>
      <c r="AQ89" s="33"/>
      <c r="AR89" s="36"/>
      <c r="AS89" s="242" t="s">
        <v>53</v>
      </c>
      <c r="AT89" s="24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40" t="str">
        <f>IF(E20="","",E20)</f>
        <v/>
      </c>
      <c r="AN90" s="241"/>
      <c r="AO90" s="241"/>
      <c r="AP90" s="241"/>
      <c r="AQ90" s="33"/>
      <c r="AR90" s="36"/>
      <c r="AS90" s="244"/>
      <c r="AT90" s="24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6"/>
      <c r="AT91" s="24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7" t="s">
        <v>54</v>
      </c>
      <c r="D92" s="228"/>
      <c r="E92" s="228"/>
      <c r="F92" s="228"/>
      <c r="G92" s="228"/>
      <c r="H92" s="70"/>
      <c r="I92" s="229" t="s">
        <v>55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56</v>
      </c>
      <c r="AH92" s="228"/>
      <c r="AI92" s="228"/>
      <c r="AJ92" s="228"/>
      <c r="AK92" s="228"/>
      <c r="AL92" s="228"/>
      <c r="AM92" s="228"/>
      <c r="AN92" s="229" t="s">
        <v>57</v>
      </c>
      <c r="AO92" s="228"/>
      <c r="AP92" s="231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V94" s="88" t="s">
        <v>74</v>
      </c>
      <c r="BW94" s="88" t="s">
        <v>5</v>
      </c>
      <c r="BX94" s="88" t="s">
        <v>75</v>
      </c>
      <c r="CL94" s="88" t="s">
        <v>1</v>
      </c>
    </row>
    <row r="95" spans="1:90" s="7" customFormat="1" ht="37.5" customHeight="1">
      <c r="A95" s="89" t="s">
        <v>76</v>
      </c>
      <c r="B95" s="90"/>
      <c r="C95" s="91"/>
      <c r="D95" s="234" t="s">
        <v>14</v>
      </c>
      <c r="E95" s="234"/>
      <c r="F95" s="234"/>
      <c r="G95" s="234"/>
      <c r="H95" s="234"/>
      <c r="I95" s="92"/>
      <c r="J95" s="234" t="s">
        <v>17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'2020-5 - Stavební úpravy ...'!J28</f>
        <v>0</v>
      </c>
      <c r="AH95" s="233"/>
      <c r="AI95" s="233"/>
      <c r="AJ95" s="233"/>
      <c r="AK95" s="233"/>
      <c r="AL95" s="233"/>
      <c r="AM95" s="233"/>
      <c r="AN95" s="232">
        <f>SUM(AG95,AT95)</f>
        <v>0</v>
      </c>
      <c r="AO95" s="233"/>
      <c r="AP95" s="233"/>
      <c r="AQ95" s="93" t="s">
        <v>77</v>
      </c>
      <c r="AR95" s="94"/>
      <c r="AS95" s="95">
        <v>0</v>
      </c>
      <c r="AT95" s="96">
        <f>ROUND(SUM(AV95:AW95),2)</f>
        <v>0</v>
      </c>
      <c r="AU95" s="97">
        <f>'2020-5 - Stavební úpravy ...'!P146</f>
        <v>0</v>
      </c>
      <c r="AV95" s="96">
        <f>'2020-5 - Stavební úpravy ...'!J31</f>
        <v>0</v>
      </c>
      <c r="AW95" s="96">
        <f>'2020-5 - Stavební úpravy ...'!J32</f>
        <v>0</v>
      </c>
      <c r="AX95" s="96">
        <f>'2020-5 - Stavební úpravy ...'!J33</f>
        <v>0</v>
      </c>
      <c r="AY95" s="96">
        <f>'2020-5 - Stavební úpravy ...'!J34</f>
        <v>0</v>
      </c>
      <c r="AZ95" s="96">
        <f>'2020-5 - Stavební úpravy ...'!F31</f>
        <v>0</v>
      </c>
      <c r="BA95" s="96">
        <f>'2020-5 - Stavební úpravy ...'!F32</f>
        <v>0</v>
      </c>
      <c r="BB95" s="96">
        <f>'2020-5 - Stavební úpravy ...'!F33</f>
        <v>0</v>
      </c>
      <c r="BC95" s="96">
        <f>'2020-5 - Stavební úpravy ...'!F34</f>
        <v>0</v>
      </c>
      <c r="BD95" s="98">
        <f>'2020-5 - Stavební úpravy ...'!F35</f>
        <v>0</v>
      </c>
      <c r="BT95" s="99" t="s">
        <v>78</v>
      </c>
      <c r="BU95" s="99" t="s">
        <v>79</v>
      </c>
      <c r="BV95" s="99" t="s">
        <v>74</v>
      </c>
      <c r="BW95" s="99" t="s">
        <v>5</v>
      </c>
      <c r="BX95" s="99" t="s">
        <v>75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7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0-5 - Staveb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5"/>
  <sheetViews>
    <sheetView showGridLines="0" workbookViewId="0" topLeftCell="A44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0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4" t="s">
        <v>5</v>
      </c>
    </row>
    <row r="3" spans="2:46" s="1" customFormat="1" ht="7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80</v>
      </c>
    </row>
    <row r="4" spans="2:46" s="1" customFormat="1" ht="25" customHeight="1">
      <c r="B4" s="17"/>
      <c r="D4" s="104" t="s">
        <v>81</v>
      </c>
      <c r="I4" s="100"/>
      <c r="L4" s="17"/>
      <c r="M4" s="105" t="s">
        <v>10</v>
      </c>
      <c r="AT4" s="14" t="s">
        <v>4</v>
      </c>
    </row>
    <row r="5" spans="2:12" s="1" customFormat="1" ht="7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24.75" customHeight="1">
      <c r="A7" s="31"/>
      <c r="B7" s="36"/>
      <c r="C7" s="31"/>
      <c r="D7" s="31"/>
      <c r="E7" s="267" t="s">
        <v>17</v>
      </c>
      <c r="F7" s="268"/>
      <c r="G7" s="268"/>
      <c r="H7" s="268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>
        <f>'Rekapitulace stavby'!AN8</f>
        <v>43957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23</v>
      </c>
      <c r="E12" s="31"/>
      <c r="F12" s="31"/>
      <c r="G12" s="31"/>
      <c r="H12" s="31"/>
      <c r="I12" s="109" t="s">
        <v>24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26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7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27</v>
      </c>
      <c r="E15" s="31"/>
      <c r="F15" s="31"/>
      <c r="G15" s="31"/>
      <c r="H15" s="31"/>
      <c r="I15" s="109" t="s">
        <v>24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69" t="str">
        <f>'Rekapitulace stavby'!E14</f>
        <v>Vyplň údaj</v>
      </c>
      <c r="F16" s="270"/>
      <c r="G16" s="270"/>
      <c r="H16" s="270"/>
      <c r="I16" s="109" t="s">
        <v>26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7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29</v>
      </c>
      <c r="E18" s="31"/>
      <c r="F18" s="31"/>
      <c r="G18" s="31"/>
      <c r="H18" s="31"/>
      <c r="I18" s="109" t="s">
        <v>24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26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7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31</v>
      </c>
      <c r="E21" s="31"/>
      <c r="F21" s="31"/>
      <c r="G21" s="31"/>
      <c r="H21" s="31"/>
      <c r="I21" s="109" t="s">
        <v>24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26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7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32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1" t="s">
        <v>1</v>
      </c>
      <c r="F25" s="271"/>
      <c r="G25" s="271"/>
      <c r="H25" s="271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7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4" customHeight="1">
      <c r="A28" s="31"/>
      <c r="B28" s="36"/>
      <c r="C28" s="31"/>
      <c r="D28" s="117" t="s">
        <v>33</v>
      </c>
      <c r="E28" s="31"/>
      <c r="F28" s="31"/>
      <c r="G28" s="31"/>
      <c r="H28" s="31"/>
      <c r="I28" s="107"/>
      <c r="J28" s="118">
        <f>ROUND(J146,2)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5" customHeight="1">
      <c r="A30" s="31"/>
      <c r="B30" s="36"/>
      <c r="C30" s="31"/>
      <c r="D30" s="31"/>
      <c r="E30" s="31"/>
      <c r="F30" s="119" t="s">
        <v>35</v>
      </c>
      <c r="G30" s="31"/>
      <c r="H30" s="31"/>
      <c r="I30" s="120" t="s">
        <v>34</v>
      </c>
      <c r="J30" s="119" t="s">
        <v>36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5" customHeight="1">
      <c r="A31" s="31"/>
      <c r="B31" s="36"/>
      <c r="C31" s="31"/>
      <c r="D31" s="121" t="s">
        <v>37</v>
      </c>
      <c r="E31" s="106" t="s">
        <v>38</v>
      </c>
      <c r="F31" s="122">
        <f>ROUND((SUM(BE146:BE464)),2)</f>
        <v>0</v>
      </c>
      <c r="G31" s="31"/>
      <c r="H31" s="31"/>
      <c r="I31" s="123">
        <v>0.21</v>
      </c>
      <c r="J31" s="122">
        <f>ROUND(((SUM(BE146:BE464))*I31),2)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5" customHeight="1">
      <c r="A32" s="31"/>
      <c r="B32" s="36"/>
      <c r="C32" s="31"/>
      <c r="D32" s="31"/>
      <c r="E32" s="106" t="s">
        <v>39</v>
      </c>
      <c r="F32" s="122">
        <f>ROUND((SUM(BF146:BF464)),2)</f>
        <v>0</v>
      </c>
      <c r="G32" s="31"/>
      <c r="H32" s="31"/>
      <c r="I32" s="123">
        <v>0.15</v>
      </c>
      <c r="J32" s="122">
        <f>ROUND(((SUM(BF146:BF464))*I32),2)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5" customHeight="1" hidden="1">
      <c r="A33" s="31"/>
      <c r="B33" s="36"/>
      <c r="C33" s="31"/>
      <c r="D33" s="31"/>
      <c r="E33" s="106" t="s">
        <v>40</v>
      </c>
      <c r="F33" s="122">
        <f>ROUND((SUM(BG146:BG464)),2)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5" customHeight="1" hidden="1">
      <c r="A34" s="31"/>
      <c r="B34" s="36"/>
      <c r="C34" s="31"/>
      <c r="D34" s="31"/>
      <c r="E34" s="106" t="s">
        <v>41</v>
      </c>
      <c r="F34" s="122">
        <f>ROUND((SUM(BH146:BH464)),2)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5" customHeight="1" hidden="1">
      <c r="A35" s="31"/>
      <c r="B35" s="36"/>
      <c r="C35" s="31"/>
      <c r="D35" s="31"/>
      <c r="E35" s="106" t="s">
        <v>42</v>
      </c>
      <c r="F35" s="122">
        <f>ROUND((SUM(BI146:BI464)),2)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7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4" customHeight="1">
      <c r="A37" s="31"/>
      <c r="B37" s="36"/>
      <c r="C37" s="124"/>
      <c r="D37" s="125" t="s">
        <v>43</v>
      </c>
      <c r="E37" s="126"/>
      <c r="F37" s="126"/>
      <c r="G37" s="127" t="s">
        <v>44</v>
      </c>
      <c r="H37" s="128" t="s">
        <v>45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5" customHeight="1">
      <c r="B39" s="17"/>
      <c r="I39" s="100"/>
      <c r="L39" s="17"/>
    </row>
    <row r="40" spans="2:12" s="1" customFormat="1" ht="14.5" customHeight="1">
      <c r="B40" s="17"/>
      <c r="I40" s="100"/>
      <c r="L40" s="17"/>
    </row>
    <row r="41" spans="2:12" s="1" customFormat="1" ht="14.5" customHeight="1">
      <c r="B41" s="17"/>
      <c r="I41" s="100"/>
      <c r="L41" s="17"/>
    </row>
    <row r="42" spans="2:12" s="1" customFormat="1" ht="14.5" customHeight="1">
      <c r="B42" s="17"/>
      <c r="I42" s="100"/>
      <c r="L42" s="17"/>
    </row>
    <row r="43" spans="2:12" s="1" customFormat="1" ht="14.5" customHeight="1">
      <c r="B43" s="17"/>
      <c r="I43" s="100"/>
      <c r="L43" s="17"/>
    </row>
    <row r="44" spans="2:12" s="1" customFormat="1" ht="14.5" customHeight="1">
      <c r="B44" s="17"/>
      <c r="I44" s="100"/>
      <c r="L44" s="17"/>
    </row>
    <row r="45" spans="2:12" s="1" customFormat="1" ht="14.5" customHeight="1">
      <c r="B45" s="17"/>
      <c r="I45" s="100"/>
      <c r="L45" s="17"/>
    </row>
    <row r="46" spans="2:12" s="1" customFormat="1" ht="14.5" customHeight="1">
      <c r="B46" s="17"/>
      <c r="I46" s="100"/>
      <c r="L46" s="17"/>
    </row>
    <row r="47" spans="2:12" s="1" customFormat="1" ht="14.5" customHeight="1">
      <c r="B47" s="17"/>
      <c r="I47" s="100"/>
      <c r="L47" s="17"/>
    </row>
    <row r="48" spans="2:12" s="1" customFormat="1" ht="14.5" customHeight="1">
      <c r="B48" s="17"/>
      <c r="I48" s="100"/>
      <c r="L48" s="17"/>
    </row>
    <row r="49" spans="2:12" s="1" customFormat="1" ht="14.5" customHeight="1">
      <c r="B49" s="17"/>
      <c r="I49" s="100"/>
      <c r="L49" s="17"/>
    </row>
    <row r="50" spans="2:12" s="2" customFormat="1" ht="14.5" customHeight="1">
      <c r="B50" s="48"/>
      <c r="D50" s="132" t="s">
        <v>46</v>
      </c>
      <c r="E50" s="133"/>
      <c r="F50" s="133"/>
      <c r="G50" s="132" t="s">
        <v>47</v>
      </c>
      <c r="H50" s="133"/>
      <c r="I50" s="134"/>
      <c r="J50" s="133"/>
      <c r="K50" s="133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5">
      <c r="A61" s="31"/>
      <c r="B61" s="36"/>
      <c r="C61" s="31"/>
      <c r="D61" s="135" t="s">
        <v>48</v>
      </c>
      <c r="E61" s="136"/>
      <c r="F61" s="137" t="s">
        <v>49</v>
      </c>
      <c r="G61" s="135" t="s">
        <v>48</v>
      </c>
      <c r="H61" s="136"/>
      <c r="I61" s="138"/>
      <c r="J61" s="139" t="s">
        <v>49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">
      <c r="A65" s="31"/>
      <c r="B65" s="36"/>
      <c r="C65" s="31"/>
      <c r="D65" s="132" t="s">
        <v>50</v>
      </c>
      <c r="E65" s="140"/>
      <c r="F65" s="140"/>
      <c r="G65" s="132" t="s">
        <v>51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5">
      <c r="A76" s="31"/>
      <c r="B76" s="36"/>
      <c r="C76" s="31"/>
      <c r="D76" s="135" t="s">
        <v>48</v>
      </c>
      <c r="E76" s="136"/>
      <c r="F76" s="137" t="s">
        <v>49</v>
      </c>
      <c r="G76" s="135" t="s">
        <v>48</v>
      </c>
      <c r="H76" s="136"/>
      <c r="I76" s="138"/>
      <c r="J76" s="139" t="s">
        <v>49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4.75" customHeight="1">
      <c r="A85" s="31"/>
      <c r="B85" s="32"/>
      <c r="C85" s="33"/>
      <c r="D85" s="33"/>
      <c r="E85" s="237" t="str">
        <f>E7</f>
        <v>Stavební úpravy podkroví domu a rekonstrukce střechy ČP. 860 ve Vlašimi</v>
      </c>
      <c r="F85" s="272"/>
      <c r="G85" s="272"/>
      <c r="H85" s="272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7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Luční</v>
      </c>
      <c r="G87" s="33"/>
      <c r="H87" s="33"/>
      <c r="I87" s="109" t="s">
        <v>22</v>
      </c>
      <c r="J87" s="63">
        <f>IF(J10="","",J10)</f>
        <v>43957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5" customHeight="1">
      <c r="A89" s="31"/>
      <c r="B89" s="32"/>
      <c r="C89" s="26" t="s">
        <v>23</v>
      </c>
      <c r="D89" s="33"/>
      <c r="E89" s="33"/>
      <c r="F89" s="24" t="str">
        <f>E13</f>
        <v xml:space="preserve"> </v>
      </c>
      <c r="G89" s="33"/>
      <c r="H89" s="33"/>
      <c r="I89" s="109" t="s">
        <v>29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5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109" t="s">
        <v>31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4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83</v>
      </c>
      <c r="D92" s="149"/>
      <c r="E92" s="149"/>
      <c r="F92" s="149"/>
      <c r="G92" s="149"/>
      <c r="H92" s="149"/>
      <c r="I92" s="150"/>
      <c r="J92" s="151" t="s">
        <v>84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4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85</v>
      </c>
      <c r="D94" s="33"/>
      <c r="E94" s="33"/>
      <c r="F94" s="33"/>
      <c r="G94" s="33"/>
      <c r="H94" s="33"/>
      <c r="I94" s="107"/>
      <c r="J94" s="81">
        <f>J146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2:12" s="9" customFormat="1" ht="25" customHeight="1">
      <c r="B95" s="153"/>
      <c r="C95" s="154"/>
      <c r="D95" s="155" t="s">
        <v>87</v>
      </c>
      <c r="E95" s="156"/>
      <c r="F95" s="156"/>
      <c r="G95" s="156"/>
      <c r="H95" s="156"/>
      <c r="I95" s="157"/>
      <c r="J95" s="158">
        <f>J147</f>
        <v>0</v>
      </c>
      <c r="K95" s="154"/>
      <c r="L95" s="159"/>
    </row>
    <row r="96" spans="2:12" s="10" customFormat="1" ht="19.9" customHeight="1">
      <c r="B96" s="160"/>
      <c r="C96" s="161"/>
      <c r="D96" s="162" t="s">
        <v>88</v>
      </c>
      <c r="E96" s="163"/>
      <c r="F96" s="163"/>
      <c r="G96" s="163"/>
      <c r="H96" s="163"/>
      <c r="I96" s="164"/>
      <c r="J96" s="165">
        <f>J148</f>
        <v>0</v>
      </c>
      <c r="K96" s="161"/>
      <c r="L96" s="166"/>
    </row>
    <row r="97" spans="2:12" s="10" customFormat="1" ht="19.9" customHeight="1">
      <c r="B97" s="160"/>
      <c r="C97" s="161"/>
      <c r="D97" s="162" t="s">
        <v>89</v>
      </c>
      <c r="E97" s="163"/>
      <c r="F97" s="163"/>
      <c r="G97" s="163"/>
      <c r="H97" s="163"/>
      <c r="I97" s="164"/>
      <c r="J97" s="165">
        <f>J150</f>
        <v>0</v>
      </c>
      <c r="K97" s="161"/>
      <c r="L97" s="166"/>
    </row>
    <row r="98" spans="2:12" s="10" customFormat="1" ht="19.9" customHeight="1">
      <c r="B98" s="160"/>
      <c r="C98" s="161"/>
      <c r="D98" s="162" t="s">
        <v>90</v>
      </c>
      <c r="E98" s="163"/>
      <c r="F98" s="163"/>
      <c r="G98" s="163"/>
      <c r="H98" s="163"/>
      <c r="I98" s="164"/>
      <c r="J98" s="165">
        <f>J158</f>
        <v>0</v>
      </c>
      <c r="K98" s="161"/>
      <c r="L98" s="166"/>
    </row>
    <row r="99" spans="2:12" s="10" customFormat="1" ht="19.9" customHeight="1">
      <c r="B99" s="160"/>
      <c r="C99" s="161"/>
      <c r="D99" s="162" t="s">
        <v>91</v>
      </c>
      <c r="E99" s="163"/>
      <c r="F99" s="163"/>
      <c r="G99" s="163"/>
      <c r="H99" s="163"/>
      <c r="I99" s="164"/>
      <c r="J99" s="165">
        <f>J163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92</v>
      </c>
      <c r="E100" s="163"/>
      <c r="F100" s="163"/>
      <c r="G100" s="163"/>
      <c r="H100" s="163"/>
      <c r="I100" s="164"/>
      <c r="J100" s="165">
        <f>J180</f>
        <v>0</v>
      </c>
      <c r="K100" s="161"/>
      <c r="L100" s="166"/>
    </row>
    <row r="101" spans="2:12" s="10" customFormat="1" ht="19.9" customHeight="1">
      <c r="B101" s="160"/>
      <c r="C101" s="161"/>
      <c r="D101" s="162" t="s">
        <v>93</v>
      </c>
      <c r="E101" s="163"/>
      <c r="F101" s="163"/>
      <c r="G101" s="163"/>
      <c r="H101" s="163"/>
      <c r="I101" s="164"/>
      <c r="J101" s="165">
        <f>J190</f>
        <v>0</v>
      </c>
      <c r="K101" s="161"/>
      <c r="L101" s="166"/>
    </row>
    <row r="102" spans="2:12" s="10" customFormat="1" ht="19.9" customHeight="1">
      <c r="B102" s="160"/>
      <c r="C102" s="161"/>
      <c r="D102" s="162" t="s">
        <v>94</v>
      </c>
      <c r="E102" s="163"/>
      <c r="F102" s="163"/>
      <c r="G102" s="163"/>
      <c r="H102" s="163"/>
      <c r="I102" s="164"/>
      <c r="J102" s="165">
        <f>J197</f>
        <v>0</v>
      </c>
      <c r="K102" s="161"/>
      <c r="L102" s="166"/>
    </row>
    <row r="103" spans="2:12" s="9" customFormat="1" ht="25" customHeight="1">
      <c r="B103" s="153"/>
      <c r="C103" s="154"/>
      <c r="D103" s="155" t="s">
        <v>95</v>
      </c>
      <c r="E103" s="156"/>
      <c r="F103" s="156"/>
      <c r="G103" s="156"/>
      <c r="H103" s="156"/>
      <c r="I103" s="157"/>
      <c r="J103" s="158">
        <f>J200</f>
        <v>0</v>
      </c>
      <c r="K103" s="154"/>
      <c r="L103" s="159"/>
    </row>
    <row r="104" spans="2:12" s="10" customFormat="1" ht="19.9" customHeight="1">
      <c r="B104" s="160"/>
      <c r="C104" s="161"/>
      <c r="D104" s="162" t="s">
        <v>96</v>
      </c>
      <c r="E104" s="163"/>
      <c r="F104" s="163"/>
      <c r="G104" s="163"/>
      <c r="H104" s="163"/>
      <c r="I104" s="164"/>
      <c r="J104" s="165">
        <f>J201</f>
        <v>0</v>
      </c>
      <c r="K104" s="161"/>
      <c r="L104" s="166"/>
    </row>
    <row r="105" spans="2:12" s="10" customFormat="1" ht="19.9" customHeight="1">
      <c r="B105" s="160"/>
      <c r="C105" s="161"/>
      <c r="D105" s="162" t="s">
        <v>97</v>
      </c>
      <c r="E105" s="163"/>
      <c r="F105" s="163"/>
      <c r="G105" s="163"/>
      <c r="H105" s="163"/>
      <c r="I105" s="164"/>
      <c r="J105" s="165">
        <f>J206</f>
        <v>0</v>
      </c>
      <c r="K105" s="161"/>
      <c r="L105" s="166"/>
    </row>
    <row r="106" spans="2:12" s="10" customFormat="1" ht="19.9" customHeight="1">
      <c r="B106" s="160"/>
      <c r="C106" s="161"/>
      <c r="D106" s="162" t="s">
        <v>98</v>
      </c>
      <c r="E106" s="163"/>
      <c r="F106" s="163"/>
      <c r="G106" s="163"/>
      <c r="H106" s="163"/>
      <c r="I106" s="164"/>
      <c r="J106" s="165">
        <f>J217</f>
        <v>0</v>
      </c>
      <c r="K106" s="161"/>
      <c r="L106" s="166"/>
    </row>
    <row r="107" spans="2:12" s="10" customFormat="1" ht="19.9" customHeight="1">
      <c r="B107" s="160"/>
      <c r="C107" s="161"/>
      <c r="D107" s="162" t="s">
        <v>99</v>
      </c>
      <c r="E107" s="163"/>
      <c r="F107" s="163"/>
      <c r="G107" s="163"/>
      <c r="H107" s="163"/>
      <c r="I107" s="164"/>
      <c r="J107" s="165">
        <f>J230</f>
        <v>0</v>
      </c>
      <c r="K107" s="161"/>
      <c r="L107" s="166"/>
    </row>
    <row r="108" spans="2:12" s="10" customFormat="1" ht="19.9" customHeight="1">
      <c r="B108" s="160"/>
      <c r="C108" s="161"/>
      <c r="D108" s="162" t="s">
        <v>100</v>
      </c>
      <c r="E108" s="163"/>
      <c r="F108" s="163"/>
      <c r="G108" s="163"/>
      <c r="H108" s="163"/>
      <c r="I108" s="164"/>
      <c r="J108" s="165">
        <f>J238</f>
        <v>0</v>
      </c>
      <c r="K108" s="161"/>
      <c r="L108" s="166"/>
    </row>
    <row r="109" spans="2:12" s="10" customFormat="1" ht="19.9" customHeight="1">
      <c r="B109" s="160"/>
      <c r="C109" s="161"/>
      <c r="D109" s="162" t="s">
        <v>101</v>
      </c>
      <c r="E109" s="163"/>
      <c r="F109" s="163"/>
      <c r="G109" s="163"/>
      <c r="H109" s="163"/>
      <c r="I109" s="164"/>
      <c r="J109" s="165">
        <f>J252</f>
        <v>0</v>
      </c>
      <c r="K109" s="161"/>
      <c r="L109" s="166"/>
    </row>
    <row r="110" spans="2:12" s="10" customFormat="1" ht="19.9" customHeight="1">
      <c r="B110" s="160"/>
      <c r="C110" s="161"/>
      <c r="D110" s="162" t="s">
        <v>102</v>
      </c>
      <c r="E110" s="163"/>
      <c r="F110" s="163"/>
      <c r="G110" s="163"/>
      <c r="H110" s="163"/>
      <c r="I110" s="164"/>
      <c r="J110" s="165">
        <f>J256</f>
        <v>0</v>
      </c>
      <c r="K110" s="161"/>
      <c r="L110" s="166"/>
    </row>
    <row r="111" spans="2:12" s="10" customFormat="1" ht="19.9" customHeight="1">
      <c r="B111" s="160"/>
      <c r="C111" s="161"/>
      <c r="D111" s="162" t="s">
        <v>103</v>
      </c>
      <c r="E111" s="163"/>
      <c r="F111" s="163"/>
      <c r="G111" s="163"/>
      <c r="H111" s="163"/>
      <c r="I111" s="164"/>
      <c r="J111" s="165">
        <f>J261</f>
        <v>0</v>
      </c>
      <c r="K111" s="161"/>
      <c r="L111" s="166"/>
    </row>
    <row r="112" spans="2:12" s="10" customFormat="1" ht="19.9" customHeight="1">
      <c r="B112" s="160"/>
      <c r="C112" s="161"/>
      <c r="D112" s="162" t="s">
        <v>104</v>
      </c>
      <c r="E112" s="163"/>
      <c r="F112" s="163"/>
      <c r="G112" s="163"/>
      <c r="H112" s="163"/>
      <c r="I112" s="164"/>
      <c r="J112" s="165">
        <f>J266</f>
        <v>0</v>
      </c>
      <c r="K112" s="161"/>
      <c r="L112" s="166"/>
    </row>
    <row r="113" spans="2:12" s="10" customFormat="1" ht="19.9" customHeight="1">
      <c r="B113" s="160"/>
      <c r="C113" s="161"/>
      <c r="D113" s="162" t="s">
        <v>105</v>
      </c>
      <c r="E113" s="163"/>
      <c r="F113" s="163"/>
      <c r="G113" s="163"/>
      <c r="H113" s="163"/>
      <c r="I113" s="164"/>
      <c r="J113" s="165">
        <f>J274</f>
        <v>0</v>
      </c>
      <c r="K113" s="161"/>
      <c r="L113" s="166"/>
    </row>
    <row r="114" spans="2:12" s="10" customFormat="1" ht="19.9" customHeight="1">
      <c r="B114" s="160"/>
      <c r="C114" s="161"/>
      <c r="D114" s="162" t="s">
        <v>106</v>
      </c>
      <c r="E114" s="163"/>
      <c r="F114" s="163"/>
      <c r="G114" s="163"/>
      <c r="H114" s="163"/>
      <c r="I114" s="164"/>
      <c r="J114" s="165">
        <f>J278</f>
        <v>0</v>
      </c>
      <c r="K114" s="161"/>
      <c r="L114" s="166"/>
    </row>
    <row r="115" spans="2:12" s="10" customFormat="1" ht="19.9" customHeight="1">
      <c r="B115" s="160"/>
      <c r="C115" s="161"/>
      <c r="D115" s="162" t="s">
        <v>107</v>
      </c>
      <c r="E115" s="163"/>
      <c r="F115" s="163"/>
      <c r="G115" s="163"/>
      <c r="H115" s="163"/>
      <c r="I115" s="164"/>
      <c r="J115" s="165">
        <f>J286</f>
        <v>0</v>
      </c>
      <c r="K115" s="161"/>
      <c r="L115" s="166"/>
    </row>
    <row r="116" spans="2:12" s="10" customFormat="1" ht="19.9" customHeight="1">
      <c r="B116" s="160"/>
      <c r="C116" s="161"/>
      <c r="D116" s="162" t="s">
        <v>108</v>
      </c>
      <c r="E116" s="163"/>
      <c r="F116" s="163"/>
      <c r="G116" s="163"/>
      <c r="H116" s="163"/>
      <c r="I116" s="164"/>
      <c r="J116" s="165">
        <f>J297</f>
        <v>0</v>
      </c>
      <c r="K116" s="161"/>
      <c r="L116" s="166"/>
    </row>
    <row r="117" spans="2:12" s="10" customFormat="1" ht="19.9" customHeight="1">
      <c r="B117" s="160"/>
      <c r="C117" s="161"/>
      <c r="D117" s="162" t="s">
        <v>109</v>
      </c>
      <c r="E117" s="163"/>
      <c r="F117" s="163"/>
      <c r="G117" s="163"/>
      <c r="H117" s="163"/>
      <c r="I117" s="164"/>
      <c r="J117" s="165">
        <f>J313</f>
        <v>0</v>
      </c>
      <c r="K117" s="161"/>
      <c r="L117" s="166"/>
    </row>
    <row r="118" spans="2:12" s="10" customFormat="1" ht="19.9" customHeight="1">
      <c r="B118" s="160"/>
      <c r="C118" s="161"/>
      <c r="D118" s="162" t="s">
        <v>110</v>
      </c>
      <c r="E118" s="163"/>
      <c r="F118" s="163"/>
      <c r="G118" s="163"/>
      <c r="H118" s="163"/>
      <c r="I118" s="164"/>
      <c r="J118" s="165">
        <f>J346</f>
        <v>0</v>
      </c>
      <c r="K118" s="161"/>
      <c r="L118" s="166"/>
    </row>
    <row r="119" spans="2:12" s="10" customFormat="1" ht="19.9" customHeight="1">
      <c r="B119" s="160"/>
      <c r="C119" s="161"/>
      <c r="D119" s="162" t="s">
        <v>111</v>
      </c>
      <c r="E119" s="163"/>
      <c r="F119" s="163"/>
      <c r="G119" s="163"/>
      <c r="H119" s="163"/>
      <c r="I119" s="164"/>
      <c r="J119" s="165">
        <f>J367</f>
        <v>0</v>
      </c>
      <c r="K119" s="161"/>
      <c r="L119" s="166"/>
    </row>
    <row r="120" spans="2:12" s="10" customFormat="1" ht="19.9" customHeight="1">
      <c r="B120" s="160"/>
      <c r="C120" s="161"/>
      <c r="D120" s="162" t="s">
        <v>112</v>
      </c>
      <c r="E120" s="163"/>
      <c r="F120" s="163"/>
      <c r="G120" s="163"/>
      <c r="H120" s="163"/>
      <c r="I120" s="164"/>
      <c r="J120" s="165">
        <f>J375</f>
        <v>0</v>
      </c>
      <c r="K120" s="161"/>
      <c r="L120" s="166"/>
    </row>
    <row r="121" spans="2:12" s="10" customFormat="1" ht="19.9" customHeight="1">
      <c r="B121" s="160"/>
      <c r="C121" s="161"/>
      <c r="D121" s="162" t="s">
        <v>113</v>
      </c>
      <c r="E121" s="163"/>
      <c r="F121" s="163"/>
      <c r="G121" s="163"/>
      <c r="H121" s="163"/>
      <c r="I121" s="164"/>
      <c r="J121" s="165">
        <f>J399</f>
        <v>0</v>
      </c>
      <c r="K121" s="161"/>
      <c r="L121" s="166"/>
    </row>
    <row r="122" spans="2:12" s="10" customFormat="1" ht="19.9" customHeight="1">
      <c r="B122" s="160"/>
      <c r="C122" s="161"/>
      <c r="D122" s="162" t="s">
        <v>114</v>
      </c>
      <c r="E122" s="163"/>
      <c r="F122" s="163"/>
      <c r="G122" s="163"/>
      <c r="H122" s="163"/>
      <c r="I122" s="164"/>
      <c r="J122" s="165">
        <f>J407</f>
        <v>0</v>
      </c>
      <c r="K122" s="161"/>
      <c r="L122" s="166"/>
    </row>
    <row r="123" spans="2:12" s="10" customFormat="1" ht="19.9" customHeight="1">
      <c r="B123" s="160"/>
      <c r="C123" s="161"/>
      <c r="D123" s="162" t="s">
        <v>115</v>
      </c>
      <c r="E123" s="163"/>
      <c r="F123" s="163"/>
      <c r="G123" s="163"/>
      <c r="H123" s="163"/>
      <c r="I123" s="164"/>
      <c r="J123" s="165">
        <f>J424</f>
        <v>0</v>
      </c>
      <c r="K123" s="161"/>
      <c r="L123" s="166"/>
    </row>
    <row r="124" spans="2:12" s="10" customFormat="1" ht="19.9" customHeight="1">
      <c r="B124" s="160"/>
      <c r="C124" s="161"/>
      <c r="D124" s="162" t="s">
        <v>116</v>
      </c>
      <c r="E124" s="163"/>
      <c r="F124" s="163"/>
      <c r="G124" s="163"/>
      <c r="H124" s="163"/>
      <c r="I124" s="164"/>
      <c r="J124" s="165">
        <f>J435</f>
        <v>0</v>
      </c>
      <c r="K124" s="161"/>
      <c r="L124" s="166"/>
    </row>
    <row r="125" spans="2:12" s="10" customFormat="1" ht="19.9" customHeight="1">
      <c r="B125" s="160"/>
      <c r="C125" s="161"/>
      <c r="D125" s="162" t="s">
        <v>117</v>
      </c>
      <c r="E125" s="163"/>
      <c r="F125" s="163"/>
      <c r="G125" s="163"/>
      <c r="H125" s="163"/>
      <c r="I125" s="164"/>
      <c r="J125" s="165">
        <f>J449</f>
        <v>0</v>
      </c>
      <c r="K125" s="161"/>
      <c r="L125" s="166"/>
    </row>
    <row r="126" spans="2:12" s="10" customFormat="1" ht="19.9" customHeight="1">
      <c r="B126" s="160"/>
      <c r="C126" s="161"/>
      <c r="D126" s="162" t="s">
        <v>118</v>
      </c>
      <c r="E126" s="163"/>
      <c r="F126" s="163"/>
      <c r="G126" s="163"/>
      <c r="H126" s="163"/>
      <c r="I126" s="164"/>
      <c r="J126" s="165">
        <f>J453</f>
        <v>0</v>
      </c>
      <c r="K126" s="161"/>
      <c r="L126" s="166"/>
    </row>
    <row r="127" spans="2:12" s="9" customFormat="1" ht="25" customHeight="1">
      <c r="B127" s="153"/>
      <c r="C127" s="154"/>
      <c r="D127" s="155" t="s">
        <v>119</v>
      </c>
      <c r="E127" s="156"/>
      <c r="F127" s="156"/>
      <c r="G127" s="156"/>
      <c r="H127" s="156"/>
      <c r="I127" s="157"/>
      <c r="J127" s="158">
        <f>J461</f>
        <v>0</v>
      </c>
      <c r="K127" s="154"/>
      <c r="L127" s="159"/>
    </row>
    <row r="128" spans="2:12" s="10" customFormat="1" ht="19.9" customHeight="1">
      <c r="B128" s="160"/>
      <c r="C128" s="161"/>
      <c r="D128" s="162" t="s">
        <v>120</v>
      </c>
      <c r="E128" s="163"/>
      <c r="F128" s="163"/>
      <c r="G128" s="163"/>
      <c r="H128" s="163"/>
      <c r="I128" s="164"/>
      <c r="J128" s="165">
        <f>J462</f>
        <v>0</v>
      </c>
      <c r="K128" s="161"/>
      <c r="L128" s="166"/>
    </row>
    <row r="129" spans="1:31" s="2" customFormat="1" ht="21.75" customHeight="1">
      <c r="A129" s="31"/>
      <c r="B129" s="32"/>
      <c r="C129" s="33"/>
      <c r="D129" s="33"/>
      <c r="E129" s="33"/>
      <c r="F129" s="33"/>
      <c r="G129" s="33"/>
      <c r="H129" s="33"/>
      <c r="I129" s="107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7" customHeight="1">
      <c r="A130" s="31"/>
      <c r="B130" s="51"/>
      <c r="C130" s="52"/>
      <c r="D130" s="52"/>
      <c r="E130" s="52"/>
      <c r="F130" s="52"/>
      <c r="G130" s="52"/>
      <c r="H130" s="52"/>
      <c r="I130" s="144"/>
      <c r="J130" s="52"/>
      <c r="K130" s="52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4" spans="1:31" s="2" customFormat="1" ht="7" customHeight="1">
      <c r="A134" s="31"/>
      <c r="B134" s="53"/>
      <c r="C134" s="54"/>
      <c r="D134" s="54"/>
      <c r="E134" s="54"/>
      <c r="F134" s="54"/>
      <c r="G134" s="54"/>
      <c r="H134" s="54"/>
      <c r="I134" s="147"/>
      <c r="J134" s="54"/>
      <c r="K134" s="54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25" customHeight="1">
      <c r="A135" s="31"/>
      <c r="B135" s="32"/>
      <c r="C135" s="20" t="s">
        <v>121</v>
      </c>
      <c r="D135" s="33"/>
      <c r="E135" s="33"/>
      <c r="F135" s="33"/>
      <c r="G135" s="33"/>
      <c r="H135" s="33"/>
      <c r="I135" s="107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7" customHeight="1">
      <c r="A136" s="31"/>
      <c r="B136" s="32"/>
      <c r="C136" s="33"/>
      <c r="D136" s="33"/>
      <c r="E136" s="33"/>
      <c r="F136" s="33"/>
      <c r="G136" s="33"/>
      <c r="H136" s="33"/>
      <c r="I136" s="107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2" customHeight="1">
      <c r="A137" s="31"/>
      <c r="B137" s="32"/>
      <c r="C137" s="26" t="s">
        <v>16</v>
      </c>
      <c r="D137" s="33"/>
      <c r="E137" s="33"/>
      <c r="F137" s="33"/>
      <c r="G137" s="33"/>
      <c r="H137" s="33"/>
      <c r="I137" s="107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24.75" customHeight="1">
      <c r="A138" s="31"/>
      <c r="B138" s="32"/>
      <c r="C138" s="33"/>
      <c r="D138" s="33"/>
      <c r="E138" s="237" t="str">
        <f>E7</f>
        <v>Stavební úpravy podkroví domu a rekonstrukce střechy ČP. 860 ve Vlašimi</v>
      </c>
      <c r="F138" s="272"/>
      <c r="G138" s="272"/>
      <c r="H138" s="272"/>
      <c r="I138" s="107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7" customHeight="1">
      <c r="A139" s="31"/>
      <c r="B139" s="32"/>
      <c r="C139" s="33"/>
      <c r="D139" s="33"/>
      <c r="E139" s="33"/>
      <c r="F139" s="33"/>
      <c r="G139" s="33"/>
      <c r="H139" s="33"/>
      <c r="I139" s="107"/>
      <c r="J139" s="33"/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12" customHeight="1">
      <c r="A140" s="31"/>
      <c r="B140" s="32"/>
      <c r="C140" s="26" t="s">
        <v>20</v>
      </c>
      <c r="D140" s="33"/>
      <c r="E140" s="33"/>
      <c r="F140" s="24" t="str">
        <f>F10</f>
        <v>Luční</v>
      </c>
      <c r="G140" s="33"/>
      <c r="H140" s="33"/>
      <c r="I140" s="109" t="s">
        <v>22</v>
      </c>
      <c r="J140" s="63">
        <f>IF(J10="","",J10)</f>
        <v>43957</v>
      </c>
      <c r="K140" s="33"/>
      <c r="L140" s="48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7" customHeight="1">
      <c r="A141" s="31"/>
      <c r="B141" s="32"/>
      <c r="C141" s="33"/>
      <c r="D141" s="33"/>
      <c r="E141" s="33"/>
      <c r="F141" s="33"/>
      <c r="G141" s="33"/>
      <c r="H141" s="33"/>
      <c r="I141" s="107"/>
      <c r="J141" s="33"/>
      <c r="K141" s="33"/>
      <c r="L141" s="48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15.25" customHeight="1">
      <c r="A142" s="31"/>
      <c r="B142" s="32"/>
      <c r="C142" s="26" t="s">
        <v>23</v>
      </c>
      <c r="D142" s="33"/>
      <c r="E142" s="33"/>
      <c r="F142" s="24" t="str">
        <f>E13</f>
        <v xml:space="preserve"> </v>
      </c>
      <c r="G142" s="33"/>
      <c r="H142" s="33"/>
      <c r="I142" s="109" t="s">
        <v>29</v>
      </c>
      <c r="J142" s="29" t="str">
        <f>E19</f>
        <v xml:space="preserve"> </v>
      </c>
      <c r="K142" s="33"/>
      <c r="L142" s="48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15.25" customHeight="1">
      <c r="A143" s="31"/>
      <c r="B143" s="32"/>
      <c r="C143" s="26" t="s">
        <v>27</v>
      </c>
      <c r="D143" s="33"/>
      <c r="E143" s="33"/>
      <c r="F143" s="24" t="str">
        <f>IF(E16="","",E16)</f>
        <v>Vyplň údaj</v>
      </c>
      <c r="G143" s="33"/>
      <c r="H143" s="33"/>
      <c r="I143" s="109" t="s">
        <v>31</v>
      </c>
      <c r="J143" s="29" t="str">
        <f>E22</f>
        <v xml:space="preserve"> </v>
      </c>
      <c r="K143" s="33"/>
      <c r="L143" s="48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2" customFormat="1" ht="10.4" customHeight="1">
      <c r="A144" s="31"/>
      <c r="B144" s="32"/>
      <c r="C144" s="33"/>
      <c r="D144" s="33"/>
      <c r="E144" s="33"/>
      <c r="F144" s="33"/>
      <c r="G144" s="33"/>
      <c r="H144" s="33"/>
      <c r="I144" s="107"/>
      <c r="J144" s="33"/>
      <c r="K144" s="33"/>
      <c r="L144" s="48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s="11" customFormat="1" ht="29.25" customHeight="1">
      <c r="A145" s="167"/>
      <c r="B145" s="168"/>
      <c r="C145" s="169" t="s">
        <v>122</v>
      </c>
      <c r="D145" s="170" t="s">
        <v>58</v>
      </c>
      <c r="E145" s="170" t="s">
        <v>54</v>
      </c>
      <c r="F145" s="170" t="s">
        <v>55</v>
      </c>
      <c r="G145" s="170" t="s">
        <v>123</v>
      </c>
      <c r="H145" s="170" t="s">
        <v>124</v>
      </c>
      <c r="I145" s="171" t="s">
        <v>125</v>
      </c>
      <c r="J145" s="172" t="s">
        <v>84</v>
      </c>
      <c r="K145" s="173" t="s">
        <v>126</v>
      </c>
      <c r="L145" s="174"/>
      <c r="M145" s="72" t="s">
        <v>1</v>
      </c>
      <c r="N145" s="73" t="s">
        <v>37</v>
      </c>
      <c r="O145" s="73" t="s">
        <v>127</v>
      </c>
      <c r="P145" s="73" t="s">
        <v>128</v>
      </c>
      <c r="Q145" s="73" t="s">
        <v>129</v>
      </c>
      <c r="R145" s="73" t="s">
        <v>130</v>
      </c>
      <c r="S145" s="73" t="s">
        <v>131</v>
      </c>
      <c r="T145" s="73" t="s">
        <v>132</v>
      </c>
      <c r="U145" s="74" t="s">
        <v>133</v>
      </c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</row>
    <row r="146" spans="1:63" s="2" customFormat="1" ht="22.9" customHeight="1">
      <c r="A146" s="31"/>
      <c r="B146" s="32"/>
      <c r="C146" s="79" t="s">
        <v>134</v>
      </c>
      <c r="D146" s="33"/>
      <c r="E146" s="33"/>
      <c r="F146" s="33"/>
      <c r="G146" s="33"/>
      <c r="H146" s="33"/>
      <c r="I146" s="107"/>
      <c r="J146" s="175">
        <f>BK146</f>
        <v>0</v>
      </c>
      <c r="K146" s="33"/>
      <c r="L146" s="36"/>
      <c r="M146" s="75"/>
      <c r="N146" s="176"/>
      <c r="O146" s="76"/>
      <c r="P146" s="177">
        <f>P147+P200+P461</f>
        <v>0</v>
      </c>
      <c r="Q146" s="76"/>
      <c r="R146" s="177">
        <f>R147+R200+R461</f>
        <v>111.02101452000001</v>
      </c>
      <c r="S146" s="76"/>
      <c r="T146" s="177">
        <f>T147+T200+T461</f>
        <v>142.472122</v>
      </c>
      <c r="U146" s="77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72</v>
      </c>
      <c r="AU146" s="14" t="s">
        <v>86</v>
      </c>
      <c r="BK146" s="178">
        <f>BK147+BK200+BK461</f>
        <v>0</v>
      </c>
    </row>
    <row r="147" spans="2:63" s="12" customFormat="1" ht="25.9" customHeight="1">
      <c r="B147" s="179"/>
      <c r="C147" s="180"/>
      <c r="D147" s="181" t="s">
        <v>72</v>
      </c>
      <c r="E147" s="182" t="s">
        <v>135</v>
      </c>
      <c r="F147" s="182" t="s">
        <v>136</v>
      </c>
      <c r="G147" s="180"/>
      <c r="H147" s="180"/>
      <c r="I147" s="183"/>
      <c r="J147" s="184">
        <f>BK147</f>
        <v>0</v>
      </c>
      <c r="K147" s="180"/>
      <c r="L147" s="185"/>
      <c r="M147" s="186"/>
      <c r="N147" s="187"/>
      <c r="O147" s="187"/>
      <c r="P147" s="188">
        <f>P148+P150+P158+P163+P180+P190+P197</f>
        <v>0</v>
      </c>
      <c r="Q147" s="187"/>
      <c r="R147" s="188">
        <f>R148+R150+R158+R163+R180+R190+R197</f>
        <v>98.46639982</v>
      </c>
      <c r="S147" s="187"/>
      <c r="T147" s="188">
        <f>T148+T150+T158+T163+T180+T190+T197</f>
        <v>125.60794000000001</v>
      </c>
      <c r="U147" s="189"/>
      <c r="AR147" s="190" t="s">
        <v>78</v>
      </c>
      <c r="AT147" s="191" t="s">
        <v>72</v>
      </c>
      <c r="AU147" s="191" t="s">
        <v>73</v>
      </c>
      <c r="AY147" s="190" t="s">
        <v>137</v>
      </c>
      <c r="BK147" s="192">
        <f>BK148+BK150+BK158+BK163+BK180+BK190+BK197</f>
        <v>0</v>
      </c>
    </row>
    <row r="148" spans="2:63" s="12" customFormat="1" ht="22.9" customHeight="1">
      <c r="B148" s="179"/>
      <c r="C148" s="180"/>
      <c r="D148" s="181" t="s">
        <v>72</v>
      </c>
      <c r="E148" s="193" t="s">
        <v>80</v>
      </c>
      <c r="F148" s="193" t="s">
        <v>138</v>
      </c>
      <c r="G148" s="180"/>
      <c r="H148" s="180"/>
      <c r="I148" s="183"/>
      <c r="J148" s="194">
        <f>BK148</f>
        <v>0</v>
      </c>
      <c r="K148" s="180"/>
      <c r="L148" s="185"/>
      <c r="M148" s="186"/>
      <c r="N148" s="187"/>
      <c r="O148" s="187"/>
      <c r="P148" s="188">
        <f>P149</f>
        <v>0</v>
      </c>
      <c r="Q148" s="187"/>
      <c r="R148" s="188">
        <f>R149</f>
        <v>0.902536</v>
      </c>
      <c r="S148" s="187"/>
      <c r="T148" s="188">
        <f>T149</f>
        <v>0</v>
      </c>
      <c r="U148" s="189"/>
      <c r="AR148" s="190" t="s">
        <v>78</v>
      </c>
      <c r="AT148" s="191" t="s">
        <v>72</v>
      </c>
      <c r="AU148" s="191" t="s">
        <v>78</v>
      </c>
      <c r="AY148" s="190" t="s">
        <v>137</v>
      </c>
      <c r="BK148" s="192">
        <f>BK149</f>
        <v>0</v>
      </c>
    </row>
    <row r="149" spans="1:65" s="2" customFormat="1" ht="16.5" customHeight="1">
      <c r="A149" s="31"/>
      <c r="B149" s="32"/>
      <c r="C149" s="195" t="s">
        <v>139</v>
      </c>
      <c r="D149" s="195" t="s">
        <v>140</v>
      </c>
      <c r="E149" s="196" t="s">
        <v>141</v>
      </c>
      <c r="F149" s="197" t="s">
        <v>142</v>
      </c>
      <c r="G149" s="198" t="s">
        <v>143</v>
      </c>
      <c r="H149" s="199">
        <v>0.4</v>
      </c>
      <c r="I149" s="200"/>
      <c r="J149" s="201">
        <f>ROUND(I149*H149,2)</f>
        <v>0</v>
      </c>
      <c r="K149" s="202"/>
      <c r="L149" s="36"/>
      <c r="M149" s="203" t="s">
        <v>1</v>
      </c>
      <c r="N149" s="204" t="s">
        <v>38</v>
      </c>
      <c r="O149" s="68"/>
      <c r="P149" s="205">
        <f>O149*H149</f>
        <v>0</v>
      </c>
      <c r="Q149" s="205">
        <v>2.25634</v>
      </c>
      <c r="R149" s="205">
        <f>Q149*H149</f>
        <v>0.902536</v>
      </c>
      <c r="S149" s="205">
        <v>0</v>
      </c>
      <c r="T149" s="205">
        <f>S149*H149</f>
        <v>0</v>
      </c>
      <c r="U149" s="206" t="s">
        <v>1</v>
      </c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144</v>
      </c>
      <c r="AT149" s="207" t="s">
        <v>140</v>
      </c>
      <c r="AU149" s="207" t="s">
        <v>80</v>
      </c>
      <c r="AY149" s="14" t="s">
        <v>137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4" t="s">
        <v>78</v>
      </c>
      <c r="BK149" s="208">
        <f>ROUND(I149*H149,2)</f>
        <v>0</v>
      </c>
      <c r="BL149" s="14" t="s">
        <v>144</v>
      </c>
      <c r="BM149" s="207" t="s">
        <v>145</v>
      </c>
    </row>
    <row r="150" spans="2:63" s="12" customFormat="1" ht="22.9" customHeight="1">
      <c r="B150" s="179"/>
      <c r="C150" s="180"/>
      <c r="D150" s="181" t="s">
        <v>72</v>
      </c>
      <c r="E150" s="193" t="s">
        <v>146</v>
      </c>
      <c r="F150" s="193" t="s">
        <v>147</v>
      </c>
      <c r="G150" s="180"/>
      <c r="H150" s="180"/>
      <c r="I150" s="183"/>
      <c r="J150" s="194">
        <f>BK150</f>
        <v>0</v>
      </c>
      <c r="K150" s="180"/>
      <c r="L150" s="185"/>
      <c r="M150" s="186"/>
      <c r="N150" s="187"/>
      <c r="O150" s="187"/>
      <c r="P150" s="188">
        <f>SUM(P151:P157)</f>
        <v>0</v>
      </c>
      <c r="Q150" s="187"/>
      <c r="R150" s="188">
        <f>SUM(R151:R157)</f>
        <v>40.61140112000001</v>
      </c>
      <c r="S150" s="187"/>
      <c r="T150" s="188">
        <f>SUM(T151:T157)</f>
        <v>0</v>
      </c>
      <c r="U150" s="189"/>
      <c r="AR150" s="190" t="s">
        <v>78</v>
      </c>
      <c r="AT150" s="191" t="s">
        <v>72</v>
      </c>
      <c r="AU150" s="191" t="s">
        <v>78</v>
      </c>
      <c r="AY150" s="190" t="s">
        <v>137</v>
      </c>
      <c r="BK150" s="192">
        <f>SUM(BK151:BK157)</f>
        <v>0</v>
      </c>
    </row>
    <row r="151" spans="1:65" s="2" customFormat="1" ht="21.75" customHeight="1">
      <c r="A151" s="31"/>
      <c r="B151" s="32"/>
      <c r="C151" s="195" t="s">
        <v>148</v>
      </c>
      <c r="D151" s="195" t="s">
        <v>140</v>
      </c>
      <c r="E151" s="196" t="s">
        <v>149</v>
      </c>
      <c r="F151" s="197" t="s">
        <v>150</v>
      </c>
      <c r="G151" s="198" t="s">
        <v>151</v>
      </c>
      <c r="H151" s="199">
        <v>157.728</v>
      </c>
      <c r="I151" s="200"/>
      <c r="J151" s="201">
        <f aca="true" t="shared" si="0" ref="J151:J157">ROUND(I151*H151,2)</f>
        <v>0</v>
      </c>
      <c r="K151" s="202"/>
      <c r="L151" s="36"/>
      <c r="M151" s="203" t="s">
        <v>1</v>
      </c>
      <c r="N151" s="204" t="s">
        <v>38</v>
      </c>
      <c r="O151" s="68"/>
      <c r="P151" s="205">
        <f aca="true" t="shared" si="1" ref="P151:P157">O151*H151</f>
        <v>0</v>
      </c>
      <c r="Q151" s="205">
        <v>0.21379</v>
      </c>
      <c r="R151" s="205">
        <f aca="true" t="shared" si="2" ref="R151:R157">Q151*H151</f>
        <v>33.720669120000004</v>
      </c>
      <c r="S151" s="205">
        <v>0</v>
      </c>
      <c r="T151" s="205">
        <f aca="true" t="shared" si="3" ref="T151:T157">S151*H151</f>
        <v>0</v>
      </c>
      <c r="U151" s="206" t="s">
        <v>1</v>
      </c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144</v>
      </c>
      <c r="AT151" s="207" t="s">
        <v>140</v>
      </c>
      <c r="AU151" s="207" t="s">
        <v>80</v>
      </c>
      <c r="AY151" s="14" t="s">
        <v>137</v>
      </c>
      <c r="BE151" s="208">
        <f aca="true" t="shared" si="4" ref="BE151:BE157">IF(N151="základní",J151,0)</f>
        <v>0</v>
      </c>
      <c r="BF151" s="208">
        <f aca="true" t="shared" si="5" ref="BF151:BF157">IF(N151="snížená",J151,0)</f>
        <v>0</v>
      </c>
      <c r="BG151" s="208">
        <f aca="true" t="shared" si="6" ref="BG151:BG157">IF(N151="zákl. přenesená",J151,0)</f>
        <v>0</v>
      </c>
      <c r="BH151" s="208">
        <f aca="true" t="shared" si="7" ref="BH151:BH157">IF(N151="sníž. přenesená",J151,0)</f>
        <v>0</v>
      </c>
      <c r="BI151" s="208">
        <f aca="true" t="shared" si="8" ref="BI151:BI157">IF(N151="nulová",J151,0)</f>
        <v>0</v>
      </c>
      <c r="BJ151" s="14" t="s">
        <v>78</v>
      </c>
      <c r="BK151" s="208">
        <f aca="true" t="shared" si="9" ref="BK151:BK157">ROUND(I151*H151,2)</f>
        <v>0</v>
      </c>
      <c r="BL151" s="14" t="s">
        <v>144</v>
      </c>
      <c r="BM151" s="207" t="s">
        <v>152</v>
      </c>
    </row>
    <row r="152" spans="1:65" s="2" customFormat="1" ht="21.75" customHeight="1">
      <c r="A152" s="31"/>
      <c r="B152" s="32"/>
      <c r="C152" s="195" t="s">
        <v>153</v>
      </c>
      <c r="D152" s="195" t="s">
        <v>140</v>
      </c>
      <c r="E152" s="196" t="s">
        <v>154</v>
      </c>
      <c r="F152" s="197" t="s">
        <v>155</v>
      </c>
      <c r="G152" s="198" t="s">
        <v>151</v>
      </c>
      <c r="H152" s="199">
        <v>18.29</v>
      </c>
      <c r="I152" s="200"/>
      <c r="J152" s="201">
        <f t="shared" si="0"/>
        <v>0</v>
      </c>
      <c r="K152" s="202"/>
      <c r="L152" s="36"/>
      <c r="M152" s="203" t="s">
        <v>1</v>
      </c>
      <c r="N152" s="204" t="s">
        <v>38</v>
      </c>
      <c r="O152" s="68"/>
      <c r="P152" s="205">
        <f t="shared" si="1"/>
        <v>0</v>
      </c>
      <c r="Q152" s="205">
        <v>0.2387</v>
      </c>
      <c r="R152" s="205">
        <f t="shared" si="2"/>
        <v>4.365823</v>
      </c>
      <c r="S152" s="205">
        <v>0</v>
      </c>
      <c r="T152" s="205">
        <f t="shared" si="3"/>
        <v>0</v>
      </c>
      <c r="U152" s="206" t="s">
        <v>1</v>
      </c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144</v>
      </c>
      <c r="AT152" s="207" t="s">
        <v>140</v>
      </c>
      <c r="AU152" s="207" t="s">
        <v>80</v>
      </c>
      <c r="AY152" s="14" t="s">
        <v>137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4" t="s">
        <v>78</v>
      </c>
      <c r="BK152" s="208">
        <f t="shared" si="9"/>
        <v>0</v>
      </c>
      <c r="BL152" s="14" t="s">
        <v>144</v>
      </c>
      <c r="BM152" s="207" t="s">
        <v>156</v>
      </c>
    </row>
    <row r="153" spans="1:65" s="2" customFormat="1" ht="16.5" customHeight="1">
      <c r="A153" s="31"/>
      <c r="B153" s="32"/>
      <c r="C153" s="195" t="s">
        <v>157</v>
      </c>
      <c r="D153" s="195" t="s">
        <v>140</v>
      </c>
      <c r="E153" s="196" t="s">
        <v>158</v>
      </c>
      <c r="F153" s="197" t="s">
        <v>159</v>
      </c>
      <c r="G153" s="198" t="s">
        <v>160</v>
      </c>
      <c r="H153" s="199">
        <v>1</v>
      </c>
      <c r="I153" s="200"/>
      <c r="J153" s="201">
        <f t="shared" si="0"/>
        <v>0</v>
      </c>
      <c r="K153" s="202"/>
      <c r="L153" s="36"/>
      <c r="M153" s="203" t="s">
        <v>1</v>
      </c>
      <c r="N153" s="204" t="s">
        <v>38</v>
      </c>
      <c r="O153" s="68"/>
      <c r="P153" s="205">
        <f t="shared" si="1"/>
        <v>0</v>
      </c>
      <c r="Q153" s="205">
        <v>0.32317</v>
      </c>
      <c r="R153" s="205">
        <f t="shared" si="2"/>
        <v>0.32317</v>
      </c>
      <c r="S153" s="205">
        <v>0</v>
      </c>
      <c r="T153" s="205">
        <f t="shared" si="3"/>
        <v>0</v>
      </c>
      <c r="U153" s="206" t="s">
        <v>1</v>
      </c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144</v>
      </c>
      <c r="AT153" s="207" t="s">
        <v>140</v>
      </c>
      <c r="AU153" s="207" t="s">
        <v>80</v>
      </c>
      <c r="AY153" s="14" t="s">
        <v>137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4" t="s">
        <v>78</v>
      </c>
      <c r="BK153" s="208">
        <f t="shared" si="9"/>
        <v>0</v>
      </c>
      <c r="BL153" s="14" t="s">
        <v>144</v>
      </c>
      <c r="BM153" s="207" t="s">
        <v>161</v>
      </c>
    </row>
    <row r="154" spans="1:65" s="2" customFormat="1" ht="16.5" customHeight="1">
      <c r="A154" s="31"/>
      <c r="B154" s="32"/>
      <c r="C154" s="195" t="s">
        <v>162</v>
      </c>
      <c r="D154" s="195" t="s">
        <v>140</v>
      </c>
      <c r="E154" s="196" t="s">
        <v>163</v>
      </c>
      <c r="F154" s="197" t="s">
        <v>164</v>
      </c>
      <c r="G154" s="198" t="s">
        <v>165</v>
      </c>
      <c r="H154" s="199">
        <v>3</v>
      </c>
      <c r="I154" s="200"/>
      <c r="J154" s="201">
        <f t="shared" si="0"/>
        <v>0</v>
      </c>
      <c r="K154" s="202"/>
      <c r="L154" s="36"/>
      <c r="M154" s="203" t="s">
        <v>1</v>
      </c>
      <c r="N154" s="204" t="s">
        <v>38</v>
      </c>
      <c r="O154" s="68"/>
      <c r="P154" s="205">
        <f t="shared" si="1"/>
        <v>0</v>
      </c>
      <c r="Q154" s="205">
        <v>0.04555</v>
      </c>
      <c r="R154" s="205">
        <f t="shared" si="2"/>
        <v>0.13665</v>
      </c>
      <c r="S154" s="205">
        <v>0</v>
      </c>
      <c r="T154" s="205">
        <f t="shared" si="3"/>
        <v>0</v>
      </c>
      <c r="U154" s="206" t="s">
        <v>1</v>
      </c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144</v>
      </c>
      <c r="AT154" s="207" t="s">
        <v>140</v>
      </c>
      <c r="AU154" s="207" t="s">
        <v>80</v>
      </c>
      <c r="AY154" s="14" t="s">
        <v>137</v>
      </c>
      <c r="BE154" s="208">
        <f t="shared" si="4"/>
        <v>0</v>
      </c>
      <c r="BF154" s="208">
        <f t="shared" si="5"/>
        <v>0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4" t="s">
        <v>78</v>
      </c>
      <c r="BK154" s="208">
        <f t="shared" si="9"/>
        <v>0</v>
      </c>
      <c r="BL154" s="14" t="s">
        <v>144</v>
      </c>
      <c r="BM154" s="207" t="s">
        <v>166</v>
      </c>
    </row>
    <row r="155" spans="1:65" s="2" customFormat="1" ht="16.5" customHeight="1">
      <c r="A155" s="31"/>
      <c r="B155" s="32"/>
      <c r="C155" s="195" t="s">
        <v>167</v>
      </c>
      <c r="D155" s="195" t="s">
        <v>140</v>
      </c>
      <c r="E155" s="196" t="s">
        <v>168</v>
      </c>
      <c r="F155" s="197" t="s">
        <v>169</v>
      </c>
      <c r="G155" s="198" t="s">
        <v>165</v>
      </c>
      <c r="H155" s="199">
        <v>12</v>
      </c>
      <c r="I155" s="200"/>
      <c r="J155" s="201">
        <f t="shared" si="0"/>
        <v>0</v>
      </c>
      <c r="K155" s="202"/>
      <c r="L155" s="36"/>
      <c r="M155" s="203" t="s">
        <v>1</v>
      </c>
      <c r="N155" s="204" t="s">
        <v>38</v>
      </c>
      <c r="O155" s="68"/>
      <c r="P155" s="205">
        <f t="shared" si="1"/>
        <v>0</v>
      </c>
      <c r="Q155" s="205">
        <v>0.05455</v>
      </c>
      <c r="R155" s="205">
        <f t="shared" si="2"/>
        <v>0.6546000000000001</v>
      </c>
      <c r="S155" s="205">
        <v>0</v>
      </c>
      <c r="T155" s="205">
        <f t="shared" si="3"/>
        <v>0</v>
      </c>
      <c r="U155" s="206" t="s">
        <v>1</v>
      </c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144</v>
      </c>
      <c r="AT155" s="207" t="s">
        <v>140</v>
      </c>
      <c r="AU155" s="207" t="s">
        <v>80</v>
      </c>
      <c r="AY155" s="14" t="s">
        <v>137</v>
      </c>
      <c r="BE155" s="208">
        <f t="shared" si="4"/>
        <v>0</v>
      </c>
      <c r="BF155" s="208">
        <f t="shared" si="5"/>
        <v>0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4" t="s">
        <v>78</v>
      </c>
      <c r="BK155" s="208">
        <f t="shared" si="9"/>
        <v>0</v>
      </c>
      <c r="BL155" s="14" t="s">
        <v>144</v>
      </c>
      <c r="BM155" s="207" t="s">
        <v>170</v>
      </c>
    </row>
    <row r="156" spans="1:65" s="2" customFormat="1" ht="16.5" customHeight="1">
      <c r="A156" s="31"/>
      <c r="B156" s="32"/>
      <c r="C156" s="195" t="s">
        <v>171</v>
      </c>
      <c r="D156" s="195" t="s">
        <v>140</v>
      </c>
      <c r="E156" s="196" t="s">
        <v>172</v>
      </c>
      <c r="F156" s="197" t="s">
        <v>173</v>
      </c>
      <c r="G156" s="198" t="s">
        <v>165</v>
      </c>
      <c r="H156" s="199">
        <v>6</v>
      </c>
      <c r="I156" s="200"/>
      <c r="J156" s="201">
        <f t="shared" si="0"/>
        <v>0</v>
      </c>
      <c r="K156" s="202"/>
      <c r="L156" s="36"/>
      <c r="M156" s="203" t="s">
        <v>1</v>
      </c>
      <c r="N156" s="204" t="s">
        <v>38</v>
      </c>
      <c r="O156" s="68"/>
      <c r="P156" s="205">
        <f t="shared" si="1"/>
        <v>0</v>
      </c>
      <c r="Q156" s="205">
        <v>0.09105</v>
      </c>
      <c r="R156" s="205">
        <f t="shared" si="2"/>
        <v>0.5463</v>
      </c>
      <c r="S156" s="205">
        <v>0</v>
      </c>
      <c r="T156" s="205">
        <f t="shared" si="3"/>
        <v>0</v>
      </c>
      <c r="U156" s="206" t="s">
        <v>1</v>
      </c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144</v>
      </c>
      <c r="AT156" s="207" t="s">
        <v>140</v>
      </c>
      <c r="AU156" s="207" t="s">
        <v>80</v>
      </c>
      <c r="AY156" s="14" t="s">
        <v>137</v>
      </c>
      <c r="BE156" s="208">
        <f t="shared" si="4"/>
        <v>0</v>
      </c>
      <c r="BF156" s="208">
        <f t="shared" si="5"/>
        <v>0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4" t="s">
        <v>78</v>
      </c>
      <c r="BK156" s="208">
        <f t="shared" si="9"/>
        <v>0</v>
      </c>
      <c r="BL156" s="14" t="s">
        <v>144</v>
      </c>
      <c r="BM156" s="207" t="s">
        <v>174</v>
      </c>
    </row>
    <row r="157" spans="1:65" s="2" customFormat="1" ht="16.5" customHeight="1">
      <c r="A157" s="31"/>
      <c r="B157" s="32"/>
      <c r="C157" s="195" t="s">
        <v>175</v>
      </c>
      <c r="D157" s="195" t="s">
        <v>140</v>
      </c>
      <c r="E157" s="196" t="s">
        <v>176</v>
      </c>
      <c r="F157" s="197" t="s">
        <v>177</v>
      </c>
      <c r="G157" s="198" t="s">
        <v>143</v>
      </c>
      <c r="H157" s="199">
        <v>0.45</v>
      </c>
      <c r="I157" s="200"/>
      <c r="J157" s="201">
        <f t="shared" si="0"/>
        <v>0</v>
      </c>
      <c r="K157" s="202"/>
      <c r="L157" s="36"/>
      <c r="M157" s="203" t="s">
        <v>1</v>
      </c>
      <c r="N157" s="204" t="s">
        <v>38</v>
      </c>
      <c r="O157" s="68"/>
      <c r="P157" s="205">
        <f t="shared" si="1"/>
        <v>0</v>
      </c>
      <c r="Q157" s="205">
        <v>1.92042</v>
      </c>
      <c r="R157" s="205">
        <f t="shared" si="2"/>
        <v>0.864189</v>
      </c>
      <c r="S157" s="205">
        <v>0</v>
      </c>
      <c r="T157" s="205">
        <f t="shared" si="3"/>
        <v>0</v>
      </c>
      <c r="U157" s="206" t="s">
        <v>1</v>
      </c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144</v>
      </c>
      <c r="AT157" s="207" t="s">
        <v>140</v>
      </c>
      <c r="AU157" s="207" t="s">
        <v>80</v>
      </c>
      <c r="AY157" s="14" t="s">
        <v>137</v>
      </c>
      <c r="BE157" s="208">
        <f t="shared" si="4"/>
        <v>0</v>
      </c>
      <c r="BF157" s="208">
        <f t="shared" si="5"/>
        <v>0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4" t="s">
        <v>78</v>
      </c>
      <c r="BK157" s="208">
        <f t="shared" si="9"/>
        <v>0</v>
      </c>
      <c r="BL157" s="14" t="s">
        <v>144</v>
      </c>
      <c r="BM157" s="207" t="s">
        <v>178</v>
      </c>
    </row>
    <row r="158" spans="2:63" s="12" customFormat="1" ht="22.9" customHeight="1">
      <c r="B158" s="179"/>
      <c r="C158" s="180"/>
      <c r="D158" s="181" t="s">
        <v>72</v>
      </c>
      <c r="E158" s="193" t="s">
        <v>144</v>
      </c>
      <c r="F158" s="193" t="s">
        <v>179</v>
      </c>
      <c r="G158" s="180"/>
      <c r="H158" s="180"/>
      <c r="I158" s="183"/>
      <c r="J158" s="194">
        <f>BK158</f>
        <v>0</v>
      </c>
      <c r="K158" s="180"/>
      <c r="L158" s="185"/>
      <c r="M158" s="186"/>
      <c r="N158" s="187"/>
      <c r="O158" s="187"/>
      <c r="P158" s="188">
        <f>SUM(P159:P162)</f>
        <v>0</v>
      </c>
      <c r="Q158" s="187"/>
      <c r="R158" s="188">
        <f>SUM(R159:R162)</f>
        <v>17.908201599999998</v>
      </c>
      <c r="S158" s="187"/>
      <c r="T158" s="188">
        <f>SUM(T159:T162)</f>
        <v>0</v>
      </c>
      <c r="U158" s="189"/>
      <c r="AR158" s="190" t="s">
        <v>78</v>
      </c>
      <c r="AT158" s="191" t="s">
        <v>72</v>
      </c>
      <c r="AU158" s="191" t="s">
        <v>78</v>
      </c>
      <c r="AY158" s="190" t="s">
        <v>137</v>
      </c>
      <c r="BK158" s="192">
        <f>SUM(BK159:BK162)</f>
        <v>0</v>
      </c>
    </row>
    <row r="159" spans="1:65" s="2" customFormat="1" ht="16.5" customHeight="1">
      <c r="A159" s="31"/>
      <c r="B159" s="32"/>
      <c r="C159" s="195" t="s">
        <v>180</v>
      </c>
      <c r="D159" s="195" t="s">
        <v>140</v>
      </c>
      <c r="E159" s="196" t="s">
        <v>181</v>
      </c>
      <c r="F159" s="197" t="s">
        <v>182</v>
      </c>
      <c r="G159" s="198" t="s">
        <v>143</v>
      </c>
      <c r="H159" s="199">
        <v>6.952</v>
      </c>
      <c r="I159" s="200"/>
      <c r="J159" s="201">
        <f>ROUND(I159*H159,2)</f>
        <v>0</v>
      </c>
      <c r="K159" s="202"/>
      <c r="L159" s="36"/>
      <c r="M159" s="203" t="s">
        <v>1</v>
      </c>
      <c r="N159" s="204" t="s">
        <v>38</v>
      </c>
      <c r="O159" s="68"/>
      <c r="P159" s="205">
        <f>O159*H159</f>
        <v>0</v>
      </c>
      <c r="Q159" s="205">
        <v>2.4534</v>
      </c>
      <c r="R159" s="205">
        <f>Q159*H159</f>
        <v>17.056036799999998</v>
      </c>
      <c r="S159" s="205">
        <v>0</v>
      </c>
      <c r="T159" s="205">
        <f>S159*H159</f>
        <v>0</v>
      </c>
      <c r="U159" s="206" t="s">
        <v>1</v>
      </c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144</v>
      </c>
      <c r="AT159" s="207" t="s">
        <v>140</v>
      </c>
      <c r="AU159" s="207" t="s">
        <v>80</v>
      </c>
      <c r="AY159" s="14" t="s">
        <v>137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4" t="s">
        <v>78</v>
      </c>
      <c r="BK159" s="208">
        <f>ROUND(I159*H159,2)</f>
        <v>0</v>
      </c>
      <c r="BL159" s="14" t="s">
        <v>144</v>
      </c>
      <c r="BM159" s="207" t="s">
        <v>183</v>
      </c>
    </row>
    <row r="160" spans="1:65" s="2" customFormat="1" ht="16.5" customHeight="1">
      <c r="A160" s="31"/>
      <c r="B160" s="32"/>
      <c r="C160" s="195" t="s">
        <v>184</v>
      </c>
      <c r="D160" s="195" t="s">
        <v>140</v>
      </c>
      <c r="E160" s="196" t="s">
        <v>185</v>
      </c>
      <c r="F160" s="197" t="s">
        <v>186</v>
      </c>
      <c r="G160" s="198" t="s">
        <v>151</v>
      </c>
      <c r="H160" s="199">
        <v>46.344</v>
      </c>
      <c r="I160" s="200"/>
      <c r="J160" s="201">
        <f>ROUND(I160*H160,2)</f>
        <v>0</v>
      </c>
      <c r="K160" s="202"/>
      <c r="L160" s="36"/>
      <c r="M160" s="203" t="s">
        <v>1</v>
      </c>
      <c r="N160" s="204" t="s">
        <v>38</v>
      </c>
      <c r="O160" s="68"/>
      <c r="P160" s="205">
        <f>O160*H160</f>
        <v>0</v>
      </c>
      <c r="Q160" s="205">
        <v>0.00576</v>
      </c>
      <c r="R160" s="205">
        <f>Q160*H160</f>
        <v>0.26694144000000003</v>
      </c>
      <c r="S160" s="205">
        <v>0</v>
      </c>
      <c r="T160" s="205">
        <f>S160*H160</f>
        <v>0</v>
      </c>
      <c r="U160" s="206" t="s">
        <v>1</v>
      </c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144</v>
      </c>
      <c r="AT160" s="207" t="s">
        <v>140</v>
      </c>
      <c r="AU160" s="207" t="s">
        <v>80</v>
      </c>
      <c r="AY160" s="14" t="s">
        <v>137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4" t="s">
        <v>78</v>
      </c>
      <c r="BK160" s="208">
        <f>ROUND(I160*H160,2)</f>
        <v>0</v>
      </c>
      <c r="BL160" s="14" t="s">
        <v>144</v>
      </c>
      <c r="BM160" s="207" t="s">
        <v>187</v>
      </c>
    </row>
    <row r="161" spans="1:65" s="2" customFormat="1" ht="16.5" customHeight="1">
      <c r="A161" s="31"/>
      <c r="B161" s="32"/>
      <c r="C161" s="195" t="s">
        <v>188</v>
      </c>
      <c r="D161" s="195" t="s">
        <v>140</v>
      </c>
      <c r="E161" s="196" t="s">
        <v>189</v>
      </c>
      <c r="F161" s="197" t="s">
        <v>190</v>
      </c>
      <c r="G161" s="198" t="s">
        <v>151</v>
      </c>
      <c r="H161" s="199">
        <v>46.344</v>
      </c>
      <c r="I161" s="200"/>
      <c r="J161" s="201">
        <f>ROUND(I161*H161,2)</f>
        <v>0</v>
      </c>
      <c r="K161" s="202"/>
      <c r="L161" s="36"/>
      <c r="M161" s="203" t="s">
        <v>1</v>
      </c>
      <c r="N161" s="204" t="s">
        <v>38</v>
      </c>
      <c r="O161" s="68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5">
        <f>S161*H161</f>
        <v>0</v>
      </c>
      <c r="U161" s="206" t="s">
        <v>1</v>
      </c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144</v>
      </c>
      <c r="AT161" s="207" t="s">
        <v>140</v>
      </c>
      <c r="AU161" s="207" t="s">
        <v>80</v>
      </c>
      <c r="AY161" s="14" t="s">
        <v>137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4" t="s">
        <v>78</v>
      </c>
      <c r="BK161" s="208">
        <f>ROUND(I161*H161,2)</f>
        <v>0</v>
      </c>
      <c r="BL161" s="14" t="s">
        <v>144</v>
      </c>
      <c r="BM161" s="207" t="s">
        <v>191</v>
      </c>
    </row>
    <row r="162" spans="1:65" s="2" customFormat="1" ht="21.75" customHeight="1">
      <c r="A162" s="31"/>
      <c r="B162" s="32"/>
      <c r="C162" s="195" t="s">
        <v>192</v>
      </c>
      <c r="D162" s="195" t="s">
        <v>140</v>
      </c>
      <c r="E162" s="196" t="s">
        <v>193</v>
      </c>
      <c r="F162" s="197" t="s">
        <v>194</v>
      </c>
      <c r="G162" s="198" t="s">
        <v>195</v>
      </c>
      <c r="H162" s="199">
        <v>0.556</v>
      </c>
      <c r="I162" s="200"/>
      <c r="J162" s="201">
        <f>ROUND(I162*H162,2)</f>
        <v>0</v>
      </c>
      <c r="K162" s="202"/>
      <c r="L162" s="36"/>
      <c r="M162" s="203" t="s">
        <v>1</v>
      </c>
      <c r="N162" s="204" t="s">
        <v>38</v>
      </c>
      <c r="O162" s="68"/>
      <c r="P162" s="205">
        <f>O162*H162</f>
        <v>0</v>
      </c>
      <c r="Q162" s="205">
        <v>1.05256</v>
      </c>
      <c r="R162" s="205">
        <f>Q162*H162</f>
        <v>0.58522336</v>
      </c>
      <c r="S162" s="205">
        <v>0</v>
      </c>
      <c r="T162" s="205">
        <f>S162*H162</f>
        <v>0</v>
      </c>
      <c r="U162" s="206" t="s">
        <v>1</v>
      </c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144</v>
      </c>
      <c r="AT162" s="207" t="s">
        <v>140</v>
      </c>
      <c r="AU162" s="207" t="s">
        <v>80</v>
      </c>
      <c r="AY162" s="14" t="s">
        <v>137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4" t="s">
        <v>78</v>
      </c>
      <c r="BK162" s="208">
        <f>ROUND(I162*H162,2)</f>
        <v>0</v>
      </c>
      <c r="BL162" s="14" t="s">
        <v>144</v>
      </c>
      <c r="BM162" s="207" t="s">
        <v>196</v>
      </c>
    </row>
    <row r="163" spans="2:63" s="12" customFormat="1" ht="22.9" customHeight="1">
      <c r="B163" s="179"/>
      <c r="C163" s="180"/>
      <c r="D163" s="181" t="s">
        <v>72</v>
      </c>
      <c r="E163" s="193" t="s">
        <v>197</v>
      </c>
      <c r="F163" s="193" t="s">
        <v>198</v>
      </c>
      <c r="G163" s="180"/>
      <c r="H163" s="180"/>
      <c r="I163" s="183"/>
      <c r="J163" s="194">
        <f>BK163</f>
        <v>0</v>
      </c>
      <c r="K163" s="180"/>
      <c r="L163" s="185"/>
      <c r="M163" s="186"/>
      <c r="N163" s="187"/>
      <c r="O163" s="187"/>
      <c r="P163" s="188">
        <f>SUM(P164:P179)</f>
        <v>0</v>
      </c>
      <c r="Q163" s="187"/>
      <c r="R163" s="188">
        <f>SUM(R164:R179)</f>
        <v>38.9686286</v>
      </c>
      <c r="S163" s="187"/>
      <c r="T163" s="188">
        <f>SUM(T164:T179)</f>
        <v>0</v>
      </c>
      <c r="U163" s="189"/>
      <c r="AR163" s="190" t="s">
        <v>78</v>
      </c>
      <c r="AT163" s="191" t="s">
        <v>72</v>
      </c>
      <c r="AU163" s="191" t="s">
        <v>78</v>
      </c>
      <c r="AY163" s="190" t="s">
        <v>137</v>
      </c>
      <c r="BK163" s="192">
        <f>SUM(BK164:BK179)</f>
        <v>0</v>
      </c>
    </row>
    <row r="164" spans="1:65" s="2" customFormat="1" ht="21.75" customHeight="1">
      <c r="A164" s="31"/>
      <c r="B164" s="32"/>
      <c r="C164" s="195" t="s">
        <v>199</v>
      </c>
      <c r="D164" s="195" t="s">
        <v>140</v>
      </c>
      <c r="E164" s="196" t="s">
        <v>200</v>
      </c>
      <c r="F164" s="197" t="s">
        <v>201</v>
      </c>
      <c r="G164" s="198" t="s">
        <v>151</v>
      </c>
      <c r="H164" s="199">
        <v>231.361</v>
      </c>
      <c r="I164" s="200"/>
      <c r="J164" s="201">
        <f aca="true" t="shared" si="10" ref="J164:J179">ROUND(I164*H164,2)</f>
        <v>0</v>
      </c>
      <c r="K164" s="202"/>
      <c r="L164" s="36"/>
      <c r="M164" s="203" t="s">
        <v>1</v>
      </c>
      <c r="N164" s="204" t="s">
        <v>38</v>
      </c>
      <c r="O164" s="68"/>
      <c r="P164" s="205">
        <f aca="true" t="shared" si="11" ref="P164:P179">O164*H164</f>
        <v>0</v>
      </c>
      <c r="Q164" s="205">
        <v>0</v>
      </c>
      <c r="R164" s="205">
        <f aca="true" t="shared" si="12" ref="R164:R179">Q164*H164</f>
        <v>0</v>
      </c>
      <c r="S164" s="205">
        <v>0</v>
      </c>
      <c r="T164" s="205">
        <f aca="true" t="shared" si="13" ref="T164:T179">S164*H164</f>
        <v>0</v>
      </c>
      <c r="U164" s="206" t="s">
        <v>1</v>
      </c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144</v>
      </c>
      <c r="AT164" s="207" t="s">
        <v>140</v>
      </c>
      <c r="AU164" s="207" t="s">
        <v>80</v>
      </c>
      <c r="AY164" s="14" t="s">
        <v>137</v>
      </c>
      <c r="BE164" s="208">
        <f aca="true" t="shared" si="14" ref="BE164:BE179">IF(N164="základní",J164,0)</f>
        <v>0</v>
      </c>
      <c r="BF164" s="208">
        <f aca="true" t="shared" si="15" ref="BF164:BF179">IF(N164="snížená",J164,0)</f>
        <v>0</v>
      </c>
      <c r="BG164" s="208">
        <f aca="true" t="shared" si="16" ref="BG164:BG179">IF(N164="zákl. přenesená",J164,0)</f>
        <v>0</v>
      </c>
      <c r="BH164" s="208">
        <f aca="true" t="shared" si="17" ref="BH164:BH179">IF(N164="sníž. přenesená",J164,0)</f>
        <v>0</v>
      </c>
      <c r="BI164" s="208">
        <f aca="true" t="shared" si="18" ref="BI164:BI179">IF(N164="nulová",J164,0)</f>
        <v>0</v>
      </c>
      <c r="BJ164" s="14" t="s">
        <v>78</v>
      </c>
      <c r="BK164" s="208">
        <f aca="true" t="shared" si="19" ref="BK164:BK179">ROUND(I164*H164,2)</f>
        <v>0</v>
      </c>
      <c r="BL164" s="14" t="s">
        <v>144</v>
      </c>
      <c r="BM164" s="207" t="s">
        <v>202</v>
      </c>
    </row>
    <row r="165" spans="1:65" s="2" customFormat="1" ht="21.75" customHeight="1">
      <c r="A165" s="31"/>
      <c r="B165" s="32"/>
      <c r="C165" s="195" t="s">
        <v>203</v>
      </c>
      <c r="D165" s="195" t="s">
        <v>140</v>
      </c>
      <c r="E165" s="196" t="s">
        <v>204</v>
      </c>
      <c r="F165" s="197" t="s">
        <v>205</v>
      </c>
      <c r="G165" s="198" t="s">
        <v>151</v>
      </c>
      <c r="H165" s="199">
        <v>225.361</v>
      </c>
      <c r="I165" s="200"/>
      <c r="J165" s="201">
        <f t="shared" si="10"/>
        <v>0</v>
      </c>
      <c r="K165" s="202"/>
      <c r="L165" s="36"/>
      <c r="M165" s="203" t="s">
        <v>1</v>
      </c>
      <c r="N165" s="204" t="s">
        <v>38</v>
      </c>
      <c r="O165" s="68"/>
      <c r="P165" s="205">
        <f t="shared" si="11"/>
        <v>0</v>
      </c>
      <c r="Q165" s="205">
        <v>0.01838</v>
      </c>
      <c r="R165" s="205">
        <f t="shared" si="12"/>
        <v>4.14213518</v>
      </c>
      <c r="S165" s="205">
        <v>0</v>
      </c>
      <c r="T165" s="205">
        <f t="shared" si="13"/>
        <v>0</v>
      </c>
      <c r="U165" s="206" t="s">
        <v>1</v>
      </c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144</v>
      </c>
      <c r="AT165" s="207" t="s">
        <v>140</v>
      </c>
      <c r="AU165" s="207" t="s">
        <v>80</v>
      </c>
      <c r="AY165" s="14" t="s">
        <v>137</v>
      </c>
      <c r="BE165" s="208">
        <f t="shared" si="14"/>
        <v>0</v>
      </c>
      <c r="BF165" s="208">
        <f t="shared" si="15"/>
        <v>0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4" t="s">
        <v>78</v>
      </c>
      <c r="BK165" s="208">
        <f t="shared" si="19"/>
        <v>0</v>
      </c>
      <c r="BL165" s="14" t="s">
        <v>144</v>
      </c>
      <c r="BM165" s="207" t="s">
        <v>206</v>
      </c>
    </row>
    <row r="166" spans="1:65" s="2" customFormat="1" ht="21.75" customHeight="1">
      <c r="A166" s="31"/>
      <c r="B166" s="32"/>
      <c r="C166" s="195" t="s">
        <v>207</v>
      </c>
      <c r="D166" s="195" t="s">
        <v>140</v>
      </c>
      <c r="E166" s="196" t="s">
        <v>208</v>
      </c>
      <c r="F166" s="197" t="s">
        <v>209</v>
      </c>
      <c r="G166" s="198" t="s">
        <v>151</v>
      </c>
      <c r="H166" s="199">
        <v>347.097</v>
      </c>
      <c r="I166" s="200"/>
      <c r="J166" s="201">
        <f t="shared" si="10"/>
        <v>0</v>
      </c>
      <c r="K166" s="202"/>
      <c r="L166" s="36"/>
      <c r="M166" s="203" t="s">
        <v>1</v>
      </c>
      <c r="N166" s="204" t="s">
        <v>38</v>
      </c>
      <c r="O166" s="68"/>
      <c r="P166" s="205">
        <f t="shared" si="11"/>
        <v>0</v>
      </c>
      <c r="Q166" s="205">
        <v>0.0261</v>
      </c>
      <c r="R166" s="205">
        <f t="shared" si="12"/>
        <v>9.0592317</v>
      </c>
      <c r="S166" s="205">
        <v>0</v>
      </c>
      <c r="T166" s="205">
        <f t="shared" si="13"/>
        <v>0</v>
      </c>
      <c r="U166" s="206" t="s">
        <v>1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144</v>
      </c>
      <c r="AT166" s="207" t="s">
        <v>140</v>
      </c>
      <c r="AU166" s="207" t="s">
        <v>80</v>
      </c>
      <c r="AY166" s="14" t="s">
        <v>137</v>
      </c>
      <c r="BE166" s="208">
        <f t="shared" si="14"/>
        <v>0</v>
      </c>
      <c r="BF166" s="208">
        <f t="shared" si="15"/>
        <v>0</v>
      </c>
      <c r="BG166" s="208">
        <f t="shared" si="16"/>
        <v>0</v>
      </c>
      <c r="BH166" s="208">
        <f t="shared" si="17"/>
        <v>0</v>
      </c>
      <c r="BI166" s="208">
        <f t="shared" si="18"/>
        <v>0</v>
      </c>
      <c r="BJ166" s="14" t="s">
        <v>78</v>
      </c>
      <c r="BK166" s="208">
        <f t="shared" si="19"/>
        <v>0</v>
      </c>
      <c r="BL166" s="14" t="s">
        <v>144</v>
      </c>
      <c r="BM166" s="207" t="s">
        <v>210</v>
      </c>
    </row>
    <row r="167" spans="1:65" s="2" customFormat="1" ht="21.75" customHeight="1">
      <c r="A167" s="31"/>
      <c r="B167" s="32"/>
      <c r="C167" s="195" t="s">
        <v>211</v>
      </c>
      <c r="D167" s="195" t="s">
        <v>140</v>
      </c>
      <c r="E167" s="196" t="s">
        <v>212</v>
      </c>
      <c r="F167" s="197" t="s">
        <v>213</v>
      </c>
      <c r="G167" s="198" t="s">
        <v>151</v>
      </c>
      <c r="H167" s="199">
        <v>6</v>
      </c>
      <c r="I167" s="200"/>
      <c r="J167" s="201">
        <f t="shared" si="10"/>
        <v>0</v>
      </c>
      <c r="K167" s="202"/>
      <c r="L167" s="36"/>
      <c r="M167" s="203" t="s">
        <v>1</v>
      </c>
      <c r="N167" s="204" t="s">
        <v>38</v>
      </c>
      <c r="O167" s="68"/>
      <c r="P167" s="205">
        <f t="shared" si="11"/>
        <v>0</v>
      </c>
      <c r="Q167" s="205">
        <v>0.01575</v>
      </c>
      <c r="R167" s="205">
        <f t="shared" si="12"/>
        <v>0.0945</v>
      </c>
      <c r="S167" s="205">
        <v>0</v>
      </c>
      <c r="T167" s="205">
        <f t="shared" si="13"/>
        <v>0</v>
      </c>
      <c r="U167" s="206" t="s">
        <v>1</v>
      </c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144</v>
      </c>
      <c r="AT167" s="207" t="s">
        <v>140</v>
      </c>
      <c r="AU167" s="207" t="s">
        <v>80</v>
      </c>
      <c r="AY167" s="14" t="s">
        <v>137</v>
      </c>
      <c r="BE167" s="208">
        <f t="shared" si="14"/>
        <v>0</v>
      </c>
      <c r="BF167" s="208">
        <f t="shared" si="15"/>
        <v>0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4" t="s">
        <v>78</v>
      </c>
      <c r="BK167" s="208">
        <f t="shared" si="19"/>
        <v>0</v>
      </c>
      <c r="BL167" s="14" t="s">
        <v>144</v>
      </c>
      <c r="BM167" s="207" t="s">
        <v>214</v>
      </c>
    </row>
    <row r="168" spans="1:65" s="2" customFormat="1" ht="33" customHeight="1">
      <c r="A168" s="31"/>
      <c r="B168" s="32"/>
      <c r="C168" s="195" t="s">
        <v>215</v>
      </c>
      <c r="D168" s="195" t="s">
        <v>140</v>
      </c>
      <c r="E168" s="196" t="s">
        <v>216</v>
      </c>
      <c r="F168" s="197" t="s">
        <v>217</v>
      </c>
      <c r="G168" s="198" t="s">
        <v>151</v>
      </c>
      <c r="H168" s="199">
        <v>126.674</v>
      </c>
      <c r="I168" s="200"/>
      <c r="J168" s="201">
        <f t="shared" si="10"/>
        <v>0</v>
      </c>
      <c r="K168" s="202"/>
      <c r="L168" s="36"/>
      <c r="M168" s="203" t="s">
        <v>1</v>
      </c>
      <c r="N168" s="204" t="s">
        <v>38</v>
      </c>
      <c r="O168" s="68"/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5">
        <f t="shared" si="13"/>
        <v>0</v>
      </c>
      <c r="U168" s="206" t="s">
        <v>1</v>
      </c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144</v>
      </c>
      <c r="AT168" s="207" t="s">
        <v>140</v>
      </c>
      <c r="AU168" s="207" t="s">
        <v>80</v>
      </c>
      <c r="AY168" s="14" t="s">
        <v>137</v>
      </c>
      <c r="BE168" s="208">
        <f t="shared" si="14"/>
        <v>0</v>
      </c>
      <c r="BF168" s="208">
        <f t="shared" si="15"/>
        <v>0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4" t="s">
        <v>78</v>
      </c>
      <c r="BK168" s="208">
        <f t="shared" si="19"/>
        <v>0</v>
      </c>
      <c r="BL168" s="14" t="s">
        <v>144</v>
      </c>
      <c r="BM168" s="207" t="s">
        <v>218</v>
      </c>
    </row>
    <row r="169" spans="1:65" s="2" customFormat="1" ht="16.5" customHeight="1">
      <c r="A169" s="31"/>
      <c r="B169" s="32"/>
      <c r="C169" s="209" t="s">
        <v>219</v>
      </c>
      <c r="D169" s="209" t="s">
        <v>220</v>
      </c>
      <c r="E169" s="210" t="s">
        <v>221</v>
      </c>
      <c r="F169" s="211" t="s">
        <v>222</v>
      </c>
      <c r="G169" s="212" t="s">
        <v>151</v>
      </c>
      <c r="H169" s="213">
        <v>129.207</v>
      </c>
      <c r="I169" s="214"/>
      <c r="J169" s="215">
        <f t="shared" si="10"/>
        <v>0</v>
      </c>
      <c r="K169" s="216"/>
      <c r="L169" s="217"/>
      <c r="M169" s="218" t="s">
        <v>1</v>
      </c>
      <c r="N169" s="219" t="s">
        <v>38</v>
      </c>
      <c r="O169" s="68"/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5">
        <f t="shared" si="13"/>
        <v>0</v>
      </c>
      <c r="U169" s="206" t="s">
        <v>1</v>
      </c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203</v>
      </c>
      <c r="AT169" s="207" t="s">
        <v>220</v>
      </c>
      <c r="AU169" s="207" t="s">
        <v>80</v>
      </c>
      <c r="AY169" s="14" t="s">
        <v>137</v>
      </c>
      <c r="BE169" s="208">
        <f t="shared" si="14"/>
        <v>0</v>
      </c>
      <c r="BF169" s="208">
        <f t="shared" si="15"/>
        <v>0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4" t="s">
        <v>78</v>
      </c>
      <c r="BK169" s="208">
        <f t="shared" si="19"/>
        <v>0</v>
      </c>
      <c r="BL169" s="14" t="s">
        <v>144</v>
      </c>
      <c r="BM169" s="207" t="s">
        <v>223</v>
      </c>
    </row>
    <row r="170" spans="1:65" s="2" customFormat="1" ht="21.75" customHeight="1">
      <c r="A170" s="31"/>
      <c r="B170" s="32"/>
      <c r="C170" s="195" t="s">
        <v>224</v>
      </c>
      <c r="D170" s="195" t="s">
        <v>140</v>
      </c>
      <c r="E170" s="196" t="s">
        <v>225</v>
      </c>
      <c r="F170" s="197" t="s">
        <v>226</v>
      </c>
      <c r="G170" s="198" t="s">
        <v>151</v>
      </c>
      <c r="H170" s="199">
        <v>126.674</v>
      </c>
      <c r="I170" s="200"/>
      <c r="J170" s="201">
        <f t="shared" si="10"/>
        <v>0</v>
      </c>
      <c r="K170" s="202"/>
      <c r="L170" s="36"/>
      <c r="M170" s="203" t="s">
        <v>1</v>
      </c>
      <c r="N170" s="204" t="s">
        <v>38</v>
      </c>
      <c r="O170" s="68"/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5">
        <f t="shared" si="13"/>
        <v>0</v>
      </c>
      <c r="U170" s="206" t="s">
        <v>1</v>
      </c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144</v>
      </c>
      <c r="AT170" s="207" t="s">
        <v>140</v>
      </c>
      <c r="AU170" s="207" t="s">
        <v>80</v>
      </c>
      <c r="AY170" s="14" t="s">
        <v>137</v>
      </c>
      <c r="BE170" s="208">
        <f t="shared" si="14"/>
        <v>0</v>
      </c>
      <c r="BF170" s="208">
        <f t="shared" si="15"/>
        <v>0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4" t="s">
        <v>78</v>
      </c>
      <c r="BK170" s="208">
        <f t="shared" si="19"/>
        <v>0</v>
      </c>
      <c r="BL170" s="14" t="s">
        <v>144</v>
      </c>
      <c r="BM170" s="207" t="s">
        <v>227</v>
      </c>
    </row>
    <row r="171" spans="1:65" s="2" customFormat="1" ht="16.5" customHeight="1">
      <c r="A171" s="31"/>
      <c r="B171" s="32"/>
      <c r="C171" s="195" t="s">
        <v>228</v>
      </c>
      <c r="D171" s="195" t="s">
        <v>140</v>
      </c>
      <c r="E171" s="196" t="s">
        <v>229</v>
      </c>
      <c r="F171" s="197" t="s">
        <v>230</v>
      </c>
      <c r="G171" s="198" t="s">
        <v>231</v>
      </c>
      <c r="H171" s="199">
        <v>59</v>
      </c>
      <c r="I171" s="200"/>
      <c r="J171" s="201">
        <f t="shared" si="10"/>
        <v>0</v>
      </c>
      <c r="K171" s="202"/>
      <c r="L171" s="36"/>
      <c r="M171" s="203" t="s">
        <v>1</v>
      </c>
      <c r="N171" s="204" t="s">
        <v>38</v>
      </c>
      <c r="O171" s="68"/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5">
        <f t="shared" si="13"/>
        <v>0</v>
      </c>
      <c r="U171" s="206" t="s">
        <v>1</v>
      </c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144</v>
      </c>
      <c r="AT171" s="207" t="s">
        <v>140</v>
      </c>
      <c r="AU171" s="207" t="s">
        <v>80</v>
      </c>
      <c r="AY171" s="14" t="s">
        <v>137</v>
      </c>
      <c r="BE171" s="208">
        <f t="shared" si="14"/>
        <v>0</v>
      </c>
      <c r="BF171" s="208">
        <f t="shared" si="15"/>
        <v>0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4" t="s">
        <v>78</v>
      </c>
      <c r="BK171" s="208">
        <f t="shared" si="19"/>
        <v>0</v>
      </c>
      <c r="BL171" s="14" t="s">
        <v>144</v>
      </c>
      <c r="BM171" s="207" t="s">
        <v>232</v>
      </c>
    </row>
    <row r="172" spans="1:65" s="2" customFormat="1" ht="21.75" customHeight="1">
      <c r="A172" s="31"/>
      <c r="B172" s="32"/>
      <c r="C172" s="209" t="s">
        <v>233</v>
      </c>
      <c r="D172" s="209" t="s">
        <v>220</v>
      </c>
      <c r="E172" s="210" t="s">
        <v>234</v>
      </c>
      <c r="F172" s="211" t="s">
        <v>235</v>
      </c>
      <c r="G172" s="212" t="s">
        <v>231</v>
      </c>
      <c r="H172" s="213">
        <v>61.95</v>
      </c>
      <c r="I172" s="214"/>
      <c r="J172" s="215">
        <f t="shared" si="10"/>
        <v>0</v>
      </c>
      <c r="K172" s="216"/>
      <c r="L172" s="217"/>
      <c r="M172" s="218" t="s">
        <v>1</v>
      </c>
      <c r="N172" s="219" t="s">
        <v>38</v>
      </c>
      <c r="O172" s="68"/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5">
        <f t="shared" si="13"/>
        <v>0</v>
      </c>
      <c r="U172" s="206" t="s">
        <v>1</v>
      </c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203</v>
      </c>
      <c r="AT172" s="207" t="s">
        <v>220</v>
      </c>
      <c r="AU172" s="207" t="s">
        <v>80</v>
      </c>
      <c r="AY172" s="14" t="s">
        <v>137</v>
      </c>
      <c r="BE172" s="208">
        <f t="shared" si="14"/>
        <v>0</v>
      </c>
      <c r="BF172" s="208">
        <f t="shared" si="15"/>
        <v>0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4" t="s">
        <v>78</v>
      </c>
      <c r="BK172" s="208">
        <f t="shared" si="19"/>
        <v>0</v>
      </c>
      <c r="BL172" s="14" t="s">
        <v>144</v>
      </c>
      <c r="BM172" s="207" t="s">
        <v>236</v>
      </c>
    </row>
    <row r="173" spans="1:65" s="2" customFormat="1" ht="21.75" customHeight="1">
      <c r="A173" s="31"/>
      <c r="B173" s="32"/>
      <c r="C173" s="195" t="s">
        <v>237</v>
      </c>
      <c r="D173" s="195" t="s">
        <v>140</v>
      </c>
      <c r="E173" s="196" t="s">
        <v>238</v>
      </c>
      <c r="F173" s="197" t="s">
        <v>239</v>
      </c>
      <c r="G173" s="198" t="s">
        <v>151</v>
      </c>
      <c r="H173" s="199">
        <v>126.674</v>
      </c>
      <c r="I173" s="200"/>
      <c r="J173" s="201">
        <f t="shared" si="10"/>
        <v>0</v>
      </c>
      <c r="K173" s="202"/>
      <c r="L173" s="36"/>
      <c r="M173" s="203" t="s">
        <v>1</v>
      </c>
      <c r="N173" s="204" t="s">
        <v>38</v>
      </c>
      <c r="O173" s="68"/>
      <c r="P173" s="205">
        <f t="shared" si="11"/>
        <v>0</v>
      </c>
      <c r="Q173" s="205">
        <v>0</v>
      </c>
      <c r="R173" s="205">
        <f t="shared" si="12"/>
        <v>0</v>
      </c>
      <c r="S173" s="205">
        <v>0</v>
      </c>
      <c r="T173" s="205">
        <f t="shared" si="13"/>
        <v>0</v>
      </c>
      <c r="U173" s="206" t="s">
        <v>1</v>
      </c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144</v>
      </c>
      <c r="AT173" s="207" t="s">
        <v>140</v>
      </c>
      <c r="AU173" s="207" t="s">
        <v>80</v>
      </c>
      <c r="AY173" s="14" t="s">
        <v>137</v>
      </c>
      <c r="BE173" s="208">
        <f t="shared" si="14"/>
        <v>0</v>
      </c>
      <c r="BF173" s="208">
        <f t="shared" si="15"/>
        <v>0</v>
      </c>
      <c r="BG173" s="208">
        <f t="shared" si="16"/>
        <v>0</v>
      </c>
      <c r="BH173" s="208">
        <f t="shared" si="17"/>
        <v>0</v>
      </c>
      <c r="BI173" s="208">
        <f t="shared" si="18"/>
        <v>0</v>
      </c>
      <c r="BJ173" s="14" t="s">
        <v>78</v>
      </c>
      <c r="BK173" s="208">
        <f t="shared" si="19"/>
        <v>0</v>
      </c>
      <c r="BL173" s="14" t="s">
        <v>144</v>
      </c>
      <c r="BM173" s="207" t="s">
        <v>240</v>
      </c>
    </row>
    <row r="174" spans="1:65" s="2" customFormat="1" ht="21.75" customHeight="1">
      <c r="A174" s="31"/>
      <c r="B174" s="32"/>
      <c r="C174" s="195" t="s">
        <v>241</v>
      </c>
      <c r="D174" s="195" t="s">
        <v>140</v>
      </c>
      <c r="E174" s="196" t="s">
        <v>242</v>
      </c>
      <c r="F174" s="197" t="s">
        <v>243</v>
      </c>
      <c r="G174" s="198" t="s">
        <v>151</v>
      </c>
      <c r="H174" s="199">
        <v>126.674</v>
      </c>
      <c r="I174" s="200"/>
      <c r="J174" s="201">
        <f t="shared" si="10"/>
        <v>0</v>
      </c>
      <c r="K174" s="202"/>
      <c r="L174" s="36"/>
      <c r="M174" s="203" t="s">
        <v>1</v>
      </c>
      <c r="N174" s="204" t="s">
        <v>38</v>
      </c>
      <c r="O174" s="68"/>
      <c r="P174" s="205">
        <f t="shared" si="11"/>
        <v>0</v>
      </c>
      <c r="Q174" s="205">
        <v>0</v>
      </c>
      <c r="R174" s="205">
        <f t="shared" si="12"/>
        <v>0</v>
      </c>
      <c r="S174" s="205">
        <v>0</v>
      </c>
      <c r="T174" s="205">
        <f t="shared" si="13"/>
        <v>0</v>
      </c>
      <c r="U174" s="206" t="s">
        <v>1</v>
      </c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144</v>
      </c>
      <c r="AT174" s="207" t="s">
        <v>140</v>
      </c>
      <c r="AU174" s="207" t="s">
        <v>80</v>
      </c>
      <c r="AY174" s="14" t="s">
        <v>137</v>
      </c>
      <c r="BE174" s="208">
        <f t="shared" si="14"/>
        <v>0</v>
      </c>
      <c r="BF174" s="208">
        <f t="shared" si="15"/>
        <v>0</v>
      </c>
      <c r="BG174" s="208">
        <f t="shared" si="16"/>
        <v>0</v>
      </c>
      <c r="BH174" s="208">
        <f t="shared" si="17"/>
        <v>0</v>
      </c>
      <c r="BI174" s="208">
        <f t="shared" si="18"/>
        <v>0</v>
      </c>
      <c r="BJ174" s="14" t="s">
        <v>78</v>
      </c>
      <c r="BK174" s="208">
        <f t="shared" si="19"/>
        <v>0</v>
      </c>
      <c r="BL174" s="14" t="s">
        <v>144</v>
      </c>
      <c r="BM174" s="207" t="s">
        <v>244</v>
      </c>
    </row>
    <row r="175" spans="1:65" s="2" customFormat="1" ht="21.75" customHeight="1">
      <c r="A175" s="31"/>
      <c r="B175" s="32"/>
      <c r="C175" s="195" t="s">
        <v>245</v>
      </c>
      <c r="D175" s="195" t="s">
        <v>140</v>
      </c>
      <c r="E175" s="196" t="s">
        <v>246</v>
      </c>
      <c r="F175" s="197" t="s">
        <v>247</v>
      </c>
      <c r="G175" s="198" t="s">
        <v>151</v>
      </c>
      <c r="H175" s="199">
        <v>14.862</v>
      </c>
      <c r="I175" s="200"/>
      <c r="J175" s="201">
        <f t="shared" si="10"/>
        <v>0</v>
      </c>
      <c r="K175" s="202"/>
      <c r="L175" s="36"/>
      <c r="M175" s="203" t="s">
        <v>1</v>
      </c>
      <c r="N175" s="204" t="s">
        <v>38</v>
      </c>
      <c r="O175" s="68"/>
      <c r="P175" s="205">
        <f t="shared" si="11"/>
        <v>0</v>
      </c>
      <c r="Q175" s="205">
        <v>0.00456</v>
      </c>
      <c r="R175" s="205">
        <f t="shared" si="12"/>
        <v>0.06777071999999999</v>
      </c>
      <c r="S175" s="205">
        <v>0</v>
      </c>
      <c r="T175" s="205">
        <f t="shared" si="13"/>
        <v>0</v>
      </c>
      <c r="U175" s="206" t="s">
        <v>1</v>
      </c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144</v>
      </c>
      <c r="AT175" s="207" t="s">
        <v>140</v>
      </c>
      <c r="AU175" s="207" t="s">
        <v>80</v>
      </c>
      <c r="AY175" s="14" t="s">
        <v>137</v>
      </c>
      <c r="BE175" s="208">
        <f t="shared" si="14"/>
        <v>0</v>
      </c>
      <c r="BF175" s="208">
        <f t="shared" si="15"/>
        <v>0</v>
      </c>
      <c r="BG175" s="208">
        <f t="shared" si="16"/>
        <v>0</v>
      </c>
      <c r="BH175" s="208">
        <f t="shared" si="17"/>
        <v>0</v>
      </c>
      <c r="BI175" s="208">
        <f t="shared" si="18"/>
        <v>0</v>
      </c>
      <c r="BJ175" s="14" t="s">
        <v>78</v>
      </c>
      <c r="BK175" s="208">
        <f t="shared" si="19"/>
        <v>0</v>
      </c>
      <c r="BL175" s="14" t="s">
        <v>144</v>
      </c>
      <c r="BM175" s="207" t="s">
        <v>248</v>
      </c>
    </row>
    <row r="176" spans="1:65" s="2" customFormat="1" ht="21.75" customHeight="1">
      <c r="A176" s="31"/>
      <c r="B176" s="32"/>
      <c r="C176" s="195" t="s">
        <v>249</v>
      </c>
      <c r="D176" s="195" t="s">
        <v>140</v>
      </c>
      <c r="E176" s="196" t="s">
        <v>250</v>
      </c>
      <c r="F176" s="197" t="s">
        <v>251</v>
      </c>
      <c r="G176" s="198" t="s">
        <v>143</v>
      </c>
      <c r="H176" s="199">
        <v>11.2</v>
      </c>
      <c r="I176" s="200"/>
      <c r="J176" s="201">
        <f t="shared" si="10"/>
        <v>0</v>
      </c>
      <c r="K176" s="202"/>
      <c r="L176" s="36"/>
      <c r="M176" s="203" t="s">
        <v>1</v>
      </c>
      <c r="N176" s="204" t="s">
        <v>38</v>
      </c>
      <c r="O176" s="68"/>
      <c r="P176" s="205">
        <f t="shared" si="11"/>
        <v>0</v>
      </c>
      <c r="Q176" s="205">
        <v>2.25634</v>
      </c>
      <c r="R176" s="205">
        <f t="shared" si="12"/>
        <v>25.271007999999995</v>
      </c>
      <c r="S176" s="205">
        <v>0</v>
      </c>
      <c r="T176" s="205">
        <f t="shared" si="13"/>
        <v>0</v>
      </c>
      <c r="U176" s="206" t="s">
        <v>1</v>
      </c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144</v>
      </c>
      <c r="AT176" s="207" t="s">
        <v>140</v>
      </c>
      <c r="AU176" s="207" t="s">
        <v>80</v>
      </c>
      <c r="AY176" s="14" t="s">
        <v>137</v>
      </c>
      <c r="BE176" s="208">
        <f t="shared" si="14"/>
        <v>0</v>
      </c>
      <c r="BF176" s="208">
        <f t="shared" si="15"/>
        <v>0</v>
      </c>
      <c r="BG176" s="208">
        <f t="shared" si="16"/>
        <v>0</v>
      </c>
      <c r="BH176" s="208">
        <f t="shared" si="17"/>
        <v>0</v>
      </c>
      <c r="BI176" s="208">
        <f t="shared" si="18"/>
        <v>0</v>
      </c>
      <c r="BJ176" s="14" t="s">
        <v>78</v>
      </c>
      <c r="BK176" s="208">
        <f t="shared" si="19"/>
        <v>0</v>
      </c>
      <c r="BL176" s="14" t="s">
        <v>144</v>
      </c>
      <c r="BM176" s="207" t="s">
        <v>252</v>
      </c>
    </row>
    <row r="177" spans="1:65" s="2" customFormat="1" ht="21.75" customHeight="1">
      <c r="A177" s="31"/>
      <c r="B177" s="32"/>
      <c r="C177" s="195" t="s">
        <v>253</v>
      </c>
      <c r="D177" s="195" t="s">
        <v>140</v>
      </c>
      <c r="E177" s="196" t="s">
        <v>254</v>
      </c>
      <c r="F177" s="197" t="s">
        <v>255</v>
      </c>
      <c r="G177" s="198" t="s">
        <v>143</v>
      </c>
      <c r="H177" s="199">
        <v>11.2</v>
      </c>
      <c r="I177" s="200"/>
      <c r="J177" s="201">
        <f t="shared" si="10"/>
        <v>0</v>
      </c>
      <c r="K177" s="202"/>
      <c r="L177" s="36"/>
      <c r="M177" s="203" t="s">
        <v>1</v>
      </c>
      <c r="N177" s="204" t="s">
        <v>38</v>
      </c>
      <c r="O177" s="68"/>
      <c r="P177" s="205">
        <f t="shared" si="11"/>
        <v>0</v>
      </c>
      <c r="Q177" s="205">
        <v>0.02525</v>
      </c>
      <c r="R177" s="205">
        <f t="shared" si="12"/>
        <v>0.2828</v>
      </c>
      <c r="S177" s="205">
        <v>0</v>
      </c>
      <c r="T177" s="205">
        <f t="shared" si="13"/>
        <v>0</v>
      </c>
      <c r="U177" s="206" t="s">
        <v>1</v>
      </c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144</v>
      </c>
      <c r="AT177" s="207" t="s">
        <v>140</v>
      </c>
      <c r="AU177" s="207" t="s">
        <v>80</v>
      </c>
      <c r="AY177" s="14" t="s">
        <v>137</v>
      </c>
      <c r="BE177" s="208">
        <f t="shared" si="14"/>
        <v>0</v>
      </c>
      <c r="BF177" s="208">
        <f t="shared" si="15"/>
        <v>0</v>
      </c>
      <c r="BG177" s="208">
        <f t="shared" si="16"/>
        <v>0</v>
      </c>
      <c r="BH177" s="208">
        <f t="shared" si="17"/>
        <v>0</v>
      </c>
      <c r="BI177" s="208">
        <f t="shared" si="18"/>
        <v>0</v>
      </c>
      <c r="BJ177" s="14" t="s">
        <v>78</v>
      </c>
      <c r="BK177" s="208">
        <f t="shared" si="19"/>
        <v>0</v>
      </c>
      <c r="BL177" s="14" t="s">
        <v>144</v>
      </c>
      <c r="BM177" s="207" t="s">
        <v>256</v>
      </c>
    </row>
    <row r="178" spans="1:65" s="2" customFormat="1" ht="21.75" customHeight="1">
      <c r="A178" s="31"/>
      <c r="B178" s="32"/>
      <c r="C178" s="195" t="s">
        <v>257</v>
      </c>
      <c r="D178" s="195" t="s">
        <v>140</v>
      </c>
      <c r="E178" s="196" t="s">
        <v>258</v>
      </c>
      <c r="F178" s="197" t="s">
        <v>259</v>
      </c>
      <c r="G178" s="198" t="s">
        <v>151</v>
      </c>
      <c r="H178" s="199">
        <v>155.1</v>
      </c>
      <c r="I178" s="200"/>
      <c r="J178" s="201">
        <f t="shared" si="10"/>
        <v>0</v>
      </c>
      <c r="K178" s="202"/>
      <c r="L178" s="36"/>
      <c r="M178" s="203" t="s">
        <v>1</v>
      </c>
      <c r="N178" s="204" t="s">
        <v>38</v>
      </c>
      <c r="O178" s="68"/>
      <c r="P178" s="205">
        <f t="shared" si="11"/>
        <v>0</v>
      </c>
      <c r="Q178" s="205">
        <v>0</v>
      </c>
      <c r="R178" s="205">
        <f t="shared" si="12"/>
        <v>0</v>
      </c>
      <c r="S178" s="205">
        <v>0</v>
      </c>
      <c r="T178" s="205">
        <f t="shared" si="13"/>
        <v>0</v>
      </c>
      <c r="U178" s="206" t="s">
        <v>1</v>
      </c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144</v>
      </c>
      <c r="AT178" s="207" t="s">
        <v>140</v>
      </c>
      <c r="AU178" s="207" t="s">
        <v>80</v>
      </c>
      <c r="AY178" s="14" t="s">
        <v>137</v>
      </c>
      <c r="BE178" s="208">
        <f t="shared" si="14"/>
        <v>0</v>
      </c>
      <c r="BF178" s="208">
        <f t="shared" si="15"/>
        <v>0</v>
      </c>
      <c r="BG178" s="208">
        <f t="shared" si="16"/>
        <v>0</v>
      </c>
      <c r="BH178" s="208">
        <f t="shared" si="17"/>
        <v>0</v>
      </c>
      <c r="BI178" s="208">
        <f t="shared" si="18"/>
        <v>0</v>
      </c>
      <c r="BJ178" s="14" t="s">
        <v>78</v>
      </c>
      <c r="BK178" s="208">
        <f t="shared" si="19"/>
        <v>0</v>
      </c>
      <c r="BL178" s="14" t="s">
        <v>144</v>
      </c>
      <c r="BM178" s="207" t="s">
        <v>260</v>
      </c>
    </row>
    <row r="179" spans="1:65" s="2" customFormat="1" ht="16.5" customHeight="1">
      <c r="A179" s="31"/>
      <c r="B179" s="32"/>
      <c r="C179" s="195" t="s">
        <v>261</v>
      </c>
      <c r="D179" s="195" t="s">
        <v>140</v>
      </c>
      <c r="E179" s="196" t="s">
        <v>262</v>
      </c>
      <c r="F179" s="197" t="s">
        <v>263</v>
      </c>
      <c r="G179" s="198" t="s">
        <v>151</v>
      </c>
      <c r="H179" s="199">
        <v>155.1</v>
      </c>
      <c r="I179" s="200"/>
      <c r="J179" s="201">
        <f t="shared" si="10"/>
        <v>0</v>
      </c>
      <c r="K179" s="202"/>
      <c r="L179" s="36"/>
      <c r="M179" s="203" t="s">
        <v>1</v>
      </c>
      <c r="N179" s="204" t="s">
        <v>38</v>
      </c>
      <c r="O179" s="68"/>
      <c r="P179" s="205">
        <f t="shared" si="11"/>
        <v>0</v>
      </c>
      <c r="Q179" s="205">
        <v>0.00033</v>
      </c>
      <c r="R179" s="205">
        <f t="shared" si="12"/>
        <v>0.051183</v>
      </c>
      <c r="S179" s="205">
        <v>0</v>
      </c>
      <c r="T179" s="205">
        <f t="shared" si="13"/>
        <v>0</v>
      </c>
      <c r="U179" s="206" t="s">
        <v>1</v>
      </c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7" t="s">
        <v>144</v>
      </c>
      <c r="AT179" s="207" t="s">
        <v>140</v>
      </c>
      <c r="AU179" s="207" t="s">
        <v>80</v>
      </c>
      <c r="AY179" s="14" t="s">
        <v>137</v>
      </c>
      <c r="BE179" s="208">
        <f t="shared" si="14"/>
        <v>0</v>
      </c>
      <c r="BF179" s="208">
        <f t="shared" si="15"/>
        <v>0</v>
      </c>
      <c r="BG179" s="208">
        <f t="shared" si="16"/>
        <v>0</v>
      </c>
      <c r="BH179" s="208">
        <f t="shared" si="17"/>
        <v>0</v>
      </c>
      <c r="BI179" s="208">
        <f t="shared" si="18"/>
        <v>0</v>
      </c>
      <c r="BJ179" s="14" t="s">
        <v>78</v>
      </c>
      <c r="BK179" s="208">
        <f t="shared" si="19"/>
        <v>0</v>
      </c>
      <c r="BL179" s="14" t="s">
        <v>144</v>
      </c>
      <c r="BM179" s="207" t="s">
        <v>264</v>
      </c>
    </row>
    <row r="180" spans="2:63" s="12" customFormat="1" ht="22.9" customHeight="1">
      <c r="B180" s="179"/>
      <c r="C180" s="180"/>
      <c r="D180" s="181" t="s">
        <v>72</v>
      </c>
      <c r="E180" s="193" t="s">
        <v>265</v>
      </c>
      <c r="F180" s="193" t="s">
        <v>266</v>
      </c>
      <c r="G180" s="180"/>
      <c r="H180" s="180"/>
      <c r="I180" s="183"/>
      <c r="J180" s="194">
        <f>BK180</f>
        <v>0</v>
      </c>
      <c r="K180" s="180"/>
      <c r="L180" s="185"/>
      <c r="M180" s="186"/>
      <c r="N180" s="187"/>
      <c r="O180" s="187"/>
      <c r="P180" s="188">
        <f>SUM(P181:P189)</f>
        <v>0</v>
      </c>
      <c r="Q180" s="187"/>
      <c r="R180" s="188">
        <f>SUM(R181:R189)</f>
        <v>0.0756325</v>
      </c>
      <c r="S180" s="187"/>
      <c r="T180" s="188">
        <f>SUM(T181:T189)</f>
        <v>125.60794000000001</v>
      </c>
      <c r="U180" s="189"/>
      <c r="AR180" s="190" t="s">
        <v>78</v>
      </c>
      <c r="AT180" s="191" t="s">
        <v>72</v>
      </c>
      <c r="AU180" s="191" t="s">
        <v>78</v>
      </c>
      <c r="AY180" s="190" t="s">
        <v>137</v>
      </c>
      <c r="BK180" s="192">
        <f>SUM(BK181:BK189)</f>
        <v>0</v>
      </c>
    </row>
    <row r="181" spans="1:65" s="2" customFormat="1" ht="21.75" customHeight="1">
      <c r="A181" s="31"/>
      <c r="B181" s="32"/>
      <c r="C181" s="195" t="s">
        <v>267</v>
      </c>
      <c r="D181" s="195" t="s">
        <v>140</v>
      </c>
      <c r="E181" s="196" t="s">
        <v>268</v>
      </c>
      <c r="F181" s="197" t="s">
        <v>269</v>
      </c>
      <c r="G181" s="198" t="s">
        <v>151</v>
      </c>
      <c r="H181" s="199">
        <v>602.316</v>
      </c>
      <c r="I181" s="200"/>
      <c r="J181" s="201">
        <f aca="true" t="shared" si="20" ref="J181:J189">ROUND(I181*H181,2)</f>
        <v>0</v>
      </c>
      <c r="K181" s="202"/>
      <c r="L181" s="36"/>
      <c r="M181" s="203" t="s">
        <v>1</v>
      </c>
      <c r="N181" s="204" t="s">
        <v>38</v>
      </c>
      <c r="O181" s="68"/>
      <c r="P181" s="205">
        <f aca="true" t="shared" si="21" ref="P181:P189">O181*H181</f>
        <v>0</v>
      </c>
      <c r="Q181" s="205">
        <v>0</v>
      </c>
      <c r="R181" s="205">
        <f aca="true" t="shared" si="22" ref="R181:R189">Q181*H181</f>
        <v>0</v>
      </c>
      <c r="S181" s="205">
        <v>0</v>
      </c>
      <c r="T181" s="205">
        <f aca="true" t="shared" si="23" ref="T181:T189">S181*H181</f>
        <v>0</v>
      </c>
      <c r="U181" s="206" t="s">
        <v>1</v>
      </c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144</v>
      </c>
      <c r="AT181" s="207" t="s">
        <v>140</v>
      </c>
      <c r="AU181" s="207" t="s">
        <v>80</v>
      </c>
      <c r="AY181" s="14" t="s">
        <v>137</v>
      </c>
      <c r="BE181" s="208">
        <f aca="true" t="shared" si="24" ref="BE181:BE189">IF(N181="základní",J181,0)</f>
        <v>0</v>
      </c>
      <c r="BF181" s="208">
        <f aca="true" t="shared" si="25" ref="BF181:BF189">IF(N181="snížená",J181,0)</f>
        <v>0</v>
      </c>
      <c r="BG181" s="208">
        <f aca="true" t="shared" si="26" ref="BG181:BG189">IF(N181="zákl. přenesená",J181,0)</f>
        <v>0</v>
      </c>
      <c r="BH181" s="208">
        <f aca="true" t="shared" si="27" ref="BH181:BH189">IF(N181="sníž. přenesená",J181,0)</f>
        <v>0</v>
      </c>
      <c r="BI181" s="208">
        <f aca="true" t="shared" si="28" ref="BI181:BI189">IF(N181="nulová",J181,0)</f>
        <v>0</v>
      </c>
      <c r="BJ181" s="14" t="s">
        <v>78</v>
      </c>
      <c r="BK181" s="208">
        <f aca="true" t="shared" si="29" ref="BK181:BK189">ROUND(I181*H181,2)</f>
        <v>0</v>
      </c>
      <c r="BL181" s="14" t="s">
        <v>144</v>
      </c>
      <c r="BM181" s="207" t="s">
        <v>270</v>
      </c>
    </row>
    <row r="182" spans="1:65" s="2" customFormat="1" ht="21.75" customHeight="1">
      <c r="A182" s="31"/>
      <c r="B182" s="32"/>
      <c r="C182" s="195" t="s">
        <v>271</v>
      </c>
      <c r="D182" s="195" t="s">
        <v>140</v>
      </c>
      <c r="E182" s="196" t="s">
        <v>272</v>
      </c>
      <c r="F182" s="197" t="s">
        <v>273</v>
      </c>
      <c r="G182" s="198" t="s">
        <v>151</v>
      </c>
      <c r="H182" s="199">
        <v>602.316</v>
      </c>
      <c r="I182" s="200"/>
      <c r="J182" s="201">
        <f t="shared" si="20"/>
        <v>0</v>
      </c>
      <c r="K182" s="202"/>
      <c r="L182" s="36"/>
      <c r="M182" s="203" t="s">
        <v>1</v>
      </c>
      <c r="N182" s="204" t="s">
        <v>38</v>
      </c>
      <c r="O182" s="68"/>
      <c r="P182" s="205">
        <f t="shared" si="21"/>
        <v>0</v>
      </c>
      <c r="Q182" s="205">
        <v>0</v>
      </c>
      <c r="R182" s="205">
        <f t="shared" si="22"/>
        <v>0</v>
      </c>
      <c r="S182" s="205">
        <v>0</v>
      </c>
      <c r="T182" s="205">
        <f t="shared" si="23"/>
        <v>0</v>
      </c>
      <c r="U182" s="206" t="s">
        <v>1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144</v>
      </c>
      <c r="AT182" s="207" t="s">
        <v>140</v>
      </c>
      <c r="AU182" s="207" t="s">
        <v>80</v>
      </c>
      <c r="AY182" s="14" t="s">
        <v>137</v>
      </c>
      <c r="BE182" s="208">
        <f t="shared" si="24"/>
        <v>0</v>
      </c>
      <c r="BF182" s="208">
        <f t="shared" si="25"/>
        <v>0</v>
      </c>
      <c r="BG182" s="208">
        <f t="shared" si="26"/>
        <v>0</v>
      </c>
      <c r="BH182" s="208">
        <f t="shared" si="27"/>
        <v>0</v>
      </c>
      <c r="BI182" s="208">
        <f t="shared" si="28"/>
        <v>0</v>
      </c>
      <c r="BJ182" s="14" t="s">
        <v>78</v>
      </c>
      <c r="BK182" s="208">
        <f t="shared" si="29"/>
        <v>0</v>
      </c>
      <c r="BL182" s="14" t="s">
        <v>144</v>
      </c>
      <c r="BM182" s="207" t="s">
        <v>274</v>
      </c>
    </row>
    <row r="183" spans="1:65" s="2" customFormat="1" ht="21.75" customHeight="1">
      <c r="A183" s="31"/>
      <c r="B183" s="32"/>
      <c r="C183" s="195" t="s">
        <v>275</v>
      </c>
      <c r="D183" s="195" t="s">
        <v>140</v>
      </c>
      <c r="E183" s="196" t="s">
        <v>276</v>
      </c>
      <c r="F183" s="197" t="s">
        <v>277</v>
      </c>
      <c r="G183" s="198" t="s">
        <v>151</v>
      </c>
      <c r="H183" s="199">
        <v>303.33</v>
      </c>
      <c r="I183" s="200"/>
      <c r="J183" s="201">
        <f t="shared" si="20"/>
        <v>0</v>
      </c>
      <c r="K183" s="202"/>
      <c r="L183" s="36"/>
      <c r="M183" s="203" t="s">
        <v>1</v>
      </c>
      <c r="N183" s="204" t="s">
        <v>38</v>
      </c>
      <c r="O183" s="68"/>
      <c r="P183" s="205">
        <f t="shared" si="21"/>
        <v>0</v>
      </c>
      <c r="Q183" s="205">
        <v>0.00021</v>
      </c>
      <c r="R183" s="205">
        <f t="shared" si="22"/>
        <v>0.0636993</v>
      </c>
      <c r="S183" s="205">
        <v>0</v>
      </c>
      <c r="T183" s="205">
        <f t="shared" si="23"/>
        <v>0</v>
      </c>
      <c r="U183" s="206" t="s">
        <v>1</v>
      </c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7" t="s">
        <v>144</v>
      </c>
      <c r="AT183" s="207" t="s">
        <v>140</v>
      </c>
      <c r="AU183" s="207" t="s">
        <v>80</v>
      </c>
      <c r="AY183" s="14" t="s">
        <v>137</v>
      </c>
      <c r="BE183" s="208">
        <f t="shared" si="24"/>
        <v>0</v>
      </c>
      <c r="BF183" s="208">
        <f t="shared" si="25"/>
        <v>0</v>
      </c>
      <c r="BG183" s="208">
        <f t="shared" si="26"/>
        <v>0</v>
      </c>
      <c r="BH183" s="208">
        <f t="shared" si="27"/>
        <v>0</v>
      </c>
      <c r="BI183" s="208">
        <f t="shared" si="28"/>
        <v>0</v>
      </c>
      <c r="BJ183" s="14" t="s">
        <v>78</v>
      </c>
      <c r="BK183" s="208">
        <f t="shared" si="29"/>
        <v>0</v>
      </c>
      <c r="BL183" s="14" t="s">
        <v>144</v>
      </c>
      <c r="BM183" s="207" t="s">
        <v>278</v>
      </c>
    </row>
    <row r="184" spans="1:65" s="2" customFormat="1" ht="21.75" customHeight="1">
      <c r="A184" s="31"/>
      <c r="B184" s="32"/>
      <c r="C184" s="195" t="s">
        <v>279</v>
      </c>
      <c r="D184" s="195" t="s">
        <v>140</v>
      </c>
      <c r="E184" s="196" t="s">
        <v>280</v>
      </c>
      <c r="F184" s="197" t="s">
        <v>281</v>
      </c>
      <c r="G184" s="198" t="s">
        <v>151</v>
      </c>
      <c r="H184" s="199">
        <v>298.33</v>
      </c>
      <c r="I184" s="200"/>
      <c r="J184" s="201">
        <f t="shared" si="20"/>
        <v>0</v>
      </c>
      <c r="K184" s="202"/>
      <c r="L184" s="36"/>
      <c r="M184" s="203" t="s">
        <v>1</v>
      </c>
      <c r="N184" s="204" t="s">
        <v>38</v>
      </c>
      <c r="O184" s="68"/>
      <c r="P184" s="205">
        <f t="shared" si="21"/>
        <v>0</v>
      </c>
      <c r="Q184" s="205">
        <v>4E-05</v>
      </c>
      <c r="R184" s="205">
        <f t="shared" si="22"/>
        <v>0.0119332</v>
      </c>
      <c r="S184" s="205">
        <v>0</v>
      </c>
      <c r="T184" s="205">
        <f t="shared" si="23"/>
        <v>0</v>
      </c>
      <c r="U184" s="206" t="s">
        <v>1</v>
      </c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144</v>
      </c>
      <c r="AT184" s="207" t="s">
        <v>140</v>
      </c>
      <c r="AU184" s="207" t="s">
        <v>80</v>
      </c>
      <c r="AY184" s="14" t="s">
        <v>137</v>
      </c>
      <c r="BE184" s="208">
        <f t="shared" si="24"/>
        <v>0</v>
      </c>
      <c r="BF184" s="208">
        <f t="shared" si="25"/>
        <v>0</v>
      </c>
      <c r="BG184" s="208">
        <f t="shared" si="26"/>
        <v>0</v>
      </c>
      <c r="BH184" s="208">
        <f t="shared" si="27"/>
        <v>0</v>
      </c>
      <c r="BI184" s="208">
        <f t="shared" si="28"/>
        <v>0</v>
      </c>
      <c r="BJ184" s="14" t="s">
        <v>78</v>
      </c>
      <c r="BK184" s="208">
        <f t="shared" si="29"/>
        <v>0</v>
      </c>
      <c r="BL184" s="14" t="s">
        <v>144</v>
      </c>
      <c r="BM184" s="207" t="s">
        <v>282</v>
      </c>
    </row>
    <row r="185" spans="1:65" s="2" customFormat="1" ht="16.5" customHeight="1">
      <c r="A185" s="31"/>
      <c r="B185" s="32"/>
      <c r="C185" s="195" t="s">
        <v>283</v>
      </c>
      <c r="D185" s="195" t="s">
        <v>140</v>
      </c>
      <c r="E185" s="196" t="s">
        <v>284</v>
      </c>
      <c r="F185" s="197" t="s">
        <v>285</v>
      </c>
      <c r="G185" s="198" t="s">
        <v>143</v>
      </c>
      <c r="H185" s="199">
        <v>0.4</v>
      </c>
      <c r="I185" s="200"/>
      <c r="J185" s="201">
        <f t="shared" si="20"/>
        <v>0</v>
      </c>
      <c r="K185" s="202"/>
      <c r="L185" s="36"/>
      <c r="M185" s="203" t="s">
        <v>1</v>
      </c>
      <c r="N185" s="204" t="s">
        <v>38</v>
      </c>
      <c r="O185" s="68"/>
      <c r="P185" s="205">
        <f t="shared" si="21"/>
        <v>0</v>
      </c>
      <c r="Q185" s="205">
        <v>0</v>
      </c>
      <c r="R185" s="205">
        <f t="shared" si="22"/>
        <v>0</v>
      </c>
      <c r="S185" s="205">
        <v>2</v>
      </c>
      <c r="T185" s="205">
        <f t="shared" si="23"/>
        <v>0.8</v>
      </c>
      <c r="U185" s="206" t="s">
        <v>1</v>
      </c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144</v>
      </c>
      <c r="AT185" s="207" t="s">
        <v>140</v>
      </c>
      <c r="AU185" s="207" t="s">
        <v>80</v>
      </c>
      <c r="AY185" s="14" t="s">
        <v>137</v>
      </c>
      <c r="BE185" s="208">
        <f t="shared" si="24"/>
        <v>0</v>
      </c>
      <c r="BF185" s="208">
        <f t="shared" si="25"/>
        <v>0</v>
      </c>
      <c r="BG185" s="208">
        <f t="shared" si="26"/>
        <v>0</v>
      </c>
      <c r="BH185" s="208">
        <f t="shared" si="27"/>
        <v>0</v>
      </c>
      <c r="BI185" s="208">
        <f t="shared" si="28"/>
        <v>0</v>
      </c>
      <c r="BJ185" s="14" t="s">
        <v>78</v>
      </c>
      <c r="BK185" s="208">
        <f t="shared" si="29"/>
        <v>0</v>
      </c>
      <c r="BL185" s="14" t="s">
        <v>144</v>
      </c>
      <c r="BM185" s="207" t="s">
        <v>286</v>
      </c>
    </row>
    <row r="186" spans="1:65" s="2" customFormat="1" ht="21.75" customHeight="1">
      <c r="A186" s="31"/>
      <c r="B186" s="32"/>
      <c r="C186" s="195" t="s">
        <v>78</v>
      </c>
      <c r="D186" s="195" t="s">
        <v>140</v>
      </c>
      <c r="E186" s="196" t="s">
        <v>287</v>
      </c>
      <c r="F186" s="197" t="s">
        <v>288</v>
      </c>
      <c r="G186" s="198" t="s">
        <v>143</v>
      </c>
      <c r="H186" s="199">
        <v>38.645</v>
      </c>
      <c r="I186" s="200"/>
      <c r="J186" s="201">
        <f t="shared" si="20"/>
        <v>0</v>
      </c>
      <c r="K186" s="202"/>
      <c r="L186" s="36"/>
      <c r="M186" s="203" t="s">
        <v>1</v>
      </c>
      <c r="N186" s="204" t="s">
        <v>38</v>
      </c>
      <c r="O186" s="68"/>
      <c r="P186" s="205">
        <f t="shared" si="21"/>
        <v>0</v>
      </c>
      <c r="Q186" s="205">
        <v>0</v>
      </c>
      <c r="R186" s="205">
        <f t="shared" si="22"/>
        <v>0</v>
      </c>
      <c r="S186" s="205">
        <v>1.8</v>
      </c>
      <c r="T186" s="205">
        <f t="shared" si="23"/>
        <v>69.561</v>
      </c>
      <c r="U186" s="206" t="s">
        <v>1</v>
      </c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144</v>
      </c>
      <c r="AT186" s="207" t="s">
        <v>140</v>
      </c>
      <c r="AU186" s="207" t="s">
        <v>80</v>
      </c>
      <c r="AY186" s="14" t="s">
        <v>137</v>
      </c>
      <c r="BE186" s="208">
        <f t="shared" si="24"/>
        <v>0</v>
      </c>
      <c r="BF186" s="208">
        <f t="shared" si="25"/>
        <v>0</v>
      </c>
      <c r="BG186" s="208">
        <f t="shared" si="26"/>
        <v>0</v>
      </c>
      <c r="BH186" s="208">
        <f t="shared" si="27"/>
        <v>0</v>
      </c>
      <c r="BI186" s="208">
        <f t="shared" si="28"/>
        <v>0</v>
      </c>
      <c r="BJ186" s="14" t="s">
        <v>78</v>
      </c>
      <c r="BK186" s="208">
        <f t="shared" si="29"/>
        <v>0</v>
      </c>
      <c r="BL186" s="14" t="s">
        <v>144</v>
      </c>
      <c r="BM186" s="207" t="s">
        <v>289</v>
      </c>
    </row>
    <row r="187" spans="1:65" s="2" customFormat="1" ht="21.75" customHeight="1">
      <c r="A187" s="31"/>
      <c r="B187" s="32"/>
      <c r="C187" s="195" t="s">
        <v>265</v>
      </c>
      <c r="D187" s="195" t="s">
        <v>140</v>
      </c>
      <c r="E187" s="196" t="s">
        <v>290</v>
      </c>
      <c r="F187" s="197" t="s">
        <v>291</v>
      </c>
      <c r="G187" s="198" t="s">
        <v>143</v>
      </c>
      <c r="H187" s="199">
        <v>33.6</v>
      </c>
      <c r="I187" s="200"/>
      <c r="J187" s="201">
        <f t="shared" si="20"/>
        <v>0</v>
      </c>
      <c r="K187" s="202"/>
      <c r="L187" s="36"/>
      <c r="M187" s="203" t="s">
        <v>1</v>
      </c>
      <c r="N187" s="204" t="s">
        <v>38</v>
      </c>
      <c r="O187" s="68"/>
      <c r="P187" s="205">
        <f t="shared" si="21"/>
        <v>0</v>
      </c>
      <c r="Q187" s="205">
        <v>0</v>
      </c>
      <c r="R187" s="205">
        <f t="shared" si="22"/>
        <v>0</v>
      </c>
      <c r="S187" s="205">
        <v>1.4</v>
      </c>
      <c r="T187" s="205">
        <f t="shared" si="23"/>
        <v>47.04</v>
      </c>
      <c r="U187" s="206" t="s">
        <v>1</v>
      </c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7" t="s">
        <v>144</v>
      </c>
      <c r="AT187" s="207" t="s">
        <v>140</v>
      </c>
      <c r="AU187" s="207" t="s">
        <v>80</v>
      </c>
      <c r="AY187" s="14" t="s">
        <v>137</v>
      </c>
      <c r="BE187" s="208">
        <f t="shared" si="24"/>
        <v>0</v>
      </c>
      <c r="BF187" s="208">
        <f t="shared" si="25"/>
        <v>0</v>
      </c>
      <c r="BG187" s="208">
        <f t="shared" si="26"/>
        <v>0</v>
      </c>
      <c r="BH187" s="208">
        <f t="shared" si="27"/>
        <v>0</v>
      </c>
      <c r="BI187" s="208">
        <f t="shared" si="28"/>
        <v>0</v>
      </c>
      <c r="BJ187" s="14" t="s">
        <v>78</v>
      </c>
      <c r="BK187" s="208">
        <f t="shared" si="29"/>
        <v>0</v>
      </c>
      <c r="BL187" s="14" t="s">
        <v>144</v>
      </c>
      <c r="BM187" s="207" t="s">
        <v>292</v>
      </c>
    </row>
    <row r="188" spans="1:65" s="2" customFormat="1" ht="21.75" customHeight="1">
      <c r="A188" s="31"/>
      <c r="B188" s="32"/>
      <c r="C188" s="195" t="s">
        <v>293</v>
      </c>
      <c r="D188" s="195" t="s">
        <v>140</v>
      </c>
      <c r="E188" s="196" t="s">
        <v>294</v>
      </c>
      <c r="F188" s="197" t="s">
        <v>295</v>
      </c>
      <c r="G188" s="198" t="s">
        <v>151</v>
      </c>
      <c r="H188" s="199">
        <v>347.097</v>
      </c>
      <c r="I188" s="200"/>
      <c r="J188" s="201">
        <f t="shared" si="20"/>
        <v>0</v>
      </c>
      <c r="K188" s="202"/>
      <c r="L188" s="36"/>
      <c r="M188" s="203" t="s">
        <v>1</v>
      </c>
      <c r="N188" s="204" t="s">
        <v>38</v>
      </c>
      <c r="O188" s="68"/>
      <c r="P188" s="205">
        <f t="shared" si="21"/>
        <v>0</v>
      </c>
      <c r="Q188" s="205">
        <v>0</v>
      </c>
      <c r="R188" s="205">
        <f t="shared" si="22"/>
        <v>0</v>
      </c>
      <c r="S188" s="205">
        <v>0.02</v>
      </c>
      <c r="T188" s="205">
        <f t="shared" si="23"/>
        <v>6.94194</v>
      </c>
      <c r="U188" s="206" t="s">
        <v>1</v>
      </c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296</v>
      </c>
      <c r="AT188" s="207" t="s">
        <v>140</v>
      </c>
      <c r="AU188" s="207" t="s">
        <v>80</v>
      </c>
      <c r="AY188" s="14" t="s">
        <v>137</v>
      </c>
      <c r="BE188" s="208">
        <f t="shared" si="24"/>
        <v>0</v>
      </c>
      <c r="BF188" s="208">
        <f t="shared" si="25"/>
        <v>0</v>
      </c>
      <c r="BG188" s="208">
        <f t="shared" si="26"/>
        <v>0</v>
      </c>
      <c r="BH188" s="208">
        <f t="shared" si="27"/>
        <v>0</v>
      </c>
      <c r="BI188" s="208">
        <f t="shared" si="28"/>
        <v>0</v>
      </c>
      <c r="BJ188" s="14" t="s">
        <v>78</v>
      </c>
      <c r="BK188" s="208">
        <f t="shared" si="29"/>
        <v>0</v>
      </c>
      <c r="BL188" s="14" t="s">
        <v>296</v>
      </c>
      <c r="BM188" s="207" t="s">
        <v>297</v>
      </c>
    </row>
    <row r="189" spans="1:65" s="2" customFormat="1" ht="21.75" customHeight="1">
      <c r="A189" s="31"/>
      <c r="B189" s="32"/>
      <c r="C189" s="195" t="s">
        <v>298</v>
      </c>
      <c r="D189" s="195" t="s">
        <v>140</v>
      </c>
      <c r="E189" s="196" t="s">
        <v>299</v>
      </c>
      <c r="F189" s="197" t="s">
        <v>300</v>
      </c>
      <c r="G189" s="198" t="s">
        <v>151</v>
      </c>
      <c r="H189" s="199">
        <v>27.5</v>
      </c>
      <c r="I189" s="200"/>
      <c r="J189" s="201">
        <f t="shared" si="20"/>
        <v>0</v>
      </c>
      <c r="K189" s="202"/>
      <c r="L189" s="36"/>
      <c r="M189" s="203" t="s">
        <v>1</v>
      </c>
      <c r="N189" s="204" t="s">
        <v>38</v>
      </c>
      <c r="O189" s="68"/>
      <c r="P189" s="205">
        <f t="shared" si="21"/>
        <v>0</v>
      </c>
      <c r="Q189" s="205">
        <v>0</v>
      </c>
      <c r="R189" s="205">
        <f t="shared" si="22"/>
        <v>0</v>
      </c>
      <c r="S189" s="205">
        <v>0.046</v>
      </c>
      <c r="T189" s="205">
        <f t="shared" si="23"/>
        <v>1.265</v>
      </c>
      <c r="U189" s="206" t="s">
        <v>1</v>
      </c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7" t="s">
        <v>144</v>
      </c>
      <c r="AT189" s="207" t="s">
        <v>140</v>
      </c>
      <c r="AU189" s="207" t="s">
        <v>80</v>
      </c>
      <c r="AY189" s="14" t="s">
        <v>137</v>
      </c>
      <c r="BE189" s="208">
        <f t="shared" si="24"/>
        <v>0</v>
      </c>
      <c r="BF189" s="208">
        <f t="shared" si="25"/>
        <v>0</v>
      </c>
      <c r="BG189" s="208">
        <f t="shared" si="26"/>
        <v>0</v>
      </c>
      <c r="BH189" s="208">
        <f t="shared" si="27"/>
        <v>0</v>
      </c>
      <c r="BI189" s="208">
        <f t="shared" si="28"/>
        <v>0</v>
      </c>
      <c r="BJ189" s="14" t="s">
        <v>78</v>
      </c>
      <c r="BK189" s="208">
        <f t="shared" si="29"/>
        <v>0</v>
      </c>
      <c r="BL189" s="14" t="s">
        <v>144</v>
      </c>
      <c r="BM189" s="207" t="s">
        <v>301</v>
      </c>
    </row>
    <row r="190" spans="2:63" s="12" customFormat="1" ht="22.9" customHeight="1">
      <c r="B190" s="179"/>
      <c r="C190" s="180"/>
      <c r="D190" s="181" t="s">
        <v>72</v>
      </c>
      <c r="E190" s="193" t="s">
        <v>302</v>
      </c>
      <c r="F190" s="193" t="s">
        <v>303</v>
      </c>
      <c r="G190" s="180"/>
      <c r="H190" s="180"/>
      <c r="I190" s="183"/>
      <c r="J190" s="194">
        <f>BK190</f>
        <v>0</v>
      </c>
      <c r="K190" s="180"/>
      <c r="L190" s="185"/>
      <c r="M190" s="186"/>
      <c r="N190" s="187"/>
      <c r="O190" s="187"/>
      <c r="P190" s="188">
        <f>SUM(P191:P196)</f>
        <v>0</v>
      </c>
      <c r="Q190" s="187"/>
      <c r="R190" s="188">
        <f>SUM(R191:R196)</f>
        <v>0</v>
      </c>
      <c r="S190" s="187"/>
      <c r="T190" s="188">
        <f>SUM(T191:T196)</f>
        <v>0</v>
      </c>
      <c r="U190" s="189"/>
      <c r="AR190" s="190" t="s">
        <v>78</v>
      </c>
      <c r="AT190" s="191" t="s">
        <v>72</v>
      </c>
      <c r="AU190" s="191" t="s">
        <v>78</v>
      </c>
      <c r="AY190" s="190" t="s">
        <v>137</v>
      </c>
      <c r="BK190" s="192">
        <f>SUM(BK191:BK196)</f>
        <v>0</v>
      </c>
    </row>
    <row r="191" spans="1:65" s="2" customFormat="1" ht="21.75" customHeight="1">
      <c r="A191" s="31"/>
      <c r="B191" s="32"/>
      <c r="C191" s="195" t="s">
        <v>304</v>
      </c>
      <c r="D191" s="195" t="s">
        <v>140</v>
      </c>
      <c r="E191" s="196" t="s">
        <v>305</v>
      </c>
      <c r="F191" s="197" t="s">
        <v>306</v>
      </c>
      <c r="G191" s="198" t="s">
        <v>195</v>
      </c>
      <c r="H191" s="199">
        <v>142.472</v>
      </c>
      <c r="I191" s="200"/>
      <c r="J191" s="201">
        <f aca="true" t="shared" si="30" ref="J191:J196">ROUND(I191*H191,2)</f>
        <v>0</v>
      </c>
      <c r="K191" s="202"/>
      <c r="L191" s="36"/>
      <c r="M191" s="203" t="s">
        <v>1</v>
      </c>
      <c r="N191" s="204" t="s">
        <v>38</v>
      </c>
      <c r="O191" s="68"/>
      <c r="P191" s="205">
        <f aca="true" t="shared" si="31" ref="P191:P196">O191*H191</f>
        <v>0</v>
      </c>
      <c r="Q191" s="205">
        <v>0</v>
      </c>
      <c r="R191" s="205">
        <f aca="true" t="shared" si="32" ref="R191:R196">Q191*H191</f>
        <v>0</v>
      </c>
      <c r="S191" s="205">
        <v>0</v>
      </c>
      <c r="T191" s="205">
        <f aca="true" t="shared" si="33" ref="T191:T196">S191*H191</f>
        <v>0</v>
      </c>
      <c r="U191" s="206" t="s">
        <v>1</v>
      </c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144</v>
      </c>
      <c r="AT191" s="207" t="s">
        <v>140</v>
      </c>
      <c r="AU191" s="207" t="s">
        <v>80</v>
      </c>
      <c r="AY191" s="14" t="s">
        <v>137</v>
      </c>
      <c r="BE191" s="208">
        <f aca="true" t="shared" si="34" ref="BE191:BE196">IF(N191="základní",J191,0)</f>
        <v>0</v>
      </c>
      <c r="BF191" s="208">
        <f aca="true" t="shared" si="35" ref="BF191:BF196">IF(N191="snížená",J191,0)</f>
        <v>0</v>
      </c>
      <c r="BG191" s="208">
        <f aca="true" t="shared" si="36" ref="BG191:BG196">IF(N191="zákl. přenesená",J191,0)</f>
        <v>0</v>
      </c>
      <c r="BH191" s="208">
        <f aca="true" t="shared" si="37" ref="BH191:BH196">IF(N191="sníž. přenesená",J191,0)</f>
        <v>0</v>
      </c>
      <c r="BI191" s="208">
        <f aca="true" t="shared" si="38" ref="BI191:BI196">IF(N191="nulová",J191,0)</f>
        <v>0</v>
      </c>
      <c r="BJ191" s="14" t="s">
        <v>78</v>
      </c>
      <c r="BK191" s="208">
        <f aca="true" t="shared" si="39" ref="BK191:BK196">ROUND(I191*H191,2)</f>
        <v>0</v>
      </c>
      <c r="BL191" s="14" t="s">
        <v>144</v>
      </c>
      <c r="BM191" s="207" t="s">
        <v>307</v>
      </c>
    </row>
    <row r="192" spans="1:65" s="2" customFormat="1" ht="21.75" customHeight="1">
      <c r="A192" s="31"/>
      <c r="B192" s="32"/>
      <c r="C192" s="195" t="s">
        <v>308</v>
      </c>
      <c r="D192" s="195" t="s">
        <v>140</v>
      </c>
      <c r="E192" s="196" t="s">
        <v>309</v>
      </c>
      <c r="F192" s="197" t="s">
        <v>310</v>
      </c>
      <c r="G192" s="198" t="s">
        <v>195</v>
      </c>
      <c r="H192" s="199">
        <v>142.472</v>
      </c>
      <c r="I192" s="200"/>
      <c r="J192" s="201">
        <f t="shared" si="30"/>
        <v>0</v>
      </c>
      <c r="K192" s="202"/>
      <c r="L192" s="36"/>
      <c r="M192" s="203" t="s">
        <v>1</v>
      </c>
      <c r="N192" s="204" t="s">
        <v>38</v>
      </c>
      <c r="O192" s="68"/>
      <c r="P192" s="205">
        <f t="shared" si="31"/>
        <v>0</v>
      </c>
      <c r="Q192" s="205">
        <v>0</v>
      </c>
      <c r="R192" s="205">
        <f t="shared" si="32"/>
        <v>0</v>
      </c>
      <c r="S192" s="205">
        <v>0</v>
      </c>
      <c r="T192" s="205">
        <f t="shared" si="33"/>
        <v>0</v>
      </c>
      <c r="U192" s="206" t="s">
        <v>1</v>
      </c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144</v>
      </c>
      <c r="AT192" s="207" t="s">
        <v>140</v>
      </c>
      <c r="AU192" s="207" t="s">
        <v>80</v>
      </c>
      <c r="AY192" s="14" t="s">
        <v>137</v>
      </c>
      <c r="BE192" s="208">
        <f t="shared" si="34"/>
        <v>0</v>
      </c>
      <c r="BF192" s="208">
        <f t="shared" si="35"/>
        <v>0</v>
      </c>
      <c r="BG192" s="208">
        <f t="shared" si="36"/>
        <v>0</v>
      </c>
      <c r="BH192" s="208">
        <f t="shared" si="37"/>
        <v>0</v>
      </c>
      <c r="BI192" s="208">
        <f t="shared" si="38"/>
        <v>0</v>
      </c>
      <c r="BJ192" s="14" t="s">
        <v>78</v>
      </c>
      <c r="BK192" s="208">
        <f t="shared" si="39"/>
        <v>0</v>
      </c>
      <c r="BL192" s="14" t="s">
        <v>144</v>
      </c>
      <c r="BM192" s="207" t="s">
        <v>311</v>
      </c>
    </row>
    <row r="193" spans="1:65" s="2" customFormat="1" ht="21.75" customHeight="1">
      <c r="A193" s="31"/>
      <c r="B193" s="32"/>
      <c r="C193" s="195" t="s">
        <v>312</v>
      </c>
      <c r="D193" s="195" t="s">
        <v>140</v>
      </c>
      <c r="E193" s="196" t="s">
        <v>313</v>
      </c>
      <c r="F193" s="197" t="s">
        <v>314</v>
      </c>
      <c r="G193" s="198" t="s">
        <v>195</v>
      </c>
      <c r="H193" s="199">
        <v>2137.08</v>
      </c>
      <c r="I193" s="200"/>
      <c r="J193" s="201">
        <f t="shared" si="30"/>
        <v>0</v>
      </c>
      <c r="K193" s="202"/>
      <c r="L193" s="36"/>
      <c r="M193" s="203" t="s">
        <v>1</v>
      </c>
      <c r="N193" s="204" t="s">
        <v>38</v>
      </c>
      <c r="O193" s="68"/>
      <c r="P193" s="205">
        <f t="shared" si="31"/>
        <v>0</v>
      </c>
      <c r="Q193" s="205">
        <v>0</v>
      </c>
      <c r="R193" s="205">
        <f t="shared" si="32"/>
        <v>0</v>
      </c>
      <c r="S193" s="205">
        <v>0</v>
      </c>
      <c r="T193" s="205">
        <f t="shared" si="33"/>
        <v>0</v>
      </c>
      <c r="U193" s="206" t="s">
        <v>1</v>
      </c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144</v>
      </c>
      <c r="AT193" s="207" t="s">
        <v>140</v>
      </c>
      <c r="AU193" s="207" t="s">
        <v>80</v>
      </c>
      <c r="AY193" s="14" t="s">
        <v>137</v>
      </c>
      <c r="BE193" s="208">
        <f t="shared" si="34"/>
        <v>0</v>
      </c>
      <c r="BF193" s="208">
        <f t="shared" si="35"/>
        <v>0</v>
      </c>
      <c r="BG193" s="208">
        <f t="shared" si="36"/>
        <v>0</v>
      </c>
      <c r="BH193" s="208">
        <f t="shared" si="37"/>
        <v>0</v>
      </c>
      <c r="BI193" s="208">
        <f t="shared" si="38"/>
        <v>0</v>
      </c>
      <c r="BJ193" s="14" t="s">
        <v>78</v>
      </c>
      <c r="BK193" s="208">
        <f t="shared" si="39"/>
        <v>0</v>
      </c>
      <c r="BL193" s="14" t="s">
        <v>144</v>
      </c>
      <c r="BM193" s="207" t="s">
        <v>315</v>
      </c>
    </row>
    <row r="194" spans="1:65" s="2" customFormat="1" ht="44.25" customHeight="1">
      <c r="A194" s="31"/>
      <c r="B194" s="32"/>
      <c r="C194" s="195" t="s">
        <v>316</v>
      </c>
      <c r="D194" s="195" t="s">
        <v>140</v>
      </c>
      <c r="E194" s="196" t="s">
        <v>317</v>
      </c>
      <c r="F194" s="197" t="s">
        <v>318</v>
      </c>
      <c r="G194" s="198" t="s">
        <v>195</v>
      </c>
      <c r="H194" s="199">
        <v>90.849</v>
      </c>
      <c r="I194" s="200"/>
      <c r="J194" s="201">
        <f t="shared" si="30"/>
        <v>0</v>
      </c>
      <c r="K194" s="202"/>
      <c r="L194" s="36"/>
      <c r="M194" s="203" t="s">
        <v>1</v>
      </c>
      <c r="N194" s="204" t="s">
        <v>38</v>
      </c>
      <c r="O194" s="68"/>
      <c r="P194" s="205">
        <f t="shared" si="31"/>
        <v>0</v>
      </c>
      <c r="Q194" s="205">
        <v>0</v>
      </c>
      <c r="R194" s="205">
        <f t="shared" si="32"/>
        <v>0</v>
      </c>
      <c r="S194" s="205">
        <v>0</v>
      </c>
      <c r="T194" s="205">
        <f t="shared" si="33"/>
        <v>0</v>
      </c>
      <c r="U194" s="206" t="s">
        <v>1</v>
      </c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144</v>
      </c>
      <c r="AT194" s="207" t="s">
        <v>140</v>
      </c>
      <c r="AU194" s="207" t="s">
        <v>80</v>
      </c>
      <c r="AY194" s="14" t="s">
        <v>137</v>
      </c>
      <c r="BE194" s="208">
        <f t="shared" si="34"/>
        <v>0</v>
      </c>
      <c r="BF194" s="208">
        <f t="shared" si="35"/>
        <v>0</v>
      </c>
      <c r="BG194" s="208">
        <f t="shared" si="36"/>
        <v>0</v>
      </c>
      <c r="BH194" s="208">
        <f t="shared" si="37"/>
        <v>0</v>
      </c>
      <c r="BI194" s="208">
        <f t="shared" si="38"/>
        <v>0</v>
      </c>
      <c r="BJ194" s="14" t="s">
        <v>78</v>
      </c>
      <c r="BK194" s="208">
        <f t="shared" si="39"/>
        <v>0</v>
      </c>
      <c r="BL194" s="14" t="s">
        <v>144</v>
      </c>
      <c r="BM194" s="207" t="s">
        <v>319</v>
      </c>
    </row>
    <row r="195" spans="1:65" s="2" customFormat="1" ht="21.75" customHeight="1">
      <c r="A195" s="31"/>
      <c r="B195" s="32"/>
      <c r="C195" s="195" t="s">
        <v>320</v>
      </c>
      <c r="D195" s="195" t="s">
        <v>140</v>
      </c>
      <c r="E195" s="196" t="s">
        <v>321</v>
      </c>
      <c r="F195" s="197" t="s">
        <v>322</v>
      </c>
      <c r="G195" s="198" t="s">
        <v>195</v>
      </c>
      <c r="H195" s="199">
        <v>12.6</v>
      </c>
      <c r="I195" s="200"/>
      <c r="J195" s="201">
        <f t="shared" si="30"/>
        <v>0</v>
      </c>
      <c r="K195" s="202"/>
      <c r="L195" s="36"/>
      <c r="M195" s="203" t="s">
        <v>1</v>
      </c>
      <c r="N195" s="204" t="s">
        <v>38</v>
      </c>
      <c r="O195" s="68"/>
      <c r="P195" s="205">
        <f t="shared" si="31"/>
        <v>0</v>
      </c>
      <c r="Q195" s="205">
        <v>0</v>
      </c>
      <c r="R195" s="205">
        <f t="shared" si="32"/>
        <v>0</v>
      </c>
      <c r="S195" s="205">
        <v>0</v>
      </c>
      <c r="T195" s="205">
        <f t="shared" si="33"/>
        <v>0</v>
      </c>
      <c r="U195" s="206" t="s">
        <v>1</v>
      </c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7" t="s">
        <v>144</v>
      </c>
      <c r="AT195" s="207" t="s">
        <v>140</v>
      </c>
      <c r="AU195" s="207" t="s">
        <v>80</v>
      </c>
      <c r="AY195" s="14" t="s">
        <v>137</v>
      </c>
      <c r="BE195" s="208">
        <f t="shared" si="34"/>
        <v>0</v>
      </c>
      <c r="BF195" s="208">
        <f t="shared" si="35"/>
        <v>0</v>
      </c>
      <c r="BG195" s="208">
        <f t="shared" si="36"/>
        <v>0</v>
      </c>
      <c r="BH195" s="208">
        <f t="shared" si="37"/>
        <v>0</v>
      </c>
      <c r="BI195" s="208">
        <f t="shared" si="38"/>
        <v>0</v>
      </c>
      <c r="BJ195" s="14" t="s">
        <v>78</v>
      </c>
      <c r="BK195" s="208">
        <f t="shared" si="39"/>
        <v>0</v>
      </c>
      <c r="BL195" s="14" t="s">
        <v>144</v>
      </c>
      <c r="BM195" s="207" t="s">
        <v>323</v>
      </c>
    </row>
    <row r="196" spans="1:65" s="2" customFormat="1" ht="21.75" customHeight="1">
      <c r="A196" s="31"/>
      <c r="B196" s="32"/>
      <c r="C196" s="195" t="s">
        <v>324</v>
      </c>
      <c r="D196" s="195" t="s">
        <v>140</v>
      </c>
      <c r="E196" s="196" t="s">
        <v>325</v>
      </c>
      <c r="F196" s="197" t="s">
        <v>326</v>
      </c>
      <c r="G196" s="198" t="s">
        <v>195</v>
      </c>
      <c r="H196" s="199">
        <v>31.2</v>
      </c>
      <c r="I196" s="200"/>
      <c r="J196" s="201">
        <f t="shared" si="30"/>
        <v>0</v>
      </c>
      <c r="K196" s="202"/>
      <c r="L196" s="36"/>
      <c r="M196" s="203" t="s">
        <v>1</v>
      </c>
      <c r="N196" s="204" t="s">
        <v>38</v>
      </c>
      <c r="O196" s="68"/>
      <c r="P196" s="205">
        <f t="shared" si="31"/>
        <v>0</v>
      </c>
      <c r="Q196" s="205">
        <v>0</v>
      </c>
      <c r="R196" s="205">
        <f t="shared" si="32"/>
        <v>0</v>
      </c>
      <c r="S196" s="205">
        <v>0</v>
      </c>
      <c r="T196" s="205">
        <f t="shared" si="33"/>
        <v>0</v>
      </c>
      <c r="U196" s="206" t="s">
        <v>1</v>
      </c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7" t="s">
        <v>144</v>
      </c>
      <c r="AT196" s="207" t="s">
        <v>140</v>
      </c>
      <c r="AU196" s="207" t="s">
        <v>80</v>
      </c>
      <c r="AY196" s="14" t="s">
        <v>137</v>
      </c>
      <c r="BE196" s="208">
        <f t="shared" si="34"/>
        <v>0</v>
      </c>
      <c r="BF196" s="208">
        <f t="shared" si="35"/>
        <v>0</v>
      </c>
      <c r="BG196" s="208">
        <f t="shared" si="36"/>
        <v>0</v>
      </c>
      <c r="BH196" s="208">
        <f t="shared" si="37"/>
        <v>0</v>
      </c>
      <c r="BI196" s="208">
        <f t="shared" si="38"/>
        <v>0</v>
      </c>
      <c r="BJ196" s="14" t="s">
        <v>78</v>
      </c>
      <c r="BK196" s="208">
        <f t="shared" si="39"/>
        <v>0</v>
      </c>
      <c r="BL196" s="14" t="s">
        <v>144</v>
      </c>
      <c r="BM196" s="207" t="s">
        <v>327</v>
      </c>
    </row>
    <row r="197" spans="2:63" s="12" customFormat="1" ht="22.9" customHeight="1">
      <c r="B197" s="179"/>
      <c r="C197" s="180"/>
      <c r="D197" s="181" t="s">
        <v>72</v>
      </c>
      <c r="E197" s="193" t="s">
        <v>328</v>
      </c>
      <c r="F197" s="193" t="s">
        <v>329</v>
      </c>
      <c r="G197" s="180"/>
      <c r="H197" s="180"/>
      <c r="I197" s="183"/>
      <c r="J197" s="194">
        <f>BK197</f>
        <v>0</v>
      </c>
      <c r="K197" s="180"/>
      <c r="L197" s="185"/>
      <c r="M197" s="186"/>
      <c r="N197" s="187"/>
      <c r="O197" s="187"/>
      <c r="P197" s="188">
        <f>SUM(P198:P199)</f>
        <v>0</v>
      </c>
      <c r="Q197" s="187"/>
      <c r="R197" s="188">
        <f>SUM(R198:R199)</f>
        <v>0</v>
      </c>
      <c r="S197" s="187"/>
      <c r="T197" s="188">
        <f>SUM(T198:T199)</f>
        <v>0</v>
      </c>
      <c r="U197" s="189"/>
      <c r="AR197" s="190" t="s">
        <v>78</v>
      </c>
      <c r="AT197" s="191" t="s">
        <v>72</v>
      </c>
      <c r="AU197" s="191" t="s">
        <v>78</v>
      </c>
      <c r="AY197" s="190" t="s">
        <v>137</v>
      </c>
      <c r="BK197" s="192">
        <f>SUM(BK198:BK199)</f>
        <v>0</v>
      </c>
    </row>
    <row r="198" spans="1:65" s="2" customFormat="1" ht="16.5" customHeight="1">
      <c r="A198" s="31"/>
      <c r="B198" s="32"/>
      <c r="C198" s="195" t="s">
        <v>330</v>
      </c>
      <c r="D198" s="195" t="s">
        <v>140</v>
      </c>
      <c r="E198" s="196" t="s">
        <v>331</v>
      </c>
      <c r="F198" s="197" t="s">
        <v>332</v>
      </c>
      <c r="G198" s="198" t="s">
        <v>195</v>
      </c>
      <c r="H198" s="199">
        <v>98.466</v>
      </c>
      <c r="I198" s="200"/>
      <c r="J198" s="201">
        <f>ROUND(I198*H198,2)</f>
        <v>0</v>
      </c>
      <c r="K198" s="202"/>
      <c r="L198" s="36"/>
      <c r="M198" s="203" t="s">
        <v>1</v>
      </c>
      <c r="N198" s="204" t="s">
        <v>38</v>
      </c>
      <c r="O198" s="68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5">
        <f>S198*H198</f>
        <v>0</v>
      </c>
      <c r="U198" s="206" t="s">
        <v>1</v>
      </c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144</v>
      </c>
      <c r="AT198" s="207" t="s">
        <v>140</v>
      </c>
      <c r="AU198" s="207" t="s">
        <v>80</v>
      </c>
      <c r="AY198" s="14" t="s">
        <v>137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4" t="s">
        <v>78</v>
      </c>
      <c r="BK198" s="208">
        <f>ROUND(I198*H198,2)</f>
        <v>0</v>
      </c>
      <c r="BL198" s="14" t="s">
        <v>144</v>
      </c>
      <c r="BM198" s="207" t="s">
        <v>333</v>
      </c>
    </row>
    <row r="199" spans="1:65" s="2" customFormat="1" ht="21.75" customHeight="1">
      <c r="A199" s="31"/>
      <c r="B199" s="32"/>
      <c r="C199" s="195" t="s">
        <v>334</v>
      </c>
      <c r="D199" s="195" t="s">
        <v>140</v>
      </c>
      <c r="E199" s="196" t="s">
        <v>335</v>
      </c>
      <c r="F199" s="197" t="s">
        <v>336</v>
      </c>
      <c r="G199" s="198" t="s">
        <v>195</v>
      </c>
      <c r="H199" s="199">
        <v>98.466</v>
      </c>
      <c r="I199" s="200"/>
      <c r="J199" s="201">
        <f>ROUND(I199*H199,2)</f>
        <v>0</v>
      </c>
      <c r="K199" s="202"/>
      <c r="L199" s="36"/>
      <c r="M199" s="203" t="s">
        <v>1</v>
      </c>
      <c r="N199" s="204" t="s">
        <v>38</v>
      </c>
      <c r="O199" s="68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5">
        <f>S199*H199</f>
        <v>0</v>
      </c>
      <c r="U199" s="206" t="s">
        <v>1</v>
      </c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7" t="s">
        <v>144</v>
      </c>
      <c r="AT199" s="207" t="s">
        <v>140</v>
      </c>
      <c r="AU199" s="207" t="s">
        <v>80</v>
      </c>
      <c r="AY199" s="14" t="s">
        <v>137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4" t="s">
        <v>78</v>
      </c>
      <c r="BK199" s="208">
        <f>ROUND(I199*H199,2)</f>
        <v>0</v>
      </c>
      <c r="BL199" s="14" t="s">
        <v>144</v>
      </c>
      <c r="BM199" s="207" t="s">
        <v>337</v>
      </c>
    </row>
    <row r="200" spans="2:63" s="12" customFormat="1" ht="25.9" customHeight="1">
      <c r="B200" s="179"/>
      <c r="C200" s="180"/>
      <c r="D200" s="181" t="s">
        <v>72</v>
      </c>
      <c r="E200" s="182" t="s">
        <v>338</v>
      </c>
      <c r="F200" s="182" t="s">
        <v>339</v>
      </c>
      <c r="G200" s="180"/>
      <c r="H200" s="180"/>
      <c r="I200" s="183"/>
      <c r="J200" s="184">
        <f>BK200</f>
        <v>0</v>
      </c>
      <c r="K200" s="180"/>
      <c r="L200" s="185"/>
      <c r="M200" s="186"/>
      <c r="N200" s="187"/>
      <c r="O200" s="187"/>
      <c r="P200" s="188">
        <f>P201+P206+P217+P230+P238+P252+P256+P261+P266+P274+P278+P286+P297+P313+P346+P367+P375+P399+P407+P424+P435+P449+P453</f>
        <v>0</v>
      </c>
      <c r="Q200" s="187"/>
      <c r="R200" s="188">
        <f>R201+R206+R217+R230+R238+R252+R256+R261+R266+R274+R278+R286+R297+R313+R346+R367+R375+R399+R407+R424+R435+R449+R453</f>
        <v>12.554614699999998</v>
      </c>
      <c r="S200" s="187"/>
      <c r="T200" s="188">
        <f>T201+T206+T217+T230+T238+T252+T256+T261+T266+T274+T278+T286+T297+T313+T346+T367+T375+T399+T407+T424+T435+T449+T453</f>
        <v>16.864182</v>
      </c>
      <c r="U200" s="189"/>
      <c r="AR200" s="190" t="s">
        <v>80</v>
      </c>
      <c r="AT200" s="191" t="s">
        <v>72</v>
      </c>
      <c r="AU200" s="191" t="s">
        <v>73</v>
      </c>
      <c r="AY200" s="190" t="s">
        <v>137</v>
      </c>
      <c r="BK200" s="192">
        <f>BK201+BK206+BK217+BK230+BK238+BK252+BK256+BK261+BK266+BK274+BK278+BK286+BK297+BK313+BK346+BK367+BK375+BK399+BK407+BK424+BK435+BK449+BK453</f>
        <v>0</v>
      </c>
    </row>
    <row r="201" spans="2:63" s="12" customFormat="1" ht="22.9" customHeight="1">
      <c r="B201" s="179"/>
      <c r="C201" s="180"/>
      <c r="D201" s="181" t="s">
        <v>72</v>
      </c>
      <c r="E201" s="193" t="s">
        <v>340</v>
      </c>
      <c r="F201" s="193" t="s">
        <v>341</v>
      </c>
      <c r="G201" s="180"/>
      <c r="H201" s="180"/>
      <c r="I201" s="183"/>
      <c r="J201" s="194">
        <f>BK201</f>
        <v>0</v>
      </c>
      <c r="K201" s="180"/>
      <c r="L201" s="185"/>
      <c r="M201" s="186"/>
      <c r="N201" s="187"/>
      <c r="O201" s="187"/>
      <c r="P201" s="188">
        <f>SUM(P202:P205)</f>
        <v>0</v>
      </c>
      <c r="Q201" s="187"/>
      <c r="R201" s="188">
        <f>SUM(R202:R205)</f>
        <v>0.20664380000000002</v>
      </c>
      <c r="S201" s="187"/>
      <c r="T201" s="188">
        <f>SUM(T202:T205)</f>
        <v>0</v>
      </c>
      <c r="U201" s="189"/>
      <c r="AR201" s="190" t="s">
        <v>80</v>
      </c>
      <c r="AT201" s="191" t="s">
        <v>72</v>
      </c>
      <c r="AU201" s="191" t="s">
        <v>78</v>
      </c>
      <c r="AY201" s="190" t="s">
        <v>137</v>
      </c>
      <c r="BK201" s="192">
        <f>SUM(BK202:BK205)</f>
        <v>0</v>
      </c>
    </row>
    <row r="202" spans="1:65" s="2" customFormat="1" ht="21.75" customHeight="1">
      <c r="A202" s="31"/>
      <c r="B202" s="32"/>
      <c r="C202" s="195" t="s">
        <v>342</v>
      </c>
      <c r="D202" s="195" t="s">
        <v>140</v>
      </c>
      <c r="E202" s="196" t="s">
        <v>343</v>
      </c>
      <c r="F202" s="197" t="s">
        <v>344</v>
      </c>
      <c r="G202" s="198" t="s">
        <v>151</v>
      </c>
      <c r="H202" s="199">
        <v>81.677</v>
      </c>
      <c r="I202" s="200"/>
      <c r="J202" s="201">
        <f>ROUND(I202*H202,2)</f>
        <v>0</v>
      </c>
      <c r="K202" s="202"/>
      <c r="L202" s="36"/>
      <c r="M202" s="203" t="s">
        <v>1</v>
      </c>
      <c r="N202" s="204" t="s">
        <v>38</v>
      </c>
      <c r="O202" s="68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5">
        <f>S202*H202</f>
        <v>0</v>
      </c>
      <c r="U202" s="206" t="s">
        <v>1</v>
      </c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296</v>
      </c>
      <c r="AT202" s="207" t="s">
        <v>140</v>
      </c>
      <c r="AU202" s="207" t="s">
        <v>80</v>
      </c>
      <c r="AY202" s="14" t="s">
        <v>137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4" t="s">
        <v>78</v>
      </c>
      <c r="BK202" s="208">
        <f>ROUND(I202*H202,2)</f>
        <v>0</v>
      </c>
      <c r="BL202" s="14" t="s">
        <v>296</v>
      </c>
      <c r="BM202" s="207" t="s">
        <v>345</v>
      </c>
    </row>
    <row r="203" spans="1:65" s="2" customFormat="1" ht="16.5" customHeight="1">
      <c r="A203" s="31"/>
      <c r="B203" s="32"/>
      <c r="C203" s="209" t="s">
        <v>346</v>
      </c>
      <c r="D203" s="209" t="s">
        <v>220</v>
      </c>
      <c r="E203" s="210" t="s">
        <v>347</v>
      </c>
      <c r="F203" s="211" t="s">
        <v>348</v>
      </c>
      <c r="G203" s="212" t="s">
        <v>151</v>
      </c>
      <c r="H203" s="213">
        <v>93.929</v>
      </c>
      <c r="I203" s="214"/>
      <c r="J203" s="215">
        <f>ROUND(I203*H203,2)</f>
        <v>0</v>
      </c>
      <c r="K203" s="216"/>
      <c r="L203" s="217"/>
      <c r="M203" s="218" t="s">
        <v>1</v>
      </c>
      <c r="N203" s="219" t="s">
        <v>38</v>
      </c>
      <c r="O203" s="68"/>
      <c r="P203" s="205">
        <f>O203*H203</f>
        <v>0</v>
      </c>
      <c r="Q203" s="205">
        <v>0.0022</v>
      </c>
      <c r="R203" s="205">
        <f>Q203*H203</f>
        <v>0.20664380000000002</v>
      </c>
      <c r="S203" s="205">
        <v>0</v>
      </c>
      <c r="T203" s="205">
        <f>S203*H203</f>
        <v>0</v>
      </c>
      <c r="U203" s="206" t="s">
        <v>1</v>
      </c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349</v>
      </c>
      <c r="AT203" s="207" t="s">
        <v>220</v>
      </c>
      <c r="AU203" s="207" t="s">
        <v>80</v>
      </c>
      <c r="AY203" s="14" t="s">
        <v>137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4" t="s">
        <v>78</v>
      </c>
      <c r="BK203" s="208">
        <f>ROUND(I203*H203,2)</f>
        <v>0</v>
      </c>
      <c r="BL203" s="14" t="s">
        <v>296</v>
      </c>
      <c r="BM203" s="207" t="s">
        <v>350</v>
      </c>
    </row>
    <row r="204" spans="1:65" s="2" customFormat="1" ht="21.75" customHeight="1">
      <c r="A204" s="31"/>
      <c r="B204" s="32"/>
      <c r="C204" s="195" t="s">
        <v>351</v>
      </c>
      <c r="D204" s="195" t="s">
        <v>140</v>
      </c>
      <c r="E204" s="196" t="s">
        <v>352</v>
      </c>
      <c r="F204" s="197" t="s">
        <v>353</v>
      </c>
      <c r="G204" s="198" t="s">
        <v>195</v>
      </c>
      <c r="H204" s="199">
        <v>0.207</v>
      </c>
      <c r="I204" s="200"/>
      <c r="J204" s="201">
        <f>ROUND(I204*H204,2)</f>
        <v>0</v>
      </c>
      <c r="K204" s="202"/>
      <c r="L204" s="36"/>
      <c r="M204" s="203" t="s">
        <v>1</v>
      </c>
      <c r="N204" s="204" t="s">
        <v>38</v>
      </c>
      <c r="O204" s="68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5">
        <f>S204*H204</f>
        <v>0</v>
      </c>
      <c r="U204" s="206" t="s">
        <v>1</v>
      </c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296</v>
      </c>
      <c r="AT204" s="207" t="s">
        <v>140</v>
      </c>
      <c r="AU204" s="207" t="s">
        <v>80</v>
      </c>
      <c r="AY204" s="14" t="s">
        <v>137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4" t="s">
        <v>78</v>
      </c>
      <c r="BK204" s="208">
        <f>ROUND(I204*H204,2)</f>
        <v>0</v>
      </c>
      <c r="BL204" s="14" t="s">
        <v>296</v>
      </c>
      <c r="BM204" s="207" t="s">
        <v>354</v>
      </c>
    </row>
    <row r="205" spans="1:65" s="2" customFormat="1" ht="21.75" customHeight="1">
      <c r="A205" s="31"/>
      <c r="B205" s="32"/>
      <c r="C205" s="195" t="s">
        <v>355</v>
      </c>
      <c r="D205" s="195" t="s">
        <v>140</v>
      </c>
      <c r="E205" s="196" t="s">
        <v>356</v>
      </c>
      <c r="F205" s="197" t="s">
        <v>357</v>
      </c>
      <c r="G205" s="198" t="s">
        <v>195</v>
      </c>
      <c r="H205" s="199">
        <v>0.207</v>
      </c>
      <c r="I205" s="200"/>
      <c r="J205" s="201">
        <f>ROUND(I205*H205,2)</f>
        <v>0</v>
      </c>
      <c r="K205" s="202"/>
      <c r="L205" s="36"/>
      <c r="M205" s="203" t="s">
        <v>1</v>
      </c>
      <c r="N205" s="204" t="s">
        <v>38</v>
      </c>
      <c r="O205" s="68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5">
        <f>S205*H205</f>
        <v>0</v>
      </c>
      <c r="U205" s="206" t="s">
        <v>1</v>
      </c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7" t="s">
        <v>296</v>
      </c>
      <c r="AT205" s="207" t="s">
        <v>140</v>
      </c>
      <c r="AU205" s="207" t="s">
        <v>80</v>
      </c>
      <c r="AY205" s="14" t="s">
        <v>137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4" t="s">
        <v>78</v>
      </c>
      <c r="BK205" s="208">
        <f>ROUND(I205*H205,2)</f>
        <v>0</v>
      </c>
      <c r="BL205" s="14" t="s">
        <v>296</v>
      </c>
      <c r="BM205" s="207" t="s">
        <v>358</v>
      </c>
    </row>
    <row r="206" spans="2:63" s="12" customFormat="1" ht="22.9" customHeight="1">
      <c r="B206" s="179"/>
      <c r="C206" s="180"/>
      <c r="D206" s="181" t="s">
        <v>72</v>
      </c>
      <c r="E206" s="193" t="s">
        <v>359</v>
      </c>
      <c r="F206" s="193" t="s">
        <v>360</v>
      </c>
      <c r="G206" s="180"/>
      <c r="H206" s="180"/>
      <c r="I206" s="183"/>
      <c r="J206" s="194">
        <f>BK206</f>
        <v>0</v>
      </c>
      <c r="K206" s="180"/>
      <c r="L206" s="185"/>
      <c r="M206" s="186"/>
      <c r="N206" s="187"/>
      <c r="O206" s="187"/>
      <c r="P206" s="188">
        <f>SUM(P207:P216)</f>
        <v>0</v>
      </c>
      <c r="Q206" s="187"/>
      <c r="R206" s="188">
        <f>SUM(R207:R216)</f>
        <v>0.7087708</v>
      </c>
      <c r="S206" s="187"/>
      <c r="T206" s="188">
        <f>SUM(T207:T216)</f>
        <v>0</v>
      </c>
      <c r="U206" s="189"/>
      <c r="AR206" s="190" t="s">
        <v>80</v>
      </c>
      <c r="AT206" s="191" t="s">
        <v>72</v>
      </c>
      <c r="AU206" s="191" t="s">
        <v>78</v>
      </c>
      <c r="AY206" s="190" t="s">
        <v>137</v>
      </c>
      <c r="BK206" s="192">
        <f>SUM(BK207:BK216)</f>
        <v>0</v>
      </c>
    </row>
    <row r="207" spans="1:65" s="2" customFormat="1" ht="21.75" customHeight="1">
      <c r="A207" s="31"/>
      <c r="B207" s="32"/>
      <c r="C207" s="195" t="s">
        <v>361</v>
      </c>
      <c r="D207" s="195" t="s">
        <v>140</v>
      </c>
      <c r="E207" s="196" t="s">
        <v>362</v>
      </c>
      <c r="F207" s="197" t="s">
        <v>363</v>
      </c>
      <c r="G207" s="198" t="s">
        <v>151</v>
      </c>
      <c r="H207" s="199">
        <v>186.667</v>
      </c>
      <c r="I207" s="200"/>
      <c r="J207" s="201">
        <f aca="true" t="shared" si="40" ref="J207:J216">ROUND(I207*H207,2)</f>
        <v>0</v>
      </c>
      <c r="K207" s="202"/>
      <c r="L207" s="36"/>
      <c r="M207" s="203" t="s">
        <v>1</v>
      </c>
      <c r="N207" s="204" t="s">
        <v>38</v>
      </c>
      <c r="O207" s="68"/>
      <c r="P207" s="205">
        <f aca="true" t="shared" si="41" ref="P207:P216">O207*H207</f>
        <v>0</v>
      </c>
      <c r="Q207" s="205">
        <v>0</v>
      </c>
      <c r="R207" s="205">
        <f aca="true" t="shared" si="42" ref="R207:R216">Q207*H207</f>
        <v>0</v>
      </c>
      <c r="S207" s="205">
        <v>0</v>
      </c>
      <c r="T207" s="205">
        <f aca="true" t="shared" si="43" ref="T207:T216">S207*H207</f>
        <v>0</v>
      </c>
      <c r="U207" s="206" t="s">
        <v>1</v>
      </c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296</v>
      </c>
      <c r="AT207" s="207" t="s">
        <v>140</v>
      </c>
      <c r="AU207" s="207" t="s">
        <v>80</v>
      </c>
      <c r="AY207" s="14" t="s">
        <v>137</v>
      </c>
      <c r="BE207" s="208">
        <f aca="true" t="shared" si="44" ref="BE207:BE216">IF(N207="základní",J207,0)</f>
        <v>0</v>
      </c>
      <c r="BF207" s="208">
        <f aca="true" t="shared" si="45" ref="BF207:BF216">IF(N207="snížená",J207,0)</f>
        <v>0</v>
      </c>
      <c r="BG207" s="208">
        <f aca="true" t="shared" si="46" ref="BG207:BG216">IF(N207="zákl. přenesená",J207,0)</f>
        <v>0</v>
      </c>
      <c r="BH207" s="208">
        <f aca="true" t="shared" si="47" ref="BH207:BH216">IF(N207="sníž. přenesená",J207,0)</f>
        <v>0</v>
      </c>
      <c r="BI207" s="208">
        <f aca="true" t="shared" si="48" ref="BI207:BI216">IF(N207="nulová",J207,0)</f>
        <v>0</v>
      </c>
      <c r="BJ207" s="14" t="s">
        <v>78</v>
      </c>
      <c r="BK207" s="208">
        <f aca="true" t="shared" si="49" ref="BK207:BK216">ROUND(I207*H207,2)</f>
        <v>0</v>
      </c>
      <c r="BL207" s="14" t="s">
        <v>296</v>
      </c>
      <c r="BM207" s="207" t="s">
        <v>364</v>
      </c>
    </row>
    <row r="208" spans="1:65" s="2" customFormat="1" ht="21.75" customHeight="1">
      <c r="A208" s="31"/>
      <c r="B208" s="32"/>
      <c r="C208" s="209" t="s">
        <v>365</v>
      </c>
      <c r="D208" s="209" t="s">
        <v>220</v>
      </c>
      <c r="E208" s="210" t="s">
        <v>366</v>
      </c>
      <c r="F208" s="211" t="s">
        <v>367</v>
      </c>
      <c r="G208" s="212" t="s">
        <v>151</v>
      </c>
      <c r="H208" s="213">
        <v>189.72</v>
      </c>
      <c r="I208" s="214"/>
      <c r="J208" s="215">
        <f t="shared" si="40"/>
        <v>0</v>
      </c>
      <c r="K208" s="216"/>
      <c r="L208" s="217"/>
      <c r="M208" s="218" t="s">
        <v>1</v>
      </c>
      <c r="N208" s="219" t="s">
        <v>38</v>
      </c>
      <c r="O208" s="68"/>
      <c r="P208" s="205">
        <f t="shared" si="41"/>
        <v>0</v>
      </c>
      <c r="Q208" s="205">
        <v>0</v>
      </c>
      <c r="R208" s="205">
        <f t="shared" si="42"/>
        <v>0</v>
      </c>
      <c r="S208" s="205">
        <v>0</v>
      </c>
      <c r="T208" s="205">
        <f t="shared" si="43"/>
        <v>0</v>
      </c>
      <c r="U208" s="206" t="s">
        <v>1</v>
      </c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7" t="s">
        <v>349</v>
      </c>
      <c r="AT208" s="207" t="s">
        <v>220</v>
      </c>
      <c r="AU208" s="207" t="s">
        <v>80</v>
      </c>
      <c r="AY208" s="14" t="s">
        <v>137</v>
      </c>
      <c r="BE208" s="208">
        <f t="shared" si="44"/>
        <v>0</v>
      </c>
      <c r="BF208" s="208">
        <f t="shared" si="45"/>
        <v>0</v>
      </c>
      <c r="BG208" s="208">
        <f t="shared" si="46"/>
        <v>0</v>
      </c>
      <c r="BH208" s="208">
        <f t="shared" si="47"/>
        <v>0</v>
      </c>
      <c r="BI208" s="208">
        <f t="shared" si="48"/>
        <v>0</v>
      </c>
      <c r="BJ208" s="14" t="s">
        <v>78</v>
      </c>
      <c r="BK208" s="208">
        <f t="shared" si="49"/>
        <v>0</v>
      </c>
      <c r="BL208" s="14" t="s">
        <v>296</v>
      </c>
      <c r="BM208" s="207" t="s">
        <v>368</v>
      </c>
    </row>
    <row r="209" spans="1:65" s="2" customFormat="1" ht="21.75" customHeight="1">
      <c r="A209" s="31"/>
      <c r="B209" s="32"/>
      <c r="C209" s="195" t="s">
        <v>369</v>
      </c>
      <c r="D209" s="195" t="s">
        <v>140</v>
      </c>
      <c r="E209" s="196" t="s">
        <v>370</v>
      </c>
      <c r="F209" s="197" t="s">
        <v>371</v>
      </c>
      <c r="G209" s="198" t="s">
        <v>151</v>
      </c>
      <c r="H209" s="199">
        <v>217.777</v>
      </c>
      <c r="I209" s="200"/>
      <c r="J209" s="201">
        <f t="shared" si="40"/>
        <v>0</v>
      </c>
      <c r="K209" s="202"/>
      <c r="L209" s="36"/>
      <c r="M209" s="203" t="s">
        <v>1</v>
      </c>
      <c r="N209" s="204" t="s">
        <v>38</v>
      </c>
      <c r="O209" s="68"/>
      <c r="P209" s="205">
        <f t="shared" si="41"/>
        <v>0</v>
      </c>
      <c r="Q209" s="205">
        <v>0</v>
      </c>
      <c r="R209" s="205">
        <f t="shared" si="42"/>
        <v>0</v>
      </c>
      <c r="S209" s="205">
        <v>0</v>
      </c>
      <c r="T209" s="205">
        <f t="shared" si="43"/>
        <v>0</v>
      </c>
      <c r="U209" s="206" t="s">
        <v>1</v>
      </c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296</v>
      </c>
      <c r="AT209" s="207" t="s">
        <v>140</v>
      </c>
      <c r="AU209" s="207" t="s">
        <v>80</v>
      </c>
      <c r="AY209" s="14" t="s">
        <v>137</v>
      </c>
      <c r="BE209" s="208">
        <f t="shared" si="44"/>
        <v>0</v>
      </c>
      <c r="BF209" s="208">
        <f t="shared" si="45"/>
        <v>0</v>
      </c>
      <c r="BG209" s="208">
        <f t="shared" si="46"/>
        <v>0</v>
      </c>
      <c r="BH209" s="208">
        <f t="shared" si="47"/>
        <v>0</v>
      </c>
      <c r="BI209" s="208">
        <f t="shared" si="48"/>
        <v>0</v>
      </c>
      <c r="BJ209" s="14" t="s">
        <v>78</v>
      </c>
      <c r="BK209" s="208">
        <f t="shared" si="49"/>
        <v>0</v>
      </c>
      <c r="BL209" s="14" t="s">
        <v>296</v>
      </c>
      <c r="BM209" s="207" t="s">
        <v>372</v>
      </c>
    </row>
    <row r="210" spans="1:65" s="2" customFormat="1" ht="16.5" customHeight="1">
      <c r="A210" s="31"/>
      <c r="B210" s="32"/>
      <c r="C210" s="209" t="s">
        <v>373</v>
      </c>
      <c r="D210" s="209" t="s">
        <v>220</v>
      </c>
      <c r="E210" s="210" t="s">
        <v>374</v>
      </c>
      <c r="F210" s="211" t="s">
        <v>375</v>
      </c>
      <c r="G210" s="212" t="s">
        <v>151</v>
      </c>
      <c r="H210" s="213">
        <v>222.133</v>
      </c>
      <c r="I210" s="214"/>
      <c r="J210" s="215">
        <f t="shared" si="40"/>
        <v>0</v>
      </c>
      <c r="K210" s="216"/>
      <c r="L210" s="217"/>
      <c r="M210" s="218" t="s">
        <v>1</v>
      </c>
      <c r="N210" s="219" t="s">
        <v>38</v>
      </c>
      <c r="O210" s="68"/>
      <c r="P210" s="205">
        <f t="shared" si="41"/>
        <v>0</v>
      </c>
      <c r="Q210" s="205">
        <v>0</v>
      </c>
      <c r="R210" s="205">
        <f t="shared" si="42"/>
        <v>0</v>
      </c>
      <c r="S210" s="205">
        <v>0</v>
      </c>
      <c r="T210" s="205">
        <f t="shared" si="43"/>
        <v>0</v>
      </c>
      <c r="U210" s="206" t="s">
        <v>1</v>
      </c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349</v>
      </c>
      <c r="AT210" s="207" t="s">
        <v>220</v>
      </c>
      <c r="AU210" s="207" t="s">
        <v>80</v>
      </c>
      <c r="AY210" s="14" t="s">
        <v>137</v>
      </c>
      <c r="BE210" s="208">
        <f t="shared" si="44"/>
        <v>0</v>
      </c>
      <c r="BF210" s="208">
        <f t="shared" si="45"/>
        <v>0</v>
      </c>
      <c r="BG210" s="208">
        <f t="shared" si="46"/>
        <v>0</v>
      </c>
      <c r="BH210" s="208">
        <f t="shared" si="47"/>
        <v>0</v>
      </c>
      <c r="BI210" s="208">
        <f t="shared" si="48"/>
        <v>0</v>
      </c>
      <c r="BJ210" s="14" t="s">
        <v>78</v>
      </c>
      <c r="BK210" s="208">
        <f t="shared" si="49"/>
        <v>0</v>
      </c>
      <c r="BL210" s="14" t="s">
        <v>296</v>
      </c>
      <c r="BM210" s="207" t="s">
        <v>376</v>
      </c>
    </row>
    <row r="211" spans="1:65" s="2" customFormat="1" ht="21.75" customHeight="1">
      <c r="A211" s="31"/>
      <c r="B211" s="32"/>
      <c r="C211" s="195" t="s">
        <v>377</v>
      </c>
      <c r="D211" s="195" t="s">
        <v>140</v>
      </c>
      <c r="E211" s="196" t="s">
        <v>378</v>
      </c>
      <c r="F211" s="197" t="s">
        <v>379</v>
      </c>
      <c r="G211" s="198" t="s">
        <v>151</v>
      </c>
      <c r="H211" s="199">
        <v>219.411</v>
      </c>
      <c r="I211" s="200"/>
      <c r="J211" s="201">
        <f t="shared" si="40"/>
        <v>0</v>
      </c>
      <c r="K211" s="202"/>
      <c r="L211" s="36"/>
      <c r="M211" s="203" t="s">
        <v>1</v>
      </c>
      <c r="N211" s="204" t="s">
        <v>38</v>
      </c>
      <c r="O211" s="68"/>
      <c r="P211" s="205">
        <f t="shared" si="41"/>
        <v>0</v>
      </c>
      <c r="Q211" s="205">
        <v>0</v>
      </c>
      <c r="R211" s="205">
        <f t="shared" si="42"/>
        <v>0</v>
      </c>
      <c r="S211" s="205">
        <v>0</v>
      </c>
      <c r="T211" s="205">
        <f t="shared" si="43"/>
        <v>0</v>
      </c>
      <c r="U211" s="206" t="s">
        <v>1</v>
      </c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296</v>
      </c>
      <c r="AT211" s="207" t="s">
        <v>140</v>
      </c>
      <c r="AU211" s="207" t="s">
        <v>80</v>
      </c>
      <c r="AY211" s="14" t="s">
        <v>137</v>
      </c>
      <c r="BE211" s="208">
        <f t="shared" si="44"/>
        <v>0</v>
      </c>
      <c r="BF211" s="208">
        <f t="shared" si="45"/>
        <v>0</v>
      </c>
      <c r="BG211" s="208">
        <f t="shared" si="46"/>
        <v>0</v>
      </c>
      <c r="BH211" s="208">
        <f t="shared" si="47"/>
        <v>0</v>
      </c>
      <c r="BI211" s="208">
        <f t="shared" si="48"/>
        <v>0</v>
      </c>
      <c r="BJ211" s="14" t="s">
        <v>78</v>
      </c>
      <c r="BK211" s="208">
        <f t="shared" si="49"/>
        <v>0</v>
      </c>
      <c r="BL211" s="14" t="s">
        <v>296</v>
      </c>
      <c r="BM211" s="207" t="s">
        <v>380</v>
      </c>
    </row>
    <row r="212" spans="1:65" s="2" customFormat="1" ht="16.5" customHeight="1">
      <c r="A212" s="31"/>
      <c r="B212" s="32"/>
      <c r="C212" s="209" t="s">
        <v>381</v>
      </c>
      <c r="D212" s="209" t="s">
        <v>220</v>
      </c>
      <c r="E212" s="210" t="s">
        <v>382</v>
      </c>
      <c r="F212" s="211" t="s">
        <v>383</v>
      </c>
      <c r="G212" s="212" t="s">
        <v>151</v>
      </c>
      <c r="H212" s="213">
        <v>223.799</v>
      </c>
      <c r="I212" s="214"/>
      <c r="J212" s="215">
        <f t="shared" si="40"/>
        <v>0</v>
      </c>
      <c r="K212" s="216"/>
      <c r="L212" s="217"/>
      <c r="M212" s="218" t="s">
        <v>1</v>
      </c>
      <c r="N212" s="219" t="s">
        <v>38</v>
      </c>
      <c r="O212" s="68"/>
      <c r="P212" s="205">
        <f t="shared" si="41"/>
        <v>0</v>
      </c>
      <c r="Q212" s="205">
        <v>0.0028</v>
      </c>
      <c r="R212" s="205">
        <f t="shared" si="42"/>
        <v>0.6266372</v>
      </c>
      <c r="S212" s="205">
        <v>0</v>
      </c>
      <c r="T212" s="205">
        <f t="shared" si="43"/>
        <v>0</v>
      </c>
      <c r="U212" s="206" t="s">
        <v>1</v>
      </c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7" t="s">
        <v>349</v>
      </c>
      <c r="AT212" s="207" t="s">
        <v>220</v>
      </c>
      <c r="AU212" s="207" t="s">
        <v>80</v>
      </c>
      <c r="AY212" s="14" t="s">
        <v>137</v>
      </c>
      <c r="BE212" s="208">
        <f t="shared" si="44"/>
        <v>0</v>
      </c>
      <c r="BF212" s="208">
        <f t="shared" si="45"/>
        <v>0</v>
      </c>
      <c r="BG212" s="208">
        <f t="shared" si="46"/>
        <v>0</v>
      </c>
      <c r="BH212" s="208">
        <f t="shared" si="47"/>
        <v>0</v>
      </c>
      <c r="BI212" s="208">
        <f t="shared" si="48"/>
        <v>0</v>
      </c>
      <c r="BJ212" s="14" t="s">
        <v>78</v>
      </c>
      <c r="BK212" s="208">
        <f t="shared" si="49"/>
        <v>0</v>
      </c>
      <c r="BL212" s="14" t="s">
        <v>296</v>
      </c>
      <c r="BM212" s="207" t="s">
        <v>384</v>
      </c>
    </row>
    <row r="213" spans="1:65" s="2" customFormat="1" ht="21.75" customHeight="1">
      <c r="A213" s="31"/>
      <c r="B213" s="32"/>
      <c r="C213" s="195" t="s">
        <v>385</v>
      </c>
      <c r="D213" s="195" t="s">
        <v>140</v>
      </c>
      <c r="E213" s="196" t="s">
        <v>386</v>
      </c>
      <c r="F213" s="197" t="s">
        <v>387</v>
      </c>
      <c r="G213" s="198" t="s">
        <v>151</v>
      </c>
      <c r="H213" s="199">
        <v>186.667</v>
      </c>
      <c r="I213" s="200"/>
      <c r="J213" s="201">
        <f t="shared" si="40"/>
        <v>0</v>
      </c>
      <c r="K213" s="202"/>
      <c r="L213" s="36"/>
      <c r="M213" s="203" t="s">
        <v>1</v>
      </c>
      <c r="N213" s="204" t="s">
        <v>38</v>
      </c>
      <c r="O213" s="68"/>
      <c r="P213" s="205">
        <f t="shared" si="41"/>
        <v>0</v>
      </c>
      <c r="Q213" s="205">
        <v>0</v>
      </c>
      <c r="R213" s="205">
        <f t="shared" si="42"/>
        <v>0</v>
      </c>
      <c r="S213" s="205">
        <v>0</v>
      </c>
      <c r="T213" s="205">
        <f t="shared" si="43"/>
        <v>0</v>
      </c>
      <c r="U213" s="206" t="s">
        <v>1</v>
      </c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296</v>
      </c>
      <c r="AT213" s="207" t="s">
        <v>140</v>
      </c>
      <c r="AU213" s="207" t="s">
        <v>80</v>
      </c>
      <c r="AY213" s="14" t="s">
        <v>137</v>
      </c>
      <c r="BE213" s="208">
        <f t="shared" si="44"/>
        <v>0</v>
      </c>
      <c r="BF213" s="208">
        <f t="shared" si="45"/>
        <v>0</v>
      </c>
      <c r="BG213" s="208">
        <f t="shared" si="46"/>
        <v>0</v>
      </c>
      <c r="BH213" s="208">
        <f t="shared" si="47"/>
        <v>0</v>
      </c>
      <c r="BI213" s="208">
        <f t="shared" si="48"/>
        <v>0</v>
      </c>
      <c r="BJ213" s="14" t="s">
        <v>78</v>
      </c>
      <c r="BK213" s="208">
        <f t="shared" si="49"/>
        <v>0</v>
      </c>
      <c r="BL213" s="14" t="s">
        <v>296</v>
      </c>
      <c r="BM213" s="207" t="s">
        <v>388</v>
      </c>
    </row>
    <row r="214" spans="1:65" s="2" customFormat="1" ht="16.5" customHeight="1">
      <c r="A214" s="31"/>
      <c r="B214" s="32"/>
      <c r="C214" s="209" t="s">
        <v>389</v>
      </c>
      <c r="D214" s="209" t="s">
        <v>220</v>
      </c>
      <c r="E214" s="210" t="s">
        <v>390</v>
      </c>
      <c r="F214" s="211" t="s">
        <v>391</v>
      </c>
      <c r="G214" s="212" t="s">
        <v>151</v>
      </c>
      <c r="H214" s="213">
        <v>205.334</v>
      </c>
      <c r="I214" s="214"/>
      <c r="J214" s="215">
        <f t="shared" si="40"/>
        <v>0</v>
      </c>
      <c r="K214" s="216"/>
      <c r="L214" s="217"/>
      <c r="M214" s="218" t="s">
        <v>1</v>
      </c>
      <c r="N214" s="219" t="s">
        <v>38</v>
      </c>
      <c r="O214" s="68"/>
      <c r="P214" s="205">
        <f t="shared" si="41"/>
        <v>0</v>
      </c>
      <c r="Q214" s="205">
        <v>0.0004</v>
      </c>
      <c r="R214" s="205">
        <f t="shared" si="42"/>
        <v>0.0821336</v>
      </c>
      <c r="S214" s="205">
        <v>0</v>
      </c>
      <c r="T214" s="205">
        <f t="shared" si="43"/>
        <v>0</v>
      </c>
      <c r="U214" s="206" t="s">
        <v>1</v>
      </c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349</v>
      </c>
      <c r="AT214" s="207" t="s">
        <v>220</v>
      </c>
      <c r="AU214" s="207" t="s">
        <v>80</v>
      </c>
      <c r="AY214" s="14" t="s">
        <v>137</v>
      </c>
      <c r="BE214" s="208">
        <f t="shared" si="44"/>
        <v>0</v>
      </c>
      <c r="BF214" s="208">
        <f t="shared" si="45"/>
        <v>0</v>
      </c>
      <c r="BG214" s="208">
        <f t="shared" si="46"/>
        <v>0</v>
      </c>
      <c r="BH214" s="208">
        <f t="shared" si="47"/>
        <v>0</v>
      </c>
      <c r="BI214" s="208">
        <f t="shared" si="48"/>
        <v>0</v>
      </c>
      <c r="BJ214" s="14" t="s">
        <v>78</v>
      </c>
      <c r="BK214" s="208">
        <f t="shared" si="49"/>
        <v>0</v>
      </c>
      <c r="BL214" s="14" t="s">
        <v>296</v>
      </c>
      <c r="BM214" s="207" t="s">
        <v>392</v>
      </c>
    </row>
    <row r="215" spans="1:65" s="2" customFormat="1" ht="21.75" customHeight="1">
      <c r="A215" s="31"/>
      <c r="B215" s="32"/>
      <c r="C215" s="195" t="s">
        <v>393</v>
      </c>
      <c r="D215" s="195" t="s">
        <v>140</v>
      </c>
      <c r="E215" s="196" t="s">
        <v>394</v>
      </c>
      <c r="F215" s="197" t="s">
        <v>395</v>
      </c>
      <c r="G215" s="198" t="s">
        <v>195</v>
      </c>
      <c r="H215" s="199">
        <v>0.709</v>
      </c>
      <c r="I215" s="200"/>
      <c r="J215" s="201">
        <f t="shared" si="40"/>
        <v>0</v>
      </c>
      <c r="K215" s="202"/>
      <c r="L215" s="36"/>
      <c r="M215" s="203" t="s">
        <v>1</v>
      </c>
      <c r="N215" s="204" t="s">
        <v>38</v>
      </c>
      <c r="O215" s="68"/>
      <c r="P215" s="205">
        <f t="shared" si="41"/>
        <v>0</v>
      </c>
      <c r="Q215" s="205">
        <v>0</v>
      </c>
      <c r="R215" s="205">
        <f t="shared" si="42"/>
        <v>0</v>
      </c>
      <c r="S215" s="205">
        <v>0</v>
      </c>
      <c r="T215" s="205">
        <f t="shared" si="43"/>
        <v>0</v>
      </c>
      <c r="U215" s="206" t="s">
        <v>1</v>
      </c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7" t="s">
        <v>296</v>
      </c>
      <c r="AT215" s="207" t="s">
        <v>140</v>
      </c>
      <c r="AU215" s="207" t="s">
        <v>80</v>
      </c>
      <c r="AY215" s="14" t="s">
        <v>137</v>
      </c>
      <c r="BE215" s="208">
        <f t="shared" si="44"/>
        <v>0</v>
      </c>
      <c r="BF215" s="208">
        <f t="shared" si="45"/>
        <v>0</v>
      </c>
      <c r="BG215" s="208">
        <f t="shared" si="46"/>
        <v>0</v>
      </c>
      <c r="BH215" s="208">
        <f t="shared" si="47"/>
        <v>0</v>
      </c>
      <c r="BI215" s="208">
        <f t="shared" si="48"/>
        <v>0</v>
      </c>
      <c r="BJ215" s="14" t="s">
        <v>78</v>
      </c>
      <c r="BK215" s="208">
        <f t="shared" si="49"/>
        <v>0</v>
      </c>
      <c r="BL215" s="14" t="s">
        <v>296</v>
      </c>
      <c r="BM215" s="207" t="s">
        <v>396</v>
      </c>
    </row>
    <row r="216" spans="1:65" s="2" customFormat="1" ht="21.75" customHeight="1">
      <c r="A216" s="31"/>
      <c r="B216" s="32"/>
      <c r="C216" s="195" t="s">
        <v>397</v>
      </c>
      <c r="D216" s="195" t="s">
        <v>140</v>
      </c>
      <c r="E216" s="196" t="s">
        <v>398</v>
      </c>
      <c r="F216" s="197" t="s">
        <v>399</v>
      </c>
      <c r="G216" s="198" t="s">
        <v>195</v>
      </c>
      <c r="H216" s="199">
        <v>0.709</v>
      </c>
      <c r="I216" s="200"/>
      <c r="J216" s="201">
        <f t="shared" si="40"/>
        <v>0</v>
      </c>
      <c r="K216" s="202"/>
      <c r="L216" s="36"/>
      <c r="M216" s="203" t="s">
        <v>1</v>
      </c>
      <c r="N216" s="204" t="s">
        <v>38</v>
      </c>
      <c r="O216" s="68"/>
      <c r="P216" s="205">
        <f t="shared" si="41"/>
        <v>0</v>
      </c>
      <c r="Q216" s="205">
        <v>0</v>
      </c>
      <c r="R216" s="205">
        <f t="shared" si="42"/>
        <v>0</v>
      </c>
      <c r="S216" s="205">
        <v>0</v>
      </c>
      <c r="T216" s="205">
        <f t="shared" si="43"/>
        <v>0</v>
      </c>
      <c r="U216" s="206" t="s">
        <v>1</v>
      </c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296</v>
      </c>
      <c r="AT216" s="207" t="s">
        <v>140</v>
      </c>
      <c r="AU216" s="207" t="s">
        <v>80</v>
      </c>
      <c r="AY216" s="14" t="s">
        <v>137</v>
      </c>
      <c r="BE216" s="208">
        <f t="shared" si="44"/>
        <v>0</v>
      </c>
      <c r="BF216" s="208">
        <f t="shared" si="45"/>
        <v>0</v>
      </c>
      <c r="BG216" s="208">
        <f t="shared" si="46"/>
        <v>0</v>
      </c>
      <c r="BH216" s="208">
        <f t="shared" si="47"/>
        <v>0</v>
      </c>
      <c r="BI216" s="208">
        <f t="shared" si="48"/>
        <v>0</v>
      </c>
      <c r="BJ216" s="14" t="s">
        <v>78</v>
      </c>
      <c r="BK216" s="208">
        <f t="shared" si="49"/>
        <v>0</v>
      </c>
      <c r="BL216" s="14" t="s">
        <v>296</v>
      </c>
      <c r="BM216" s="207" t="s">
        <v>400</v>
      </c>
    </row>
    <row r="217" spans="2:63" s="12" customFormat="1" ht="22.9" customHeight="1">
      <c r="B217" s="179"/>
      <c r="C217" s="180"/>
      <c r="D217" s="181" t="s">
        <v>72</v>
      </c>
      <c r="E217" s="193" t="s">
        <v>401</v>
      </c>
      <c r="F217" s="193" t="s">
        <v>402</v>
      </c>
      <c r="G217" s="180"/>
      <c r="H217" s="180"/>
      <c r="I217" s="183"/>
      <c r="J217" s="194">
        <f>BK217</f>
        <v>0</v>
      </c>
      <c r="K217" s="180"/>
      <c r="L217" s="185"/>
      <c r="M217" s="186"/>
      <c r="N217" s="187"/>
      <c r="O217" s="187"/>
      <c r="P217" s="188">
        <f>SUM(P218:P229)</f>
        <v>0</v>
      </c>
      <c r="Q217" s="187"/>
      <c r="R217" s="188">
        <f>SUM(R218:R229)</f>
        <v>0.06106</v>
      </c>
      <c r="S217" s="187"/>
      <c r="T217" s="188">
        <f>SUM(T218:T229)</f>
        <v>0</v>
      </c>
      <c r="U217" s="189"/>
      <c r="AR217" s="190" t="s">
        <v>80</v>
      </c>
      <c r="AT217" s="191" t="s">
        <v>72</v>
      </c>
      <c r="AU217" s="191" t="s">
        <v>78</v>
      </c>
      <c r="AY217" s="190" t="s">
        <v>137</v>
      </c>
      <c r="BK217" s="192">
        <f>SUM(BK218:BK229)</f>
        <v>0</v>
      </c>
    </row>
    <row r="218" spans="1:65" s="2" customFormat="1" ht="16.5" customHeight="1">
      <c r="A218" s="31"/>
      <c r="B218" s="32"/>
      <c r="C218" s="195" t="s">
        <v>403</v>
      </c>
      <c r="D218" s="195" t="s">
        <v>140</v>
      </c>
      <c r="E218" s="196" t="s">
        <v>404</v>
      </c>
      <c r="F218" s="197" t="s">
        <v>405</v>
      </c>
      <c r="G218" s="198" t="s">
        <v>231</v>
      </c>
      <c r="H218" s="199">
        <v>15</v>
      </c>
      <c r="I218" s="200"/>
      <c r="J218" s="201">
        <f aca="true" t="shared" si="50" ref="J218:J229">ROUND(I218*H218,2)</f>
        <v>0</v>
      </c>
      <c r="K218" s="202"/>
      <c r="L218" s="36"/>
      <c r="M218" s="203" t="s">
        <v>1</v>
      </c>
      <c r="N218" s="204" t="s">
        <v>38</v>
      </c>
      <c r="O218" s="68"/>
      <c r="P218" s="205">
        <f aca="true" t="shared" si="51" ref="P218:P229">O218*H218</f>
        <v>0</v>
      </c>
      <c r="Q218" s="205">
        <v>0.00206</v>
      </c>
      <c r="R218" s="205">
        <f aca="true" t="shared" si="52" ref="R218:R229">Q218*H218</f>
        <v>0.030900000000000004</v>
      </c>
      <c r="S218" s="205">
        <v>0</v>
      </c>
      <c r="T218" s="205">
        <f aca="true" t="shared" si="53" ref="T218:T229">S218*H218</f>
        <v>0</v>
      </c>
      <c r="U218" s="206" t="s">
        <v>1</v>
      </c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7" t="s">
        <v>296</v>
      </c>
      <c r="AT218" s="207" t="s">
        <v>140</v>
      </c>
      <c r="AU218" s="207" t="s">
        <v>80</v>
      </c>
      <c r="AY218" s="14" t="s">
        <v>137</v>
      </c>
      <c r="BE218" s="208">
        <f aca="true" t="shared" si="54" ref="BE218:BE229">IF(N218="základní",J218,0)</f>
        <v>0</v>
      </c>
      <c r="BF218" s="208">
        <f aca="true" t="shared" si="55" ref="BF218:BF229">IF(N218="snížená",J218,0)</f>
        <v>0</v>
      </c>
      <c r="BG218" s="208">
        <f aca="true" t="shared" si="56" ref="BG218:BG229">IF(N218="zákl. přenesená",J218,0)</f>
        <v>0</v>
      </c>
      <c r="BH218" s="208">
        <f aca="true" t="shared" si="57" ref="BH218:BH229">IF(N218="sníž. přenesená",J218,0)</f>
        <v>0</v>
      </c>
      <c r="BI218" s="208">
        <f aca="true" t="shared" si="58" ref="BI218:BI229">IF(N218="nulová",J218,0)</f>
        <v>0</v>
      </c>
      <c r="BJ218" s="14" t="s">
        <v>78</v>
      </c>
      <c r="BK218" s="208">
        <f aca="true" t="shared" si="59" ref="BK218:BK229">ROUND(I218*H218,2)</f>
        <v>0</v>
      </c>
      <c r="BL218" s="14" t="s">
        <v>296</v>
      </c>
      <c r="BM218" s="207" t="s">
        <v>406</v>
      </c>
    </row>
    <row r="219" spans="1:65" s="2" customFormat="1" ht="16.5" customHeight="1">
      <c r="A219" s="31"/>
      <c r="B219" s="32"/>
      <c r="C219" s="195" t="s">
        <v>407</v>
      </c>
      <c r="D219" s="195" t="s">
        <v>140</v>
      </c>
      <c r="E219" s="196" t="s">
        <v>408</v>
      </c>
      <c r="F219" s="197" t="s">
        <v>409</v>
      </c>
      <c r="G219" s="198" t="s">
        <v>231</v>
      </c>
      <c r="H219" s="199">
        <v>8</v>
      </c>
      <c r="I219" s="200"/>
      <c r="J219" s="201">
        <f t="shared" si="50"/>
        <v>0</v>
      </c>
      <c r="K219" s="202"/>
      <c r="L219" s="36"/>
      <c r="M219" s="203" t="s">
        <v>1</v>
      </c>
      <c r="N219" s="204" t="s">
        <v>38</v>
      </c>
      <c r="O219" s="68"/>
      <c r="P219" s="205">
        <f t="shared" si="51"/>
        <v>0</v>
      </c>
      <c r="Q219" s="205">
        <v>0.00035</v>
      </c>
      <c r="R219" s="205">
        <f t="shared" si="52"/>
        <v>0.0028</v>
      </c>
      <c r="S219" s="205">
        <v>0</v>
      </c>
      <c r="T219" s="205">
        <f t="shared" si="53"/>
        <v>0</v>
      </c>
      <c r="U219" s="206" t="s">
        <v>1</v>
      </c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7" t="s">
        <v>296</v>
      </c>
      <c r="AT219" s="207" t="s">
        <v>140</v>
      </c>
      <c r="AU219" s="207" t="s">
        <v>80</v>
      </c>
      <c r="AY219" s="14" t="s">
        <v>137</v>
      </c>
      <c r="BE219" s="208">
        <f t="shared" si="54"/>
        <v>0</v>
      </c>
      <c r="BF219" s="208">
        <f t="shared" si="55"/>
        <v>0</v>
      </c>
      <c r="BG219" s="208">
        <f t="shared" si="56"/>
        <v>0</v>
      </c>
      <c r="BH219" s="208">
        <f t="shared" si="57"/>
        <v>0</v>
      </c>
      <c r="BI219" s="208">
        <f t="shared" si="58"/>
        <v>0</v>
      </c>
      <c r="BJ219" s="14" t="s">
        <v>78</v>
      </c>
      <c r="BK219" s="208">
        <f t="shared" si="59"/>
        <v>0</v>
      </c>
      <c r="BL219" s="14" t="s">
        <v>296</v>
      </c>
      <c r="BM219" s="207" t="s">
        <v>410</v>
      </c>
    </row>
    <row r="220" spans="1:65" s="2" customFormat="1" ht="16.5" customHeight="1">
      <c r="A220" s="31"/>
      <c r="B220" s="32"/>
      <c r="C220" s="195" t="s">
        <v>411</v>
      </c>
      <c r="D220" s="195" t="s">
        <v>140</v>
      </c>
      <c r="E220" s="196" t="s">
        <v>412</v>
      </c>
      <c r="F220" s="197" t="s">
        <v>413</v>
      </c>
      <c r="G220" s="198" t="s">
        <v>231</v>
      </c>
      <c r="H220" s="199">
        <v>4</v>
      </c>
      <c r="I220" s="200"/>
      <c r="J220" s="201">
        <f t="shared" si="50"/>
        <v>0</v>
      </c>
      <c r="K220" s="202"/>
      <c r="L220" s="36"/>
      <c r="M220" s="203" t="s">
        <v>1</v>
      </c>
      <c r="N220" s="204" t="s">
        <v>38</v>
      </c>
      <c r="O220" s="68"/>
      <c r="P220" s="205">
        <f t="shared" si="51"/>
        <v>0</v>
      </c>
      <c r="Q220" s="205">
        <v>0.00114</v>
      </c>
      <c r="R220" s="205">
        <f t="shared" si="52"/>
        <v>0.00456</v>
      </c>
      <c r="S220" s="205">
        <v>0</v>
      </c>
      <c r="T220" s="205">
        <f t="shared" si="53"/>
        <v>0</v>
      </c>
      <c r="U220" s="206" t="s">
        <v>1</v>
      </c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7" t="s">
        <v>296</v>
      </c>
      <c r="AT220" s="207" t="s">
        <v>140</v>
      </c>
      <c r="AU220" s="207" t="s">
        <v>80</v>
      </c>
      <c r="AY220" s="14" t="s">
        <v>137</v>
      </c>
      <c r="BE220" s="208">
        <f t="shared" si="54"/>
        <v>0</v>
      </c>
      <c r="BF220" s="208">
        <f t="shared" si="55"/>
        <v>0</v>
      </c>
      <c r="BG220" s="208">
        <f t="shared" si="56"/>
        <v>0</v>
      </c>
      <c r="BH220" s="208">
        <f t="shared" si="57"/>
        <v>0</v>
      </c>
      <c r="BI220" s="208">
        <f t="shared" si="58"/>
        <v>0</v>
      </c>
      <c r="BJ220" s="14" t="s">
        <v>78</v>
      </c>
      <c r="BK220" s="208">
        <f t="shared" si="59"/>
        <v>0</v>
      </c>
      <c r="BL220" s="14" t="s">
        <v>296</v>
      </c>
      <c r="BM220" s="207" t="s">
        <v>414</v>
      </c>
    </row>
    <row r="221" spans="1:65" s="2" customFormat="1" ht="16.5" customHeight="1">
      <c r="A221" s="31"/>
      <c r="B221" s="32"/>
      <c r="C221" s="195" t="s">
        <v>415</v>
      </c>
      <c r="D221" s="195" t="s">
        <v>140</v>
      </c>
      <c r="E221" s="196" t="s">
        <v>416</v>
      </c>
      <c r="F221" s="197" t="s">
        <v>417</v>
      </c>
      <c r="G221" s="198" t="s">
        <v>231</v>
      </c>
      <c r="H221" s="199">
        <v>5</v>
      </c>
      <c r="I221" s="200"/>
      <c r="J221" s="201">
        <f t="shared" si="50"/>
        <v>0</v>
      </c>
      <c r="K221" s="202"/>
      <c r="L221" s="36"/>
      <c r="M221" s="203" t="s">
        <v>1</v>
      </c>
      <c r="N221" s="204" t="s">
        <v>38</v>
      </c>
      <c r="O221" s="68"/>
      <c r="P221" s="205">
        <f t="shared" si="51"/>
        <v>0</v>
      </c>
      <c r="Q221" s="205">
        <v>0.0019</v>
      </c>
      <c r="R221" s="205">
        <f t="shared" si="52"/>
        <v>0.0095</v>
      </c>
      <c r="S221" s="205">
        <v>0</v>
      </c>
      <c r="T221" s="205">
        <f t="shared" si="53"/>
        <v>0</v>
      </c>
      <c r="U221" s="206" t="s">
        <v>1</v>
      </c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7" t="s">
        <v>296</v>
      </c>
      <c r="AT221" s="207" t="s">
        <v>140</v>
      </c>
      <c r="AU221" s="207" t="s">
        <v>80</v>
      </c>
      <c r="AY221" s="14" t="s">
        <v>137</v>
      </c>
      <c r="BE221" s="208">
        <f t="shared" si="54"/>
        <v>0</v>
      </c>
      <c r="BF221" s="208">
        <f t="shared" si="55"/>
        <v>0</v>
      </c>
      <c r="BG221" s="208">
        <f t="shared" si="56"/>
        <v>0</v>
      </c>
      <c r="BH221" s="208">
        <f t="shared" si="57"/>
        <v>0</v>
      </c>
      <c r="BI221" s="208">
        <f t="shared" si="58"/>
        <v>0</v>
      </c>
      <c r="BJ221" s="14" t="s">
        <v>78</v>
      </c>
      <c r="BK221" s="208">
        <f t="shared" si="59"/>
        <v>0</v>
      </c>
      <c r="BL221" s="14" t="s">
        <v>296</v>
      </c>
      <c r="BM221" s="207" t="s">
        <v>418</v>
      </c>
    </row>
    <row r="222" spans="1:65" s="2" customFormat="1" ht="16.5" customHeight="1">
      <c r="A222" s="31"/>
      <c r="B222" s="32"/>
      <c r="C222" s="195" t="s">
        <v>419</v>
      </c>
      <c r="D222" s="195" t="s">
        <v>140</v>
      </c>
      <c r="E222" s="196" t="s">
        <v>420</v>
      </c>
      <c r="F222" s="197" t="s">
        <v>421</v>
      </c>
      <c r="G222" s="198" t="s">
        <v>165</v>
      </c>
      <c r="H222" s="199">
        <v>6</v>
      </c>
      <c r="I222" s="200"/>
      <c r="J222" s="201">
        <f t="shared" si="50"/>
        <v>0</v>
      </c>
      <c r="K222" s="202"/>
      <c r="L222" s="36"/>
      <c r="M222" s="203" t="s">
        <v>1</v>
      </c>
      <c r="N222" s="204" t="s">
        <v>38</v>
      </c>
      <c r="O222" s="68"/>
      <c r="P222" s="205">
        <f t="shared" si="51"/>
        <v>0</v>
      </c>
      <c r="Q222" s="205">
        <v>0</v>
      </c>
      <c r="R222" s="205">
        <f t="shared" si="52"/>
        <v>0</v>
      </c>
      <c r="S222" s="205">
        <v>0</v>
      </c>
      <c r="T222" s="205">
        <f t="shared" si="53"/>
        <v>0</v>
      </c>
      <c r="U222" s="206" t="s">
        <v>1</v>
      </c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7" t="s">
        <v>296</v>
      </c>
      <c r="AT222" s="207" t="s">
        <v>140</v>
      </c>
      <c r="AU222" s="207" t="s">
        <v>80</v>
      </c>
      <c r="AY222" s="14" t="s">
        <v>137</v>
      </c>
      <c r="BE222" s="208">
        <f t="shared" si="54"/>
        <v>0</v>
      </c>
      <c r="BF222" s="208">
        <f t="shared" si="55"/>
        <v>0</v>
      </c>
      <c r="BG222" s="208">
        <f t="shared" si="56"/>
        <v>0</v>
      </c>
      <c r="BH222" s="208">
        <f t="shared" si="57"/>
        <v>0</v>
      </c>
      <c r="BI222" s="208">
        <f t="shared" si="58"/>
        <v>0</v>
      </c>
      <c r="BJ222" s="14" t="s">
        <v>78</v>
      </c>
      <c r="BK222" s="208">
        <f t="shared" si="59"/>
        <v>0</v>
      </c>
      <c r="BL222" s="14" t="s">
        <v>296</v>
      </c>
      <c r="BM222" s="207" t="s">
        <v>422</v>
      </c>
    </row>
    <row r="223" spans="1:65" s="2" customFormat="1" ht="16.5" customHeight="1">
      <c r="A223" s="31"/>
      <c r="B223" s="32"/>
      <c r="C223" s="195" t="s">
        <v>423</v>
      </c>
      <c r="D223" s="195" t="s">
        <v>140</v>
      </c>
      <c r="E223" s="196" t="s">
        <v>424</v>
      </c>
      <c r="F223" s="197" t="s">
        <v>425</v>
      </c>
      <c r="G223" s="198" t="s">
        <v>165</v>
      </c>
      <c r="H223" s="199">
        <v>2</v>
      </c>
      <c r="I223" s="200"/>
      <c r="J223" s="201">
        <f t="shared" si="50"/>
        <v>0</v>
      </c>
      <c r="K223" s="202"/>
      <c r="L223" s="36"/>
      <c r="M223" s="203" t="s">
        <v>1</v>
      </c>
      <c r="N223" s="204" t="s">
        <v>38</v>
      </c>
      <c r="O223" s="68"/>
      <c r="P223" s="205">
        <f t="shared" si="51"/>
        <v>0</v>
      </c>
      <c r="Q223" s="205">
        <v>0</v>
      </c>
      <c r="R223" s="205">
        <f t="shared" si="52"/>
        <v>0</v>
      </c>
      <c r="S223" s="205">
        <v>0</v>
      </c>
      <c r="T223" s="205">
        <f t="shared" si="53"/>
        <v>0</v>
      </c>
      <c r="U223" s="206" t="s">
        <v>1</v>
      </c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296</v>
      </c>
      <c r="AT223" s="207" t="s">
        <v>140</v>
      </c>
      <c r="AU223" s="207" t="s">
        <v>80</v>
      </c>
      <c r="AY223" s="14" t="s">
        <v>137</v>
      </c>
      <c r="BE223" s="208">
        <f t="shared" si="54"/>
        <v>0</v>
      </c>
      <c r="BF223" s="208">
        <f t="shared" si="55"/>
        <v>0</v>
      </c>
      <c r="BG223" s="208">
        <f t="shared" si="56"/>
        <v>0</v>
      </c>
      <c r="BH223" s="208">
        <f t="shared" si="57"/>
        <v>0</v>
      </c>
      <c r="BI223" s="208">
        <f t="shared" si="58"/>
        <v>0</v>
      </c>
      <c r="BJ223" s="14" t="s">
        <v>78</v>
      </c>
      <c r="BK223" s="208">
        <f t="shared" si="59"/>
        <v>0</v>
      </c>
      <c r="BL223" s="14" t="s">
        <v>296</v>
      </c>
      <c r="BM223" s="207" t="s">
        <v>426</v>
      </c>
    </row>
    <row r="224" spans="1:65" s="2" customFormat="1" ht="21.75" customHeight="1">
      <c r="A224" s="31"/>
      <c r="B224" s="32"/>
      <c r="C224" s="195" t="s">
        <v>427</v>
      </c>
      <c r="D224" s="195" t="s">
        <v>140</v>
      </c>
      <c r="E224" s="196" t="s">
        <v>428</v>
      </c>
      <c r="F224" s="197" t="s">
        <v>429</v>
      </c>
      <c r="G224" s="198" t="s">
        <v>165</v>
      </c>
      <c r="H224" s="199">
        <v>1</v>
      </c>
      <c r="I224" s="200"/>
      <c r="J224" s="201">
        <f t="shared" si="50"/>
        <v>0</v>
      </c>
      <c r="K224" s="202"/>
      <c r="L224" s="36"/>
      <c r="M224" s="203" t="s">
        <v>1</v>
      </c>
      <c r="N224" s="204" t="s">
        <v>38</v>
      </c>
      <c r="O224" s="68"/>
      <c r="P224" s="205">
        <f t="shared" si="51"/>
        <v>0</v>
      </c>
      <c r="Q224" s="205">
        <v>0.00535</v>
      </c>
      <c r="R224" s="205">
        <f t="shared" si="52"/>
        <v>0.00535</v>
      </c>
      <c r="S224" s="205">
        <v>0</v>
      </c>
      <c r="T224" s="205">
        <f t="shared" si="53"/>
        <v>0</v>
      </c>
      <c r="U224" s="206" t="s">
        <v>1</v>
      </c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296</v>
      </c>
      <c r="AT224" s="207" t="s">
        <v>140</v>
      </c>
      <c r="AU224" s="207" t="s">
        <v>80</v>
      </c>
      <c r="AY224" s="14" t="s">
        <v>137</v>
      </c>
      <c r="BE224" s="208">
        <f t="shared" si="54"/>
        <v>0</v>
      </c>
      <c r="BF224" s="208">
        <f t="shared" si="55"/>
        <v>0</v>
      </c>
      <c r="BG224" s="208">
        <f t="shared" si="56"/>
        <v>0</v>
      </c>
      <c r="BH224" s="208">
        <f t="shared" si="57"/>
        <v>0</v>
      </c>
      <c r="BI224" s="208">
        <f t="shared" si="58"/>
        <v>0</v>
      </c>
      <c r="BJ224" s="14" t="s">
        <v>78</v>
      </c>
      <c r="BK224" s="208">
        <f t="shared" si="59"/>
        <v>0</v>
      </c>
      <c r="BL224" s="14" t="s">
        <v>296</v>
      </c>
      <c r="BM224" s="207" t="s">
        <v>430</v>
      </c>
    </row>
    <row r="225" spans="1:65" s="2" customFormat="1" ht="21.75" customHeight="1">
      <c r="A225" s="31"/>
      <c r="B225" s="32"/>
      <c r="C225" s="195" t="s">
        <v>431</v>
      </c>
      <c r="D225" s="195" t="s">
        <v>140</v>
      </c>
      <c r="E225" s="196" t="s">
        <v>432</v>
      </c>
      <c r="F225" s="197" t="s">
        <v>433</v>
      </c>
      <c r="G225" s="198" t="s">
        <v>165</v>
      </c>
      <c r="H225" s="199">
        <v>1</v>
      </c>
      <c r="I225" s="200"/>
      <c r="J225" s="201">
        <f t="shared" si="50"/>
        <v>0</v>
      </c>
      <c r="K225" s="202"/>
      <c r="L225" s="36"/>
      <c r="M225" s="203" t="s">
        <v>1</v>
      </c>
      <c r="N225" s="204" t="s">
        <v>38</v>
      </c>
      <c r="O225" s="68"/>
      <c r="P225" s="205">
        <f t="shared" si="51"/>
        <v>0</v>
      </c>
      <c r="Q225" s="205">
        <v>0.00595</v>
      </c>
      <c r="R225" s="205">
        <f t="shared" si="52"/>
        <v>0.00595</v>
      </c>
      <c r="S225" s="205">
        <v>0</v>
      </c>
      <c r="T225" s="205">
        <f t="shared" si="53"/>
        <v>0</v>
      </c>
      <c r="U225" s="206" t="s">
        <v>1</v>
      </c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7" t="s">
        <v>296</v>
      </c>
      <c r="AT225" s="207" t="s">
        <v>140</v>
      </c>
      <c r="AU225" s="207" t="s">
        <v>80</v>
      </c>
      <c r="AY225" s="14" t="s">
        <v>137</v>
      </c>
      <c r="BE225" s="208">
        <f t="shared" si="54"/>
        <v>0</v>
      </c>
      <c r="BF225" s="208">
        <f t="shared" si="55"/>
        <v>0</v>
      </c>
      <c r="BG225" s="208">
        <f t="shared" si="56"/>
        <v>0</v>
      </c>
      <c r="BH225" s="208">
        <f t="shared" si="57"/>
        <v>0</v>
      </c>
      <c r="BI225" s="208">
        <f t="shared" si="58"/>
        <v>0</v>
      </c>
      <c r="BJ225" s="14" t="s">
        <v>78</v>
      </c>
      <c r="BK225" s="208">
        <f t="shared" si="59"/>
        <v>0</v>
      </c>
      <c r="BL225" s="14" t="s">
        <v>296</v>
      </c>
      <c r="BM225" s="207" t="s">
        <v>434</v>
      </c>
    </row>
    <row r="226" spans="1:65" s="2" customFormat="1" ht="21.75" customHeight="1">
      <c r="A226" s="31"/>
      <c r="B226" s="32"/>
      <c r="C226" s="195" t="s">
        <v>435</v>
      </c>
      <c r="D226" s="195" t="s">
        <v>140</v>
      </c>
      <c r="E226" s="196" t="s">
        <v>436</v>
      </c>
      <c r="F226" s="197" t="s">
        <v>437</v>
      </c>
      <c r="G226" s="198" t="s">
        <v>165</v>
      </c>
      <c r="H226" s="199">
        <v>4</v>
      </c>
      <c r="I226" s="200"/>
      <c r="J226" s="201">
        <f t="shared" si="50"/>
        <v>0</v>
      </c>
      <c r="K226" s="202"/>
      <c r="L226" s="36"/>
      <c r="M226" s="203" t="s">
        <v>1</v>
      </c>
      <c r="N226" s="204" t="s">
        <v>38</v>
      </c>
      <c r="O226" s="68"/>
      <c r="P226" s="205">
        <f t="shared" si="51"/>
        <v>0</v>
      </c>
      <c r="Q226" s="205">
        <v>0.0005</v>
      </c>
      <c r="R226" s="205">
        <f t="shared" si="52"/>
        <v>0.002</v>
      </c>
      <c r="S226" s="205">
        <v>0</v>
      </c>
      <c r="T226" s="205">
        <f t="shared" si="53"/>
        <v>0</v>
      </c>
      <c r="U226" s="206" t="s">
        <v>1</v>
      </c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7" t="s">
        <v>296</v>
      </c>
      <c r="AT226" s="207" t="s">
        <v>140</v>
      </c>
      <c r="AU226" s="207" t="s">
        <v>80</v>
      </c>
      <c r="AY226" s="14" t="s">
        <v>137</v>
      </c>
      <c r="BE226" s="208">
        <f t="shared" si="54"/>
        <v>0</v>
      </c>
      <c r="BF226" s="208">
        <f t="shared" si="55"/>
        <v>0</v>
      </c>
      <c r="BG226" s="208">
        <f t="shared" si="56"/>
        <v>0</v>
      </c>
      <c r="BH226" s="208">
        <f t="shared" si="57"/>
        <v>0</v>
      </c>
      <c r="BI226" s="208">
        <f t="shared" si="58"/>
        <v>0</v>
      </c>
      <c r="BJ226" s="14" t="s">
        <v>78</v>
      </c>
      <c r="BK226" s="208">
        <f t="shared" si="59"/>
        <v>0</v>
      </c>
      <c r="BL226" s="14" t="s">
        <v>296</v>
      </c>
      <c r="BM226" s="207" t="s">
        <v>438</v>
      </c>
    </row>
    <row r="227" spans="1:65" s="2" customFormat="1" ht="16.5" customHeight="1">
      <c r="A227" s="31"/>
      <c r="B227" s="32"/>
      <c r="C227" s="195" t="s">
        <v>439</v>
      </c>
      <c r="D227" s="195" t="s">
        <v>140</v>
      </c>
      <c r="E227" s="196" t="s">
        <v>440</v>
      </c>
      <c r="F227" s="197" t="s">
        <v>441</v>
      </c>
      <c r="G227" s="198" t="s">
        <v>231</v>
      </c>
      <c r="H227" s="199">
        <v>15</v>
      </c>
      <c r="I227" s="200"/>
      <c r="J227" s="201">
        <f t="shared" si="50"/>
        <v>0</v>
      </c>
      <c r="K227" s="202"/>
      <c r="L227" s="36"/>
      <c r="M227" s="203" t="s">
        <v>1</v>
      </c>
      <c r="N227" s="204" t="s">
        <v>38</v>
      </c>
      <c r="O227" s="68"/>
      <c r="P227" s="205">
        <f t="shared" si="51"/>
        <v>0</v>
      </c>
      <c r="Q227" s="205">
        <v>0</v>
      </c>
      <c r="R227" s="205">
        <f t="shared" si="52"/>
        <v>0</v>
      </c>
      <c r="S227" s="205">
        <v>0</v>
      </c>
      <c r="T227" s="205">
        <f t="shared" si="53"/>
        <v>0</v>
      </c>
      <c r="U227" s="206" t="s">
        <v>1</v>
      </c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7" t="s">
        <v>296</v>
      </c>
      <c r="AT227" s="207" t="s">
        <v>140</v>
      </c>
      <c r="AU227" s="207" t="s">
        <v>80</v>
      </c>
      <c r="AY227" s="14" t="s">
        <v>137</v>
      </c>
      <c r="BE227" s="208">
        <f t="shared" si="54"/>
        <v>0</v>
      </c>
      <c r="BF227" s="208">
        <f t="shared" si="55"/>
        <v>0</v>
      </c>
      <c r="BG227" s="208">
        <f t="shared" si="56"/>
        <v>0</v>
      </c>
      <c r="BH227" s="208">
        <f t="shared" si="57"/>
        <v>0</v>
      </c>
      <c r="BI227" s="208">
        <f t="shared" si="58"/>
        <v>0</v>
      </c>
      <c r="BJ227" s="14" t="s">
        <v>78</v>
      </c>
      <c r="BK227" s="208">
        <f t="shared" si="59"/>
        <v>0</v>
      </c>
      <c r="BL227" s="14" t="s">
        <v>296</v>
      </c>
      <c r="BM227" s="207" t="s">
        <v>442</v>
      </c>
    </row>
    <row r="228" spans="1:65" s="2" customFormat="1" ht="21.75" customHeight="1">
      <c r="A228" s="31"/>
      <c r="B228" s="32"/>
      <c r="C228" s="195" t="s">
        <v>443</v>
      </c>
      <c r="D228" s="195" t="s">
        <v>140</v>
      </c>
      <c r="E228" s="196" t="s">
        <v>444</v>
      </c>
      <c r="F228" s="197" t="s">
        <v>445</v>
      </c>
      <c r="G228" s="198" t="s">
        <v>195</v>
      </c>
      <c r="H228" s="199">
        <v>0.061</v>
      </c>
      <c r="I228" s="200"/>
      <c r="J228" s="201">
        <f t="shared" si="50"/>
        <v>0</v>
      </c>
      <c r="K228" s="202"/>
      <c r="L228" s="36"/>
      <c r="M228" s="203" t="s">
        <v>1</v>
      </c>
      <c r="N228" s="204" t="s">
        <v>38</v>
      </c>
      <c r="O228" s="68"/>
      <c r="P228" s="205">
        <f t="shared" si="51"/>
        <v>0</v>
      </c>
      <c r="Q228" s="205">
        <v>0</v>
      </c>
      <c r="R228" s="205">
        <f t="shared" si="52"/>
        <v>0</v>
      </c>
      <c r="S228" s="205">
        <v>0</v>
      </c>
      <c r="T228" s="205">
        <f t="shared" si="53"/>
        <v>0</v>
      </c>
      <c r="U228" s="206" t="s">
        <v>1</v>
      </c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296</v>
      </c>
      <c r="AT228" s="207" t="s">
        <v>140</v>
      </c>
      <c r="AU228" s="207" t="s">
        <v>80</v>
      </c>
      <c r="AY228" s="14" t="s">
        <v>137</v>
      </c>
      <c r="BE228" s="208">
        <f t="shared" si="54"/>
        <v>0</v>
      </c>
      <c r="BF228" s="208">
        <f t="shared" si="55"/>
        <v>0</v>
      </c>
      <c r="BG228" s="208">
        <f t="shared" si="56"/>
        <v>0</v>
      </c>
      <c r="BH228" s="208">
        <f t="shared" si="57"/>
        <v>0</v>
      </c>
      <c r="BI228" s="208">
        <f t="shared" si="58"/>
        <v>0</v>
      </c>
      <c r="BJ228" s="14" t="s">
        <v>78</v>
      </c>
      <c r="BK228" s="208">
        <f t="shared" si="59"/>
        <v>0</v>
      </c>
      <c r="BL228" s="14" t="s">
        <v>296</v>
      </c>
      <c r="BM228" s="207" t="s">
        <v>446</v>
      </c>
    </row>
    <row r="229" spans="1:65" s="2" customFormat="1" ht="21.75" customHeight="1">
      <c r="A229" s="31"/>
      <c r="B229" s="32"/>
      <c r="C229" s="195" t="s">
        <v>447</v>
      </c>
      <c r="D229" s="195" t="s">
        <v>140</v>
      </c>
      <c r="E229" s="196" t="s">
        <v>448</v>
      </c>
      <c r="F229" s="197" t="s">
        <v>449</v>
      </c>
      <c r="G229" s="198" t="s">
        <v>195</v>
      </c>
      <c r="H229" s="199">
        <v>0.061</v>
      </c>
      <c r="I229" s="200"/>
      <c r="J229" s="201">
        <f t="shared" si="50"/>
        <v>0</v>
      </c>
      <c r="K229" s="202"/>
      <c r="L229" s="36"/>
      <c r="M229" s="203" t="s">
        <v>1</v>
      </c>
      <c r="N229" s="204" t="s">
        <v>38</v>
      </c>
      <c r="O229" s="68"/>
      <c r="P229" s="205">
        <f t="shared" si="51"/>
        <v>0</v>
      </c>
      <c r="Q229" s="205">
        <v>0</v>
      </c>
      <c r="R229" s="205">
        <f t="shared" si="52"/>
        <v>0</v>
      </c>
      <c r="S229" s="205">
        <v>0</v>
      </c>
      <c r="T229" s="205">
        <f t="shared" si="53"/>
        <v>0</v>
      </c>
      <c r="U229" s="206" t="s">
        <v>1</v>
      </c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7" t="s">
        <v>296</v>
      </c>
      <c r="AT229" s="207" t="s">
        <v>140</v>
      </c>
      <c r="AU229" s="207" t="s">
        <v>80</v>
      </c>
      <c r="AY229" s="14" t="s">
        <v>137</v>
      </c>
      <c r="BE229" s="208">
        <f t="shared" si="54"/>
        <v>0</v>
      </c>
      <c r="BF229" s="208">
        <f t="shared" si="55"/>
        <v>0</v>
      </c>
      <c r="BG229" s="208">
        <f t="shared" si="56"/>
        <v>0</v>
      </c>
      <c r="BH229" s="208">
        <f t="shared" si="57"/>
        <v>0</v>
      </c>
      <c r="BI229" s="208">
        <f t="shared" si="58"/>
        <v>0</v>
      </c>
      <c r="BJ229" s="14" t="s">
        <v>78</v>
      </c>
      <c r="BK229" s="208">
        <f t="shared" si="59"/>
        <v>0</v>
      </c>
      <c r="BL229" s="14" t="s">
        <v>296</v>
      </c>
      <c r="BM229" s="207" t="s">
        <v>450</v>
      </c>
    </row>
    <row r="230" spans="2:63" s="12" customFormat="1" ht="22.9" customHeight="1">
      <c r="B230" s="179"/>
      <c r="C230" s="180"/>
      <c r="D230" s="181" t="s">
        <v>72</v>
      </c>
      <c r="E230" s="193" t="s">
        <v>451</v>
      </c>
      <c r="F230" s="193" t="s">
        <v>452</v>
      </c>
      <c r="G230" s="180"/>
      <c r="H230" s="180"/>
      <c r="I230" s="183"/>
      <c r="J230" s="194">
        <f>BK230</f>
        <v>0</v>
      </c>
      <c r="K230" s="180"/>
      <c r="L230" s="185"/>
      <c r="M230" s="186"/>
      <c r="N230" s="187"/>
      <c r="O230" s="187"/>
      <c r="P230" s="188">
        <f>SUM(P231:P237)</f>
        <v>0</v>
      </c>
      <c r="Q230" s="187"/>
      <c r="R230" s="188">
        <f>SUM(R231:R237)</f>
        <v>0.06844</v>
      </c>
      <c r="S230" s="187"/>
      <c r="T230" s="188">
        <f>SUM(T231:T237)</f>
        <v>0</v>
      </c>
      <c r="U230" s="189"/>
      <c r="AR230" s="190" t="s">
        <v>80</v>
      </c>
      <c r="AT230" s="191" t="s">
        <v>72</v>
      </c>
      <c r="AU230" s="191" t="s">
        <v>78</v>
      </c>
      <c r="AY230" s="190" t="s">
        <v>137</v>
      </c>
      <c r="BK230" s="192">
        <f>SUM(BK231:BK237)</f>
        <v>0</v>
      </c>
    </row>
    <row r="231" spans="1:65" s="2" customFormat="1" ht="21.75" customHeight="1">
      <c r="A231" s="31"/>
      <c r="B231" s="32"/>
      <c r="C231" s="195" t="s">
        <v>453</v>
      </c>
      <c r="D231" s="195" t="s">
        <v>140</v>
      </c>
      <c r="E231" s="196" t="s">
        <v>454</v>
      </c>
      <c r="F231" s="197" t="s">
        <v>455</v>
      </c>
      <c r="G231" s="198" t="s">
        <v>231</v>
      </c>
      <c r="H231" s="199">
        <v>58</v>
      </c>
      <c r="I231" s="200"/>
      <c r="J231" s="201">
        <f aca="true" t="shared" si="60" ref="J231:J237">ROUND(I231*H231,2)</f>
        <v>0</v>
      </c>
      <c r="K231" s="202"/>
      <c r="L231" s="36"/>
      <c r="M231" s="203" t="s">
        <v>1</v>
      </c>
      <c r="N231" s="204" t="s">
        <v>38</v>
      </c>
      <c r="O231" s="68"/>
      <c r="P231" s="205">
        <f aca="true" t="shared" si="61" ref="P231:P237">O231*H231</f>
        <v>0</v>
      </c>
      <c r="Q231" s="205">
        <v>0.00091</v>
      </c>
      <c r="R231" s="205">
        <f aca="true" t="shared" si="62" ref="R231:R237">Q231*H231</f>
        <v>0.05278</v>
      </c>
      <c r="S231" s="205">
        <v>0</v>
      </c>
      <c r="T231" s="205">
        <f aca="true" t="shared" si="63" ref="T231:T237">S231*H231</f>
        <v>0</v>
      </c>
      <c r="U231" s="206" t="s">
        <v>1</v>
      </c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7" t="s">
        <v>296</v>
      </c>
      <c r="AT231" s="207" t="s">
        <v>140</v>
      </c>
      <c r="AU231" s="207" t="s">
        <v>80</v>
      </c>
      <c r="AY231" s="14" t="s">
        <v>137</v>
      </c>
      <c r="BE231" s="208">
        <f aca="true" t="shared" si="64" ref="BE231:BE237">IF(N231="základní",J231,0)</f>
        <v>0</v>
      </c>
      <c r="BF231" s="208">
        <f aca="true" t="shared" si="65" ref="BF231:BF237">IF(N231="snížená",J231,0)</f>
        <v>0</v>
      </c>
      <c r="BG231" s="208">
        <f aca="true" t="shared" si="66" ref="BG231:BG237">IF(N231="zákl. přenesená",J231,0)</f>
        <v>0</v>
      </c>
      <c r="BH231" s="208">
        <f aca="true" t="shared" si="67" ref="BH231:BH237">IF(N231="sníž. přenesená",J231,0)</f>
        <v>0</v>
      </c>
      <c r="BI231" s="208">
        <f aca="true" t="shared" si="68" ref="BI231:BI237">IF(N231="nulová",J231,0)</f>
        <v>0</v>
      </c>
      <c r="BJ231" s="14" t="s">
        <v>78</v>
      </c>
      <c r="BK231" s="208">
        <f aca="true" t="shared" si="69" ref="BK231:BK237">ROUND(I231*H231,2)</f>
        <v>0</v>
      </c>
      <c r="BL231" s="14" t="s">
        <v>296</v>
      </c>
      <c r="BM231" s="207" t="s">
        <v>456</v>
      </c>
    </row>
    <row r="232" spans="1:65" s="2" customFormat="1" ht="33" customHeight="1">
      <c r="A232" s="31"/>
      <c r="B232" s="32"/>
      <c r="C232" s="195" t="s">
        <v>457</v>
      </c>
      <c r="D232" s="195" t="s">
        <v>140</v>
      </c>
      <c r="E232" s="196" t="s">
        <v>458</v>
      </c>
      <c r="F232" s="197" t="s">
        <v>459</v>
      </c>
      <c r="G232" s="198" t="s">
        <v>231</v>
      </c>
      <c r="H232" s="199">
        <v>58</v>
      </c>
      <c r="I232" s="200"/>
      <c r="J232" s="201">
        <f t="shared" si="60"/>
        <v>0</v>
      </c>
      <c r="K232" s="202"/>
      <c r="L232" s="36"/>
      <c r="M232" s="203" t="s">
        <v>1</v>
      </c>
      <c r="N232" s="204" t="s">
        <v>38</v>
      </c>
      <c r="O232" s="68"/>
      <c r="P232" s="205">
        <f t="shared" si="61"/>
        <v>0</v>
      </c>
      <c r="Q232" s="205">
        <v>7E-05</v>
      </c>
      <c r="R232" s="205">
        <f t="shared" si="62"/>
        <v>0.004059999999999999</v>
      </c>
      <c r="S232" s="205">
        <v>0</v>
      </c>
      <c r="T232" s="205">
        <f t="shared" si="63"/>
        <v>0</v>
      </c>
      <c r="U232" s="206" t="s">
        <v>1</v>
      </c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7" t="s">
        <v>296</v>
      </c>
      <c r="AT232" s="207" t="s">
        <v>140</v>
      </c>
      <c r="AU232" s="207" t="s">
        <v>80</v>
      </c>
      <c r="AY232" s="14" t="s">
        <v>137</v>
      </c>
      <c r="BE232" s="208">
        <f t="shared" si="64"/>
        <v>0</v>
      </c>
      <c r="BF232" s="208">
        <f t="shared" si="65"/>
        <v>0</v>
      </c>
      <c r="BG232" s="208">
        <f t="shared" si="66"/>
        <v>0</v>
      </c>
      <c r="BH232" s="208">
        <f t="shared" si="67"/>
        <v>0</v>
      </c>
      <c r="BI232" s="208">
        <f t="shared" si="68"/>
        <v>0</v>
      </c>
      <c r="BJ232" s="14" t="s">
        <v>78</v>
      </c>
      <c r="BK232" s="208">
        <f t="shared" si="69"/>
        <v>0</v>
      </c>
      <c r="BL232" s="14" t="s">
        <v>296</v>
      </c>
      <c r="BM232" s="207" t="s">
        <v>460</v>
      </c>
    </row>
    <row r="233" spans="1:65" s="2" customFormat="1" ht="16.5" customHeight="1">
      <c r="A233" s="31"/>
      <c r="B233" s="32"/>
      <c r="C233" s="195" t="s">
        <v>461</v>
      </c>
      <c r="D233" s="195" t="s">
        <v>140</v>
      </c>
      <c r="E233" s="196" t="s">
        <v>462</v>
      </c>
      <c r="F233" s="197" t="s">
        <v>463</v>
      </c>
      <c r="G233" s="198" t="s">
        <v>165</v>
      </c>
      <c r="H233" s="199">
        <v>16</v>
      </c>
      <c r="I233" s="200"/>
      <c r="J233" s="201">
        <f t="shared" si="60"/>
        <v>0</v>
      </c>
      <c r="K233" s="202"/>
      <c r="L233" s="36"/>
      <c r="M233" s="203" t="s">
        <v>1</v>
      </c>
      <c r="N233" s="204" t="s">
        <v>38</v>
      </c>
      <c r="O233" s="68"/>
      <c r="P233" s="205">
        <f t="shared" si="61"/>
        <v>0</v>
      </c>
      <c r="Q233" s="205">
        <v>0</v>
      </c>
      <c r="R233" s="205">
        <f t="shared" si="62"/>
        <v>0</v>
      </c>
      <c r="S233" s="205">
        <v>0</v>
      </c>
      <c r="T233" s="205">
        <f t="shared" si="63"/>
        <v>0</v>
      </c>
      <c r="U233" s="206" t="s">
        <v>1</v>
      </c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7" t="s">
        <v>296</v>
      </c>
      <c r="AT233" s="207" t="s">
        <v>140</v>
      </c>
      <c r="AU233" s="207" t="s">
        <v>80</v>
      </c>
      <c r="AY233" s="14" t="s">
        <v>137</v>
      </c>
      <c r="BE233" s="208">
        <f t="shared" si="64"/>
        <v>0</v>
      </c>
      <c r="BF233" s="208">
        <f t="shared" si="65"/>
        <v>0</v>
      </c>
      <c r="BG233" s="208">
        <f t="shared" si="66"/>
        <v>0</v>
      </c>
      <c r="BH233" s="208">
        <f t="shared" si="67"/>
        <v>0</v>
      </c>
      <c r="BI233" s="208">
        <f t="shared" si="68"/>
        <v>0</v>
      </c>
      <c r="BJ233" s="14" t="s">
        <v>78</v>
      </c>
      <c r="BK233" s="208">
        <f t="shared" si="69"/>
        <v>0</v>
      </c>
      <c r="BL233" s="14" t="s">
        <v>296</v>
      </c>
      <c r="BM233" s="207" t="s">
        <v>464</v>
      </c>
    </row>
    <row r="234" spans="1:65" s="2" customFormat="1" ht="21.75" customHeight="1">
      <c r="A234" s="31"/>
      <c r="B234" s="32"/>
      <c r="C234" s="195" t="s">
        <v>465</v>
      </c>
      <c r="D234" s="195" t="s">
        <v>140</v>
      </c>
      <c r="E234" s="196" t="s">
        <v>466</v>
      </c>
      <c r="F234" s="197" t="s">
        <v>467</v>
      </c>
      <c r="G234" s="198" t="s">
        <v>231</v>
      </c>
      <c r="H234" s="199">
        <v>58</v>
      </c>
      <c r="I234" s="200"/>
      <c r="J234" s="201">
        <f t="shared" si="60"/>
        <v>0</v>
      </c>
      <c r="K234" s="202"/>
      <c r="L234" s="36"/>
      <c r="M234" s="203" t="s">
        <v>1</v>
      </c>
      <c r="N234" s="204" t="s">
        <v>38</v>
      </c>
      <c r="O234" s="68"/>
      <c r="P234" s="205">
        <f t="shared" si="61"/>
        <v>0</v>
      </c>
      <c r="Q234" s="205">
        <v>0.00019</v>
      </c>
      <c r="R234" s="205">
        <f t="shared" si="62"/>
        <v>0.01102</v>
      </c>
      <c r="S234" s="205">
        <v>0</v>
      </c>
      <c r="T234" s="205">
        <f t="shared" si="63"/>
        <v>0</v>
      </c>
      <c r="U234" s="206" t="s">
        <v>1</v>
      </c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7" t="s">
        <v>296</v>
      </c>
      <c r="AT234" s="207" t="s">
        <v>140</v>
      </c>
      <c r="AU234" s="207" t="s">
        <v>80</v>
      </c>
      <c r="AY234" s="14" t="s">
        <v>137</v>
      </c>
      <c r="BE234" s="208">
        <f t="shared" si="64"/>
        <v>0</v>
      </c>
      <c r="BF234" s="208">
        <f t="shared" si="65"/>
        <v>0</v>
      </c>
      <c r="BG234" s="208">
        <f t="shared" si="66"/>
        <v>0</v>
      </c>
      <c r="BH234" s="208">
        <f t="shared" si="67"/>
        <v>0</v>
      </c>
      <c r="BI234" s="208">
        <f t="shared" si="68"/>
        <v>0</v>
      </c>
      <c r="BJ234" s="14" t="s">
        <v>78</v>
      </c>
      <c r="BK234" s="208">
        <f t="shared" si="69"/>
        <v>0</v>
      </c>
      <c r="BL234" s="14" t="s">
        <v>296</v>
      </c>
      <c r="BM234" s="207" t="s">
        <v>468</v>
      </c>
    </row>
    <row r="235" spans="1:65" s="2" customFormat="1" ht="16.5" customHeight="1">
      <c r="A235" s="31"/>
      <c r="B235" s="32"/>
      <c r="C235" s="195" t="s">
        <v>469</v>
      </c>
      <c r="D235" s="195" t="s">
        <v>140</v>
      </c>
      <c r="E235" s="196" t="s">
        <v>470</v>
      </c>
      <c r="F235" s="197" t="s">
        <v>471</v>
      </c>
      <c r="G235" s="198" t="s">
        <v>231</v>
      </c>
      <c r="H235" s="199">
        <v>58</v>
      </c>
      <c r="I235" s="200"/>
      <c r="J235" s="201">
        <f t="shared" si="60"/>
        <v>0</v>
      </c>
      <c r="K235" s="202"/>
      <c r="L235" s="36"/>
      <c r="M235" s="203" t="s">
        <v>1</v>
      </c>
      <c r="N235" s="204" t="s">
        <v>38</v>
      </c>
      <c r="O235" s="68"/>
      <c r="P235" s="205">
        <f t="shared" si="61"/>
        <v>0</v>
      </c>
      <c r="Q235" s="205">
        <v>1E-05</v>
      </c>
      <c r="R235" s="205">
        <f t="shared" si="62"/>
        <v>0.00058</v>
      </c>
      <c r="S235" s="205">
        <v>0</v>
      </c>
      <c r="T235" s="205">
        <f t="shared" si="63"/>
        <v>0</v>
      </c>
      <c r="U235" s="206" t="s">
        <v>1</v>
      </c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296</v>
      </c>
      <c r="AT235" s="207" t="s">
        <v>140</v>
      </c>
      <c r="AU235" s="207" t="s">
        <v>80</v>
      </c>
      <c r="AY235" s="14" t="s">
        <v>137</v>
      </c>
      <c r="BE235" s="208">
        <f t="shared" si="64"/>
        <v>0</v>
      </c>
      <c r="BF235" s="208">
        <f t="shared" si="65"/>
        <v>0</v>
      </c>
      <c r="BG235" s="208">
        <f t="shared" si="66"/>
        <v>0</v>
      </c>
      <c r="BH235" s="208">
        <f t="shared" si="67"/>
        <v>0</v>
      </c>
      <c r="BI235" s="208">
        <f t="shared" si="68"/>
        <v>0</v>
      </c>
      <c r="BJ235" s="14" t="s">
        <v>78</v>
      </c>
      <c r="BK235" s="208">
        <f t="shared" si="69"/>
        <v>0</v>
      </c>
      <c r="BL235" s="14" t="s">
        <v>296</v>
      </c>
      <c r="BM235" s="207" t="s">
        <v>472</v>
      </c>
    </row>
    <row r="236" spans="1:65" s="2" customFormat="1" ht="21.75" customHeight="1">
      <c r="A236" s="31"/>
      <c r="B236" s="32"/>
      <c r="C236" s="195" t="s">
        <v>473</v>
      </c>
      <c r="D236" s="195" t="s">
        <v>140</v>
      </c>
      <c r="E236" s="196" t="s">
        <v>474</v>
      </c>
      <c r="F236" s="197" t="s">
        <v>475</v>
      </c>
      <c r="G236" s="198" t="s">
        <v>195</v>
      </c>
      <c r="H236" s="199">
        <v>0.068</v>
      </c>
      <c r="I236" s="200"/>
      <c r="J236" s="201">
        <f t="shared" si="60"/>
        <v>0</v>
      </c>
      <c r="K236" s="202"/>
      <c r="L236" s="36"/>
      <c r="M236" s="203" t="s">
        <v>1</v>
      </c>
      <c r="N236" s="204" t="s">
        <v>38</v>
      </c>
      <c r="O236" s="68"/>
      <c r="P236" s="205">
        <f t="shared" si="61"/>
        <v>0</v>
      </c>
      <c r="Q236" s="205">
        <v>0</v>
      </c>
      <c r="R236" s="205">
        <f t="shared" si="62"/>
        <v>0</v>
      </c>
      <c r="S236" s="205">
        <v>0</v>
      </c>
      <c r="T236" s="205">
        <f t="shared" si="63"/>
        <v>0</v>
      </c>
      <c r="U236" s="206" t="s">
        <v>1</v>
      </c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296</v>
      </c>
      <c r="AT236" s="207" t="s">
        <v>140</v>
      </c>
      <c r="AU236" s="207" t="s">
        <v>80</v>
      </c>
      <c r="AY236" s="14" t="s">
        <v>137</v>
      </c>
      <c r="BE236" s="208">
        <f t="shared" si="64"/>
        <v>0</v>
      </c>
      <c r="BF236" s="208">
        <f t="shared" si="65"/>
        <v>0</v>
      </c>
      <c r="BG236" s="208">
        <f t="shared" si="66"/>
        <v>0</v>
      </c>
      <c r="BH236" s="208">
        <f t="shared" si="67"/>
        <v>0</v>
      </c>
      <c r="BI236" s="208">
        <f t="shared" si="68"/>
        <v>0</v>
      </c>
      <c r="BJ236" s="14" t="s">
        <v>78</v>
      </c>
      <c r="BK236" s="208">
        <f t="shared" si="69"/>
        <v>0</v>
      </c>
      <c r="BL236" s="14" t="s">
        <v>296</v>
      </c>
      <c r="BM236" s="207" t="s">
        <v>476</v>
      </c>
    </row>
    <row r="237" spans="1:65" s="2" customFormat="1" ht="21.75" customHeight="1">
      <c r="A237" s="31"/>
      <c r="B237" s="32"/>
      <c r="C237" s="195" t="s">
        <v>477</v>
      </c>
      <c r="D237" s="195" t="s">
        <v>140</v>
      </c>
      <c r="E237" s="196" t="s">
        <v>478</v>
      </c>
      <c r="F237" s="197" t="s">
        <v>479</v>
      </c>
      <c r="G237" s="198" t="s">
        <v>195</v>
      </c>
      <c r="H237" s="199">
        <v>0.068</v>
      </c>
      <c r="I237" s="200"/>
      <c r="J237" s="201">
        <f t="shared" si="60"/>
        <v>0</v>
      </c>
      <c r="K237" s="202"/>
      <c r="L237" s="36"/>
      <c r="M237" s="203" t="s">
        <v>1</v>
      </c>
      <c r="N237" s="204" t="s">
        <v>38</v>
      </c>
      <c r="O237" s="68"/>
      <c r="P237" s="205">
        <f t="shared" si="61"/>
        <v>0</v>
      </c>
      <c r="Q237" s="205">
        <v>0</v>
      </c>
      <c r="R237" s="205">
        <f t="shared" si="62"/>
        <v>0</v>
      </c>
      <c r="S237" s="205">
        <v>0</v>
      </c>
      <c r="T237" s="205">
        <f t="shared" si="63"/>
        <v>0</v>
      </c>
      <c r="U237" s="206" t="s">
        <v>1</v>
      </c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7" t="s">
        <v>296</v>
      </c>
      <c r="AT237" s="207" t="s">
        <v>140</v>
      </c>
      <c r="AU237" s="207" t="s">
        <v>80</v>
      </c>
      <c r="AY237" s="14" t="s">
        <v>137</v>
      </c>
      <c r="BE237" s="208">
        <f t="shared" si="64"/>
        <v>0</v>
      </c>
      <c r="BF237" s="208">
        <f t="shared" si="65"/>
        <v>0</v>
      </c>
      <c r="BG237" s="208">
        <f t="shared" si="66"/>
        <v>0</v>
      </c>
      <c r="BH237" s="208">
        <f t="shared" si="67"/>
        <v>0</v>
      </c>
      <c r="BI237" s="208">
        <f t="shared" si="68"/>
        <v>0</v>
      </c>
      <c r="BJ237" s="14" t="s">
        <v>78</v>
      </c>
      <c r="BK237" s="208">
        <f t="shared" si="69"/>
        <v>0</v>
      </c>
      <c r="BL237" s="14" t="s">
        <v>296</v>
      </c>
      <c r="BM237" s="207" t="s">
        <v>480</v>
      </c>
    </row>
    <row r="238" spans="2:63" s="12" customFormat="1" ht="22.9" customHeight="1">
      <c r="B238" s="179"/>
      <c r="C238" s="180"/>
      <c r="D238" s="181" t="s">
        <v>72</v>
      </c>
      <c r="E238" s="193" t="s">
        <v>481</v>
      </c>
      <c r="F238" s="193" t="s">
        <v>482</v>
      </c>
      <c r="G238" s="180"/>
      <c r="H238" s="180"/>
      <c r="I238" s="183"/>
      <c r="J238" s="194">
        <f>BK238</f>
        <v>0</v>
      </c>
      <c r="K238" s="180"/>
      <c r="L238" s="185"/>
      <c r="M238" s="186"/>
      <c r="N238" s="187"/>
      <c r="O238" s="187"/>
      <c r="P238" s="188">
        <f>SUM(P239:P251)</f>
        <v>0</v>
      </c>
      <c r="Q238" s="187"/>
      <c r="R238" s="188">
        <f>SUM(R239:R251)</f>
        <v>0.11386</v>
      </c>
      <c r="S238" s="187"/>
      <c r="T238" s="188">
        <f>SUM(T239:T251)</f>
        <v>0</v>
      </c>
      <c r="U238" s="189"/>
      <c r="AR238" s="190" t="s">
        <v>80</v>
      </c>
      <c r="AT238" s="191" t="s">
        <v>72</v>
      </c>
      <c r="AU238" s="191" t="s">
        <v>78</v>
      </c>
      <c r="AY238" s="190" t="s">
        <v>137</v>
      </c>
      <c r="BK238" s="192">
        <f>SUM(BK239:BK251)</f>
        <v>0</v>
      </c>
    </row>
    <row r="239" spans="1:65" s="2" customFormat="1" ht="21.75" customHeight="1">
      <c r="A239" s="31"/>
      <c r="B239" s="32"/>
      <c r="C239" s="195" t="s">
        <v>483</v>
      </c>
      <c r="D239" s="195" t="s">
        <v>140</v>
      </c>
      <c r="E239" s="196" t="s">
        <v>484</v>
      </c>
      <c r="F239" s="197" t="s">
        <v>485</v>
      </c>
      <c r="G239" s="198" t="s">
        <v>160</v>
      </c>
      <c r="H239" s="199">
        <v>2</v>
      </c>
      <c r="I239" s="200"/>
      <c r="J239" s="201">
        <f aca="true" t="shared" si="70" ref="J239:J251">ROUND(I239*H239,2)</f>
        <v>0</v>
      </c>
      <c r="K239" s="202"/>
      <c r="L239" s="36"/>
      <c r="M239" s="203" t="s">
        <v>1</v>
      </c>
      <c r="N239" s="204" t="s">
        <v>38</v>
      </c>
      <c r="O239" s="68"/>
      <c r="P239" s="205">
        <f aca="true" t="shared" si="71" ref="P239:P251">O239*H239</f>
        <v>0</v>
      </c>
      <c r="Q239" s="205">
        <v>0.00376</v>
      </c>
      <c r="R239" s="205">
        <f aca="true" t="shared" si="72" ref="R239:R251">Q239*H239</f>
        <v>0.00752</v>
      </c>
      <c r="S239" s="205">
        <v>0</v>
      </c>
      <c r="T239" s="205">
        <f aca="true" t="shared" si="73" ref="T239:T251">S239*H239</f>
        <v>0</v>
      </c>
      <c r="U239" s="206" t="s">
        <v>1</v>
      </c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296</v>
      </c>
      <c r="AT239" s="207" t="s">
        <v>140</v>
      </c>
      <c r="AU239" s="207" t="s">
        <v>80</v>
      </c>
      <c r="AY239" s="14" t="s">
        <v>137</v>
      </c>
      <c r="BE239" s="208">
        <f aca="true" t="shared" si="74" ref="BE239:BE251">IF(N239="základní",J239,0)</f>
        <v>0</v>
      </c>
      <c r="BF239" s="208">
        <f aca="true" t="shared" si="75" ref="BF239:BF251">IF(N239="snížená",J239,0)</f>
        <v>0</v>
      </c>
      <c r="BG239" s="208">
        <f aca="true" t="shared" si="76" ref="BG239:BG251">IF(N239="zákl. přenesená",J239,0)</f>
        <v>0</v>
      </c>
      <c r="BH239" s="208">
        <f aca="true" t="shared" si="77" ref="BH239:BH251">IF(N239="sníž. přenesená",J239,0)</f>
        <v>0</v>
      </c>
      <c r="BI239" s="208">
        <f aca="true" t="shared" si="78" ref="BI239:BI251">IF(N239="nulová",J239,0)</f>
        <v>0</v>
      </c>
      <c r="BJ239" s="14" t="s">
        <v>78</v>
      </c>
      <c r="BK239" s="208">
        <f aca="true" t="shared" si="79" ref="BK239:BK251">ROUND(I239*H239,2)</f>
        <v>0</v>
      </c>
      <c r="BL239" s="14" t="s">
        <v>296</v>
      </c>
      <c r="BM239" s="207" t="s">
        <v>486</v>
      </c>
    </row>
    <row r="240" spans="1:65" s="2" customFormat="1" ht="21.75" customHeight="1">
      <c r="A240" s="31"/>
      <c r="B240" s="32"/>
      <c r="C240" s="195" t="s">
        <v>487</v>
      </c>
      <c r="D240" s="195" t="s">
        <v>140</v>
      </c>
      <c r="E240" s="196" t="s">
        <v>488</v>
      </c>
      <c r="F240" s="197" t="s">
        <v>489</v>
      </c>
      <c r="G240" s="198" t="s">
        <v>160</v>
      </c>
      <c r="H240" s="199">
        <v>2</v>
      </c>
      <c r="I240" s="200"/>
      <c r="J240" s="201">
        <f t="shared" si="70"/>
        <v>0</v>
      </c>
      <c r="K240" s="202"/>
      <c r="L240" s="36"/>
      <c r="M240" s="203" t="s">
        <v>1</v>
      </c>
      <c r="N240" s="204" t="s">
        <v>38</v>
      </c>
      <c r="O240" s="68"/>
      <c r="P240" s="205">
        <f t="shared" si="71"/>
        <v>0</v>
      </c>
      <c r="Q240" s="205">
        <v>0.01697</v>
      </c>
      <c r="R240" s="205">
        <f t="shared" si="72"/>
        <v>0.03394</v>
      </c>
      <c r="S240" s="205">
        <v>0</v>
      </c>
      <c r="T240" s="205">
        <f t="shared" si="73"/>
        <v>0</v>
      </c>
      <c r="U240" s="206" t="s">
        <v>1</v>
      </c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296</v>
      </c>
      <c r="AT240" s="207" t="s">
        <v>140</v>
      </c>
      <c r="AU240" s="207" t="s">
        <v>80</v>
      </c>
      <c r="AY240" s="14" t="s">
        <v>137</v>
      </c>
      <c r="BE240" s="208">
        <f t="shared" si="74"/>
        <v>0</v>
      </c>
      <c r="BF240" s="208">
        <f t="shared" si="75"/>
        <v>0</v>
      </c>
      <c r="BG240" s="208">
        <f t="shared" si="76"/>
        <v>0</v>
      </c>
      <c r="BH240" s="208">
        <f t="shared" si="77"/>
        <v>0</v>
      </c>
      <c r="BI240" s="208">
        <f t="shared" si="78"/>
        <v>0</v>
      </c>
      <c r="BJ240" s="14" t="s">
        <v>78</v>
      </c>
      <c r="BK240" s="208">
        <f t="shared" si="79"/>
        <v>0</v>
      </c>
      <c r="BL240" s="14" t="s">
        <v>296</v>
      </c>
      <c r="BM240" s="207" t="s">
        <v>490</v>
      </c>
    </row>
    <row r="241" spans="1:65" s="2" customFormat="1" ht="21.75" customHeight="1">
      <c r="A241" s="31"/>
      <c r="B241" s="32"/>
      <c r="C241" s="195" t="s">
        <v>491</v>
      </c>
      <c r="D241" s="195" t="s">
        <v>140</v>
      </c>
      <c r="E241" s="196" t="s">
        <v>492</v>
      </c>
      <c r="F241" s="197" t="s">
        <v>493</v>
      </c>
      <c r="G241" s="198" t="s">
        <v>160</v>
      </c>
      <c r="H241" s="199">
        <v>2</v>
      </c>
      <c r="I241" s="200"/>
      <c r="J241" s="201">
        <f t="shared" si="70"/>
        <v>0</v>
      </c>
      <c r="K241" s="202"/>
      <c r="L241" s="36"/>
      <c r="M241" s="203" t="s">
        <v>1</v>
      </c>
      <c r="N241" s="204" t="s">
        <v>38</v>
      </c>
      <c r="O241" s="68"/>
      <c r="P241" s="205">
        <f t="shared" si="71"/>
        <v>0</v>
      </c>
      <c r="Q241" s="205">
        <v>0.01607</v>
      </c>
      <c r="R241" s="205">
        <f t="shared" si="72"/>
        <v>0.03214</v>
      </c>
      <c r="S241" s="205">
        <v>0</v>
      </c>
      <c r="T241" s="205">
        <f t="shared" si="73"/>
        <v>0</v>
      </c>
      <c r="U241" s="206" t="s">
        <v>1</v>
      </c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296</v>
      </c>
      <c r="AT241" s="207" t="s">
        <v>140</v>
      </c>
      <c r="AU241" s="207" t="s">
        <v>80</v>
      </c>
      <c r="AY241" s="14" t="s">
        <v>137</v>
      </c>
      <c r="BE241" s="208">
        <f t="shared" si="74"/>
        <v>0</v>
      </c>
      <c r="BF241" s="208">
        <f t="shared" si="75"/>
        <v>0</v>
      </c>
      <c r="BG241" s="208">
        <f t="shared" si="76"/>
        <v>0</v>
      </c>
      <c r="BH241" s="208">
        <f t="shared" si="77"/>
        <v>0</v>
      </c>
      <c r="BI241" s="208">
        <f t="shared" si="78"/>
        <v>0</v>
      </c>
      <c r="BJ241" s="14" t="s">
        <v>78</v>
      </c>
      <c r="BK241" s="208">
        <f t="shared" si="79"/>
        <v>0</v>
      </c>
      <c r="BL241" s="14" t="s">
        <v>296</v>
      </c>
      <c r="BM241" s="207" t="s">
        <v>494</v>
      </c>
    </row>
    <row r="242" spans="1:65" s="2" customFormat="1" ht="21.75" customHeight="1">
      <c r="A242" s="31"/>
      <c r="B242" s="32"/>
      <c r="C242" s="195" t="s">
        <v>495</v>
      </c>
      <c r="D242" s="195" t="s">
        <v>140</v>
      </c>
      <c r="E242" s="196" t="s">
        <v>496</v>
      </c>
      <c r="F242" s="197" t="s">
        <v>497</v>
      </c>
      <c r="G242" s="198" t="s">
        <v>160</v>
      </c>
      <c r="H242" s="199">
        <v>1</v>
      </c>
      <c r="I242" s="200"/>
      <c r="J242" s="201">
        <f t="shared" si="70"/>
        <v>0</v>
      </c>
      <c r="K242" s="202"/>
      <c r="L242" s="36"/>
      <c r="M242" s="203" t="s">
        <v>1</v>
      </c>
      <c r="N242" s="204" t="s">
        <v>38</v>
      </c>
      <c r="O242" s="68"/>
      <c r="P242" s="205">
        <f t="shared" si="71"/>
        <v>0</v>
      </c>
      <c r="Q242" s="205">
        <v>0.02736</v>
      </c>
      <c r="R242" s="205">
        <f t="shared" si="72"/>
        <v>0.02736</v>
      </c>
      <c r="S242" s="205">
        <v>0</v>
      </c>
      <c r="T242" s="205">
        <f t="shared" si="73"/>
        <v>0</v>
      </c>
      <c r="U242" s="206" t="s">
        <v>1</v>
      </c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7" t="s">
        <v>296</v>
      </c>
      <c r="AT242" s="207" t="s">
        <v>140</v>
      </c>
      <c r="AU242" s="207" t="s">
        <v>80</v>
      </c>
      <c r="AY242" s="14" t="s">
        <v>137</v>
      </c>
      <c r="BE242" s="208">
        <f t="shared" si="74"/>
        <v>0</v>
      </c>
      <c r="BF242" s="208">
        <f t="shared" si="75"/>
        <v>0</v>
      </c>
      <c r="BG242" s="208">
        <f t="shared" si="76"/>
        <v>0</v>
      </c>
      <c r="BH242" s="208">
        <f t="shared" si="77"/>
        <v>0</v>
      </c>
      <c r="BI242" s="208">
        <f t="shared" si="78"/>
        <v>0</v>
      </c>
      <c r="BJ242" s="14" t="s">
        <v>78</v>
      </c>
      <c r="BK242" s="208">
        <f t="shared" si="79"/>
        <v>0</v>
      </c>
      <c r="BL242" s="14" t="s">
        <v>296</v>
      </c>
      <c r="BM242" s="207" t="s">
        <v>498</v>
      </c>
    </row>
    <row r="243" spans="1:65" s="2" customFormat="1" ht="21.75" customHeight="1">
      <c r="A243" s="31"/>
      <c r="B243" s="32"/>
      <c r="C243" s="195" t="s">
        <v>499</v>
      </c>
      <c r="D243" s="195" t="s">
        <v>140</v>
      </c>
      <c r="E243" s="196" t="s">
        <v>500</v>
      </c>
      <c r="F243" s="197" t="s">
        <v>501</v>
      </c>
      <c r="G243" s="198" t="s">
        <v>160</v>
      </c>
      <c r="H243" s="199">
        <v>2</v>
      </c>
      <c r="I243" s="200"/>
      <c r="J243" s="201">
        <f t="shared" si="70"/>
        <v>0</v>
      </c>
      <c r="K243" s="202"/>
      <c r="L243" s="36"/>
      <c r="M243" s="203" t="s">
        <v>1</v>
      </c>
      <c r="N243" s="204" t="s">
        <v>38</v>
      </c>
      <c r="O243" s="68"/>
      <c r="P243" s="205">
        <f t="shared" si="71"/>
        <v>0</v>
      </c>
      <c r="Q243" s="205">
        <v>0.0018</v>
      </c>
      <c r="R243" s="205">
        <f t="shared" si="72"/>
        <v>0.0036</v>
      </c>
      <c r="S243" s="205">
        <v>0</v>
      </c>
      <c r="T243" s="205">
        <f t="shared" si="73"/>
        <v>0</v>
      </c>
      <c r="U243" s="206" t="s">
        <v>1</v>
      </c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7" t="s">
        <v>296</v>
      </c>
      <c r="AT243" s="207" t="s">
        <v>140</v>
      </c>
      <c r="AU243" s="207" t="s">
        <v>80</v>
      </c>
      <c r="AY243" s="14" t="s">
        <v>137</v>
      </c>
      <c r="BE243" s="208">
        <f t="shared" si="74"/>
        <v>0</v>
      </c>
      <c r="BF243" s="208">
        <f t="shared" si="75"/>
        <v>0</v>
      </c>
      <c r="BG243" s="208">
        <f t="shared" si="76"/>
        <v>0</v>
      </c>
      <c r="BH243" s="208">
        <f t="shared" si="77"/>
        <v>0</v>
      </c>
      <c r="BI243" s="208">
        <f t="shared" si="78"/>
        <v>0</v>
      </c>
      <c r="BJ243" s="14" t="s">
        <v>78</v>
      </c>
      <c r="BK243" s="208">
        <f t="shared" si="79"/>
        <v>0</v>
      </c>
      <c r="BL243" s="14" t="s">
        <v>296</v>
      </c>
      <c r="BM243" s="207" t="s">
        <v>502</v>
      </c>
    </row>
    <row r="244" spans="1:65" s="2" customFormat="1" ht="16.5" customHeight="1">
      <c r="A244" s="31"/>
      <c r="B244" s="32"/>
      <c r="C244" s="195" t="s">
        <v>503</v>
      </c>
      <c r="D244" s="195" t="s">
        <v>140</v>
      </c>
      <c r="E244" s="196" t="s">
        <v>504</v>
      </c>
      <c r="F244" s="197" t="s">
        <v>505</v>
      </c>
      <c r="G244" s="198" t="s">
        <v>160</v>
      </c>
      <c r="H244" s="199">
        <v>2</v>
      </c>
      <c r="I244" s="200"/>
      <c r="J244" s="201">
        <f t="shared" si="70"/>
        <v>0</v>
      </c>
      <c r="K244" s="202"/>
      <c r="L244" s="36"/>
      <c r="M244" s="203" t="s">
        <v>1</v>
      </c>
      <c r="N244" s="204" t="s">
        <v>38</v>
      </c>
      <c r="O244" s="68"/>
      <c r="P244" s="205">
        <f t="shared" si="71"/>
        <v>0</v>
      </c>
      <c r="Q244" s="205">
        <v>0.00154</v>
      </c>
      <c r="R244" s="205">
        <f t="shared" si="72"/>
        <v>0.00308</v>
      </c>
      <c r="S244" s="205">
        <v>0</v>
      </c>
      <c r="T244" s="205">
        <f t="shared" si="73"/>
        <v>0</v>
      </c>
      <c r="U244" s="206" t="s">
        <v>1</v>
      </c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7" t="s">
        <v>296</v>
      </c>
      <c r="AT244" s="207" t="s">
        <v>140</v>
      </c>
      <c r="AU244" s="207" t="s">
        <v>80</v>
      </c>
      <c r="AY244" s="14" t="s">
        <v>137</v>
      </c>
      <c r="BE244" s="208">
        <f t="shared" si="74"/>
        <v>0</v>
      </c>
      <c r="BF244" s="208">
        <f t="shared" si="75"/>
        <v>0</v>
      </c>
      <c r="BG244" s="208">
        <f t="shared" si="76"/>
        <v>0</v>
      </c>
      <c r="BH244" s="208">
        <f t="shared" si="77"/>
        <v>0</v>
      </c>
      <c r="BI244" s="208">
        <f t="shared" si="78"/>
        <v>0</v>
      </c>
      <c r="BJ244" s="14" t="s">
        <v>78</v>
      </c>
      <c r="BK244" s="208">
        <f t="shared" si="79"/>
        <v>0</v>
      </c>
      <c r="BL244" s="14" t="s">
        <v>296</v>
      </c>
      <c r="BM244" s="207" t="s">
        <v>506</v>
      </c>
    </row>
    <row r="245" spans="1:65" s="2" customFormat="1" ht="16.5" customHeight="1">
      <c r="A245" s="31"/>
      <c r="B245" s="32"/>
      <c r="C245" s="195" t="s">
        <v>507</v>
      </c>
      <c r="D245" s="195" t="s">
        <v>140</v>
      </c>
      <c r="E245" s="196" t="s">
        <v>508</v>
      </c>
      <c r="F245" s="197" t="s">
        <v>509</v>
      </c>
      <c r="G245" s="198" t="s">
        <v>160</v>
      </c>
      <c r="H245" s="199">
        <v>2</v>
      </c>
      <c r="I245" s="200"/>
      <c r="J245" s="201">
        <f t="shared" si="70"/>
        <v>0</v>
      </c>
      <c r="K245" s="202"/>
      <c r="L245" s="36"/>
      <c r="M245" s="203" t="s">
        <v>1</v>
      </c>
      <c r="N245" s="204" t="s">
        <v>38</v>
      </c>
      <c r="O245" s="68"/>
      <c r="P245" s="205">
        <f t="shared" si="71"/>
        <v>0</v>
      </c>
      <c r="Q245" s="205">
        <v>0.00185</v>
      </c>
      <c r="R245" s="205">
        <f t="shared" si="72"/>
        <v>0.0037</v>
      </c>
      <c r="S245" s="205">
        <v>0</v>
      </c>
      <c r="T245" s="205">
        <f t="shared" si="73"/>
        <v>0</v>
      </c>
      <c r="U245" s="206" t="s">
        <v>1</v>
      </c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296</v>
      </c>
      <c r="AT245" s="207" t="s">
        <v>140</v>
      </c>
      <c r="AU245" s="207" t="s">
        <v>80</v>
      </c>
      <c r="AY245" s="14" t="s">
        <v>137</v>
      </c>
      <c r="BE245" s="208">
        <f t="shared" si="74"/>
        <v>0</v>
      </c>
      <c r="BF245" s="208">
        <f t="shared" si="75"/>
        <v>0</v>
      </c>
      <c r="BG245" s="208">
        <f t="shared" si="76"/>
        <v>0</v>
      </c>
      <c r="BH245" s="208">
        <f t="shared" si="77"/>
        <v>0</v>
      </c>
      <c r="BI245" s="208">
        <f t="shared" si="78"/>
        <v>0</v>
      </c>
      <c r="BJ245" s="14" t="s">
        <v>78</v>
      </c>
      <c r="BK245" s="208">
        <f t="shared" si="79"/>
        <v>0</v>
      </c>
      <c r="BL245" s="14" t="s">
        <v>296</v>
      </c>
      <c r="BM245" s="207" t="s">
        <v>510</v>
      </c>
    </row>
    <row r="246" spans="1:65" s="2" customFormat="1" ht="21.75" customHeight="1">
      <c r="A246" s="31"/>
      <c r="B246" s="32"/>
      <c r="C246" s="195" t="s">
        <v>511</v>
      </c>
      <c r="D246" s="195" t="s">
        <v>140</v>
      </c>
      <c r="E246" s="196" t="s">
        <v>512</v>
      </c>
      <c r="F246" s="197" t="s">
        <v>513</v>
      </c>
      <c r="G246" s="198" t="s">
        <v>165</v>
      </c>
      <c r="H246" s="199">
        <v>4</v>
      </c>
      <c r="I246" s="200"/>
      <c r="J246" s="201">
        <f t="shared" si="70"/>
        <v>0</v>
      </c>
      <c r="K246" s="202"/>
      <c r="L246" s="36"/>
      <c r="M246" s="203" t="s">
        <v>1</v>
      </c>
      <c r="N246" s="204" t="s">
        <v>38</v>
      </c>
      <c r="O246" s="68"/>
      <c r="P246" s="205">
        <f t="shared" si="71"/>
        <v>0</v>
      </c>
      <c r="Q246" s="205">
        <v>6E-05</v>
      </c>
      <c r="R246" s="205">
        <f t="shared" si="72"/>
        <v>0.00024</v>
      </c>
      <c r="S246" s="205">
        <v>0</v>
      </c>
      <c r="T246" s="205">
        <f t="shared" si="73"/>
        <v>0</v>
      </c>
      <c r="U246" s="206" t="s">
        <v>1</v>
      </c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296</v>
      </c>
      <c r="AT246" s="207" t="s">
        <v>140</v>
      </c>
      <c r="AU246" s="207" t="s">
        <v>80</v>
      </c>
      <c r="AY246" s="14" t="s">
        <v>137</v>
      </c>
      <c r="BE246" s="208">
        <f t="shared" si="74"/>
        <v>0</v>
      </c>
      <c r="BF246" s="208">
        <f t="shared" si="75"/>
        <v>0</v>
      </c>
      <c r="BG246" s="208">
        <f t="shared" si="76"/>
        <v>0</v>
      </c>
      <c r="BH246" s="208">
        <f t="shared" si="77"/>
        <v>0</v>
      </c>
      <c r="BI246" s="208">
        <f t="shared" si="78"/>
        <v>0</v>
      </c>
      <c r="BJ246" s="14" t="s">
        <v>78</v>
      </c>
      <c r="BK246" s="208">
        <f t="shared" si="79"/>
        <v>0</v>
      </c>
      <c r="BL246" s="14" t="s">
        <v>296</v>
      </c>
      <c r="BM246" s="207" t="s">
        <v>514</v>
      </c>
    </row>
    <row r="247" spans="1:65" s="2" customFormat="1" ht="21.75" customHeight="1">
      <c r="A247" s="31"/>
      <c r="B247" s="32"/>
      <c r="C247" s="209" t="s">
        <v>515</v>
      </c>
      <c r="D247" s="209" t="s">
        <v>220</v>
      </c>
      <c r="E247" s="210" t="s">
        <v>516</v>
      </c>
      <c r="F247" s="211" t="s">
        <v>517</v>
      </c>
      <c r="G247" s="212" t="s">
        <v>165</v>
      </c>
      <c r="H247" s="213">
        <v>4</v>
      </c>
      <c r="I247" s="214"/>
      <c r="J247" s="215">
        <f t="shared" si="70"/>
        <v>0</v>
      </c>
      <c r="K247" s="216"/>
      <c r="L247" s="217"/>
      <c r="M247" s="218" t="s">
        <v>1</v>
      </c>
      <c r="N247" s="219" t="s">
        <v>38</v>
      </c>
      <c r="O247" s="68"/>
      <c r="P247" s="205">
        <f t="shared" si="71"/>
        <v>0</v>
      </c>
      <c r="Q247" s="205">
        <v>0.0003</v>
      </c>
      <c r="R247" s="205">
        <f t="shared" si="72"/>
        <v>0.0012</v>
      </c>
      <c r="S247" s="205">
        <v>0</v>
      </c>
      <c r="T247" s="205">
        <f t="shared" si="73"/>
        <v>0</v>
      </c>
      <c r="U247" s="206" t="s">
        <v>1</v>
      </c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7" t="s">
        <v>349</v>
      </c>
      <c r="AT247" s="207" t="s">
        <v>220</v>
      </c>
      <c r="AU247" s="207" t="s">
        <v>80</v>
      </c>
      <c r="AY247" s="14" t="s">
        <v>137</v>
      </c>
      <c r="BE247" s="208">
        <f t="shared" si="74"/>
        <v>0</v>
      </c>
      <c r="BF247" s="208">
        <f t="shared" si="75"/>
        <v>0</v>
      </c>
      <c r="BG247" s="208">
        <f t="shared" si="76"/>
        <v>0</v>
      </c>
      <c r="BH247" s="208">
        <f t="shared" si="77"/>
        <v>0</v>
      </c>
      <c r="BI247" s="208">
        <f t="shared" si="78"/>
        <v>0</v>
      </c>
      <c r="BJ247" s="14" t="s">
        <v>78</v>
      </c>
      <c r="BK247" s="208">
        <f t="shared" si="79"/>
        <v>0</v>
      </c>
      <c r="BL247" s="14" t="s">
        <v>296</v>
      </c>
      <c r="BM247" s="207" t="s">
        <v>518</v>
      </c>
    </row>
    <row r="248" spans="1:65" s="2" customFormat="1" ht="16.5" customHeight="1">
      <c r="A248" s="31"/>
      <c r="B248" s="32"/>
      <c r="C248" s="195" t="s">
        <v>519</v>
      </c>
      <c r="D248" s="195" t="s">
        <v>140</v>
      </c>
      <c r="E248" s="196" t="s">
        <v>520</v>
      </c>
      <c r="F248" s="197" t="s">
        <v>521</v>
      </c>
      <c r="G248" s="198" t="s">
        <v>165</v>
      </c>
      <c r="H248" s="199">
        <v>2</v>
      </c>
      <c r="I248" s="200"/>
      <c r="J248" s="201">
        <f t="shared" si="70"/>
        <v>0</v>
      </c>
      <c r="K248" s="202"/>
      <c r="L248" s="36"/>
      <c r="M248" s="203" t="s">
        <v>1</v>
      </c>
      <c r="N248" s="204" t="s">
        <v>38</v>
      </c>
      <c r="O248" s="68"/>
      <c r="P248" s="205">
        <f t="shared" si="71"/>
        <v>0</v>
      </c>
      <c r="Q248" s="205">
        <v>0.00023</v>
      </c>
      <c r="R248" s="205">
        <f t="shared" si="72"/>
        <v>0.00046</v>
      </c>
      <c r="S248" s="205">
        <v>0</v>
      </c>
      <c r="T248" s="205">
        <f t="shared" si="73"/>
        <v>0</v>
      </c>
      <c r="U248" s="206" t="s">
        <v>1</v>
      </c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7" t="s">
        <v>296</v>
      </c>
      <c r="AT248" s="207" t="s">
        <v>140</v>
      </c>
      <c r="AU248" s="207" t="s">
        <v>80</v>
      </c>
      <c r="AY248" s="14" t="s">
        <v>137</v>
      </c>
      <c r="BE248" s="208">
        <f t="shared" si="74"/>
        <v>0</v>
      </c>
      <c r="BF248" s="208">
        <f t="shared" si="75"/>
        <v>0</v>
      </c>
      <c r="BG248" s="208">
        <f t="shared" si="76"/>
        <v>0</v>
      </c>
      <c r="BH248" s="208">
        <f t="shared" si="77"/>
        <v>0</v>
      </c>
      <c r="BI248" s="208">
        <f t="shared" si="78"/>
        <v>0</v>
      </c>
      <c r="BJ248" s="14" t="s">
        <v>78</v>
      </c>
      <c r="BK248" s="208">
        <f t="shared" si="79"/>
        <v>0</v>
      </c>
      <c r="BL248" s="14" t="s">
        <v>296</v>
      </c>
      <c r="BM248" s="207" t="s">
        <v>522</v>
      </c>
    </row>
    <row r="249" spans="1:65" s="2" customFormat="1" ht="16.5" customHeight="1">
      <c r="A249" s="31"/>
      <c r="B249" s="32"/>
      <c r="C249" s="195" t="s">
        <v>523</v>
      </c>
      <c r="D249" s="195" t="s">
        <v>140</v>
      </c>
      <c r="E249" s="196" t="s">
        <v>524</v>
      </c>
      <c r="F249" s="197" t="s">
        <v>525</v>
      </c>
      <c r="G249" s="198" t="s">
        <v>165</v>
      </c>
      <c r="H249" s="199">
        <v>2</v>
      </c>
      <c r="I249" s="200"/>
      <c r="J249" s="201">
        <f t="shared" si="70"/>
        <v>0</v>
      </c>
      <c r="K249" s="202"/>
      <c r="L249" s="36"/>
      <c r="M249" s="203" t="s">
        <v>1</v>
      </c>
      <c r="N249" s="204" t="s">
        <v>38</v>
      </c>
      <c r="O249" s="68"/>
      <c r="P249" s="205">
        <f t="shared" si="71"/>
        <v>0</v>
      </c>
      <c r="Q249" s="205">
        <v>0.00031</v>
      </c>
      <c r="R249" s="205">
        <f t="shared" si="72"/>
        <v>0.00062</v>
      </c>
      <c r="S249" s="205">
        <v>0</v>
      </c>
      <c r="T249" s="205">
        <f t="shared" si="73"/>
        <v>0</v>
      </c>
      <c r="U249" s="206" t="s">
        <v>1</v>
      </c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296</v>
      </c>
      <c r="AT249" s="207" t="s">
        <v>140</v>
      </c>
      <c r="AU249" s="207" t="s">
        <v>80</v>
      </c>
      <c r="AY249" s="14" t="s">
        <v>137</v>
      </c>
      <c r="BE249" s="208">
        <f t="shared" si="74"/>
        <v>0</v>
      </c>
      <c r="BF249" s="208">
        <f t="shared" si="75"/>
        <v>0</v>
      </c>
      <c r="BG249" s="208">
        <f t="shared" si="76"/>
        <v>0</v>
      </c>
      <c r="BH249" s="208">
        <f t="shared" si="77"/>
        <v>0</v>
      </c>
      <c r="BI249" s="208">
        <f t="shared" si="78"/>
        <v>0</v>
      </c>
      <c r="BJ249" s="14" t="s">
        <v>78</v>
      </c>
      <c r="BK249" s="208">
        <f t="shared" si="79"/>
        <v>0</v>
      </c>
      <c r="BL249" s="14" t="s">
        <v>296</v>
      </c>
      <c r="BM249" s="207" t="s">
        <v>526</v>
      </c>
    </row>
    <row r="250" spans="1:65" s="2" customFormat="1" ht="21.75" customHeight="1">
      <c r="A250" s="31"/>
      <c r="B250" s="32"/>
      <c r="C250" s="195" t="s">
        <v>527</v>
      </c>
      <c r="D250" s="195" t="s">
        <v>140</v>
      </c>
      <c r="E250" s="196" t="s">
        <v>528</v>
      </c>
      <c r="F250" s="197" t="s">
        <v>529</v>
      </c>
      <c r="G250" s="198" t="s">
        <v>195</v>
      </c>
      <c r="H250" s="199">
        <v>0.114</v>
      </c>
      <c r="I250" s="200"/>
      <c r="J250" s="201">
        <f t="shared" si="70"/>
        <v>0</v>
      </c>
      <c r="K250" s="202"/>
      <c r="L250" s="36"/>
      <c r="M250" s="203" t="s">
        <v>1</v>
      </c>
      <c r="N250" s="204" t="s">
        <v>38</v>
      </c>
      <c r="O250" s="68"/>
      <c r="P250" s="205">
        <f t="shared" si="71"/>
        <v>0</v>
      </c>
      <c r="Q250" s="205">
        <v>0</v>
      </c>
      <c r="R250" s="205">
        <f t="shared" si="72"/>
        <v>0</v>
      </c>
      <c r="S250" s="205">
        <v>0</v>
      </c>
      <c r="T250" s="205">
        <f t="shared" si="73"/>
        <v>0</v>
      </c>
      <c r="U250" s="206" t="s">
        <v>1</v>
      </c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296</v>
      </c>
      <c r="AT250" s="207" t="s">
        <v>140</v>
      </c>
      <c r="AU250" s="207" t="s">
        <v>80</v>
      </c>
      <c r="AY250" s="14" t="s">
        <v>137</v>
      </c>
      <c r="BE250" s="208">
        <f t="shared" si="74"/>
        <v>0</v>
      </c>
      <c r="BF250" s="208">
        <f t="shared" si="75"/>
        <v>0</v>
      </c>
      <c r="BG250" s="208">
        <f t="shared" si="76"/>
        <v>0</v>
      </c>
      <c r="BH250" s="208">
        <f t="shared" si="77"/>
        <v>0</v>
      </c>
      <c r="BI250" s="208">
        <f t="shared" si="78"/>
        <v>0</v>
      </c>
      <c r="BJ250" s="14" t="s">
        <v>78</v>
      </c>
      <c r="BK250" s="208">
        <f t="shared" si="79"/>
        <v>0</v>
      </c>
      <c r="BL250" s="14" t="s">
        <v>296</v>
      </c>
      <c r="BM250" s="207" t="s">
        <v>530</v>
      </c>
    </row>
    <row r="251" spans="1:65" s="2" customFormat="1" ht="21.75" customHeight="1">
      <c r="A251" s="31"/>
      <c r="B251" s="32"/>
      <c r="C251" s="195" t="s">
        <v>531</v>
      </c>
      <c r="D251" s="195" t="s">
        <v>140</v>
      </c>
      <c r="E251" s="196" t="s">
        <v>532</v>
      </c>
      <c r="F251" s="197" t="s">
        <v>533</v>
      </c>
      <c r="G251" s="198" t="s">
        <v>195</v>
      </c>
      <c r="H251" s="199">
        <v>0.114</v>
      </c>
      <c r="I251" s="200"/>
      <c r="J251" s="201">
        <f t="shared" si="70"/>
        <v>0</v>
      </c>
      <c r="K251" s="202"/>
      <c r="L251" s="36"/>
      <c r="M251" s="203" t="s">
        <v>1</v>
      </c>
      <c r="N251" s="204" t="s">
        <v>38</v>
      </c>
      <c r="O251" s="68"/>
      <c r="P251" s="205">
        <f t="shared" si="71"/>
        <v>0</v>
      </c>
      <c r="Q251" s="205">
        <v>0</v>
      </c>
      <c r="R251" s="205">
        <f t="shared" si="72"/>
        <v>0</v>
      </c>
      <c r="S251" s="205">
        <v>0</v>
      </c>
      <c r="T251" s="205">
        <f t="shared" si="73"/>
        <v>0</v>
      </c>
      <c r="U251" s="206" t="s">
        <v>1</v>
      </c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296</v>
      </c>
      <c r="AT251" s="207" t="s">
        <v>140</v>
      </c>
      <c r="AU251" s="207" t="s">
        <v>80</v>
      </c>
      <c r="AY251" s="14" t="s">
        <v>137</v>
      </c>
      <c r="BE251" s="208">
        <f t="shared" si="74"/>
        <v>0</v>
      </c>
      <c r="BF251" s="208">
        <f t="shared" si="75"/>
        <v>0</v>
      </c>
      <c r="BG251" s="208">
        <f t="shared" si="76"/>
        <v>0</v>
      </c>
      <c r="BH251" s="208">
        <f t="shared" si="77"/>
        <v>0</v>
      </c>
      <c r="BI251" s="208">
        <f t="shared" si="78"/>
        <v>0</v>
      </c>
      <c r="BJ251" s="14" t="s">
        <v>78</v>
      </c>
      <c r="BK251" s="208">
        <f t="shared" si="79"/>
        <v>0</v>
      </c>
      <c r="BL251" s="14" t="s">
        <v>296</v>
      </c>
      <c r="BM251" s="207" t="s">
        <v>534</v>
      </c>
    </row>
    <row r="252" spans="2:63" s="12" customFormat="1" ht="22.9" customHeight="1">
      <c r="B252" s="179"/>
      <c r="C252" s="180"/>
      <c r="D252" s="181" t="s">
        <v>72</v>
      </c>
      <c r="E252" s="193" t="s">
        <v>535</v>
      </c>
      <c r="F252" s="193" t="s">
        <v>536</v>
      </c>
      <c r="G252" s="180"/>
      <c r="H252" s="180"/>
      <c r="I252" s="183"/>
      <c r="J252" s="194">
        <f>BK252</f>
        <v>0</v>
      </c>
      <c r="K252" s="180"/>
      <c r="L252" s="185"/>
      <c r="M252" s="186"/>
      <c r="N252" s="187"/>
      <c r="O252" s="187"/>
      <c r="P252" s="188">
        <f>SUM(P253:P255)</f>
        <v>0</v>
      </c>
      <c r="Q252" s="187"/>
      <c r="R252" s="188">
        <f>SUM(R253:R255)</f>
        <v>0.05461</v>
      </c>
      <c r="S252" s="187"/>
      <c r="T252" s="188">
        <f>SUM(T253:T255)</f>
        <v>0</v>
      </c>
      <c r="U252" s="189"/>
      <c r="AR252" s="190" t="s">
        <v>80</v>
      </c>
      <c r="AT252" s="191" t="s">
        <v>72</v>
      </c>
      <c r="AU252" s="191" t="s">
        <v>78</v>
      </c>
      <c r="AY252" s="190" t="s">
        <v>137</v>
      </c>
      <c r="BK252" s="192">
        <f>SUM(BK253:BK255)</f>
        <v>0</v>
      </c>
    </row>
    <row r="253" spans="1:65" s="2" customFormat="1" ht="21.75" customHeight="1">
      <c r="A253" s="31"/>
      <c r="B253" s="32"/>
      <c r="C253" s="195" t="s">
        <v>537</v>
      </c>
      <c r="D253" s="195" t="s">
        <v>140</v>
      </c>
      <c r="E253" s="196" t="s">
        <v>538</v>
      </c>
      <c r="F253" s="197" t="s">
        <v>539</v>
      </c>
      <c r="G253" s="198" t="s">
        <v>160</v>
      </c>
      <c r="H253" s="199">
        <v>1</v>
      </c>
      <c r="I253" s="200"/>
      <c r="J253" s="201">
        <f>ROUND(I253*H253,2)</f>
        <v>0</v>
      </c>
      <c r="K253" s="202"/>
      <c r="L253" s="36"/>
      <c r="M253" s="203" t="s">
        <v>1</v>
      </c>
      <c r="N253" s="204" t="s">
        <v>38</v>
      </c>
      <c r="O253" s="68"/>
      <c r="P253" s="205">
        <f>O253*H253</f>
        <v>0</v>
      </c>
      <c r="Q253" s="205">
        <v>0.05461</v>
      </c>
      <c r="R253" s="205">
        <f>Q253*H253</f>
        <v>0.05461</v>
      </c>
      <c r="S253" s="205">
        <v>0</v>
      </c>
      <c r="T253" s="205">
        <f>S253*H253</f>
        <v>0</v>
      </c>
      <c r="U253" s="206" t="s">
        <v>1</v>
      </c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296</v>
      </c>
      <c r="AT253" s="207" t="s">
        <v>140</v>
      </c>
      <c r="AU253" s="207" t="s">
        <v>80</v>
      </c>
      <c r="AY253" s="14" t="s">
        <v>137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4" t="s">
        <v>78</v>
      </c>
      <c r="BK253" s="208">
        <f>ROUND(I253*H253,2)</f>
        <v>0</v>
      </c>
      <c r="BL253" s="14" t="s">
        <v>296</v>
      </c>
      <c r="BM253" s="207" t="s">
        <v>540</v>
      </c>
    </row>
    <row r="254" spans="1:65" s="2" customFormat="1" ht="16.5" customHeight="1">
      <c r="A254" s="31"/>
      <c r="B254" s="32"/>
      <c r="C254" s="195" t="s">
        <v>541</v>
      </c>
      <c r="D254" s="195" t="s">
        <v>140</v>
      </c>
      <c r="E254" s="196" t="s">
        <v>542</v>
      </c>
      <c r="F254" s="197" t="s">
        <v>543</v>
      </c>
      <c r="G254" s="198" t="s">
        <v>195</v>
      </c>
      <c r="H254" s="199">
        <v>0.055</v>
      </c>
      <c r="I254" s="200"/>
      <c r="J254" s="201">
        <f>ROUND(I254*H254,2)</f>
        <v>0</v>
      </c>
      <c r="K254" s="202"/>
      <c r="L254" s="36"/>
      <c r="M254" s="203" t="s">
        <v>1</v>
      </c>
      <c r="N254" s="204" t="s">
        <v>38</v>
      </c>
      <c r="O254" s="68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5">
        <f>S254*H254</f>
        <v>0</v>
      </c>
      <c r="U254" s="206" t="s">
        <v>1</v>
      </c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7" t="s">
        <v>296</v>
      </c>
      <c r="AT254" s="207" t="s">
        <v>140</v>
      </c>
      <c r="AU254" s="207" t="s">
        <v>80</v>
      </c>
      <c r="AY254" s="14" t="s">
        <v>137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4" t="s">
        <v>78</v>
      </c>
      <c r="BK254" s="208">
        <f>ROUND(I254*H254,2)</f>
        <v>0</v>
      </c>
      <c r="BL254" s="14" t="s">
        <v>296</v>
      </c>
      <c r="BM254" s="207" t="s">
        <v>544</v>
      </c>
    </row>
    <row r="255" spans="1:65" s="2" customFormat="1" ht="21.75" customHeight="1">
      <c r="A255" s="31"/>
      <c r="B255" s="32"/>
      <c r="C255" s="195" t="s">
        <v>545</v>
      </c>
      <c r="D255" s="195" t="s">
        <v>140</v>
      </c>
      <c r="E255" s="196" t="s">
        <v>546</v>
      </c>
      <c r="F255" s="197" t="s">
        <v>547</v>
      </c>
      <c r="G255" s="198" t="s">
        <v>195</v>
      </c>
      <c r="H255" s="199">
        <v>0.055</v>
      </c>
      <c r="I255" s="200"/>
      <c r="J255" s="201">
        <f>ROUND(I255*H255,2)</f>
        <v>0</v>
      </c>
      <c r="K255" s="202"/>
      <c r="L255" s="36"/>
      <c r="M255" s="203" t="s">
        <v>1</v>
      </c>
      <c r="N255" s="204" t="s">
        <v>38</v>
      </c>
      <c r="O255" s="68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5">
        <f>S255*H255</f>
        <v>0</v>
      </c>
      <c r="U255" s="206" t="s">
        <v>1</v>
      </c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296</v>
      </c>
      <c r="AT255" s="207" t="s">
        <v>140</v>
      </c>
      <c r="AU255" s="207" t="s">
        <v>80</v>
      </c>
      <c r="AY255" s="14" t="s">
        <v>137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4" t="s">
        <v>78</v>
      </c>
      <c r="BK255" s="208">
        <f>ROUND(I255*H255,2)</f>
        <v>0</v>
      </c>
      <c r="BL255" s="14" t="s">
        <v>296</v>
      </c>
      <c r="BM255" s="207" t="s">
        <v>548</v>
      </c>
    </row>
    <row r="256" spans="2:63" s="12" customFormat="1" ht="22.9" customHeight="1">
      <c r="B256" s="179"/>
      <c r="C256" s="180"/>
      <c r="D256" s="181" t="s">
        <v>72</v>
      </c>
      <c r="E256" s="193" t="s">
        <v>549</v>
      </c>
      <c r="F256" s="193" t="s">
        <v>550</v>
      </c>
      <c r="G256" s="180"/>
      <c r="H256" s="180"/>
      <c r="I256" s="183"/>
      <c r="J256" s="194">
        <f>BK256</f>
        <v>0</v>
      </c>
      <c r="K256" s="180"/>
      <c r="L256" s="185"/>
      <c r="M256" s="186"/>
      <c r="N256" s="187"/>
      <c r="O256" s="187"/>
      <c r="P256" s="188">
        <f>SUM(P257:P260)</f>
        <v>0</v>
      </c>
      <c r="Q256" s="187"/>
      <c r="R256" s="188">
        <f>SUM(R257:R260)</f>
        <v>0.10557</v>
      </c>
      <c r="S256" s="187"/>
      <c r="T256" s="188">
        <f>SUM(T257:T260)</f>
        <v>0</v>
      </c>
      <c r="U256" s="189"/>
      <c r="AR256" s="190" t="s">
        <v>80</v>
      </c>
      <c r="AT256" s="191" t="s">
        <v>72</v>
      </c>
      <c r="AU256" s="191" t="s">
        <v>78</v>
      </c>
      <c r="AY256" s="190" t="s">
        <v>137</v>
      </c>
      <c r="BK256" s="192">
        <f>SUM(BK257:BK260)</f>
        <v>0</v>
      </c>
    </row>
    <row r="257" spans="1:65" s="2" customFormat="1" ht="21.75" customHeight="1">
      <c r="A257" s="31"/>
      <c r="B257" s="32"/>
      <c r="C257" s="195" t="s">
        <v>551</v>
      </c>
      <c r="D257" s="195" t="s">
        <v>140</v>
      </c>
      <c r="E257" s="196" t="s">
        <v>552</v>
      </c>
      <c r="F257" s="197" t="s">
        <v>553</v>
      </c>
      <c r="G257" s="198" t="s">
        <v>231</v>
      </c>
      <c r="H257" s="199">
        <v>234.6</v>
      </c>
      <c r="I257" s="200"/>
      <c r="J257" s="201">
        <f>ROUND(I257*H257,2)</f>
        <v>0</v>
      </c>
      <c r="K257" s="202"/>
      <c r="L257" s="36"/>
      <c r="M257" s="203" t="s">
        <v>1</v>
      </c>
      <c r="N257" s="204" t="s">
        <v>38</v>
      </c>
      <c r="O257" s="68"/>
      <c r="P257" s="205">
        <f>O257*H257</f>
        <v>0</v>
      </c>
      <c r="Q257" s="205">
        <v>0.00045</v>
      </c>
      <c r="R257" s="205">
        <f>Q257*H257</f>
        <v>0.10557</v>
      </c>
      <c r="S257" s="205">
        <v>0</v>
      </c>
      <c r="T257" s="205">
        <f>S257*H257</f>
        <v>0</v>
      </c>
      <c r="U257" s="206" t="s">
        <v>1</v>
      </c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7" t="s">
        <v>296</v>
      </c>
      <c r="AT257" s="207" t="s">
        <v>140</v>
      </c>
      <c r="AU257" s="207" t="s">
        <v>80</v>
      </c>
      <c r="AY257" s="14" t="s">
        <v>137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4" t="s">
        <v>78</v>
      </c>
      <c r="BK257" s="208">
        <f>ROUND(I257*H257,2)</f>
        <v>0</v>
      </c>
      <c r="BL257" s="14" t="s">
        <v>296</v>
      </c>
      <c r="BM257" s="207" t="s">
        <v>554</v>
      </c>
    </row>
    <row r="258" spans="1:65" s="2" customFormat="1" ht="16.5" customHeight="1">
      <c r="A258" s="31"/>
      <c r="B258" s="32"/>
      <c r="C258" s="195" t="s">
        <v>555</v>
      </c>
      <c r="D258" s="195" t="s">
        <v>140</v>
      </c>
      <c r="E258" s="196" t="s">
        <v>556</v>
      </c>
      <c r="F258" s="197" t="s">
        <v>557</v>
      </c>
      <c r="G258" s="198" t="s">
        <v>231</v>
      </c>
      <c r="H258" s="199">
        <v>234.6</v>
      </c>
      <c r="I258" s="200"/>
      <c r="J258" s="201">
        <f>ROUND(I258*H258,2)</f>
        <v>0</v>
      </c>
      <c r="K258" s="202"/>
      <c r="L258" s="36"/>
      <c r="M258" s="203" t="s">
        <v>1</v>
      </c>
      <c r="N258" s="204" t="s">
        <v>38</v>
      </c>
      <c r="O258" s="68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5">
        <f>S258*H258</f>
        <v>0</v>
      </c>
      <c r="U258" s="206" t="s">
        <v>1</v>
      </c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7" t="s">
        <v>296</v>
      </c>
      <c r="AT258" s="207" t="s">
        <v>140</v>
      </c>
      <c r="AU258" s="207" t="s">
        <v>80</v>
      </c>
      <c r="AY258" s="14" t="s">
        <v>137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4" t="s">
        <v>78</v>
      </c>
      <c r="BK258" s="208">
        <f>ROUND(I258*H258,2)</f>
        <v>0</v>
      </c>
      <c r="BL258" s="14" t="s">
        <v>296</v>
      </c>
      <c r="BM258" s="207" t="s">
        <v>558</v>
      </c>
    </row>
    <row r="259" spans="1:65" s="2" customFormat="1" ht="21.75" customHeight="1">
      <c r="A259" s="31"/>
      <c r="B259" s="32"/>
      <c r="C259" s="195" t="s">
        <v>559</v>
      </c>
      <c r="D259" s="195" t="s">
        <v>140</v>
      </c>
      <c r="E259" s="196" t="s">
        <v>560</v>
      </c>
      <c r="F259" s="197" t="s">
        <v>561</v>
      </c>
      <c r="G259" s="198" t="s">
        <v>195</v>
      </c>
      <c r="H259" s="199">
        <v>0.106</v>
      </c>
      <c r="I259" s="200"/>
      <c r="J259" s="201">
        <f>ROUND(I259*H259,2)</f>
        <v>0</v>
      </c>
      <c r="K259" s="202"/>
      <c r="L259" s="36"/>
      <c r="M259" s="203" t="s">
        <v>1</v>
      </c>
      <c r="N259" s="204" t="s">
        <v>38</v>
      </c>
      <c r="O259" s="68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5">
        <f>S259*H259</f>
        <v>0</v>
      </c>
      <c r="U259" s="206" t="s">
        <v>1</v>
      </c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07" t="s">
        <v>296</v>
      </c>
      <c r="AT259" s="207" t="s">
        <v>140</v>
      </c>
      <c r="AU259" s="207" t="s">
        <v>80</v>
      </c>
      <c r="AY259" s="14" t="s">
        <v>137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4" t="s">
        <v>78</v>
      </c>
      <c r="BK259" s="208">
        <f>ROUND(I259*H259,2)</f>
        <v>0</v>
      </c>
      <c r="BL259" s="14" t="s">
        <v>296</v>
      </c>
      <c r="BM259" s="207" t="s">
        <v>562</v>
      </c>
    </row>
    <row r="260" spans="1:65" s="2" customFormat="1" ht="21.75" customHeight="1">
      <c r="A260" s="31"/>
      <c r="B260" s="32"/>
      <c r="C260" s="195" t="s">
        <v>563</v>
      </c>
      <c r="D260" s="195" t="s">
        <v>140</v>
      </c>
      <c r="E260" s="196" t="s">
        <v>564</v>
      </c>
      <c r="F260" s="197" t="s">
        <v>565</v>
      </c>
      <c r="G260" s="198" t="s">
        <v>195</v>
      </c>
      <c r="H260" s="199">
        <v>0.106</v>
      </c>
      <c r="I260" s="200"/>
      <c r="J260" s="201">
        <f>ROUND(I260*H260,2)</f>
        <v>0</v>
      </c>
      <c r="K260" s="202"/>
      <c r="L260" s="36"/>
      <c r="M260" s="203" t="s">
        <v>1</v>
      </c>
      <c r="N260" s="204" t="s">
        <v>38</v>
      </c>
      <c r="O260" s="68"/>
      <c r="P260" s="205">
        <f>O260*H260</f>
        <v>0</v>
      </c>
      <c r="Q260" s="205">
        <v>0</v>
      </c>
      <c r="R260" s="205">
        <f>Q260*H260</f>
        <v>0</v>
      </c>
      <c r="S260" s="205">
        <v>0</v>
      </c>
      <c r="T260" s="205">
        <f>S260*H260</f>
        <v>0</v>
      </c>
      <c r="U260" s="206" t="s">
        <v>1</v>
      </c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7" t="s">
        <v>296</v>
      </c>
      <c r="AT260" s="207" t="s">
        <v>140</v>
      </c>
      <c r="AU260" s="207" t="s">
        <v>80</v>
      </c>
      <c r="AY260" s="14" t="s">
        <v>137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4" t="s">
        <v>78</v>
      </c>
      <c r="BK260" s="208">
        <f>ROUND(I260*H260,2)</f>
        <v>0</v>
      </c>
      <c r="BL260" s="14" t="s">
        <v>296</v>
      </c>
      <c r="BM260" s="207" t="s">
        <v>566</v>
      </c>
    </row>
    <row r="261" spans="2:63" s="12" customFormat="1" ht="22.9" customHeight="1">
      <c r="B261" s="179"/>
      <c r="C261" s="180"/>
      <c r="D261" s="181" t="s">
        <v>72</v>
      </c>
      <c r="E261" s="193" t="s">
        <v>567</v>
      </c>
      <c r="F261" s="193" t="s">
        <v>568</v>
      </c>
      <c r="G261" s="180"/>
      <c r="H261" s="180"/>
      <c r="I261" s="183"/>
      <c r="J261" s="194">
        <f>BK261</f>
        <v>0</v>
      </c>
      <c r="K261" s="180"/>
      <c r="L261" s="185"/>
      <c r="M261" s="186"/>
      <c r="N261" s="187"/>
      <c r="O261" s="187"/>
      <c r="P261" s="188">
        <f>SUM(P262:P265)</f>
        <v>0</v>
      </c>
      <c r="Q261" s="187"/>
      <c r="R261" s="188">
        <f>SUM(R262:R265)</f>
        <v>0.00234</v>
      </c>
      <c r="S261" s="187"/>
      <c r="T261" s="188">
        <f>SUM(T262:T265)</f>
        <v>0</v>
      </c>
      <c r="U261" s="189"/>
      <c r="AR261" s="190" t="s">
        <v>80</v>
      </c>
      <c r="AT261" s="191" t="s">
        <v>72</v>
      </c>
      <c r="AU261" s="191" t="s">
        <v>78</v>
      </c>
      <c r="AY261" s="190" t="s">
        <v>137</v>
      </c>
      <c r="BK261" s="192">
        <f>SUM(BK262:BK265)</f>
        <v>0</v>
      </c>
    </row>
    <row r="262" spans="1:65" s="2" customFormat="1" ht="21.75" customHeight="1">
      <c r="A262" s="31"/>
      <c r="B262" s="32"/>
      <c r="C262" s="195" t="s">
        <v>569</v>
      </c>
      <c r="D262" s="195" t="s">
        <v>140</v>
      </c>
      <c r="E262" s="196" t="s">
        <v>570</v>
      </c>
      <c r="F262" s="197" t="s">
        <v>571</v>
      </c>
      <c r="G262" s="198" t="s">
        <v>165</v>
      </c>
      <c r="H262" s="199">
        <v>18</v>
      </c>
      <c r="I262" s="200"/>
      <c r="J262" s="201">
        <f>ROUND(I262*H262,2)</f>
        <v>0</v>
      </c>
      <c r="K262" s="202"/>
      <c r="L262" s="36"/>
      <c r="M262" s="203" t="s">
        <v>1</v>
      </c>
      <c r="N262" s="204" t="s">
        <v>38</v>
      </c>
      <c r="O262" s="68"/>
      <c r="P262" s="205">
        <f>O262*H262</f>
        <v>0</v>
      </c>
      <c r="Q262" s="205">
        <v>5E-05</v>
      </c>
      <c r="R262" s="205">
        <f>Q262*H262</f>
        <v>0.0009000000000000001</v>
      </c>
      <c r="S262" s="205">
        <v>0</v>
      </c>
      <c r="T262" s="205">
        <f>S262*H262</f>
        <v>0</v>
      </c>
      <c r="U262" s="206" t="s">
        <v>1</v>
      </c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7" t="s">
        <v>296</v>
      </c>
      <c r="AT262" s="207" t="s">
        <v>140</v>
      </c>
      <c r="AU262" s="207" t="s">
        <v>80</v>
      </c>
      <c r="AY262" s="14" t="s">
        <v>137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4" t="s">
        <v>78</v>
      </c>
      <c r="BK262" s="208">
        <f>ROUND(I262*H262,2)</f>
        <v>0</v>
      </c>
      <c r="BL262" s="14" t="s">
        <v>296</v>
      </c>
      <c r="BM262" s="207" t="s">
        <v>572</v>
      </c>
    </row>
    <row r="263" spans="1:65" s="2" customFormat="1" ht="16.5" customHeight="1">
      <c r="A263" s="31"/>
      <c r="B263" s="32"/>
      <c r="C263" s="195" t="s">
        <v>573</v>
      </c>
      <c r="D263" s="195" t="s">
        <v>140</v>
      </c>
      <c r="E263" s="196" t="s">
        <v>574</v>
      </c>
      <c r="F263" s="197" t="s">
        <v>575</v>
      </c>
      <c r="G263" s="198" t="s">
        <v>165</v>
      </c>
      <c r="H263" s="199">
        <v>1</v>
      </c>
      <c r="I263" s="200"/>
      <c r="J263" s="201">
        <f>ROUND(I263*H263,2)</f>
        <v>0</v>
      </c>
      <c r="K263" s="202"/>
      <c r="L263" s="36"/>
      <c r="M263" s="203" t="s">
        <v>1</v>
      </c>
      <c r="N263" s="204" t="s">
        <v>38</v>
      </c>
      <c r="O263" s="68"/>
      <c r="P263" s="205">
        <f>O263*H263</f>
        <v>0</v>
      </c>
      <c r="Q263" s="205">
        <v>0.00144</v>
      </c>
      <c r="R263" s="205">
        <f>Q263*H263</f>
        <v>0.00144</v>
      </c>
      <c r="S263" s="205">
        <v>0</v>
      </c>
      <c r="T263" s="205">
        <f>S263*H263</f>
        <v>0</v>
      </c>
      <c r="U263" s="206" t="s">
        <v>1</v>
      </c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7" t="s">
        <v>296</v>
      </c>
      <c r="AT263" s="207" t="s">
        <v>140</v>
      </c>
      <c r="AU263" s="207" t="s">
        <v>80</v>
      </c>
      <c r="AY263" s="14" t="s">
        <v>137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4" t="s">
        <v>78</v>
      </c>
      <c r="BK263" s="208">
        <f>ROUND(I263*H263,2)</f>
        <v>0</v>
      </c>
      <c r="BL263" s="14" t="s">
        <v>296</v>
      </c>
      <c r="BM263" s="207" t="s">
        <v>576</v>
      </c>
    </row>
    <row r="264" spans="1:65" s="2" customFormat="1" ht="21.75" customHeight="1">
      <c r="A264" s="31"/>
      <c r="B264" s="32"/>
      <c r="C264" s="195" t="s">
        <v>577</v>
      </c>
      <c r="D264" s="195" t="s">
        <v>140</v>
      </c>
      <c r="E264" s="196" t="s">
        <v>578</v>
      </c>
      <c r="F264" s="197" t="s">
        <v>579</v>
      </c>
      <c r="G264" s="198" t="s">
        <v>195</v>
      </c>
      <c r="H264" s="199">
        <v>0.002</v>
      </c>
      <c r="I264" s="200"/>
      <c r="J264" s="201">
        <f>ROUND(I264*H264,2)</f>
        <v>0</v>
      </c>
      <c r="K264" s="202"/>
      <c r="L264" s="36"/>
      <c r="M264" s="203" t="s">
        <v>1</v>
      </c>
      <c r="N264" s="204" t="s">
        <v>38</v>
      </c>
      <c r="O264" s="68"/>
      <c r="P264" s="205">
        <f>O264*H264</f>
        <v>0</v>
      </c>
      <c r="Q264" s="205">
        <v>0</v>
      </c>
      <c r="R264" s="205">
        <f>Q264*H264</f>
        <v>0</v>
      </c>
      <c r="S264" s="205">
        <v>0</v>
      </c>
      <c r="T264" s="205">
        <f>S264*H264</f>
        <v>0</v>
      </c>
      <c r="U264" s="206" t="s">
        <v>1</v>
      </c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7" t="s">
        <v>296</v>
      </c>
      <c r="AT264" s="207" t="s">
        <v>140</v>
      </c>
      <c r="AU264" s="207" t="s">
        <v>80</v>
      </c>
      <c r="AY264" s="14" t="s">
        <v>137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4" t="s">
        <v>78</v>
      </c>
      <c r="BK264" s="208">
        <f>ROUND(I264*H264,2)</f>
        <v>0</v>
      </c>
      <c r="BL264" s="14" t="s">
        <v>296</v>
      </c>
      <c r="BM264" s="207" t="s">
        <v>580</v>
      </c>
    </row>
    <row r="265" spans="1:65" s="2" customFormat="1" ht="21.75" customHeight="1">
      <c r="A265" s="31"/>
      <c r="B265" s="32"/>
      <c r="C265" s="195" t="s">
        <v>581</v>
      </c>
      <c r="D265" s="195" t="s">
        <v>140</v>
      </c>
      <c r="E265" s="196" t="s">
        <v>582</v>
      </c>
      <c r="F265" s="197" t="s">
        <v>583</v>
      </c>
      <c r="G265" s="198" t="s">
        <v>195</v>
      </c>
      <c r="H265" s="199">
        <v>0.002</v>
      </c>
      <c r="I265" s="200"/>
      <c r="J265" s="201">
        <f>ROUND(I265*H265,2)</f>
        <v>0</v>
      </c>
      <c r="K265" s="202"/>
      <c r="L265" s="36"/>
      <c r="M265" s="203" t="s">
        <v>1</v>
      </c>
      <c r="N265" s="204" t="s">
        <v>38</v>
      </c>
      <c r="O265" s="68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5">
        <f>S265*H265</f>
        <v>0</v>
      </c>
      <c r="U265" s="206" t="s">
        <v>1</v>
      </c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7" t="s">
        <v>296</v>
      </c>
      <c r="AT265" s="207" t="s">
        <v>140</v>
      </c>
      <c r="AU265" s="207" t="s">
        <v>80</v>
      </c>
      <c r="AY265" s="14" t="s">
        <v>137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4" t="s">
        <v>78</v>
      </c>
      <c r="BK265" s="208">
        <f>ROUND(I265*H265,2)</f>
        <v>0</v>
      </c>
      <c r="BL265" s="14" t="s">
        <v>296</v>
      </c>
      <c r="BM265" s="207" t="s">
        <v>584</v>
      </c>
    </row>
    <row r="266" spans="2:63" s="12" customFormat="1" ht="22.9" customHeight="1">
      <c r="B266" s="179"/>
      <c r="C266" s="180"/>
      <c r="D266" s="181" t="s">
        <v>72</v>
      </c>
      <c r="E266" s="193" t="s">
        <v>585</v>
      </c>
      <c r="F266" s="193" t="s">
        <v>586</v>
      </c>
      <c r="G266" s="180"/>
      <c r="H266" s="180"/>
      <c r="I266" s="183"/>
      <c r="J266" s="194">
        <f>BK266</f>
        <v>0</v>
      </c>
      <c r="K266" s="180"/>
      <c r="L266" s="185"/>
      <c r="M266" s="186"/>
      <c r="N266" s="187"/>
      <c r="O266" s="187"/>
      <c r="P266" s="188">
        <f>SUM(P267:P273)</f>
        <v>0</v>
      </c>
      <c r="Q266" s="187"/>
      <c r="R266" s="188">
        <f>SUM(R267:R273)</f>
        <v>0.561</v>
      </c>
      <c r="S266" s="187"/>
      <c r="T266" s="188">
        <f>SUM(T267:T273)</f>
        <v>0</v>
      </c>
      <c r="U266" s="189"/>
      <c r="AR266" s="190" t="s">
        <v>80</v>
      </c>
      <c r="AT266" s="191" t="s">
        <v>72</v>
      </c>
      <c r="AU266" s="191" t="s">
        <v>78</v>
      </c>
      <c r="AY266" s="190" t="s">
        <v>137</v>
      </c>
      <c r="BK266" s="192">
        <f>SUM(BK267:BK273)</f>
        <v>0</v>
      </c>
    </row>
    <row r="267" spans="1:65" s="2" customFormat="1" ht="21.75" customHeight="1">
      <c r="A267" s="31"/>
      <c r="B267" s="32"/>
      <c r="C267" s="195" t="s">
        <v>587</v>
      </c>
      <c r="D267" s="195" t="s">
        <v>140</v>
      </c>
      <c r="E267" s="196" t="s">
        <v>588</v>
      </c>
      <c r="F267" s="197" t="s">
        <v>589</v>
      </c>
      <c r="G267" s="198" t="s">
        <v>165</v>
      </c>
      <c r="H267" s="199">
        <v>1</v>
      </c>
      <c r="I267" s="200"/>
      <c r="J267" s="201">
        <f aca="true" t="shared" si="80" ref="J267:J273">ROUND(I267*H267,2)</f>
        <v>0</v>
      </c>
      <c r="K267" s="202"/>
      <c r="L267" s="36"/>
      <c r="M267" s="203" t="s">
        <v>1</v>
      </c>
      <c r="N267" s="204" t="s">
        <v>38</v>
      </c>
      <c r="O267" s="68"/>
      <c r="P267" s="205">
        <f aca="true" t="shared" si="81" ref="P267:P273">O267*H267</f>
        <v>0</v>
      </c>
      <c r="Q267" s="205">
        <v>0.01956</v>
      </c>
      <c r="R267" s="205">
        <f aca="true" t="shared" si="82" ref="R267:R273">Q267*H267</f>
        <v>0.01956</v>
      </c>
      <c r="S267" s="205">
        <v>0</v>
      </c>
      <c r="T267" s="205">
        <f aca="true" t="shared" si="83" ref="T267:T273">S267*H267</f>
        <v>0</v>
      </c>
      <c r="U267" s="206" t="s">
        <v>1</v>
      </c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7" t="s">
        <v>296</v>
      </c>
      <c r="AT267" s="207" t="s">
        <v>140</v>
      </c>
      <c r="AU267" s="207" t="s">
        <v>80</v>
      </c>
      <c r="AY267" s="14" t="s">
        <v>137</v>
      </c>
      <c r="BE267" s="208">
        <f aca="true" t="shared" si="84" ref="BE267:BE273">IF(N267="základní",J267,0)</f>
        <v>0</v>
      </c>
      <c r="BF267" s="208">
        <f aca="true" t="shared" si="85" ref="BF267:BF273">IF(N267="snížená",J267,0)</f>
        <v>0</v>
      </c>
      <c r="BG267" s="208">
        <f aca="true" t="shared" si="86" ref="BG267:BG273">IF(N267="zákl. přenesená",J267,0)</f>
        <v>0</v>
      </c>
      <c r="BH267" s="208">
        <f aca="true" t="shared" si="87" ref="BH267:BH273">IF(N267="sníž. přenesená",J267,0)</f>
        <v>0</v>
      </c>
      <c r="BI267" s="208">
        <f aca="true" t="shared" si="88" ref="BI267:BI273">IF(N267="nulová",J267,0)</f>
        <v>0</v>
      </c>
      <c r="BJ267" s="14" t="s">
        <v>78</v>
      </c>
      <c r="BK267" s="208">
        <f aca="true" t="shared" si="89" ref="BK267:BK273">ROUND(I267*H267,2)</f>
        <v>0</v>
      </c>
      <c r="BL267" s="14" t="s">
        <v>296</v>
      </c>
      <c r="BM267" s="207" t="s">
        <v>590</v>
      </c>
    </row>
    <row r="268" spans="1:65" s="2" customFormat="1" ht="21.75" customHeight="1">
      <c r="A268" s="31"/>
      <c r="B268" s="32"/>
      <c r="C268" s="195" t="s">
        <v>591</v>
      </c>
      <c r="D268" s="195" t="s">
        <v>140</v>
      </c>
      <c r="E268" s="196" t="s">
        <v>592</v>
      </c>
      <c r="F268" s="197" t="s">
        <v>593</v>
      </c>
      <c r="G268" s="198" t="s">
        <v>165</v>
      </c>
      <c r="H268" s="199">
        <v>7</v>
      </c>
      <c r="I268" s="200"/>
      <c r="J268" s="201">
        <f t="shared" si="80"/>
        <v>0</v>
      </c>
      <c r="K268" s="202"/>
      <c r="L268" s="36"/>
      <c r="M268" s="203" t="s">
        <v>1</v>
      </c>
      <c r="N268" s="204" t="s">
        <v>38</v>
      </c>
      <c r="O268" s="68"/>
      <c r="P268" s="205">
        <f t="shared" si="81"/>
        <v>0</v>
      </c>
      <c r="Q268" s="205">
        <v>0.02452</v>
      </c>
      <c r="R268" s="205">
        <f t="shared" si="82"/>
        <v>0.17164000000000001</v>
      </c>
      <c r="S268" s="205">
        <v>0</v>
      </c>
      <c r="T268" s="205">
        <f t="shared" si="83"/>
        <v>0</v>
      </c>
      <c r="U268" s="206" t="s">
        <v>1</v>
      </c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7" t="s">
        <v>296</v>
      </c>
      <c r="AT268" s="207" t="s">
        <v>140</v>
      </c>
      <c r="AU268" s="207" t="s">
        <v>80</v>
      </c>
      <c r="AY268" s="14" t="s">
        <v>137</v>
      </c>
      <c r="BE268" s="208">
        <f t="shared" si="84"/>
        <v>0</v>
      </c>
      <c r="BF268" s="208">
        <f t="shared" si="85"/>
        <v>0</v>
      </c>
      <c r="BG268" s="208">
        <f t="shared" si="86"/>
        <v>0</v>
      </c>
      <c r="BH268" s="208">
        <f t="shared" si="87"/>
        <v>0</v>
      </c>
      <c r="BI268" s="208">
        <f t="shared" si="88"/>
        <v>0</v>
      </c>
      <c r="BJ268" s="14" t="s">
        <v>78</v>
      </c>
      <c r="BK268" s="208">
        <f t="shared" si="89"/>
        <v>0</v>
      </c>
      <c r="BL268" s="14" t="s">
        <v>296</v>
      </c>
      <c r="BM268" s="207" t="s">
        <v>594</v>
      </c>
    </row>
    <row r="269" spans="1:65" s="2" customFormat="1" ht="33" customHeight="1">
      <c r="A269" s="31"/>
      <c r="B269" s="32"/>
      <c r="C269" s="195" t="s">
        <v>595</v>
      </c>
      <c r="D269" s="195" t="s">
        <v>140</v>
      </c>
      <c r="E269" s="196" t="s">
        <v>596</v>
      </c>
      <c r="F269" s="197" t="s">
        <v>597</v>
      </c>
      <c r="G269" s="198" t="s">
        <v>165</v>
      </c>
      <c r="H269" s="199">
        <v>10</v>
      </c>
      <c r="I269" s="200"/>
      <c r="J269" s="201">
        <f t="shared" si="80"/>
        <v>0</v>
      </c>
      <c r="K269" s="202"/>
      <c r="L269" s="36"/>
      <c r="M269" s="203" t="s">
        <v>1</v>
      </c>
      <c r="N269" s="204" t="s">
        <v>38</v>
      </c>
      <c r="O269" s="68"/>
      <c r="P269" s="205">
        <f t="shared" si="81"/>
        <v>0</v>
      </c>
      <c r="Q269" s="205">
        <v>0.03196</v>
      </c>
      <c r="R269" s="205">
        <f t="shared" si="82"/>
        <v>0.3196</v>
      </c>
      <c r="S269" s="205">
        <v>0</v>
      </c>
      <c r="T269" s="205">
        <f t="shared" si="83"/>
        <v>0</v>
      </c>
      <c r="U269" s="206" t="s">
        <v>1</v>
      </c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7" t="s">
        <v>296</v>
      </c>
      <c r="AT269" s="207" t="s">
        <v>140</v>
      </c>
      <c r="AU269" s="207" t="s">
        <v>80</v>
      </c>
      <c r="AY269" s="14" t="s">
        <v>137</v>
      </c>
      <c r="BE269" s="208">
        <f t="shared" si="84"/>
        <v>0</v>
      </c>
      <c r="BF269" s="208">
        <f t="shared" si="85"/>
        <v>0</v>
      </c>
      <c r="BG269" s="208">
        <f t="shared" si="86"/>
        <v>0</v>
      </c>
      <c r="BH269" s="208">
        <f t="shared" si="87"/>
        <v>0</v>
      </c>
      <c r="BI269" s="208">
        <f t="shared" si="88"/>
        <v>0</v>
      </c>
      <c r="BJ269" s="14" t="s">
        <v>78</v>
      </c>
      <c r="BK269" s="208">
        <f t="shared" si="89"/>
        <v>0</v>
      </c>
      <c r="BL269" s="14" t="s">
        <v>296</v>
      </c>
      <c r="BM269" s="207" t="s">
        <v>598</v>
      </c>
    </row>
    <row r="270" spans="1:65" s="2" customFormat="1" ht="21.75" customHeight="1">
      <c r="A270" s="31"/>
      <c r="B270" s="32"/>
      <c r="C270" s="195" t="s">
        <v>599</v>
      </c>
      <c r="D270" s="195" t="s">
        <v>140</v>
      </c>
      <c r="E270" s="196" t="s">
        <v>600</v>
      </c>
      <c r="F270" s="197" t="s">
        <v>601</v>
      </c>
      <c r="G270" s="198" t="s">
        <v>165</v>
      </c>
      <c r="H270" s="199">
        <v>2</v>
      </c>
      <c r="I270" s="200"/>
      <c r="J270" s="201">
        <f t="shared" si="80"/>
        <v>0</v>
      </c>
      <c r="K270" s="202"/>
      <c r="L270" s="36"/>
      <c r="M270" s="203" t="s">
        <v>1</v>
      </c>
      <c r="N270" s="204" t="s">
        <v>38</v>
      </c>
      <c r="O270" s="68"/>
      <c r="P270" s="205">
        <f t="shared" si="81"/>
        <v>0</v>
      </c>
      <c r="Q270" s="205">
        <v>0.0251</v>
      </c>
      <c r="R270" s="205">
        <f t="shared" si="82"/>
        <v>0.0502</v>
      </c>
      <c r="S270" s="205">
        <v>0</v>
      </c>
      <c r="T270" s="205">
        <f t="shared" si="83"/>
        <v>0</v>
      </c>
      <c r="U270" s="206" t="s">
        <v>1</v>
      </c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7" t="s">
        <v>296</v>
      </c>
      <c r="AT270" s="207" t="s">
        <v>140</v>
      </c>
      <c r="AU270" s="207" t="s">
        <v>80</v>
      </c>
      <c r="AY270" s="14" t="s">
        <v>137</v>
      </c>
      <c r="BE270" s="208">
        <f t="shared" si="84"/>
        <v>0</v>
      </c>
      <c r="BF270" s="208">
        <f t="shared" si="85"/>
        <v>0</v>
      </c>
      <c r="BG270" s="208">
        <f t="shared" si="86"/>
        <v>0</v>
      </c>
      <c r="BH270" s="208">
        <f t="shared" si="87"/>
        <v>0</v>
      </c>
      <c r="BI270" s="208">
        <f t="shared" si="88"/>
        <v>0</v>
      </c>
      <c r="BJ270" s="14" t="s">
        <v>78</v>
      </c>
      <c r="BK270" s="208">
        <f t="shared" si="89"/>
        <v>0</v>
      </c>
      <c r="BL270" s="14" t="s">
        <v>296</v>
      </c>
      <c r="BM270" s="207" t="s">
        <v>602</v>
      </c>
    </row>
    <row r="271" spans="1:65" s="2" customFormat="1" ht="16.5" customHeight="1">
      <c r="A271" s="31"/>
      <c r="B271" s="32"/>
      <c r="C271" s="195" t="s">
        <v>603</v>
      </c>
      <c r="D271" s="195" t="s">
        <v>140</v>
      </c>
      <c r="E271" s="196" t="s">
        <v>604</v>
      </c>
      <c r="F271" s="197" t="s">
        <v>605</v>
      </c>
      <c r="G271" s="198" t="s">
        <v>151</v>
      </c>
      <c r="H271" s="199">
        <v>11.57</v>
      </c>
      <c r="I271" s="200"/>
      <c r="J271" s="201">
        <f t="shared" si="80"/>
        <v>0</v>
      </c>
      <c r="K271" s="202"/>
      <c r="L271" s="36"/>
      <c r="M271" s="203" t="s">
        <v>1</v>
      </c>
      <c r="N271" s="204" t="s">
        <v>38</v>
      </c>
      <c r="O271" s="68"/>
      <c r="P271" s="205">
        <f t="shared" si="81"/>
        <v>0</v>
      </c>
      <c r="Q271" s="205">
        <v>0</v>
      </c>
      <c r="R271" s="205">
        <f t="shared" si="82"/>
        <v>0</v>
      </c>
      <c r="S271" s="205">
        <v>0</v>
      </c>
      <c r="T271" s="205">
        <f t="shared" si="83"/>
        <v>0</v>
      </c>
      <c r="U271" s="206" t="s">
        <v>1</v>
      </c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7" t="s">
        <v>296</v>
      </c>
      <c r="AT271" s="207" t="s">
        <v>140</v>
      </c>
      <c r="AU271" s="207" t="s">
        <v>80</v>
      </c>
      <c r="AY271" s="14" t="s">
        <v>137</v>
      </c>
      <c r="BE271" s="208">
        <f t="shared" si="84"/>
        <v>0</v>
      </c>
      <c r="BF271" s="208">
        <f t="shared" si="85"/>
        <v>0</v>
      </c>
      <c r="BG271" s="208">
        <f t="shared" si="86"/>
        <v>0</v>
      </c>
      <c r="BH271" s="208">
        <f t="shared" si="87"/>
        <v>0</v>
      </c>
      <c r="BI271" s="208">
        <f t="shared" si="88"/>
        <v>0</v>
      </c>
      <c r="BJ271" s="14" t="s">
        <v>78</v>
      </c>
      <c r="BK271" s="208">
        <f t="shared" si="89"/>
        <v>0</v>
      </c>
      <c r="BL271" s="14" t="s">
        <v>296</v>
      </c>
      <c r="BM271" s="207" t="s">
        <v>606</v>
      </c>
    </row>
    <row r="272" spans="1:65" s="2" customFormat="1" ht="21.75" customHeight="1">
      <c r="A272" s="31"/>
      <c r="B272" s="32"/>
      <c r="C272" s="195" t="s">
        <v>607</v>
      </c>
      <c r="D272" s="195" t="s">
        <v>140</v>
      </c>
      <c r="E272" s="196" t="s">
        <v>608</v>
      </c>
      <c r="F272" s="197" t="s">
        <v>609</v>
      </c>
      <c r="G272" s="198" t="s">
        <v>195</v>
      </c>
      <c r="H272" s="199">
        <v>0.561</v>
      </c>
      <c r="I272" s="200"/>
      <c r="J272" s="201">
        <f t="shared" si="80"/>
        <v>0</v>
      </c>
      <c r="K272" s="202"/>
      <c r="L272" s="36"/>
      <c r="M272" s="203" t="s">
        <v>1</v>
      </c>
      <c r="N272" s="204" t="s">
        <v>38</v>
      </c>
      <c r="O272" s="68"/>
      <c r="P272" s="205">
        <f t="shared" si="81"/>
        <v>0</v>
      </c>
      <c r="Q272" s="205">
        <v>0</v>
      </c>
      <c r="R272" s="205">
        <f t="shared" si="82"/>
        <v>0</v>
      </c>
      <c r="S272" s="205">
        <v>0</v>
      </c>
      <c r="T272" s="205">
        <f t="shared" si="83"/>
        <v>0</v>
      </c>
      <c r="U272" s="206" t="s">
        <v>1</v>
      </c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7" t="s">
        <v>296</v>
      </c>
      <c r="AT272" s="207" t="s">
        <v>140</v>
      </c>
      <c r="AU272" s="207" t="s">
        <v>80</v>
      </c>
      <c r="AY272" s="14" t="s">
        <v>137</v>
      </c>
      <c r="BE272" s="208">
        <f t="shared" si="84"/>
        <v>0</v>
      </c>
      <c r="BF272" s="208">
        <f t="shared" si="85"/>
        <v>0</v>
      </c>
      <c r="BG272" s="208">
        <f t="shared" si="86"/>
        <v>0</v>
      </c>
      <c r="BH272" s="208">
        <f t="shared" si="87"/>
        <v>0</v>
      </c>
      <c r="BI272" s="208">
        <f t="shared" si="88"/>
        <v>0</v>
      </c>
      <c r="BJ272" s="14" t="s">
        <v>78</v>
      </c>
      <c r="BK272" s="208">
        <f t="shared" si="89"/>
        <v>0</v>
      </c>
      <c r="BL272" s="14" t="s">
        <v>296</v>
      </c>
      <c r="BM272" s="207" t="s">
        <v>610</v>
      </c>
    </row>
    <row r="273" spans="1:65" s="2" customFormat="1" ht="21.75" customHeight="1">
      <c r="A273" s="31"/>
      <c r="B273" s="32"/>
      <c r="C273" s="195" t="s">
        <v>611</v>
      </c>
      <c r="D273" s="195" t="s">
        <v>140</v>
      </c>
      <c r="E273" s="196" t="s">
        <v>612</v>
      </c>
      <c r="F273" s="197" t="s">
        <v>613</v>
      </c>
      <c r="G273" s="198" t="s">
        <v>195</v>
      </c>
      <c r="H273" s="199">
        <v>0.561</v>
      </c>
      <c r="I273" s="200"/>
      <c r="J273" s="201">
        <f t="shared" si="80"/>
        <v>0</v>
      </c>
      <c r="K273" s="202"/>
      <c r="L273" s="36"/>
      <c r="M273" s="203" t="s">
        <v>1</v>
      </c>
      <c r="N273" s="204" t="s">
        <v>38</v>
      </c>
      <c r="O273" s="68"/>
      <c r="P273" s="205">
        <f t="shared" si="81"/>
        <v>0</v>
      </c>
      <c r="Q273" s="205">
        <v>0</v>
      </c>
      <c r="R273" s="205">
        <f t="shared" si="82"/>
        <v>0</v>
      </c>
      <c r="S273" s="205">
        <v>0</v>
      </c>
      <c r="T273" s="205">
        <f t="shared" si="83"/>
        <v>0</v>
      </c>
      <c r="U273" s="206" t="s">
        <v>1</v>
      </c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7" t="s">
        <v>296</v>
      </c>
      <c r="AT273" s="207" t="s">
        <v>140</v>
      </c>
      <c r="AU273" s="207" t="s">
        <v>80</v>
      </c>
      <c r="AY273" s="14" t="s">
        <v>137</v>
      </c>
      <c r="BE273" s="208">
        <f t="shared" si="84"/>
        <v>0</v>
      </c>
      <c r="BF273" s="208">
        <f t="shared" si="85"/>
        <v>0</v>
      </c>
      <c r="BG273" s="208">
        <f t="shared" si="86"/>
        <v>0</v>
      </c>
      <c r="BH273" s="208">
        <f t="shared" si="87"/>
        <v>0</v>
      </c>
      <c r="BI273" s="208">
        <f t="shared" si="88"/>
        <v>0</v>
      </c>
      <c r="BJ273" s="14" t="s">
        <v>78</v>
      </c>
      <c r="BK273" s="208">
        <f t="shared" si="89"/>
        <v>0</v>
      </c>
      <c r="BL273" s="14" t="s">
        <v>296</v>
      </c>
      <c r="BM273" s="207" t="s">
        <v>614</v>
      </c>
    </row>
    <row r="274" spans="2:63" s="12" customFormat="1" ht="22.9" customHeight="1">
      <c r="B274" s="179"/>
      <c r="C274" s="180"/>
      <c r="D274" s="181" t="s">
        <v>72</v>
      </c>
      <c r="E274" s="193" t="s">
        <v>615</v>
      </c>
      <c r="F274" s="193" t="s">
        <v>616</v>
      </c>
      <c r="G274" s="180"/>
      <c r="H274" s="180"/>
      <c r="I274" s="183"/>
      <c r="J274" s="194">
        <f>BK274</f>
        <v>0</v>
      </c>
      <c r="K274" s="180"/>
      <c r="L274" s="185"/>
      <c r="M274" s="186"/>
      <c r="N274" s="187"/>
      <c r="O274" s="187"/>
      <c r="P274" s="188">
        <f>SUM(P275:P277)</f>
        <v>0</v>
      </c>
      <c r="Q274" s="187"/>
      <c r="R274" s="188">
        <f>SUM(R275:R277)</f>
        <v>0</v>
      </c>
      <c r="S274" s="187"/>
      <c r="T274" s="188">
        <f>SUM(T275:T277)</f>
        <v>0</v>
      </c>
      <c r="U274" s="189"/>
      <c r="AR274" s="190" t="s">
        <v>80</v>
      </c>
      <c r="AT274" s="191" t="s">
        <v>72</v>
      </c>
      <c r="AU274" s="191" t="s">
        <v>78</v>
      </c>
      <c r="AY274" s="190" t="s">
        <v>137</v>
      </c>
      <c r="BK274" s="192">
        <f>SUM(BK275:BK277)</f>
        <v>0</v>
      </c>
    </row>
    <row r="275" spans="1:65" s="2" customFormat="1" ht="21.75" customHeight="1">
      <c r="A275" s="31"/>
      <c r="B275" s="32"/>
      <c r="C275" s="195" t="s">
        <v>617</v>
      </c>
      <c r="D275" s="195" t="s">
        <v>140</v>
      </c>
      <c r="E275" s="196" t="s">
        <v>618</v>
      </c>
      <c r="F275" s="197" t="s">
        <v>619</v>
      </c>
      <c r="G275" s="198" t="s">
        <v>620</v>
      </c>
      <c r="H275" s="199">
        <v>1</v>
      </c>
      <c r="I275" s="200"/>
      <c r="J275" s="201">
        <f>ROUND(I275*H275,2)</f>
        <v>0</v>
      </c>
      <c r="K275" s="202"/>
      <c r="L275" s="36"/>
      <c r="M275" s="203" t="s">
        <v>1</v>
      </c>
      <c r="N275" s="204" t="s">
        <v>38</v>
      </c>
      <c r="O275" s="68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5">
        <f>S275*H275</f>
        <v>0</v>
      </c>
      <c r="U275" s="206" t="s">
        <v>1</v>
      </c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07" t="s">
        <v>296</v>
      </c>
      <c r="AT275" s="207" t="s">
        <v>140</v>
      </c>
      <c r="AU275" s="207" t="s">
        <v>80</v>
      </c>
      <c r="AY275" s="14" t="s">
        <v>137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4" t="s">
        <v>78</v>
      </c>
      <c r="BK275" s="208">
        <f>ROUND(I275*H275,2)</f>
        <v>0</v>
      </c>
      <c r="BL275" s="14" t="s">
        <v>296</v>
      </c>
      <c r="BM275" s="207" t="s">
        <v>621</v>
      </c>
    </row>
    <row r="276" spans="1:65" s="2" customFormat="1" ht="21.75" customHeight="1">
      <c r="A276" s="31"/>
      <c r="B276" s="32"/>
      <c r="C276" s="195" t="s">
        <v>622</v>
      </c>
      <c r="D276" s="195" t="s">
        <v>140</v>
      </c>
      <c r="E276" s="196" t="s">
        <v>623</v>
      </c>
      <c r="F276" s="197" t="s">
        <v>624</v>
      </c>
      <c r="G276" s="198" t="s">
        <v>160</v>
      </c>
      <c r="H276" s="199">
        <v>1</v>
      </c>
      <c r="I276" s="200"/>
      <c r="J276" s="201">
        <f>ROUND(I276*H276,2)</f>
        <v>0</v>
      </c>
      <c r="K276" s="202"/>
      <c r="L276" s="36"/>
      <c r="M276" s="203" t="s">
        <v>1</v>
      </c>
      <c r="N276" s="204" t="s">
        <v>38</v>
      </c>
      <c r="O276" s="68"/>
      <c r="P276" s="205">
        <f>O276*H276</f>
        <v>0</v>
      </c>
      <c r="Q276" s="205">
        <v>0</v>
      </c>
      <c r="R276" s="205">
        <f>Q276*H276</f>
        <v>0</v>
      </c>
      <c r="S276" s="205">
        <v>0</v>
      </c>
      <c r="T276" s="205">
        <f>S276*H276</f>
        <v>0</v>
      </c>
      <c r="U276" s="206" t="s">
        <v>1</v>
      </c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07" t="s">
        <v>296</v>
      </c>
      <c r="AT276" s="207" t="s">
        <v>140</v>
      </c>
      <c r="AU276" s="207" t="s">
        <v>80</v>
      </c>
      <c r="AY276" s="14" t="s">
        <v>137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4" t="s">
        <v>78</v>
      </c>
      <c r="BK276" s="208">
        <f>ROUND(I276*H276,2)</f>
        <v>0</v>
      </c>
      <c r="BL276" s="14" t="s">
        <v>296</v>
      </c>
      <c r="BM276" s="207" t="s">
        <v>625</v>
      </c>
    </row>
    <row r="277" spans="1:65" s="2" customFormat="1" ht="21.75" customHeight="1">
      <c r="A277" s="31"/>
      <c r="B277" s="32"/>
      <c r="C277" s="195" t="s">
        <v>626</v>
      </c>
      <c r="D277" s="195" t="s">
        <v>140</v>
      </c>
      <c r="E277" s="196" t="s">
        <v>627</v>
      </c>
      <c r="F277" s="197" t="s">
        <v>628</v>
      </c>
      <c r="G277" s="198" t="s">
        <v>160</v>
      </c>
      <c r="H277" s="199">
        <v>1</v>
      </c>
      <c r="I277" s="200"/>
      <c r="J277" s="201">
        <f>ROUND(I277*H277,2)</f>
        <v>0</v>
      </c>
      <c r="K277" s="202"/>
      <c r="L277" s="36"/>
      <c r="M277" s="203" t="s">
        <v>1</v>
      </c>
      <c r="N277" s="204" t="s">
        <v>38</v>
      </c>
      <c r="O277" s="68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5">
        <f>S277*H277</f>
        <v>0</v>
      </c>
      <c r="U277" s="206" t="s">
        <v>1</v>
      </c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7" t="s">
        <v>296</v>
      </c>
      <c r="AT277" s="207" t="s">
        <v>140</v>
      </c>
      <c r="AU277" s="207" t="s">
        <v>80</v>
      </c>
      <c r="AY277" s="14" t="s">
        <v>137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4" t="s">
        <v>78</v>
      </c>
      <c r="BK277" s="208">
        <f>ROUND(I277*H277,2)</f>
        <v>0</v>
      </c>
      <c r="BL277" s="14" t="s">
        <v>296</v>
      </c>
      <c r="BM277" s="207" t="s">
        <v>629</v>
      </c>
    </row>
    <row r="278" spans="2:63" s="12" customFormat="1" ht="22.9" customHeight="1">
      <c r="B278" s="179"/>
      <c r="C278" s="180"/>
      <c r="D278" s="181" t="s">
        <v>72</v>
      </c>
      <c r="E278" s="193" t="s">
        <v>630</v>
      </c>
      <c r="F278" s="193" t="s">
        <v>631</v>
      </c>
      <c r="G278" s="180"/>
      <c r="H278" s="180"/>
      <c r="I278" s="183"/>
      <c r="J278" s="194">
        <f>BK278</f>
        <v>0</v>
      </c>
      <c r="K278" s="180"/>
      <c r="L278" s="185"/>
      <c r="M278" s="186"/>
      <c r="N278" s="187"/>
      <c r="O278" s="187"/>
      <c r="P278" s="188">
        <f>SUM(P279:P285)</f>
        <v>0</v>
      </c>
      <c r="Q278" s="187"/>
      <c r="R278" s="188">
        <f>SUM(R279:R285)</f>
        <v>0.0003</v>
      </c>
      <c r="S278" s="187"/>
      <c r="T278" s="188">
        <f>SUM(T279:T285)</f>
        <v>0</v>
      </c>
      <c r="U278" s="189"/>
      <c r="AR278" s="190" t="s">
        <v>80</v>
      </c>
      <c r="AT278" s="191" t="s">
        <v>72</v>
      </c>
      <c r="AU278" s="191" t="s">
        <v>78</v>
      </c>
      <c r="AY278" s="190" t="s">
        <v>137</v>
      </c>
      <c r="BK278" s="192">
        <f>SUM(BK279:BK285)</f>
        <v>0</v>
      </c>
    </row>
    <row r="279" spans="1:65" s="2" customFormat="1" ht="21.75" customHeight="1">
      <c r="A279" s="31"/>
      <c r="B279" s="32"/>
      <c r="C279" s="195" t="s">
        <v>632</v>
      </c>
      <c r="D279" s="195" t="s">
        <v>140</v>
      </c>
      <c r="E279" s="196" t="s">
        <v>633</v>
      </c>
      <c r="F279" s="197" t="s">
        <v>634</v>
      </c>
      <c r="G279" s="198" t="s">
        <v>231</v>
      </c>
      <c r="H279" s="199">
        <v>42</v>
      </c>
      <c r="I279" s="200"/>
      <c r="J279" s="201">
        <f aca="true" t="shared" si="90" ref="J279:J285">ROUND(I279*H279,2)</f>
        <v>0</v>
      </c>
      <c r="K279" s="202"/>
      <c r="L279" s="36"/>
      <c r="M279" s="203" t="s">
        <v>1</v>
      </c>
      <c r="N279" s="204" t="s">
        <v>38</v>
      </c>
      <c r="O279" s="68"/>
      <c r="P279" s="205">
        <f aca="true" t="shared" si="91" ref="P279:P285">O279*H279</f>
        <v>0</v>
      </c>
      <c r="Q279" s="205">
        <v>0</v>
      </c>
      <c r="R279" s="205">
        <f aca="true" t="shared" si="92" ref="R279:R285">Q279*H279</f>
        <v>0</v>
      </c>
      <c r="S279" s="205">
        <v>0</v>
      </c>
      <c r="T279" s="205">
        <f aca="true" t="shared" si="93" ref="T279:T285">S279*H279</f>
        <v>0</v>
      </c>
      <c r="U279" s="206" t="s">
        <v>1</v>
      </c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07" t="s">
        <v>296</v>
      </c>
      <c r="AT279" s="207" t="s">
        <v>140</v>
      </c>
      <c r="AU279" s="207" t="s">
        <v>80</v>
      </c>
      <c r="AY279" s="14" t="s">
        <v>137</v>
      </c>
      <c r="BE279" s="208">
        <f aca="true" t="shared" si="94" ref="BE279:BE285">IF(N279="základní",J279,0)</f>
        <v>0</v>
      </c>
      <c r="BF279" s="208">
        <f aca="true" t="shared" si="95" ref="BF279:BF285">IF(N279="snížená",J279,0)</f>
        <v>0</v>
      </c>
      <c r="BG279" s="208">
        <f aca="true" t="shared" si="96" ref="BG279:BG285">IF(N279="zákl. přenesená",J279,0)</f>
        <v>0</v>
      </c>
      <c r="BH279" s="208">
        <f aca="true" t="shared" si="97" ref="BH279:BH285">IF(N279="sníž. přenesená",J279,0)</f>
        <v>0</v>
      </c>
      <c r="BI279" s="208">
        <f aca="true" t="shared" si="98" ref="BI279:BI285">IF(N279="nulová",J279,0)</f>
        <v>0</v>
      </c>
      <c r="BJ279" s="14" t="s">
        <v>78</v>
      </c>
      <c r="BK279" s="208">
        <f aca="true" t="shared" si="99" ref="BK279:BK285">ROUND(I279*H279,2)</f>
        <v>0</v>
      </c>
      <c r="BL279" s="14" t="s">
        <v>296</v>
      </c>
      <c r="BM279" s="207" t="s">
        <v>635</v>
      </c>
    </row>
    <row r="280" spans="1:65" s="2" customFormat="1" ht="16.5" customHeight="1">
      <c r="A280" s="31"/>
      <c r="B280" s="32"/>
      <c r="C280" s="195" t="s">
        <v>636</v>
      </c>
      <c r="D280" s="195" t="s">
        <v>140</v>
      </c>
      <c r="E280" s="196" t="s">
        <v>637</v>
      </c>
      <c r="F280" s="197" t="s">
        <v>638</v>
      </c>
      <c r="G280" s="198" t="s">
        <v>165</v>
      </c>
      <c r="H280" s="199">
        <v>2</v>
      </c>
      <c r="I280" s="200"/>
      <c r="J280" s="201">
        <f t="shared" si="90"/>
        <v>0</v>
      </c>
      <c r="K280" s="202"/>
      <c r="L280" s="36"/>
      <c r="M280" s="203" t="s">
        <v>1</v>
      </c>
      <c r="N280" s="204" t="s">
        <v>38</v>
      </c>
      <c r="O280" s="68"/>
      <c r="P280" s="205">
        <f t="shared" si="91"/>
        <v>0</v>
      </c>
      <c r="Q280" s="205">
        <v>0</v>
      </c>
      <c r="R280" s="205">
        <f t="shared" si="92"/>
        <v>0</v>
      </c>
      <c r="S280" s="205">
        <v>0</v>
      </c>
      <c r="T280" s="205">
        <f t="shared" si="93"/>
        <v>0</v>
      </c>
      <c r="U280" s="206" t="s">
        <v>1</v>
      </c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07" t="s">
        <v>296</v>
      </c>
      <c r="AT280" s="207" t="s">
        <v>140</v>
      </c>
      <c r="AU280" s="207" t="s">
        <v>80</v>
      </c>
      <c r="AY280" s="14" t="s">
        <v>137</v>
      </c>
      <c r="BE280" s="208">
        <f t="shared" si="94"/>
        <v>0</v>
      </c>
      <c r="BF280" s="208">
        <f t="shared" si="95"/>
        <v>0</v>
      </c>
      <c r="BG280" s="208">
        <f t="shared" si="96"/>
        <v>0</v>
      </c>
      <c r="BH280" s="208">
        <f t="shared" si="97"/>
        <v>0</v>
      </c>
      <c r="BI280" s="208">
        <f t="shared" si="98"/>
        <v>0</v>
      </c>
      <c r="BJ280" s="14" t="s">
        <v>78</v>
      </c>
      <c r="BK280" s="208">
        <f t="shared" si="99"/>
        <v>0</v>
      </c>
      <c r="BL280" s="14" t="s">
        <v>296</v>
      </c>
      <c r="BM280" s="207" t="s">
        <v>639</v>
      </c>
    </row>
    <row r="281" spans="1:65" s="2" customFormat="1" ht="16.5" customHeight="1">
      <c r="A281" s="31"/>
      <c r="B281" s="32"/>
      <c r="C281" s="209" t="s">
        <v>640</v>
      </c>
      <c r="D281" s="209" t="s">
        <v>220</v>
      </c>
      <c r="E281" s="210" t="s">
        <v>641</v>
      </c>
      <c r="F281" s="211" t="s">
        <v>642</v>
      </c>
      <c r="G281" s="212" t="s">
        <v>165</v>
      </c>
      <c r="H281" s="213">
        <v>2</v>
      </c>
      <c r="I281" s="214"/>
      <c r="J281" s="215">
        <f t="shared" si="90"/>
        <v>0</v>
      </c>
      <c r="K281" s="216"/>
      <c r="L281" s="217"/>
      <c r="M281" s="218" t="s">
        <v>1</v>
      </c>
      <c r="N281" s="219" t="s">
        <v>38</v>
      </c>
      <c r="O281" s="68"/>
      <c r="P281" s="205">
        <f t="shared" si="91"/>
        <v>0</v>
      </c>
      <c r="Q281" s="205">
        <v>0.00015</v>
      </c>
      <c r="R281" s="205">
        <f t="shared" si="92"/>
        <v>0.0003</v>
      </c>
      <c r="S281" s="205">
        <v>0</v>
      </c>
      <c r="T281" s="205">
        <f t="shared" si="93"/>
        <v>0</v>
      </c>
      <c r="U281" s="206" t="s">
        <v>1</v>
      </c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7" t="s">
        <v>349</v>
      </c>
      <c r="AT281" s="207" t="s">
        <v>220</v>
      </c>
      <c r="AU281" s="207" t="s">
        <v>80</v>
      </c>
      <c r="AY281" s="14" t="s">
        <v>137</v>
      </c>
      <c r="BE281" s="208">
        <f t="shared" si="94"/>
        <v>0</v>
      </c>
      <c r="BF281" s="208">
        <f t="shared" si="95"/>
        <v>0</v>
      </c>
      <c r="BG281" s="208">
        <f t="shared" si="96"/>
        <v>0</v>
      </c>
      <c r="BH281" s="208">
        <f t="shared" si="97"/>
        <v>0</v>
      </c>
      <c r="BI281" s="208">
        <f t="shared" si="98"/>
        <v>0</v>
      </c>
      <c r="BJ281" s="14" t="s">
        <v>78</v>
      </c>
      <c r="BK281" s="208">
        <f t="shared" si="99"/>
        <v>0</v>
      </c>
      <c r="BL281" s="14" t="s">
        <v>296</v>
      </c>
      <c r="BM281" s="207" t="s">
        <v>643</v>
      </c>
    </row>
    <row r="282" spans="1:65" s="2" customFormat="1" ht="16.5" customHeight="1">
      <c r="A282" s="31"/>
      <c r="B282" s="32"/>
      <c r="C282" s="195" t="s">
        <v>644</v>
      </c>
      <c r="D282" s="195" t="s">
        <v>140</v>
      </c>
      <c r="E282" s="196" t="s">
        <v>645</v>
      </c>
      <c r="F282" s="197" t="s">
        <v>646</v>
      </c>
      <c r="G282" s="198" t="s">
        <v>165</v>
      </c>
      <c r="H282" s="199">
        <v>1</v>
      </c>
      <c r="I282" s="200"/>
      <c r="J282" s="201">
        <f t="shared" si="90"/>
        <v>0</v>
      </c>
      <c r="K282" s="202"/>
      <c r="L282" s="36"/>
      <c r="M282" s="203" t="s">
        <v>1</v>
      </c>
      <c r="N282" s="204" t="s">
        <v>38</v>
      </c>
      <c r="O282" s="68"/>
      <c r="P282" s="205">
        <f t="shared" si="91"/>
        <v>0</v>
      </c>
      <c r="Q282" s="205">
        <v>0</v>
      </c>
      <c r="R282" s="205">
        <f t="shared" si="92"/>
        <v>0</v>
      </c>
      <c r="S282" s="205">
        <v>0</v>
      </c>
      <c r="T282" s="205">
        <f t="shared" si="93"/>
        <v>0</v>
      </c>
      <c r="U282" s="206" t="s">
        <v>1</v>
      </c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07" t="s">
        <v>296</v>
      </c>
      <c r="AT282" s="207" t="s">
        <v>140</v>
      </c>
      <c r="AU282" s="207" t="s">
        <v>80</v>
      </c>
      <c r="AY282" s="14" t="s">
        <v>137</v>
      </c>
      <c r="BE282" s="208">
        <f t="shared" si="94"/>
        <v>0</v>
      </c>
      <c r="BF282" s="208">
        <f t="shared" si="95"/>
        <v>0</v>
      </c>
      <c r="BG282" s="208">
        <f t="shared" si="96"/>
        <v>0</v>
      </c>
      <c r="BH282" s="208">
        <f t="shared" si="97"/>
        <v>0</v>
      </c>
      <c r="BI282" s="208">
        <f t="shared" si="98"/>
        <v>0</v>
      </c>
      <c r="BJ282" s="14" t="s">
        <v>78</v>
      </c>
      <c r="BK282" s="208">
        <f t="shared" si="99"/>
        <v>0</v>
      </c>
      <c r="BL282" s="14" t="s">
        <v>296</v>
      </c>
      <c r="BM282" s="207" t="s">
        <v>647</v>
      </c>
    </row>
    <row r="283" spans="1:65" s="2" customFormat="1" ht="21.75" customHeight="1">
      <c r="A283" s="31"/>
      <c r="B283" s="32"/>
      <c r="C283" s="195" t="s">
        <v>648</v>
      </c>
      <c r="D283" s="195" t="s">
        <v>140</v>
      </c>
      <c r="E283" s="196" t="s">
        <v>649</v>
      </c>
      <c r="F283" s="197" t="s">
        <v>650</v>
      </c>
      <c r="G283" s="198" t="s">
        <v>165</v>
      </c>
      <c r="H283" s="199">
        <v>2</v>
      </c>
      <c r="I283" s="200"/>
      <c r="J283" s="201">
        <f t="shared" si="90"/>
        <v>0</v>
      </c>
      <c r="K283" s="202"/>
      <c r="L283" s="36"/>
      <c r="M283" s="203" t="s">
        <v>1</v>
      </c>
      <c r="N283" s="204" t="s">
        <v>38</v>
      </c>
      <c r="O283" s="68"/>
      <c r="P283" s="205">
        <f t="shared" si="91"/>
        <v>0</v>
      </c>
      <c r="Q283" s="205">
        <v>0</v>
      </c>
      <c r="R283" s="205">
        <f t="shared" si="92"/>
        <v>0</v>
      </c>
      <c r="S283" s="205">
        <v>0</v>
      </c>
      <c r="T283" s="205">
        <f t="shared" si="93"/>
        <v>0</v>
      </c>
      <c r="U283" s="206" t="s">
        <v>1</v>
      </c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7" t="s">
        <v>296</v>
      </c>
      <c r="AT283" s="207" t="s">
        <v>140</v>
      </c>
      <c r="AU283" s="207" t="s">
        <v>80</v>
      </c>
      <c r="AY283" s="14" t="s">
        <v>137</v>
      </c>
      <c r="BE283" s="208">
        <f t="shared" si="94"/>
        <v>0</v>
      </c>
      <c r="BF283" s="208">
        <f t="shared" si="95"/>
        <v>0</v>
      </c>
      <c r="BG283" s="208">
        <f t="shared" si="96"/>
        <v>0</v>
      </c>
      <c r="BH283" s="208">
        <f t="shared" si="97"/>
        <v>0</v>
      </c>
      <c r="BI283" s="208">
        <f t="shared" si="98"/>
        <v>0</v>
      </c>
      <c r="BJ283" s="14" t="s">
        <v>78</v>
      </c>
      <c r="BK283" s="208">
        <f t="shared" si="99"/>
        <v>0</v>
      </c>
      <c r="BL283" s="14" t="s">
        <v>296</v>
      </c>
      <c r="BM283" s="207" t="s">
        <v>651</v>
      </c>
    </row>
    <row r="284" spans="1:65" s="2" customFormat="1" ht="21.75" customHeight="1">
      <c r="A284" s="31"/>
      <c r="B284" s="32"/>
      <c r="C284" s="195" t="s">
        <v>652</v>
      </c>
      <c r="D284" s="195" t="s">
        <v>140</v>
      </c>
      <c r="E284" s="196" t="s">
        <v>653</v>
      </c>
      <c r="F284" s="197" t="s">
        <v>654</v>
      </c>
      <c r="G284" s="198" t="s">
        <v>195</v>
      </c>
      <c r="H284" s="199">
        <v>0.064</v>
      </c>
      <c r="I284" s="200"/>
      <c r="J284" s="201">
        <f t="shared" si="90"/>
        <v>0</v>
      </c>
      <c r="K284" s="202"/>
      <c r="L284" s="36"/>
      <c r="M284" s="203" t="s">
        <v>1</v>
      </c>
      <c r="N284" s="204" t="s">
        <v>38</v>
      </c>
      <c r="O284" s="68"/>
      <c r="P284" s="205">
        <f t="shared" si="91"/>
        <v>0</v>
      </c>
      <c r="Q284" s="205">
        <v>0</v>
      </c>
      <c r="R284" s="205">
        <f t="shared" si="92"/>
        <v>0</v>
      </c>
      <c r="S284" s="205">
        <v>0</v>
      </c>
      <c r="T284" s="205">
        <f t="shared" si="93"/>
        <v>0</v>
      </c>
      <c r="U284" s="206" t="s">
        <v>1</v>
      </c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7" t="s">
        <v>296</v>
      </c>
      <c r="AT284" s="207" t="s">
        <v>140</v>
      </c>
      <c r="AU284" s="207" t="s">
        <v>80</v>
      </c>
      <c r="AY284" s="14" t="s">
        <v>137</v>
      </c>
      <c r="BE284" s="208">
        <f t="shared" si="94"/>
        <v>0</v>
      </c>
      <c r="BF284" s="208">
        <f t="shared" si="95"/>
        <v>0</v>
      </c>
      <c r="BG284" s="208">
        <f t="shared" si="96"/>
        <v>0</v>
      </c>
      <c r="BH284" s="208">
        <f t="shared" si="97"/>
        <v>0</v>
      </c>
      <c r="BI284" s="208">
        <f t="shared" si="98"/>
        <v>0</v>
      </c>
      <c r="BJ284" s="14" t="s">
        <v>78</v>
      </c>
      <c r="BK284" s="208">
        <f t="shared" si="99"/>
        <v>0</v>
      </c>
      <c r="BL284" s="14" t="s">
        <v>296</v>
      </c>
      <c r="BM284" s="207" t="s">
        <v>655</v>
      </c>
    </row>
    <row r="285" spans="1:65" s="2" customFormat="1" ht="21.75" customHeight="1">
      <c r="A285" s="31"/>
      <c r="B285" s="32"/>
      <c r="C285" s="195" t="s">
        <v>656</v>
      </c>
      <c r="D285" s="195" t="s">
        <v>140</v>
      </c>
      <c r="E285" s="196" t="s">
        <v>657</v>
      </c>
      <c r="F285" s="197" t="s">
        <v>658</v>
      </c>
      <c r="G285" s="198" t="s">
        <v>195</v>
      </c>
      <c r="H285" s="199">
        <v>0.64</v>
      </c>
      <c r="I285" s="200"/>
      <c r="J285" s="201">
        <f t="shared" si="90"/>
        <v>0</v>
      </c>
      <c r="K285" s="202"/>
      <c r="L285" s="36"/>
      <c r="M285" s="203" t="s">
        <v>1</v>
      </c>
      <c r="N285" s="204" t="s">
        <v>38</v>
      </c>
      <c r="O285" s="68"/>
      <c r="P285" s="205">
        <f t="shared" si="91"/>
        <v>0</v>
      </c>
      <c r="Q285" s="205">
        <v>0</v>
      </c>
      <c r="R285" s="205">
        <f t="shared" si="92"/>
        <v>0</v>
      </c>
      <c r="S285" s="205">
        <v>0</v>
      </c>
      <c r="T285" s="205">
        <f t="shared" si="93"/>
        <v>0</v>
      </c>
      <c r="U285" s="206" t="s">
        <v>1</v>
      </c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07" t="s">
        <v>296</v>
      </c>
      <c r="AT285" s="207" t="s">
        <v>140</v>
      </c>
      <c r="AU285" s="207" t="s">
        <v>80</v>
      </c>
      <c r="AY285" s="14" t="s">
        <v>137</v>
      </c>
      <c r="BE285" s="208">
        <f t="shared" si="94"/>
        <v>0</v>
      </c>
      <c r="BF285" s="208">
        <f t="shared" si="95"/>
        <v>0</v>
      </c>
      <c r="BG285" s="208">
        <f t="shared" si="96"/>
        <v>0</v>
      </c>
      <c r="BH285" s="208">
        <f t="shared" si="97"/>
        <v>0</v>
      </c>
      <c r="BI285" s="208">
        <f t="shared" si="98"/>
        <v>0</v>
      </c>
      <c r="BJ285" s="14" t="s">
        <v>78</v>
      </c>
      <c r="BK285" s="208">
        <f t="shared" si="99"/>
        <v>0</v>
      </c>
      <c r="BL285" s="14" t="s">
        <v>296</v>
      </c>
      <c r="BM285" s="207" t="s">
        <v>659</v>
      </c>
    </row>
    <row r="286" spans="2:63" s="12" customFormat="1" ht="22.9" customHeight="1">
      <c r="B286" s="179"/>
      <c r="C286" s="180"/>
      <c r="D286" s="181" t="s">
        <v>72</v>
      </c>
      <c r="E286" s="193" t="s">
        <v>660</v>
      </c>
      <c r="F286" s="193" t="s">
        <v>661</v>
      </c>
      <c r="G286" s="180"/>
      <c r="H286" s="180"/>
      <c r="I286" s="183"/>
      <c r="J286" s="194">
        <f>BK286</f>
        <v>0</v>
      </c>
      <c r="K286" s="180"/>
      <c r="L286" s="185"/>
      <c r="M286" s="186"/>
      <c r="N286" s="187"/>
      <c r="O286" s="187"/>
      <c r="P286" s="188">
        <f>SUM(P287:P296)</f>
        <v>0</v>
      </c>
      <c r="Q286" s="187"/>
      <c r="R286" s="188">
        <f>SUM(R287:R296)</f>
        <v>0.1075</v>
      </c>
      <c r="S286" s="187"/>
      <c r="T286" s="188">
        <f>SUM(T287:T296)</f>
        <v>0</v>
      </c>
      <c r="U286" s="189"/>
      <c r="AR286" s="190" t="s">
        <v>80</v>
      </c>
      <c r="AT286" s="191" t="s">
        <v>72</v>
      </c>
      <c r="AU286" s="191" t="s">
        <v>78</v>
      </c>
      <c r="AY286" s="190" t="s">
        <v>137</v>
      </c>
      <c r="BK286" s="192">
        <f>SUM(BK287:BK296)</f>
        <v>0</v>
      </c>
    </row>
    <row r="287" spans="1:65" s="2" customFormat="1" ht="16.5" customHeight="1">
      <c r="A287" s="31"/>
      <c r="B287" s="32"/>
      <c r="C287" s="195" t="s">
        <v>662</v>
      </c>
      <c r="D287" s="195" t="s">
        <v>140</v>
      </c>
      <c r="E287" s="196" t="s">
        <v>663</v>
      </c>
      <c r="F287" s="197" t="s">
        <v>664</v>
      </c>
      <c r="G287" s="198" t="s">
        <v>165</v>
      </c>
      <c r="H287" s="199">
        <v>3</v>
      </c>
      <c r="I287" s="200"/>
      <c r="J287" s="201">
        <f aca="true" t="shared" si="100" ref="J287:J296">ROUND(I287*H287,2)</f>
        <v>0</v>
      </c>
      <c r="K287" s="202"/>
      <c r="L287" s="36"/>
      <c r="M287" s="203" t="s">
        <v>1</v>
      </c>
      <c r="N287" s="204" t="s">
        <v>38</v>
      </c>
      <c r="O287" s="68"/>
      <c r="P287" s="205">
        <f aca="true" t="shared" si="101" ref="P287:P296">O287*H287</f>
        <v>0</v>
      </c>
      <c r="Q287" s="205">
        <v>0</v>
      </c>
      <c r="R287" s="205">
        <f aca="true" t="shared" si="102" ref="R287:R296">Q287*H287</f>
        <v>0</v>
      </c>
      <c r="S287" s="205">
        <v>0</v>
      </c>
      <c r="T287" s="205">
        <f aca="true" t="shared" si="103" ref="T287:T296">S287*H287</f>
        <v>0</v>
      </c>
      <c r="U287" s="206" t="s">
        <v>1</v>
      </c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07" t="s">
        <v>296</v>
      </c>
      <c r="AT287" s="207" t="s">
        <v>140</v>
      </c>
      <c r="AU287" s="207" t="s">
        <v>80</v>
      </c>
      <c r="AY287" s="14" t="s">
        <v>137</v>
      </c>
      <c r="BE287" s="208">
        <f aca="true" t="shared" si="104" ref="BE287:BE296">IF(N287="základní",J287,0)</f>
        <v>0</v>
      </c>
      <c r="BF287" s="208">
        <f aca="true" t="shared" si="105" ref="BF287:BF296">IF(N287="snížená",J287,0)</f>
        <v>0</v>
      </c>
      <c r="BG287" s="208">
        <f aca="true" t="shared" si="106" ref="BG287:BG296">IF(N287="zákl. přenesená",J287,0)</f>
        <v>0</v>
      </c>
      <c r="BH287" s="208">
        <f aca="true" t="shared" si="107" ref="BH287:BH296">IF(N287="sníž. přenesená",J287,0)</f>
        <v>0</v>
      </c>
      <c r="BI287" s="208">
        <f aca="true" t="shared" si="108" ref="BI287:BI296">IF(N287="nulová",J287,0)</f>
        <v>0</v>
      </c>
      <c r="BJ287" s="14" t="s">
        <v>78</v>
      </c>
      <c r="BK287" s="208">
        <f aca="true" t="shared" si="109" ref="BK287:BK296">ROUND(I287*H287,2)</f>
        <v>0</v>
      </c>
      <c r="BL287" s="14" t="s">
        <v>296</v>
      </c>
      <c r="BM287" s="207" t="s">
        <v>665</v>
      </c>
    </row>
    <row r="288" spans="1:65" s="2" customFormat="1" ht="16.5" customHeight="1">
      <c r="A288" s="31"/>
      <c r="B288" s="32"/>
      <c r="C288" s="209" t="s">
        <v>666</v>
      </c>
      <c r="D288" s="209" t="s">
        <v>220</v>
      </c>
      <c r="E288" s="210" t="s">
        <v>667</v>
      </c>
      <c r="F288" s="211" t="s">
        <v>668</v>
      </c>
      <c r="G288" s="212" t="s">
        <v>165</v>
      </c>
      <c r="H288" s="213">
        <v>3</v>
      </c>
      <c r="I288" s="214"/>
      <c r="J288" s="215">
        <f t="shared" si="100"/>
        <v>0</v>
      </c>
      <c r="K288" s="216"/>
      <c r="L288" s="217"/>
      <c r="M288" s="218" t="s">
        <v>1</v>
      </c>
      <c r="N288" s="219" t="s">
        <v>38</v>
      </c>
      <c r="O288" s="68"/>
      <c r="P288" s="205">
        <f t="shared" si="101"/>
        <v>0</v>
      </c>
      <c r="Q288" s="205">
        <v>0.03</v>
      </c>
      <c r="R288" s="205">
        <f t="shared" si="102"/>
        <v>0.09</v>
      </c>
      <c r="S288" s="205">
        <v>0</v>
      </c>
      <c r="T288" s="205">
        <f t="shared" si="103"/>
        <v>0</v>
      </c>
      <c r="U288" s="206" t="s">
        <v>1</v>
      </c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07" t="s">
        <v>349</v>
      </c>
      <c r="AT288" s="207" t="s">
        <v>220</v>
      </c>
      <c r="AU288" s="207" t="s">
        <v>80</v>
      </c>
      <c r="AY288" s="14" t="s">
        <v>137</v>
      </c>
      <c r="BE288" s="208">
        <f t="shared" si="104"/>
        <v>0</v>
      </c>
      <c r="BF288" s="208">
        <f t="shared" si="105"/>
        <v>0</v>
      </c>
      <c r="BG288" s="208">
        <f t="shared" si="106"/>
        <v>0</v>
      </c>
      <c r="BH288" s="208">
        <f t="shared" si="107"/>
        <v>0</v>
      </c>
      <c r="BI288" s="208">
        <f t="shared" si="108"/>
        <v>0</v>
      </c>
      <c r="BJ288" s="14" t="s">
        <v>78</v>
      </c>
      <c r="BK288" s="208">
        <f t="shared" si="109"/>
        <v>0</v>
      </c>
      <c r="BL288" s="14" t="s">
        <v>296</v>
      </c>
      <c r="BM288" s="207" t="s">
        <v>669</v>
      </c>
    </row>
    <row r="289" spans="1:65" s="2" customFormat="1" ht="16.5" customHeight="1">
      <c r="A289" s="31"/>
      <c r="B289" s="32"/>
      <c r="C289" s="209" t="s">
        <v>670</v>
      </c>
      <c r="D289" s="209" t="s">
        <v>220</v>
      </c>
      <c r="E289" s="210" t="s">
        <v>671</v>
      </c>
      <c r="F289" s="211" t="s">
        <v>672</v>
      </c>
      <c r="G289" s="212" t="s">
        <v>165</v>
      </c>
      <c r="H289" s="213">
        <v>5</v>
      </c>
      <c r="I289" s="214"/>
      <c r="J289" s="215">
        <f t="shared" si="100"/>
        <v>0</v>
      </c>
      <c r="K289" s="216"/>
      <c r="L289" s="217"/>
      <c r="M289" s="218" t="s">
        <v>1</v>
      </c>
      <c r="N289" s="219" t="s">
        <v>38</v>
      </c>
      <c r="O289" s="68"/>
      <c r="P289" s="205">
        <f t="shared" si="101"/>
        <v>0</v>
      </c>
      <c r="Q289" s="205">
        <v>0</v>
      </c>
      <c r="R289" s="205">
        <f t="shared" si="102"/>
        <v>0</v>
      </c>
      <c r="S289" s="205">
        <v>0</v>
      </c>
      <c r="T289" s="205">
        <f t="shared" si="103"/>
        <v>0</v>
      </c>
      <c r="U289" s="206" t="s">
        <v>1</v>
      </c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07" t="s">
        <v>349</v>
      </c>
      <c r="AT289" s="207" t="s">
        <v>220</v>
      </c>
      <c r="AU289" s="207" t="s">
        <v>80</v>
      </c>
      <c r="AY289" s="14" t="s">
        <v>137</v>
      </c>
      <c r="BE289" s="208">
        <f t="shared" si="104"/>
        <v>0</v>
      </c>
      <c r="BF289" s="208">
        <f t="shared" si="105"/>
        <v>0</v>
      </c>
      <c r="BG289" s="208">
        <f t="shared" si="106"/>
        <v>0</v>
      </c>
      <c r="BH289" s="208">
        <f t="shared" si="107"/>
        <v>0</v>
      </c>
      <c r="BI289" s="208">
        <f t="shared" si="108"/>
        <v>0</v>
      </c>
      <c r="BJ289" s="14" t="s">
        <v>78</v>
      </c>
      <c r="BK289" s="208">
        <f t="shared" si="109"/>
        <v>0</v>
      </c>
      <c r="BL289" s="14" t="s">
        <v>296</v>
      </c>
      <c r="BM289" s="207" t="s">
        <v>673</v>
      </c>
    </row>
    <row r="290" spans="1:65" s="2" customFormat="1" ht="21.75" customHeight="1">
      <c r="A290" s="31"/>
      <c r="B290" s="32"/>
      <c r="C290" s="195" t="s">
        <v>674</v>
      </c>
      <c r="D290" s="195" t="s">
        <v>140</v>
      </c>
      <c r="E290" s="196" t="s">
        <v>675</v>
      </c>
      <c r="F290" s="197" t="s">
        <v>676</v>
      </c>
      <c r="G290" s="198" t="s">
        <v>231</v>
      </c>
      <c r="H290" s="199">
        <v>10</v>
      </c>
      <c r="I290" s="200"/>
      <c r="J290" s="201">
        <f t="shared" si="100"/>
        <v>0</v>
      </c>
      <c r="K290" s="202"/>
      <c r="L290" s="36"/>
      <c r="M290" s="203" t="s">
        <v>1</v>
      </c>
      <c r="N290" s="204" t="s">
        <v>38</v>
      </c>
      <c r="O290" s="68"/>
      <c r="P290" s="205">
        <f t="shared" si="101"/>
        <v>0</v>
      </c>
      <c r="Q290" s="205">
        <v>0.00175</v>
      </c>
      <c r="R290" s="205">
        <f t="shared" si="102"/>
        <v>0.0175</v>
      </c>
      <c r="S290" s="205">
        <v>0</v>
      </c>
      <c r="T290" s="205">
        <f t="shared" si="103"/>
        <v>0</v>
      </c>
      <c r="U290" s="206" t="s">
        <v>1</v>
      </c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07" t="s">
        <v>296</v>
      </c>
      <c r="AT290" s="207" t="s">
        <v>140</v>
      </c>
      <c r="AU290" s="207" t="s">
        <v>80</v>
      </c>
      <c r="AY290" s="14" t="s">
        <v>137</v>
      </c>
      <c r="BE290" s="208">
        <f t="shared" si="104"/>
        <v>0</v>
      </c>
      <c r="BF290" s="208">
        <f t="shared" si="105"/>
        <v>0</v>
      </c>
      <c r="BG290" s="208">
        <f t="shared" si="106"/>
        <v>0</v>
      </c>
      <c r="BH290" s="208">
        <f t="shared" si="107"/>
        <v>0</v>
      </c>
      <c r="BI290" s="208">
        <f t="shared" si="108"/>
        <v>0</v>
      </c>
      <c r="BJ290" s="14" t="s">
        <v>78</v>
      </c>
      <c r="BK290" s="208">
        <f t="shared" si="109"/>
        <v>0</v>
      </c>
      <c r="BL290" s="14" t="s">
        <v>296</v>
      </c>
      <c r="BM290" s="207" t="s">
        <v>677</v>
      </c>
    </row>
    <row r="291" spans="1:65" s="2" customFormat="1" ht="21.75" customHeight="1">
      <c r="A291" s="31"/>
      <c r="B291" s="32"/>
      <c r="C291" s="195" t="s">
        <v>678</v>
      </c>
      <c r="D291" s="195" t="s">
        <v>140</v>
      </c>
      <c r="E291" s="196" t="s">
        <v>679</v>
      </c>
      <c r="F291" s="197" t="s">
        <v>680</v>
      </c>
      <c r="G291" s="198" t="s">
        <v>165</v>
      </c>
      <c r="H291" s="199">
        <v>5</v>
      </c>
      <c r="I291" s="200"/>
      <c r="J291" s="201">
        <f t="shared" si="100"/>
        <v>0</v>
      </c>
      <c r="K291" s="202"/>
      <c r="L291" s="36"/>
      <c r="M291" s="203" t="s">
        <v>1</v>
      </c>
      <c r="N291" s="204" t="s">
        <v>38</v>
      </c>
      <c r="O291" s="68"/>
      <c r="P291" s="205">
        <f t="shared" si="101"/>
        <v>0</v>
      </c>
      <c r="Q291" s="205">
        <v>0</v>
      </c>
      <c r="R291" s="205">
        <f t="shared" si="102"/>
        <v>0</v>
      </c>
      <c r="S291" s="205">
        <v>0</v>
      </c>
      <c r="T291" s="205">
        <f t="shared" si="103"/>
        <v>0</v>
      </c>
      <c r="U291" s="206" t="s">
        <v>1</v>
      </c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07" t="s">
        <v>296</v>
      </c>
      <c r="AT291" s="207" t="s">
        <v>140</v>
      </c>
      <c r="AU291" s="207" t="s">
        <v>80</v>
      </c>
      <c r="AY291" s="14" t="s">
        <v>137</v>
      </c>
      <c r="BE291" s="208">
        <f t="shared" si="104"/>
        <v>0</v>
      </c>
      <c r="BF291" s="208">
        <f t="shared" si="105"/>
        <v>0</v>
      </c>
      <c r="BG291" s="208">
        <f t="shared" si="106"/>
        <v>0</v>
      </c>
      <c r="BH291" s="208">
        <f t="shared" si="107"/>
        <v>0</v>
      </c>
      <c r="BI291" s="208">
        <f t="shared" si="108"/>
        <v>0</v>
      </c>
      <c r="BJ291" s="14" t="s">
        <v>78</v>
      </c>
      <c r="BK291" s="208">
        <f t="shared" si="109"/>
        <v>0</v>
      </c>
      <c r="BL291" s="14" t="s">
        <v>296</v>
      </c>
      <c r="BM291" s="207" t="s">
        <v>681</v>
      </c>
    </row>
    <row r="292" spans="1:65" s="2" customFormat="1" ht="16.5" customHeight="1">
      <c r="A292" s="31"/>
      <c r="B292" s="32"/>
      <c r="C292" s="209" t="s">
        <v>682</v>
      </c>
      <c r="D292" s="209" t="s">
        <v>220</v>
      </c>
      <c r="E292" s="210" t="s">
        <v>683</v>
      </c>
      <c r="F292" s="211" t="s">
        <v>684</v>
      </c>
      <c r="G292" s="212" t="s">
        <v>685</v>
      </c>
      <c r="H292" s="213">
        <v>5</v>
      </c>
      <c r="I292" s="214"/>
      <c r="J292" s="215">
        <f t="shared" si="100"/>
        <v>0</v>
      </c>
      <c r="K292" s="216"/>
      <c r="L292" s="217"/>
      <c r="M292" s="218" t="s">
        <v>1</v>
      </c>
      <c r="N292" s="219" t="s">
        <v>38</v>
      </c>
      <c r="O292" s="68"/>
      <c r="P292" s="205">
        <f t="shared" si="101"/>
        <v>0</v>
      </c>
      <c r="Q292" s="205">
        <v>0</v>
      </c>
      <c r="R292" s="205">
        <f t="shared" si="102"/>
        <v>0</v>
      </c>
      <c r="S292" s="205">
        <v>0</v>
      </c>
      <c r="T292" s="205">
        <f t="shared" si="103"/>
        <v>0</v>
      </c>
      <c r="U292" s="206" t="s">
        <v>1</v>
      </c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07" t="s">
        <v>349</v>
      </c>
      <c r="AT292" s="207" t="s">
        <v>220</v>
      </c>
      <c r="AU292" s="207" t="s">
        <v>80</v>
      </c>
      <c r="AY292" s="14" t="s">
        <v>137</v>
      </c>
      <c r="BE292" s="208">
        <f t="shared" si="104"/>
        <v>0</v>
      </c>
      <c r="BF292" s="208">
        <f t="shared" si="105"/>
        <v>0</v>
      </c>
      <c r="BG292" s="208">
        <f t="shared" si="106"/>
        <v>0</v>
      </c>
      <c r="BH292" s="208">
        <f t="shared" si="107"/>
        <v>0</v>
      </c>
      <c r="BI292" s="208">
        <f t="shared" si="108"/>
        <v>0</v>
      </c>
      <c r="BJ292" s="14" t="s">
        <v>78</v>
      </c>
      <c r="BK292" s="208">
        <f t="shared" si="109"/>
        <v>0</v>
      </c>
      <c r="BL292" s="14" t="s">
        <v>296</v>
      </c>
      <c r="BM292" s="207" t="s">
        <v>686</v>
      </c>
    </row>
    <row r="293" spans="1:65" s="2" customFormat="1" ht="21.75" customHeight="1">
      <c r="A293" s="31"/>
      <c r="B293" s="32"/>
      <c r="C293" s="195" t="s">
        <v>687</v>
      </c>
      <c r="D293" s="195" t="s">
        <v>140</v>
      </c>
      <c r="E293" s="196" t="s">
        <v>688</v>
      </c>
      <c r="F293" s="197" t="s">
        <v>689</v>
      </c>
      <c r="G293" s="198" t="s">
        <v>165</v>
      </c>
      <c r="H293" s="199">
        <v>5</v>
      </c>
      <c r="I293" s="200"/>
      <c r="J293" s="201">
        <f t="shared" si="100"/>
        <v>0</v>
      </c>
      <c r="K293" s="202"/>
      <c r="L293" s="36"/>
      <c r="M293" s="203" t="s">
        <v>1</v>
      </c>
      <c r="N293" s="204" t="s">
        <v>38</v>
      </c>
      <c r="O293" s="68"/>
      <c r="P293" s="205">
        <f t="shared" si="101"/>
        <v>0</v>
      </c>
      <c r="Q293" s="205">
        <v>0</v>
      </c>
      <c r="R293" s="205">
        <f t="shared" si="102"/>
        <v>0</v>
      </c>
      <c r="S293" s="205">
        <v>0</v>
      </c>
      <c r="T293" s="205">
        <f t="shared" si="103"/>
        <v>0</v>
      </c>
      <c r="U293" s="206" t="s">
        <v>1</v>
      </c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07" t="s">
        <v>296</v>
      </c>
      <c r="AT293" s="207" t="s">
        <v>140</v>
      </c>
      <c r="AU293" s="207" t="s">
        <v>80</v>
      </c>
      <c r="AY293" s="14" t="s">
        <v>137</v>
      </c>
      <c r="BE293" s="208">
        <f t="shared" si="104"/>
        <v>0</v>
      </c>
      <c r="BF293" s="208">
        <f t="shared" si="105"/>
        <v>0</v>
      </c>
      <c r="BG293" s="208">
        <f t="shared" si="106"/>
        <v>0</v>
      </c>
      <c r="BH293" s="208">
        <f t="shared" si="107"/>
        <v>0</v>
      </c>
      <c r="BI293" s="208">
        <f t="shared" si="108"/>
        <v>0</v>
      </c>
      <c r="BJ293" s="14" t="s">
        <v>78</v>
      </c>
      <c r="BK293" s="208">
        <f t="shared" si="109"/>
        <v>0</v>
      </c>
      <c r="BL293" s="14" t="s">
        <v>296</v>
      </c>
      <c r="BM293" s="207" t="s">
        <v>690</v>
      </c>
    </row>
    <row r="294" spans="1:65" s="2" customFormat="1" ht="16.5" customHeight="1">
      <c r="A294" s="31"/>
      <c r="B294" s="32"/>
      <c r="C294" s="209" t="s">
        <v>691</v>
      </c>
      <c r="D294" s="209" t="s">
        <v>220</v>
      </c>
      <c r="E294" s="210" t="s">
        <v>692</v>
      </c>
      <c r="F294" s="211" t="s">
        <v>693</v>
      </c>
      <c r="G294" s="212" t="s">
        <v>165</v>
      </c>
      <c r="H294" s="213">
        <v>5</v>
      </c>
      <c r="I294" s="214"/>
      <c r="J294" s="215">
        <f t="shared" si="100"/>
        <v>0</v>
      </c>
      <c r="K294" s="216"/>
      <c r="L294" s="217"/>
      <c r="M294" s="218" t="s">
        <v>1</v>
      </c>
      <c r="N294" s="219" t="s">
        <v>38</v>
      </c>
      <c r="O294" s="68"/>
      <c r="P294" s="205">
        <f t="shared" si="101"/>
        <v>0</v>
      </c>
      <c r="Q294" s="205">
        <v>0</v>
      </c>
      <c r="R294" s="205">
        <f t="shared" si="102"/>
        <v>0</v>
      </c>
      <c r="S294" s="205">
        <v>0</v>
      </c>
      <c r="T294" s="205">
        <f t="shared" si="103"/>
        <v>0</v>
      </c>
      <c r="U294" s="206" t="s">
        <v>1</v>
      </c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07" t="s">
        <v>349</v>
      </c>
      <c r="AT294" s="207" t="s">
        <v>220</v>
      </c>
      <c r="AU294" s="207" t="s">
        <v>80</v>
      </c>
      <c r="AY294" s="14" t="s">
        <v>137</v>
      </c>
      <c r="BE294" s="208">
        <f t="shared" si="104"/>
        <v>0</v>
      </c>
      <c r="BF294" s="208">
        <f t="shared" si="105"/>
        <v>0</v>
      </c>
      <c r="BG294" s="208">
        <f t="shared" si="106"/>
        <v>0</v>
      </c>
      <c r="BH294" s="208">
        <f t="shared" si="107"/>
        <v>0</v>
      </c>
      <c r="BI294" s="208">
        <f t="shared" si="108"/>
        <v>0</v>
      </c>
      <c r="BJ294" s="14" t="s">
        <v>78</v>
      </c>
      <c r="BK294" s="208">
        <f t="shared" si="109"/>
        <v>0</v>
      </c>
      <c r="BL294" s="14" t="s">
        <v>296</v>
      </c>
      <c r="BM294" s="207" t="s">
        <v>694</v>
      </c>
    </row>
    <row r="295" spans="1:65" s="2" customFormat="1" ht="21.75" customHeight="1">
      <c r="A295" s="31"/>
      <c r="B295" s="32"/>
      <c r="C295" s="195" t="s">
        <v>695</v>
      </c>
      <c r="D295" s="195" t="s">
        <v>140</v>
      </c>
      <c r="E295" s="196" t="s">
        <v>696</v>
      </c>
      <c r="F295" s="197" t="s">
        <v>697</v>
      </c>
      <c r="G295" s="198" t="s">
        <v>195</v>
      </c>
      <c r="H295" s="199">
        <v>0.108</v>
      </c>
      <c r="I295" s="200"/>
      <c r="J295" s="201">
        <f t="shared" si="100"/>
        <v>0</v>
      </c>
      <c r="K295" s="202"/>
      <c r="L295" s="36"/>
      <c r="M295" s="203" t="s">
        <v>1</v>
      </c>
      <c r="N295" s="204" t="s">
        <v>38</v>
      </c>
      <c r="O295" s="68"/>
      <c r="P295" s="205">
        <f t="shared" si="101"/>
        <v>0</v>
      </c>
      <c r="Q295" s="205">
        <v>0</v>
      </c>
      <c r="R295" s="205">
        <f t="shared" si="102"/>
        <v>0</v>
      </c>
      <c r="S295" s="205">
        <v>0</v>
      </c>
      <c r="T295" s="205">
        <f t="shared" si="103"/>
        <v>0</v>
      </c>
      <c r="U295" s="206" t="s">
        <v>1</v>
      </c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07" t="s">
        <v>296</v>
      </c>
      <c r="AT295" s="207" t="s">
        <v>140</v>
      </c>
      <c r="AU295" s="207" t="s">
        <v>80</v>
      </c>
      <c r="AY295" s="14" t="s">
        <v>137</v>
      </c>
      <c r="BE295" s="208">
        <f t="shared" si="104"/>
        <v>0</v>
      </c>
      <c r="BF295" s="208">
        <f t="shared" si="105"/>
        <v>0</v>
      </c>
      <c r="BG295" s="208">
        <f t="shared" si="106"/>
        <v>0</v>
      </c>
      <c r="BH295" s="208">
        <f t="shared" si="107"/>
        <v>0</v>
      </c>
      <c r="BI295" s="208">
        <f t="shared" si="108"/>
        <v>0</v>
      </c>
      <c r="BJ295" s="14" t="s">
        <v>78</v>
      </c>
      <c r="BK295" s="208">
        <f t="shared" si="109"/>
        <v>0</v>
      </c>
      <c r="BL295" s="14" t="s">
        <v>296</v>
      </c>
      <c r="BM295" s="207" t="s">
        <v>698</v>
      </c>
    </row>
    <row r="296" spans="1:65" s="2" customFormat="1" ht="21.75" customHeight="1">
      <c r="A296" s="31"/>
      <c r="B296" s="32"/>
      <c r="C296" s="195" t="s">
        <v>699</v>
      </c>
      <c r="D296" s="195" t="s">
        <v>140</v>
      </c>
      <c r="E296" s="196" t="s">
        <v>700</v>
      </c>
      <c r="F296" s="197" t="s">
        <v>701</v>
      </c>
      <c r="G296" s="198" t="s">
        <v>195</v>
      </c>
      <c r="H296" s="199">
        <v>0.108</v>
      </c>
      <c r="I296" s="200"/>
      <c r="J296" s="201">
        <f t="shared" si="100"/>
        <v>0</v>
      </c>
      <c r="K296" s="202"/>
      <c r="L296" s="36"/>
      <c r="M296" s="203" t="s">
        <v>1</v>
      </c>
      <c r="N296" s="204" t="s">
        <v>38</v>
      </c>
      <c r="O296" s="68"/>
      <c r="P296" s="205">
        <f t="shared" si="101"/>
        <v>0</v>
      </c>
      <c r="Q296" s="205">
        <v>0</v>
      </c>
      <c r="R296" s="205">
        <f t="shared" si="102"/>
        <v>0</v>
      </c>
      <c r="S296" s="205">
        <v>0</v>
      </c>
      <c r="T296" s="205">
        <f t="shared" si="103"/>
        <v>0</v>
      </c>
      <c r="U296" s="206" t="s">
        <v>1</v>
      </c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07" t="s">
        <v>296</v>
      </c>
      <c r="AT296" s="207" t="s">
        <v>140</v>
      </c>
      <c r="AU296" s="207" t="s">
        <v>80</v>
      </c>
      <c r="AY296" s="14" t="s">
        <v>137</v>
      </c>
      <c r="BE296" s="208">
        <f t="shared" si="104"/>
        <v>0</v>
      </c>
      <c r="BF296" s="208">
        <f t="shared" si="105"/>
        <v>0</v>
      </c>
      <c r="BG296" s="208">
        <f t="shared" si="106"/>
        <v>0</v>
      </c>
      <c r="BH296" s="208">
        <f t="shared" si="107"/>
        <v>0</v>
      </c>
      <c r="BI296" s="208">
        <f t="shared" si="108"/>
        <v>0</v>
      </c>
      <c r="BJ296" s="14" t="s">
        <v>78</v>
      </c>
      <c r="BK296" s="208">
        <f t="shared" si="109"/>
        <v>0</v>
      </c>
      <c r="BL296" s="14" t="s">
        <v>296</v>
      </c>
      <c r="BM296" s="207" t="s">
        <v>702</v>
      </c>
    </row>
    <row r="297" spans="2:63" s="12" customFormat="1" ht="22.9" customHeight="1">
      <c r="B297" s="179"/>
      <c r="C297" s="180"/>
      <c r="D297" s="181" t="s">
        <v>72</v>
      </c>
      <c r="E297" s="193" t="s">
        <v>703</v>
      </c>
      <c r="F297" s="193" t="s">
        <v>704</v>
      </c>
      <c r="G297" s="180"/>
      <c r="H297" s="180"/>
      <c r="I297" s="183"/>
      <c r="J297" s="194">
        <f>BK297</f>
        <v>0</v>
      </c>
      <c r="K297" s="180"/>
      <c r="L297" s="185"/>
      <c r="M297" s="186"/>
      <c r="N297" s="187"/>
      <c r="O297" s="187"/>
      <c r="P297" s="188">
        <f>SUM(P298:P312)</f>
        <v>0</v>
      </c>
      <c r="Q297" s="187"/>
      <c r="R297" s="188">
        <f>SUM(R298:R312)</f>
        <v>2.6040046500000003</v>
      </c>
      <c r="S297" s="187"/>
      <c r="T297" s="188">
        <f>SUM(T298:T312)</f>
        <v>14.242358000000001</v>
      </c>
      <c r="U297" s="189"/>
      <c r="AR297" s="190" t="s">
        <v>80</v>
      </c>
      <c r="AT297" s="191" t="s">
        <v>72</v>
      </c>
      <c r="AU297" s="191" t="s">
        <v>78</v>
      </c>
      <c r="AY297" s="190" t="s">
        <v>137</v>
      </c>
      <c r="BK297" s="192">
        <f>SUM(BK298:BK312)</f>
        <v>0</v>
      </c>
    </row>
    <row r="298" spans="1:65" s="2" customFormat="1" ht="21.75" customHeight="1">
      <c r="A298" s="31"/>
      <c r="B298" s="32"/>
      <c r="C298" s="195" t="s">
        <v>705</v>
      </c>
      <c r="D298" s="195" t="s">
        <v>140</v>
      </c>
      <c r="E298" s="196" t="s">
        <v>706</v>
      </c>
      <c r="F298" s="197" t="s">
        <v>707</v>
      </c>
      <c r="G298" s="198" t="s">
        <v>231</v>
      </c>
      <c r="H298" s="199">
        <v>56.58</v>
      </c>
      <c r="I298" s="200"/>
      <c r="J298" s="201">
        <f aca="true" t="shared" si="110" ref="J298:J312">ROUND(I298*H298,2)</f>
        <v>0</v>
      </c>
      <c r="K298" s="202"/>
      <c r="L298" s="36"/>
      <c r="M298" s="203" t="s">
        <v>1</v>
      </c>
      <c r="N298" s="204" t="s">
        <v>38</v>
      </c>
      <c r="O298" s="68"/>
      <c r="P298" s="205">
        <f aca="true" t="shared" si="111" ref="P298:P312">O298*H298</f>
        <v>0</v>
      </c>
      <c r="Q298" s="205">
        <v>0</v>
      </c>
      <c r="R298" s="205">
        <f aca="true" t="shared" si="112" ref="R298:R312">Q298*H298</f>
        <v>0</v>
      </c>
      <c r="S298" s="205">
        <v>0</v>
      </c>
      <c r="T298" s="205">
        <f aca="true" t="shared" si="113" ref="T298:T312">S298*H298</f>
        <v>0</v>
      </c>
      <c r="U298" s="206" t="s">
        <v>1</v>
      </c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207" t="s">
        <v>144</v>
      </c>
      <c r="AT298" s="207" t="s">
        <v>140</v>
      </c>
      <c r="AU298" s="207" t="s">
        <v>80</v>
      </c>
      <c r="AY298" s="14" t="s">
        <v>137</v>
      </c>
      <c r="BE298" s="208">
        <f aca="true" t="shared" si="114" ref="BE298:BE312">IF(N298="základní",J298,0)</f>
        <v>0</v>
      </c>
      <c r="BF298" s="208">
        <f aca="true" t="shared" si="115" ref="BF298:BF312">IF(N298="snížená",J298,0)</f>
        <v>0</v>
      </c>
      <c r="BG298" s="208">
        <f aca="true" t="shared" si="116" ref="BG298:BG312">IF(N298="zákl. přenesená",J298,0)</f>
        <v>0</v>
      </c>
      <c r="BH298" s="208">
        <f aca="true" t="shared" si="117" ref="BH298:BH312">IF(N298="sníž. přenesená",J298,0)</f>
        <v>0</v>
      </c>
      <c r="BI298" s="208">
        <f aca="true" t="shared" si="118" ref="BI298:BI312">IF(N298="nulová",J298,0)</f>
        <v>0</v>
      </c>
      <c r="BJ298" s="14" t="s">
        <v>78</v>
      </c>
      <c r="BK298" s="208">
        <f aca="true" t="shared" si="119" ref="BK298:BK312">ROUND(I298*H298,2)</f>
        <v>0</v>
      </c>
      <c r="BL298" s="14" t="s">
        <v>144</v>
      </c>
      <c r="BM298" s="207" t="s">
        <v>708</v>
      </c>
    </row>
    <row r="299" spans="1:65" s="2" customFormat="1" ht="21.75" customHeight="1">
      <c r="A299" s="31"/>
      <c r="B299" s="32"/>
      <c r="C299" s="195" t="s">
        <v>709</v>
      </c>
      <c r="D299" s="195" t="s">
        <v>140</v>
      </c>
      <c r="E299" s="196" t="s">
        <v>710</v>
      </c>
      <c r="F299" s="197" t="s">
        <v>711</v>
      </c>
      <c r="G299" s="198" t="s">
        <v>231</v>
      </c>
      <c r="H299" s="199">
        <v>356</v>
      </c>
      <c r="I299" s="200"/>
      <c r="J299" s="201">
        <f t="shared" si="110"/>
        <v>0</v>
      </c>
      <c r="K299" s="202"/>
      <c r="L299" s="36"/>
      <c r="M299" s="203" t="s">
        <v>1</v>
      </c>
      <c r="N299" s="204" t="s">
        <v>38</v>
      </c>
      <c r="O299" s="68"/>
      <c r="P299" s="205">
        <f t="shared" si="111"/>
        <v>0</v>
      </c>
      <c r="Q299" s="205">
        <v>0</v>
      </c>
      <c r="R299" s="205">
        <f t="shared" si="112"/>
        <v>0</v>
      </c>
      <c r="S299" s="205">
        <v>0.024</v>
      </c>
      <c r="T299" s="205">
        <f t="shared" si="113"/>
        <v>8.544</v>
      </c>
      <c r="U299" s="206" t="s">
        <v>1</v>
      </c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07" t="s">
        <v>296</v>
      </c>
      <c r="AT299" s="207" t="s">
        <v>140</v>
      </c>
      <c r="AU299" s="207" t="s">
        <v>80</v>
      </c>
      <c r="AY299" s="14" t="s">
        <v>137</v>
      </c>
      <c r="BE299" s="208">
        <f t="shared" si="114"/>
        <v>0</v>
      </c>
      <c r="BF299" s="208">
        <f t="shared" si="115"/>
        <v>0</v>
      </c>
      <c r="BG299" s="208">
        <f t="shared" si="116"/>
        <v>0</v>
      </c>
      <c r="BH299" s="208">
        <f t="shared" si="117"/>
        <v>0</v>
      </c>
      <c r="BI299" s="208">
        <f t="shared" si="118"/>
        <v>0</v>
      </c>
      <c r="BJ299" s="14" t="s">
        <v>78</v>
      </c>
      <c r="BK299" s="208">
        <f t="shared" si="119"/>
        <v>0</v>
      </c>
      <c r="BL299" s="14" t="s">
        <v>296</v>
      </c>
      <c r="BM299" s="207" t="s">
        <v>712</v>
      </c>
    </row>
    <row r="300" spans="1:65" s="2" customFormat="1" ht="21.75" customHeight="1">
      <c r="A300" s="31"/>
      <c r="B300" s="32"/>
      <c r="C300" s="195" t="s">
        <v>713</v>
      </c>
      <c r="D300" s="195" t="s">
        <v>140</v>
      </c>
      <c r="E300" s="196" t="s">
        <v>714</v>
      </c>
      <c r="F300" s="197" t="s">
        <v>715</v>
      </c>
      <c r="G300" s="198" t="s">
        <v>231</v>
      </c>
      <c r="H300" s="199">
        <v>136.1</v>
      </c>
      <c r="I300" s="200"/>
      <c r="J300" s="201">
        <f t="shared" si="110"/>
        <v>0</v>
      </c>
      <c r="K300" s="202"/>
      <c r="L300" s="36"/>
      <c r="M300" s="203" t="s">
        <v>1</v>
      </c>
      <c r="N300" s="204" t="s">
        <v>38</v>
      </c>
      <c r="O300" s="68"/>
      <c r="P300" s="205">
        <f t="shared" si="111"/>
        <v>0</v>
      </c>
      <c r="Q300" s="205">
        <v>0</v>
      </c>
      <c r="R300" s="205">
        <f t="shared" si="112"/>
        <v>0</v>
      </c>
      <c r="S300" s="205">
        <v>0</v>
      </c>
      <c r="T300" s="205">
        <f t="shared" si="113"/>
        <v>0</v>
      </c>
      <c r="U300" s="206" t="s">
        <v>1</v>
      </c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207" t="s">
        <v>296</v>
      </c>
      <c r="AT300" s="207" t="s">
        <v>140</v>
      </c>
      <c r="AU300" s="207" t="s">
        <v>80</v>
      </c>
      <c r="AY300" s="14" t="s">
        <v>137</v>
      </c>
      <c r="BE300" s="208">
        <f t="shared" si="114"/>
        <v>0</v>
      </c>
      <c r="BF300" s="208">
        <f t="shared" si="115"/>
        <v>0</v>
      </c>
      <c r="BG300" s="208">
        <f t="shared" si="116"/>
        <v>0</v>
      </c>
      <c r="BH300" s="208">
        <f t="shared" si="117"/>
        <v>0</v>
      </c>
      <c r="BI300" s="208">
        <f t="shared" si="118"/>
        <v>0</v>
      </c>
      <c r="BJ300" s="14" t="s">
        <v>78</v>
      </c>
      <c r="BK300" s="208">
        <f t="shared" si="119"/>
        <v>0</v>
      </c>
      <c r="BL300" s="14" t="s">
        <v>296</v>
      </c>
      <c r="BM300" s="207" t="s">
        <v>716</v>
      </c>
    </row>
    <row r="301" spans="1:65" s="2" customFormat="1" ht="16.5" customHeight="1">
      <c r="A301" s="31"/>
      <c r="B301" s="32"/>
      <c r="C301" s="209" t="s">
        <v>717</v>
      </c>
      <c r="D301" s="209" t="s">
        <v>220</v>
      </c>
      <c r="E301" s="210" t="s">
        <v>718</v>
      </c>
      <c r="F301" s="211" t="s">
        <v>719</v>
      </c>
      <c r="G301" s="212" t="s">
        <v>143</v>
      </c>
      <c r="H301" s="213">
        <v>2.858</v>
      </c>
      <c r="I301" s="214"/>
      <c r="J301" s="215">
        <f t="shared" si="110"/>
        <v>0</v>
      </c>
      <c r="K301" s="216"/>
      <c r="L301" s="217"/>
      <c r="M301" s="218" t="s">
        <v>1</v>
      </c>
      <c r="N301" s="219" t="s">
        <v>38</v>
      </c>
      <c r="O301" s="68"/>
      <c r="P301" s="205">
        <f t="shared" si="111"/>
        <v>0</v>
      </c>
      <c r="Q301" s="205">
        <v>0</v>
      </c>
      <c r="R301" s="205">
        <f t="shared" si="112"/>
        <v>0</v>
      </c>
      <c r="S301" s="205">
        <v>0</v>
      </c>
      <c r="T301" s="205">
        <f t="shared" si="113"/>
        <v>0</v>
      </c>
      <c r="U301" s="206" t="s">
        <v>1</v>
      </c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07" t="s">
        <v>349</v>
      </c>
      <c r="AT301" s="207" t="s">
        <v>220</v>
      </c>
      <c r="AU301" s="207" t="s">
        <v>80</v>
      </c>
      <c r="AY301" s="14" t="s">
        <v>137</v>
      </c>
      <c r="BE301" s="208">
        <f t="shared" si="114"/>
        <v>0</v>
      </c>
      <c r="BF301" s="208">
        <f t="shared" si="115"/>
        <v>0</v>
      </c>
      <c r="BG301" s="208">
        <f t="shared" si="116"/>
        <v>0</v>
      </c>
      <c r="BH301" s="208">
        <f t="shared" si="117"/>
        <v>0</v>
      </c>
      <c r="BI301" s="208">
        <f t="shared" si="118"/>
        <v>0</v>
      </c>
      <c r="BJ301" s="14" t="s">
        <v>78</v>
      </c>
      <c r="BK301" s="208">
        <f t="shared" si="119"/>
        <v>0</v>
      </c>
      <c r="BL301" s="14" t="s">
        <v>296</v>
      </c>
      <c r="BM301" s="207" t="s">
        <v>720</v>
      </c>
    </row>
    <row r="302" spans="1:65" s="2" customFormat="1" ht="21.75" customHeight="1">
      <c r="A302" s="31"/>
      <c r="B302" s="32"/>
      <c r="C302" s="195" t="s">
        <v>721</v>
      </c>
      <c r="D302" s="195" t="s">
        <v>140</v>
      </c>
      <c r="E302" s="196" t="s">
        <v>722</v>
      </c>
      <c r="F302" s="197" t="s">
        <v>723</v>
      </c>
      <c r="G302" s="198" t="s">
        <v>151</v>
      </c>
      <c r="H302" s="199">
        <v>81.677</v>
      </c>
      <c r="I302" s="200"/>
      <c r="J302" s="201">
        <f t="shared" si="110"/>
        <v>0</v>
      </c>
      <c r="K302" s="202"/>
      <c r="L302" s="36"/>
      <c r="M302" s="203" t="s">
        <v>1</v>
      </c>
      <c r="N302" s="204" t="s">
        <v>38</v>
      </c>
      <c r="O302" s="68"/>
      <c r="P302" s="205">
        <f t="shared" si="111"/>
        <v>0</v>
      </c>
      <c r="Q302" s="205">
        <v>0</v>
      </c>
      <c r="R302" s="205">
        <f t="shared" si="112"/>
        <v>0</v>
      </c>
      <c r="S302" s="205">
        <v>0</v>
      </c>
      <c r="T302" s="205">
        <f t="shared" si="113"/>
        <v>0</v>
      </c>
      <c r="U302" s="206" t="s">
        <v>1</v>
      </c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07" t="s">
        <v>296</v>
      </c>
      <c r="AT302" s="207" t="s">
        <v>140</v>
      </c>
      <c r="AU302" s="207" t="s">
        <v>80</v>
      </c>
      <c r="AY302" s="14" t="s">
        <v>137</v>
      </c>
      <c r="BE302" s="208">
        <f t="shared" si="114"/>
        <v>0</v>
      </c>
      <c r="BF302" s="208">
        <f t="shared" si="115"/>
        <v>0</v>
      </c>
      <c r="BG302" s="208">
        <f t="shared" si="116"/>
        <v>0</v>
      </c>
      <c r="BH302" s="208">
        <f t="shared" si="117"/>
        <v>0</v>
      </c>
      <c r="BI302" s="208">
        <f t="shared" si="118"/>
        <v>0</v>
      </c>
      <c r="BJ302" s="14" t="s">
        <v>78</v>
      </c>
      <c r="BK302" s="208">
        <f t="shared" si="119"/>
        <v>0</v>
      </c>
      <c r="BL302" s="14" t="s">
        <v>296</v>
      </c>
      <c r="BM302" s="207" t="s">
        <v>724</v>
      </c>
    </row>
    <row r="303" spans="1:65" s="2" customFormat="1" ht="21.75" customHeight="1">
      <c r="A303" s="31"/>
      <c r="B303" s="32"/>
      <c r="C303" s="195" t="s">
        <v>725</v>
      </c>
      <c r="D303" s="195" t="s">
        <v>140</v>
      </c>
      <c r="E303" s="196" t="s">
        <v>726</v>
      </c>
      <c r="F303" s="197" t="s">
        <v>727</v>
      </c>
      <c r="G303" s="198" t="s">
        <v>151</v>
      </c>
      <c r="H303" s="199">
        <v>136.1</v>
      </c>
      <c r="I303" s="200"/>
      <c r="J303" s="201">
        <f t="shared" si="110"/>
        <v>0</v>
      </c>
      <c r="K303" s="202"/>
      <c r="L303" s="36"/>
      <c r="M303" s="203" t="s">
        <v>1</v>
      </c>
      <c r="N303" s="204" t="s">
        <v>38</v>
      </c>
      <c r="O303" s="68"/>
      <c r="P303" s="205">
        <f t="shared" si="111"/>
        <v>0</v>
      </c>
      <c r="Q303" s="205">
        <v>0</v>
      </c>
      <c r="R303" s="205">
        <f t="shared" si="112"/>
        <v>0</v>
      </c>
      <c r="S303" s="205">
        <v>0</v>
      </c>
      <c r="T303" s="205">
        <f t="shared" si="113"/>
        <v>0</v>
      </c>
      <c r="U303" s="206" t="s">
        <v>1</v>
      </c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07" t="s">
        <v>296</v>
      </c>
      <c r="AT303" s="207" t="s">
        <v>140</v>
      </c>
      <c r="AU303" s="207" t="s">
        <v>80</v>
      </c>
      <c r="AY303" s="14" t="s">
        <v>137</v>
      </c>
      <c r="BE303" s="208">
        <f t="shared" si="114"/>
        <v>0</v>
      </c>
      <c r="BF303" s="208">
        <f t="shared" si="115"/>
        <v>0</v>
      </c>
      <c r="BG303" s="208">
        <f t="shared" si="116"/>
        <v>0</v>
      </c>
      <c r="BH303" s="208">
        <f t="shared" si="117"/>
        <v>0</v>
      </c>
      <c r="BI303" s="208">
        <f t="shared" si="118"/>
        <v>0</v>
      </c>
      <c r="BJ303" s="14" t="s">
        <v>78</v>
      </c>
      <c r="BK303" s="208">
        <f t="shared" si="119"/>
        <v>0</v>
      </c>
      <c r="BL303" s="14" t="s">
        <v>296</v>
      </c>
      <c r="BM303" s="207" t="s">
        <v>728</v>
      </c>
    </row>
    <row r="304" spans="1:65" s="2" customFormat="1" ht="16.5" customHeight="1">
      <c r="A304" s="31"/>
      <c r="B304" s="32"/>
      <c r="C304" s="209" t="s">
        <v>729</v>
      </c>
      <c r="D304" s="209" t="s">
        <v>220</v>
      </c>
      <c r="E304" s="210" t="s">
        <v>730</v>
      </c>
      <c r="F304" s="211" t="s">
        <v>731</v>
      </c>
      <c r="G304" s="212" t="s">
        <v>143</v>
      </c>
      <c r="H304" s="213">
        <v>0.48</v>
      </c>
      <c r="I304" s="214"/>
      <c r="J304" s="215">
        <f t="shared" si="110"/>
        <v>0</v>
      </c>
      <c r="K304" s="216"/>
      <c r="L304" s="217"/>
      <c r="M304" s="218" t="s">
        <v>1</v>
      </c>
      <c r="N304" s="219" t="s">
        <v>38</v>
      </c>
      <c r="O304" s="68"/>
      <c r="P304" s="205">
        <f t="shared" si="111"/>
        <v>0</v>
      </c>
      <c r="Q304" s="205">
        <v>0</v>
      </c>
      <c r="R304" s="205">
        <f t="shared" si="112"/>
        <v>0</v>
      </c>
      <c r="S304" s="205">
        <v>0</v>
      </c>
      <c r="T304" s="205">
        <f t="shared" si="113"/>
        <v>0</v>
      </c>
      <c r="U304" s="206" t="s">
        <v>1</v>
      </c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207" t="s">
        <v>349</v>
      </c>
      <c r="AT304" s="207" t="s">
        <v>220</v>
      </c>
      <c r="AU304" s="207" t="s">
        <v>80</v>
      </c>
      <c r="AY304" s="14" t="s">
        <v>137</v>
      </c>
      <c r="BE304" s="208">
        <f t="shared" si="114"/>
        <v>0</v>
      </c>
      <c r="BF304" s="208">
        <f t="shared" si="115"/>
        <v>0</v>
      </c>
      <c r="BG304" s="208">
        <f t="shared" si="116"/>
        <v>0</v>
      </c>
      <c r="BH304" s="208">
        <f t="shared" si="117"/>
        <v>0</v>
      </c>
      <c r="BI304" s="208">
        <f t="shared" si="118"/>
        <v>0</v>
      </c>
      <c r="BJ304" s="14" t="s">
        <v>78</v>
      </c>
      <c r="BK304" s="208">
        <f t="shared" si="119"/>
        <v>0</v>
      </c>
      <c r="BL304" s="14" t="s">
        <v>296</v>
      </c>
      <c r="BM304" s="207" t="s">
        <v>732</v>
      </c>
    </row>
    <row r="305" spans="1:65" s="2" customFormat="1" ht="21.75" customHeight="1">
      <c r="A305" s="31"/>
      <c r="B305" s="32"/>
      <c r="C305" s="195" t="s">
        <v>733</v>
      </c>
      <c r="D305" s="195" t="s">
        <v>140</v>
      </c>
      <c r="E305" s="196" t="s">
        <v>734</v>
      </c>
      <c r="F305" s="197" t="s">
        <v>735</v>
      </c>
      <c r="G305" s="198" t="s">
        <v>231</v>
      </c>
      <c r="H305" s="199">
        <v>434.2</v>
      </c>
      <c r="I305" s="200"/>
      <c r="J305" s="201">
        <f t="shared" si="110"/>
        <v>0</v>
      </c>
      <c r="K305" s="202"/>
      <c r="L305" s="36"/>
      <c r="M305" s="203" t="s">
        <v>1</v>
      </c>
      <c r="N305" s="204" t="s">
        <v>38</v>
      </c>
      <c r="O305" s="68"/>
      <c r="P305" s="205">
        <f t="shared" si="111"/>
        <v>0</v>
      </c>
      <c r="Q305" s="205">
        <v>0</v>
      </c>
      <c r="R305" s="205">
        <f t="shared" si="112"/>
        <v>0</v>
      </c>
      <c r="S305" s="205">
        <v>0</v>
      </c>
      <c r="T305" s="205">
        <f t="shared" si="113"/>
        <v>0</v>
      </c>
      <c r="U305" s="206" t="s">
        <v>1</v>
      </c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07" t="s">
        <v>296</v>
      </c>
      <c r="AT305" s="207" t="s">
        <v>140</v>
      </c>
      <c r="AU305" s="207" t="s">
        <v>80</v>
      </c>
      <c r="AY305" s="14" t="s">
        <v>137</v>
      </c>
      <c r="BE305" s="208">
        <f t="shared" si="114"/>
        <v>0</v>
      </c>
      <c r="BF305" s="208">
        <f t="shared" si="115"/>
        <v>0</v>
      </c>
      <c r="BG305" s="208">
        <f t="shared" si="116"/>
        <v>0</v>
      </c>
      <c r="BH305" s="208">
        <f t="shared" si="117"/>
        <v>0</v>
      </c>
      <c r="BI305" s="208">
        <f t="shared" si="118"/>
        <v>0</v>
      </c>
      <c r="BJ305" s="14" t="s">
        <v>78</v>
      </c>
      <c r="BK305" s="208">
        <f t="shared" si="119"/>
        <v>0</v>
      </c>
      <c r="BL305" s="14" t="s">
        <v>296</v>
      </c>
      <c r="BM305" s="207" t="s">
        <v>736</v>
      </c>
    </row>
    <row r="306" spans="1:65" s="2" customFormat="1" ht="16.5" customHeight="1">
      <c r="A306" s="31"/>
      <c r="B306" s="32"/>
      <c r="C306" s="209" t="s">
        <v>737</v>
      </c>
      <c r="D306" s="209" t="s">
        <v>220</v>
      </c>
      <c r="E306" s="210" t="s">
        <v>730</v>
      </c>
      <c r="F306" s="211" t="s">
        <v>731</v>
      </c>
      <c r="G306" s="212" t="s">
        <v>143</v>
      </c>
      <c r="H306" s="213">
        <v>1.954</v>
      </c>
      <c r="I306" s="214"/>
      <c r="J306" s="215">
        <f t="shared" si="110"/>
        <v>0</v>
      </c>
      <c r="K306" s="216"/>
      <c r="L306" s="217"/>
      <c r="M306" s="218" t="s">
        <v>1</v>
      </c>
      <c r="N306" s="219" t="s">
        <v>38</v>
      </c>
      <c r="O306" s="68"/>
      <c r="P306" s="205">
        <f t="shared" si="111"/>
        <v>0</v>
      </c>
      <c r="Q306" s="205">
        <v>0</v>
      </c>
      <c r="R306" s="205">
        <f t="shared" si="112"/>
        <v>0</v>
      </c>
      <c r="S306" s="205">
        <v>0</v>
      </c>
      <c r="T306" s="205">
        <f t="shared" si="113"/>
        <v>0</v>
      </c>
      <c r="U306" s="206" t="s">
        <v>1</v>
      </c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07" t="s">
        <v>349</v>
      </c>
      <c r="AT306" s="207" t="s">
        <v>220</v>
      </c>
      <c r="AU306" s="207" t="s">
        <v>80</v>
      </c>
      <c r="AY306" s="14" t="s">
        <v>137</v>
      </c>
      <c r="BE306" s="208">
        <f t="shared" si="114"/>
        <v>0</v>
      </c>
      <c r="BF306" s="208">
        <f t="shared" si="115"/>
        <v>0</v>
      </c>
      <c r="BG306" s="208">
        <f t="shared" si="116"/>
        <v>0</v>
      </c>
      <c r="BH306" s="208">
        <f t="shared" si="117"/>
        <v>0</v>
      </c>
      <c r="BI306" s="208">
        <f t="shared" si="118"/>
        <v>0</v>
      </c>
      <c r="BJ306" s="14" t="s">
        <v>78</v>
      </c>
      <c r="BK306" s="208">
        <f t="shared" si="119"/>
        <v>0</v>
      </c>
      <c r="BL306" s="14" t="s">
        <v>296</v>
      </c>
      <c r="BM306" s="207" t="s">
        <v>738</v>
      </c>
    </row>
    <row r="307" spans="1:65" s="2" customFormat="1" ht="21.75" customHeight="1">
      <c r="A307" s="31"/>
      <c r="B307" s="32"/>
      <c r="C307" s="195" t="s">
        <v>739</v>
      </c>
      <c r="D307" s="195" t="s">
        <v>140</v>
      </c>
      <c r="E307" s="196" t="s">
        <v>740</v>
      </c>
      <c r="F307" s="197" t="s">
        <v>741</v>
      </c>
      <c r="G307" s="198" t="s">
        <v>151</v>
      </c>
      <c r="H307" s="199">
        <v>243.67</v>
      </c>
      <c r="I307" s="200"/>
      <c r="J307" s="201">
        <f t="shared" si="110"/>
        <v>0</v>
      </c>
      <c r="K307" s="202"/>
      <c r="L307" s="36"/>
      <c r="M307" s="203" t="s">
        <v>1</v>
      </c>
      <c r="N307" s="204" t="s">
        <v>38</v>
      </c>
      <c r="O307" s="68"/>
      <c r="P307" s="205">
        <f t="shared" si="111"/>
        <v>0</v>
      </c>
      <c r="Q307" s="205">
        <v>0</v>
      </c>
      <c r="R307" s="205">
        <f t="shared" si="112"/>
        <v>0</v>
      </c>
      <c r="S307" s="205">
        <v>0.005</v>
      </c>
      <c r="T307" s="205">
        <f t="shared" si="113"/>
        <v>1.21835</v>
      </c>
      <c r="U307" s="206" t="s">
        <v>1</v>
      </c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207" t="s">
        <v>296</v>
      </c>
      <c r="AT307" s="207" t="s">
        <v>140</v>
      </c>
      <c r="AU307" s="207" t="s">
        <v>80</v>
      </c>
      <c r="AY307" s="14" t="s">
        <v>137</v>
      </c>
      <c r="BE307" s="208">
        <f t="shared" si="114"/>
        <v>0</v>
      </c>
      <c r="BF307" s="208">
        <f t="shared" si="115"/>
        <v>0</v>
      </c>
      <c r="BG307" s="208">
        <f t="shared" si="116"/>
        <v>0</v>
      </c>
      <c r="BH307" s="208">
        <f t="shared" si="117"/>
        <v>0</v>
      </c>
      <c r="BI307" s="208">
        <f t="shared" si="118"/>
        <v>0</v>
      </c>
      <c r="BJ307" s="14" t="s">
        <v>78</v>
      </c>
      <c r="BK307" s="208">
        <f t="shared" si="119"/>
        <v>0</v>
      </c>
      <c r="BL307" s="14" t="s">
        <v>296</v>
      </c>
      <c r="BM307" s="207" t="s">
        <v>742</v>
      </c>
    </row>
    <row r="308" spans="1:65" s="2" customFormat="1" ht="21.75" customHeight="1">
      <c r="A308" s="31"/>
      <c r="B308" s="32"/>
      <c r="C308" s="195" t="s">
        <v>743</v>
      </c>
      <c r="D308" s="195" t="s">
        <v>140</v>
      </c>
      <c r="E308" s="196" t="s">
        <v>744</v>
      </c>
      <c r="F308" s="197" t="s">
        <v>745</v>
      </c>
      <c r="G308" s="198" t="s">
        <v>143</v>
      </c>
      <c r="H308" s="199">
        <v>10.472</v>
      </c>
      <c r="I308" s="200"/>
      <c r="J308" s="201">
        <f t="shared" si="110"/>
        <v>0</v>
      </c>
      <c r="K308" s="202"/>
      <c r="L308" s="36"/>
      <c r="M308" s="203" t="s">
        <v>1</v>
      </c>
      <c r="N308" s="204" t="s">
        <v>38</v>
      </c>
      <c r="O308" s="68"/>
      <c r="P308" s="205">
        <f t="shared" si="111"/>
        <v>0</v>
      </c>
      <c r="Q308" s="205">
        <v>0</v>
      </c>
      <c r="R308" s="205">
        <f t="shared" si="112"/>
        <v>0</v>
      </c>
      <c r="S308" s="205">
        <v>0</v>
      </c>
      <c r="T308" s="205">
        <f t="shared" si="113"/>
        <v>0</v>
      </c>
      <c r="U308" s="206" t="s">
        <v>1</v>
      </c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207" t="s">
        <v>296</v>
      </c>
      <c r="AT308" s="207" t="s">
        <v>140</v>
      </c>
      <c r="AU308" s="207" t="s">
        <v>80</v>
      </c>
      <c r="AY308" s="14" t="s">
        <v>137</v>
      </c>
      <c r="BE308" s="208">
        <f t="shared" si="114"/>
        <v>0</v>
      </c>
      <c r="BF308" s="208">
        <f t="shared" si="115"/>
        <v>0</v>
      </c>
      <c r="BG308" s="208">
        <f t="shared" si="116"/>
        <v>0</v>
      </c>
      <c r="BH308" s="208">
        <f t="shared" si="117"/>
        <v>0</v>
      </c>
      <c r="BI308" s="208">
        <f t="shared" si="118"/>
        <v>0</v>
      </c>
      <c r="BJ308" s="14" t="s">
        <v>78</v>
      </c>
      <c r="BK308" s="208">
        <f t="shared" si="119"/>
        <v>0</v>
      </c>
      <c r="BL308" s="14" t="s">
        <v>296</v>
      </c>
      <c r="BM308" s="207" t="s">
        <v>746</v>
      </c>
    </row>
    <row r="309" spans="1:65" s="2" customFormat="1" ht="21.75" customHeight="1">
      <c r="A309" s="31"/>
      <c r="B309" s="32"/>
      <c r="C309" s="195" t="s">
        <v>747</v>
      </c>
      <c r="D309" s="195" t="s">
        <v>140</v>
      </c>
      <c r="E309" s="196" t="s">
        <v>748</v>
      </c>
      <c r="F309" s="197" t="s">
        <v>749</v>
      </c>
      <c r="G309" s="198" t="s">
        <v>151</v>
      </c>
      <c r="H309" s="199">
        <v>186.667</v>
      </c>
      <c r="I309" s="200"/>
      <c r="J309" s="201">
        <f t="shared" si="110"/>
        <v>0</v>
      </c>
      <c r="K309" s="202"/>
      <c r="L309" s="36"/>
      <c r="M309" s="203" t="s">
        <v>1</v>
      </c>
      <c r="N309" s="204" t="s">
        <v>38</v>
      </c>
      <c r="O309" s="68"/>
      <c r="P309" s="205">
        <f t="shared" si="111"/>
        <v>0</v>
      </c>
      <c r="Q309" s="205">
        <v>0</v>
      </c>
      <c r="R309" s="205">
        <f t="shared" si="112"/>
        <v>0</v>
      </c>
      <c r="S309" s="205">
        <v>0.024</v>
      </c>
      <c r="T309" s="205">
        <f t="shared" si="113"/>
        <v>4.480008</v>
      </c>
      <c r="U309" s="206" t="s">
        <v>1</v>
      </c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207" t="s">
        <v>296</v>
      </c>
      <c r="AT309" s="207" t="s">
        <v>140</v>
      </c>
      <c r="AU309" s="207" t="s">
        <v>80</v>
      </c>
      <c r="AY309" s="14" t="s">
        <v>137</v>
      </c>
      <c r="BE309" s="208">
        <f t="shared" si="114"/>
        <v>0</v>
      </c>
      <c r="BF309" s="208">
        <f t="shared" si="115"/>
        <v>0</v>
      </c>
      <c r="BG309" s="208">
        <f t="shared" si="116"/>
        <v>0</v>
      </c>
      <c r="BH309" s="208">
        <f t="shared" si="117"/>
        <v>0</v>
      </c>
      <c r="BI309" s="208">
        <f t="shared" si="118"/>
        <v>0</v>
      </c>
      <c r="BJ309" s="14" t="s">
        <v>78</v>
      </c>
      <c r="BK309" s="208">
        <f t="shared" si="119"/>
        <v>0</v>
      </c>
      <c r="BL309" s="14" t="s">
        <v>296</v>
      </c>
      <c r="BM309" s="207" t="s">
        <v>750</v>
      </c>
    </row>
    <row r="310" spans="1:65" s="2" customFormat="1" ht="21.75" customHeight="1">
      <c r="A310" s="31"/>
      <c r="B310" s="32"/>
      <c r="C310" s="195" t="s">
        <v>751</v>
      </c>
      <c r="D310" s="195" t="s">
        <v>140</v>
      </c>
      <c r="E310" s="196" t="s">
        <v>752</v>
      </c>
      <c r="F310" s="197" t="s">
        <v>753</v>
      </c>
      <c r="G310" s="198" t="s">
        <v>151</v>
      </c>
      <c r="H310" s="199">
        <v>186.667</v>
      </c>
      <c r="I310" s="200"/>
      <c r="J310" s="201">
        <f t="shared" si="110"/>
        <v>0</v>
      </c>
      <c r="K310" s="202"/>
      <c r="L310" s="36"/>
      <c r="M310" s="203" t="s">
        <v>1</v>
      </c>
      <c r="N310" s="204" t="s">
        <v>38</v>
      </c>
      <c r="O310" s="68"/>
      <c r="P310" s="205">
        <f t="shared" si="111"/>
        <v>0</v>
      </c>
      <c r="Q310" s="205">
        <v>0.01395</v>
      </c>
      <c r="R310" s="205">
        <f t="shared" si="112"/>
        <v>2.6040046500000003</v>
      </c>
      <c r="S310" s="205">
        <v>0</v>
      </c>
      <c r="T310" s="205">
        <f t="shared" si="113"/>
        <v>0</v>
      </c>
      <c r="U310" s="206" t="s">
        <v>1</v>
      </c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07" t="s">
        <v>296</v>
      </c>
      <c r="AT310" s="207" t="s">
        <v>140</v>
      </c>
      <c r="AU310" s="207" t="s">
        <v>80</v>
      </c>
      <c r="AY310" s="14" t="s">
        <v>137</v>
      </c>
      <c r="BE310" s="208">
        <f t="shared" si="114"/>
        <v>0</v>
      </c>
      <c r="BF310" s="208">
        <f t="shared" si="115"/>
        <v>0</v>
      </c>
      <c r="BG310" s="208">
        <f t="shared" si="116"/>
        <v>0</v>
      </c>
      <c r="BH310" s="208">
        <f t="shared" si="117"/>
        <v>0</v>
      </c>
      <c r="BI310" s="208">
        <f t="shared" si="118"/>
        <v>0</v>
      </c>
      <c r="BJ310" s="14" t="s">
        <v>78</v>
      </c>
      <c r="BK310" s="208">
        <f t="shared" si="119"/>
        <v>0</v>
      </c>
      <c r="BL310" s="14" t="s">
        <v>296</v>
      </c>
      <c r="BM310" s="207" t="s">
        <v>754</v>
      </c>
    </row>
    <row r="311" spans="1:65" s="2" customFormat="1" ht="21.75" customHeight="1">
      <c r="A311" s="31"/>
      <c r="B311" s="32"/>
      <c r="C311" s="195" t="s">
        <v>755</v>
      </c>
      <c r="D311" s="195" t="s">
        <v>140</v>
      </c>
      <c r="E311" s="196" t="s">
        <v>756</v>
      </c>
      <c r="F311" s="197" t="s">
        <v>757</v>
      </c>
      <c r="G311" s="198" t="s">
        <v>195</v>
      </c>
      <c r="H311" s="199">
        <v>2.604</v>
      </c>
      <c r="I311" s="200"/>
      <c r="J311" s="201">
        <f t="shared" si="110"/>
        <v>0</v>
      </c>
      <c r="K311" s="202"/>
      <c r="L311" s="36"/>
      <c r="M311" s="203" t="s">
        <v>1</v>
      </c>
      <c r="N311" s="204" t="s">
        <v>38</v>
      </c>
      <c r="O311" s="68"/>
      <c r="P311" s="205">
        <f t="shared" si="111"/>
        <v>0</v>
      </c>
      <c r="Q311" s="205">
        <v>0</v>
      </c>
      <c r="R311" s="205">
        <f t="shared" si="112"/>
        <v>0</v>
      </c>
      <c r="S311" s="205">
        <v>0</v>
      </c>
      <c r="T311" s="205">
        <f t="shared" si="113"/>
        <v>0</v>
      </c>
      <c r="U311" s="206" t="s">
        <v>1</v>
      </c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07" t="s">
        <v>296</v>
      </c>
      <c r="AT311" s="207" t="s">
        <v>140</v>
      </c>
      <c r="AU311" s="207" t="s">
        <v>80</v>
      </c>
      <c r="AY311" s="14" t="s">
        <v>137</v>
      </c>
      <c r="BE311" s="208">
        <f t="shared" si="114"/>
        <v>0</v>
      </c>
      <c r="BF311" s="208">
        <f t="shared" si="115"/>
        <v>0</v>
      </c>
      <c r="BG311" s="208">
        <f t="shared" si="116"/>
        <v>0</v>
      </c>
      <c r="BH311" s="208">
        <f t="shared" si="117"/>
        <v>0</v>
      </c>
      <c r="BI311" s="208">
        <f t="shared" si="118"/>
        <v>0</v>
      </c>
      <c r="BJ311" s="14" t="s">
        <v>78</v>
      </c>
      <c r="BK311" s="208">
        <f t="shared" si="119"/>
        <v>0</v>
      </c>
      <c r="BL311" s="14" t="s">
        <v>296</v>
      </c>
      <c r="BM311" s="207" t="s">
        <v>758</v>
      </c>
    </row>
    <row r="312" spans="1:65" s="2" customFormat="1" ht="21.75" customHeight="1">
      <c r="A312" s="31"/>
      <c r="B312" s="32"/>
      <c r="C312" s="195" t="s">
        <v>759</v>
      </c>
      <c r="D312" s="195" t="s">
        <v>140</v>
      </c>
      <c r="E312" s="196" t="s">
        <v>760</v>
      </c>
      <c r="F312" s="197" t="s">
        <v>761</v>
      </c>
      <c r="G312" s="198" t="s">
        <v>195</v>
      </c>
      <c r="H312" s="199">
        <v>2.604</v>
      </c>
      <c r="I312" s="200"/>
      <c r="J312" s="201">
        <f t="shared" si="110"/>
        <v>0</v>
      </c>
      <c r="K312" s="202"/>
      <c r="L312" s="36"/>
      <c r="M312" s="203" t="s">
        <v>1</v>
      </c>
      <c r="N312" s="204" t="s">
        <v>38</v>
      </c>
      <c r="O312" s="68"/>
      <c r="P312" s="205">
        <f t="shared" si="111"/>
        <v>0</v>
      </c>
      <c r="Q312" s="205">
        <v>0</v>
      </c>
      <c r="R312" s="205">
        <f t="shared" si="112"/>
        <v>0</v>
      </c>
      <c r="S312" s="205">
        <v>0</v>
      </c>
      <c r="T312" s="205">
        <f t="shared" si="113"/>
        <v>0</v>
      </c>
      <c r="U312" s="206" t="s">
        <v>1</v>
      </c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07" t="s">
        <v>296</v>
      </c>
      <c r="AT312" s="207" t="s">
        <v>140</v>
      </c>
      <c r="AU312" s="207" t="s">
        <v>80</v>
      </c>
      <c r="AY312" s="14" t="s">
        <v>137</v>
      </c>
      <c r="BE312" s="208">
        <f t="shared" si="114"/>
        <v>0</v>
      </c>
      <c r="BF312" s="208">
        <f t="shared" si="115"/>
        <v>0</v>
      </c>
      <c r="BG312" s="208">
        <f t="shared" si="116"/>
        <v>0</v>
      </c>
      <c r="BH312" s="208">
        <f t="shared" si="117"/>
        <v>0</v>
      </c>
      <c r="BI312" s="208">
        <f t="shared" si="118"/>
        <v>0</v>
      </c>
      <c r="BJ312" s="14" t="s">
        <v>78</v>
      </c>
      <c r="BK312" s="208">
        <f t="shared" si="119"/>
        <v>0</v>
      </c>
      <c r="BL312" s="14" t="s">
        <v>296</v>
      </c>
      <c r="BM312" s="207" t="s">
        <v>762</v>
      </c>
    </row>
    <row r="313" spans="2:63" s="12" customFormat="1" ht="22.9" customHeight="1">
      <c r="B313" s="179"/>
      <c r="C313" s="180"/>
      <c r="D313" s="181" t="s">
        <v>72</v>
      </c>
      <c r="E313" s="193" t="s">
        <v>763</v>
      </c>
      <c r="F313" s="193" t="s">
        <v>764</v>
      </c>
      <c r="G313" s="180"/>
      <c r="H313" s="180"/>
      <c r="I313" s="183"/>
      <c r="J313" s="194">
        <f>BK313</f>
        <v>0</v>
      </c>
      <c r="K313" s="180"/>
      <c r="L313" s="185"/>
      <c r="M313" s="186"/>
      <c r="N313" s="187"/>
      <c r="O313" s="187"/>
      <c r="P313" s="188">
        <f>SUM(P314:P345)</f>
        <v>0</v>
      </c>
      <c r="Q313" s="187"/>
      <c r="R313" s="188">
        <f>SUM(R314:R345)</f>
        <v>2.327348239999999</v>
      </c>
      <c r="S313" s="187"/>
      <c r="T313" s="188">
        <f>SUM(T314:T345)</f>
        <v>0.21599999999999997</v>
      </c>
      <c r="U313" s="189"/>
      <c r="AR313" s="190" t="s">
        <v>80</v>
      </c>
      <c r="AT313" s="191" t="s">
        <v>72</v>
      </c>
      <c r="AU313" s="191" t="s">
        <v>78</v>
      </c>
      <c r="AY313" s="190" t="s">
        <v>137</v>
      </c>
      <c r="BK313" s="192">
        <f>SUM(BK314:BK345)</f>
        <v>0</v>
      </c>
    </row>
    <row r="314" spans="1:65" s="2" customFormat="1" ht="21.75" customHeight="1">
      <c r="A314" s="31"/>
      <c r="B314" s="32"/>
      <c r="C314" s="195" t="s">
        <v>765</v>
      </c>
      <c r="D314" s="195" t="s">
        <v>140</v>
      </c>
      <c r="E314" s="196" t="s">
        <v>766</v>
      </c>
      <c r="F314" s="197" t="s">
        <v>767</v>
      </c>
      <c r="G314" s="198" t="s">
        <v>151</v>
      </c>
      <c r="H314" s="199">
        <v>5.921</v>
      </c>
      <c r="I314" s="200"/>
      <c r="J314" s="201">
        <f aca="true" t="shared" si="120" ref="J314:J345">ROUND(I314*H314,2)</f>
        <v>0</v>
      </c>
      <c r="K314" s="202"/>
      <c r="L314" s="36"/>
      <c r="M314" s="203" t="s">
        <v>1</v>
      </c>
      <c r="N314" s="204" t="s">
        <v>38</v>
      </c>
      <c r="O314" s="68"/>
      <c r="P314" s="205">
        <f aca="true" t="shared" si="121" ref="P314:P345">O314*H314</f>
        <v>0</v>
      </c>
      <c r="Q314" s="205">
        <v>0.04428</v>
      </c>
      <c r="R314" s="205">
        <f aca="true" t="shared" si="122" ref="R314:R345">Q314*H314</f>
        <v>0.26218188000000003</v>
      </c>
      <c r="S314" s="205">
        <v>0</v>
      </c>
      <c r="T314" s="205">
        <f aca="true" t="shared" si="123" ref="T314:T345">S314*H314</f>
        <v>0</v>
      </c>
      <c r="U314" s="206" t="s">
        <v>1</v>
      </c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07" t="s">
        <v>296</v>
      </c>
      <c r="AT314" s="207" t="s">
        <v>140</v>
      </c>
      <c r="AU314" s="207" t="s">
        <v>80</v>
      </c>
      <c r="AY314" s="14" t="s">
        <v>137</v>
      </c>
      <c r="BE314" s="208">
        <f aca="true" t="shared" si="124" ref="BE314:BE345">IF(N314="základní",J314,0)</f>
        <v>0</v>
      </c>
      <c r="BF314" s="208">
        <f aca="true" t="shared" si="125" ref="BF314:BF345">IF(N314="snížená",J314,0)</f>
        <v>0</v>
      </c>
      <c r="BG314" s="208">
        <f aca="true" t="shared" si="126" ref="BG314:BG345">IF(N314="zákl. přenesená",J314,0)</f>
        <v>0</v>
      </c>
      <c r="BH314" s="208">
        <f aca="true" t="shared" si="127" ref="BH314:BH345">IF(N314="sníž. přenesená",J314,0)</f>
        <v>0</v>
      </c>
      <c r="BI314" s="208">
        <f aca="true" t="shared" si="128" ref="BI314:BI345">IF(N314="nulová",J314,0)</f>
        <v>0</v>
      </c>
      <c r="BJ314" s="14" t="s">
        <v>78</v>
      </c>
      <c r="BK314" s="208">
        <f aca="true" t="shared" si="129" ref="BK314:BK345">ROUND(I314*H314,2)</f>
        <v>0</v>
      </c>
      <c r="BL314" s="14" t="s">
        <v>296</v>
      </c>
      <c r="BM314" s="207" t="s">
        <v>768</v>
      </c>
    </row>
    <row r="315" spans="1:65" s="2" customFormat="1" ht="21.75" customHeight="1">
      <c r="A315" s="31"/>
      <c r="B315" s="32"/>
      <c r="C315" s="195" t="s">
        <v>769</v>
      </c>
      <c r="D315" s="195" t="s">
        <v>140</v>
      </c>
      <c r="E315" s="196" t="s">
        <v>770</v>
      </c>
      <c r="F315" s="197" t="s">
        <v>771</v>
      </c>
      <c r="G315" s="198" t="s">
        <v>151</v>
      </c>
      <c r="H315" s="199">
        <v>1.315</v>
      </c>
      <c r="I315" s="200"/>
      <c r="J315" s="201">
        <f t="shared" si="120"/>
        <v>0</v>
      </c>
      <c r="K315" s="202"/>
      <c r="L315" s="36"/>
      <c r="M315" s="203" t="s">
        <v>1</v>
      </c>
      <c r="N315" s="204" t="s">
        <v>38</v>
      </c>
      <c r="O315" s="68"/>
      <c r="P315" s="205">
        <f t="shared" si="121"/>
        <v>0</v>
      </c>
      <c r="Q315" s="205">
        <v>0.0457</v>
      </c>
      <c r="R315" s="205">
        <f t="shared" si="122"/>
        <v>0.060095499999999996</v>
      </c>
      <c r="S315" s="205">
        <v>0</v>
      </c>
      <c r="T315" s="205">
        <f t="shared" si="123"/>
        <v>0</v>
      </c>
      <c r="U315" s="206" t="s">
        <v>1</v>
      </c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207" t="s">
        <v>296</v>
      </c>
      <c r="AT315" s="207" t="s">
        <v>140</v>
      </c>
      <c r="AU315" s="207" t="s">
        <v>80</v>
      </c>
      <c r="AY315" s="14" t="s">
        <v>137</v>
      </c>
      <c r="BE315" s="208">
        <f t="shared" si="124"/>
        <v>0</v>
      </c>
      <c r="BF315" s="208">
        <f t="shared" si="125"/>
        <v>0</v>
      </c>
      <c r="BG315" s="208">
        <f t="shared" si="126"/>
        <v>0</v>
      </c>
      <c r="BH315" s="208">
        <f t="shared" si="127"/>
        <v>0</v>
      </c>
      <c r="BI315" s="208">
        <f t="shared" si="128"/>
        <v>0</v>
      </c>
      <c r="BJ315" s="14" t="s">
        <v>78</v>
      </c>
      <c r="BK315" s="208">
        <f t="shared" si="129"/>
        <v>0</v>
      </c>
      <c r="BL315" s="14" t="s">
        <v>296</v>
      </c>
      <c r="BM315" s="207" t="s">
        <v>772</v>
      </c>
    </row>
    <row r="316" spans="1:65" s="2" customFormat="1" ht="21.75" customHeight="1">
      <c r="A316" s="31"/>
      <c r="B316" s="32"/>
      <c r="C316" s="195" t="s">
        <v>773</v>
      </c>
      <c r="D316" s="195" t="s">
        <v>140</v>
      </c>
      <c r="E316" s="196" t="s">
        <v>774</v>
      </c>
      <c r="F316" s="197" t="s">
        <v>775</v>
      </c>
      <c r="G316" s="198" t="s">
        <v>151</v>
      </c>
      <c r="H316" s="199">
        <v>11.425</v>
      </c>
      <c r="I316" s="200"/>
      <c r="J316" s="201">
        <f t="shared" si="120"/>
        <v>0</v>
      </c>
      <c r="K316" s="202"/>
      <c r="L316" s="36"/>
      <c r="M316" s="203" t="s">
        <v>1</v>
      </c>
      <c r="N316" s="204" t="s">
        <v>38</v>
      </c>
      <c r="O316" s="68"/>
      <c r="P316" s="205">
        <f t="shared" si="121"/>
        <v>0</v>
      </c>
      <c r="Q316" s="205">
        <v>0.04554</v>
      </c>
      <c r="R316" s="205">
        <f t="shared" si="122"/>
        <v>0.5202945</v>
      </c>
      <c r="S316" s="205">
        <v>0</v>
      </c>
      <c r="T316" s="205">
        <f t="shared" si="123"/>
        <v>0</v>
      </c>
      <c r="U316" s="206" t="s">
        <v>1</v>
      </c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207" t="s">
        <v>296</v>
      </c>
      <c r="AT316" s="207" t="s">
        <v>140</v>
      </c>
      <c r="AU316" s="207" t="s">
        <v>80</v>
      </c>
      <c r="AY316" s="14" t="s">
        <v>137</v>
      </c>
      <c r="BE316" s="208">
        <f t="shared" si="124"/>
        <v>0</v>
      </c>
      <c r="BF316" s="208">
        <f t="shared" si="125"/>
        <v>0</v>
      </c>
      <c r="BG316" s="208">
        <f t="shared" si="126"/>
        <v>0</v>
      </c>
      <c r="BH316" s="208">
        <f t="shared" si="127"/>
        <v>0</v>
      </c>
      <c r="BI316" s="208">
        <f t="shared" si="128"/>
        <v>0</v>
      </c>
      <c r="BJ316" s="14" t="s">
        <v>78</v>
      </c>
      <c r="BK316" s="208">
        <f t="shared" si="129"/>
        <v>0</v>
      </c>
      <c r="BL316" s="14" t="s">
        <v>296</v>
      </c>
      <c r="BM316" s="207" t="s">
        <v>776</v>
      </c>
    </row>
    <row r="317" spans="1:65" s="2" customFormat="1" ht="21.75" customHeight="1">
      <c r="A317" s="31"/>
      <c r="B317" s="32"/>
      <c r="C317" s="195" t="s">
        <v>777</v>
      </c>
      <c r="D317" s="195" t="s">
        <v>140</v>
      </c>
      <c r="E317" s="196" t="s">
        <v>778</v>
      </c>
      <c r="F317" s="197" t="s">
        <v>779</v>
      </c>
      <c r="G317" s="198" t="s">
        <v>151</v>
      </c>
      <c r="H317" s="199">
        <v>11.413</v>
      </c>
      <c r="I317" s="200"/>
      <c r="J317" s="201">
        <f t="shared" si="120"/>
        <v>0</v>
      </c>
      <c r="K317" s="202"/>
      <c r="L317" s="36"/>
      <c r="M317" s="203" t="s">
        <v>1</v>
      </c>
      <c r="N317" s="204" t="s">
        <v>38</v>
      </c>
      <c r="O317" s="68"/>
      <c r="P317" s="205">
        <f t="shared" si="121"/>
        <v>0</v>
      </c>
      <c r="Q317" s="205">
        <v>0.04696</v>
      </c>
      <c r="R317" s="205">
        <f t="shared" si="122"/>
        <v>0.53595448</v>
      </c>
      <c r="S317" s="205">
        <v>0</v>
      </c>
      <c r="T317" s="205">
        <f t="shared" si="123"/>
        <v>0</v>
      </c>
      <c r="U317" s="206" t="s">
        <v>1</v>
      </c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07" t="s">
        <v>296</v>
      </c>
      <c r="AT317" s="207" t="s">
        <v>140</v>
      </c>
      <c r="AU317" s="207" t="s">
        <v>80</v>
      </c>
      <c r="AY317" s="14" t="s">
        <v>137</v>
      </c>
      <c r="BE317" s="208">
        <f t="shared" si="124"/>
        <v>0</v>
      </c>
      <c r="BF317" s="208">
        <f t="shared" si="125"/>
        <v>0</v>
      </c>
      <c r="BG317" s="208">
        <f t="shared" si="126"/>
        <v>0</v>
      </c>
      <c r="BH317" s="208">
        <f t="shared" si="127"/>
        <v>0</v>
      </c>
      <c r="BI317" s="208">
        <f t="shared" si="128"/>
        <v>0</v>
      </c>
      <c r="BJ317" s="14" t="s">
        <v>78</v>
      </c>
      <c r="BK317" s="208">
        <f t="shared" si="129"/>
        <v>0</v>
      </c>
      <c r="BL317" s="14" t="s">
        <v>296</v>
      </c>
      <c r="BM317" s="207" t="s">
        <v>780</v>
      </c>
    </row>
    <row r="318" spans="1:65" s="2" customFormat="1" ht="33" customHeight="1">
      <c r="A318" s="31"/>
      <c r="B318" s="32"/>
      <c r="C318" s="195" t="s">
        <v>781</v>
      </c>
      <c r="D318" s="195" t="s">
        <v>140</v>
      </c>
      <c r="E318" s="196" t="s">
        <v>782</v>
      </c>
      <c r="F318" s="197" t="s">
        <v>783</v>
      </c>
      <c r="G318" s="198" t="s">
        <v>151</v>
      </c>
      <c r="H318" s="199">
        <v>12.507</v>
      </c>
      <c r="I318" s="200"/>
      <c r="J318" s="201">
        <f t="shared" si="120"/>
        <v>0</v>
      </c>
      <c r="K318" s="202"/>
      <c r="L318" s="36"/>
      <c r="M318" s="203" t="s">
        <v>1</v>
      </c>
      <c r="N318" s="204" t="s">
        <v>38</v>
      </c>
      <c r="O318" s="68"/>
      <c r="P318" s="205">
        <f t="shared" si="121"/>
        <v>0</v>
      </c>
      <c r="Q318" s="205">
        <v>0.05724</v>
      </c>
      <c r="R318" s="205">
        <f t="shared" si="122"/>
        <v>0.71590068</v>
      </c>
      <c r="S318" s="205">
        <v>0</v>
      </c>
      <c r="T318" s="205">
        <f t="shared" si="123"/>
        <v>0</v>
      </c>
      <c r="U318" s="206" t="s">
        <v>1</v>
      </c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207" t="s">
        <v>296</v>
      </c>
      <c r="AT318" s="207" t="s">
        <v>140</v>
      </c>
      <c r="AU318" s="207" t="s">
        <v>80</v>
      </c>
      <c r="AY318" s="14" t="s">
        <v>137</v>
      </c>
      <c r="BE318" s="208">
        <f t="shared" si="124"/>
        <v>0</v>
      </c>
      <c r="BF318" s="208">
        <f t="shared" si="125"/>
        <v>0</v>
      </c>
      <c r="BG318" s="208">
        <f t="shared" si="126"/>
        <v>0</v>
      </c>
      <c r="BH318" s="208">
        <f t="shared" si="127"/>
        <v>0</v>
      </c>
      <c r="BI318" s="208">
        <f t="shared" si="128"/>
        <v>0</v>
      </c>
      <c r="BJ318" s="14" t="s">
        <v>78</v>
      </c>
      <c r="BK318" s="208">
        <f t="shared" si="129"/>
        <v>0</v>
      </c>
      <c r="BL318" s="14" t="s">
        <v>296</v>
      </c>
      <c r="BM318" s="207" t="s">
        <v>784</v>
      </c>
    </row>
    <row r="319" spans="1:65" s="2" customFormat="1" ht="16.5" customHeight="1">
      <c r="A319" s="31"/>
      <c r="B319" s="32"/>
      <c r="C319" s="195" t="s">
        <v>785</v>
      </c>
      <c r="D319" s="195" t="s">
        <v>140</v>
      </c>
      <c r="E319" s="196" t="s">
        <v>786</v>
      </c>
      <c r="F319" s="197" t="s">
        <v>787</v>
      </c>
      <c r="G319" s="198" t="s">
        <v>151</v>
      </c>
      <c r="H319" s="199">
        <v>217.777</v>
      </c>
      <c r="I319" s="200"/>
      <c r="J319" s="201">
        <f t="shared" si="120"/>
        <v>0</v>
      </c>
      <c r="K319" s="202"/>
      <c r="L319" s="36"/>
      <c r="M319" s="203" t="s">
        <v>1</v>
      </c>
      <c r="N319" s="204" t="s">
        <v>38</v>
      </c>
      <c r="O319" s="68"/>
      <c r="P319" s="205">
        <f t="shared" si="121"/>
        <v>0</v>
      </c>
      <c r="Q319" s="205">
        <v>0</v>
      </c>
      <c r="R319" s="205">
        <f t="shared" si="122"/>
        <v>0</v>
      </c>
      <c r="S319" s="205">
        <v>0</v>
      </c>
      <c r="T319" s="205">
        <f t="shared" si="123"/>
        <v>0</v>
      </c>
      <c r="U319" s="206" t="s">
        <v>1</v>
      </c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07" t="s">
        <v>296</v>
      </c>
      <c r="AT319" s="207" t="s">
        <v>140</v>
      </c>
      <c r="AU319" s="207" t="s">
        <v>80</v>
      </c>
      <c r="AY319" s="14" t="s">
        <v>137</v>
      </c>
      <c r="BE319" s="208">
        <f t="shared" si="124"/>
        <v>0</v>
      </c>
      <c r="BF319" s="208">
        <f t="shared" si="125"/>
        <v>0</v>
      </c>
      <c r="BG319" s="208">
        <f t="shared" si="126"/>
        <v>0</v>
      </c>
      <c r="BH319" s="208">
        <f t="shared" si="127"/>
        <v>0</v>
      </c>
      <c r="BI319" s="208">
        <f t="shared" si="128"/>
        <v>0</v>
      </c>
      <c r="BJ319" s="14" t="s">
        <v>78</v>
      </c>
      <c r="BK319" s="208">
        <f t="shared" si="129"/>
        <v>0</v>
      </c>
      <c r="BL319" s="14" t="s">
        <v>296</v>
      </c>
      <c r="BM319" s="207" t="s">
        <v>788</v>
      </c>
    </row>
    <row r="320" spans="1:65" s="2" customFormat="1" ht="21.75" customHeight="1">
      <c r="A320" s="31"/>
      <c r="B320" s="32"/>
      <c r="C320" s="209" t="s">
        <v>789</v>
      </c>
      <c r="D320" s="209" t="s">
        <v>220</v>
      </c>
      <c r="E320" s="210" t="s">
        <v>790</v>
      </c>
      <c r="F320" s="211" t="s">
        <v>791</v>
      </c>
      <c r="G320" s="212" t="s">
        <v>151</v>
      </c>
      <c r="H320" s="213">
        <v>239.555</v>
      </c>
      <c r="I320" s="214"/>
      <c r="J320" s="215">
        <f t="shared" si="120"/>
        <v>0</v>
      </c>
      <c r="K320" s="216"/>
      <c r="L320" s="217"/>
      <c r="M320" s="218" t="s">
        <v>1</v>
      </c>
      <c r="N320" s="219" t="s">
        <v>38</v>
      </c>
      <c r="O320" s="68"/>
      <c r="P320" s="205">
        <f t="shared" si="121"/>
        <v>0</v>
      </c>
      <c r="Q320" s="205">
        <v>0</v>
      </c>
      <c r="R320" s="205">
        <f t="shared" si="122"/>
        <v>0</v>
      </c>
      <c r="S320" s="205">
        <v>0</v>
      </c>
      <c r="T320" s="205">
        <f t="shared" si="123"/>
        <v>0</v>
      </c>
      <c r="U320" s="206" t="s">
        <v>1</v>
      </c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207" t="s">
        <v>349</v>
      </c>
      <c r="AT320" s="207" t="s">
        <v>220</v>
      </c>
      <c r="AU320" s="207" t="s">
        <v>80</v>
      </c>
      <c r="AY320" s="14" t="s">
        <v>137</v>
      </c>
      <c r="BE320" s="208">
        <f t="shared" si="124"/>
        <v>0</v>
      </c>
      <c r="BF320" s="208">
        <f t="shared" si="125"/>
        <v>0</v>
      </c>
      <c r="BG320" s="208">
        <f t="shared" si="126"/>
        <v>0</v>
      </c>
      <c r="BH320" s="208">
        <f t="shared" si="127"/>
        <v>0</v>
      </c>
      <c r="BI320" s="208">
        <f t="shared" si="128"/>
        <v>0</v>
      </c>
      <c r="BJ320" s="14" t="s">
        <v>78</v>
      </c>
      <c r="BK320" s="208">
        <f t="shared" si="129"/>
        <v>0</v>
      </c>
      <c r="BL320" s="14" t="s">
        <v>296</v>
      </c>
      <c r="BM320" s="207" t="s">
        <v>792</v>
      </c>
    </row>
    <row r="321" spans="1:65" s="2" customFormat="1" ht="21.75" customHeight="1">
      <c r="A321" s="31"/>
      <c r="B321" s="32"/>
      <c r="C321" s="195" t="s">
        <v>793</v>
      </c>
      <c r="D321" s="195" t="s">
        <v>140</v>
      </c>
      <c r="E321" s="196" t="s">
        <v>794</v>
      </c>
      <c r="F321" s="197" t="s">
        <v>795</v>
      </c>
      <c r="G321" s="198" t="s">
        <v>151</v>
      </c>
      <c r="H321" s="199">
        <v>81.677</v>
      </c>
      <c r="I321" s="200"/>
      <c r="J321" s="201">
        <f t="shared" si="120"/>
        <v>0</v>
      </c>
      <c r="K321" s="202"/>
      <c r="L321" s="36"/>
      <c r="M321" s="203" t="s">
        <v>1</v>
      </c>
      <c r="N321" s="204" t="s">
        <v>38</v>
      </c>
      <c r="O321" s="68"/>
      <c r="P321" s="205">
        <f t="shared" si="121"/>
        <v>0</v>
      </c>
      <c r="Q321" s="205">
        <v>0</v>
      </c>
      <c r="R321" s="205">
        <f t="shared" si="122"/>
        <v>0</v>
      </c>
      <c r="S321" s="205">
        <v>0</v>
      </c>
      <c r="T321" s="205">
        <f t="shared" si="123"/>
        <v>0</v>
      </c>
      <c r="U321" s="206" t="s">
        <v>1</v>
      </c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207" t="s">
        <v>296</v>
      </c>
      <c r="AT321" s="207" t="s">
        <v>140</v>
      </c>
      <c r="AU321" s="207" t="s">
        <v>80</v>
      </c>
      <c r="AY321" s="14" t="s">
        <v>137</v>
      </c>
      <c r="BE321" s="208">
        <f t="shared" si="124"/>
        <v>0</v>
      </c>
      <c r="BF321" s="208">
        <f t="shared" si="125"/>
        <v>0</v>
      </c>
      <c r="BG321" s="208">
        <f t="shared" si="126"/>
        <v>0</v>
      </c>
      <c r="BH321" s="208">
        <f t="shared" si="127"/>
        <v>0</v>
      </c>
      <c r="BI321" s="208">
        <f t="shared" si="128"/>
        <v>0</v>
      </c>
      <c r="BJ321" s="14" t="s">
        <v>78</v>
      </c>
      <c r="BK321" s="208">
        <f t="shared" si="129"/>
        <v>0</v>
      </c>
      <c r="BL321" s="14" t="s">
        <v>296</v>
      </c>
      <c r="BM321" s="207" t="s">
        <v>796</v>
      </c>
    </row>
    <row r="322" spans="1:65" s="2" customFormat="1" ht="16.5" customHeight="1">
      <c r="A322" s="31"/>
      <c r="B322" s="32"/>
      <c r="C322" s="209" t="s">
        <v>797</v>
      </c>
      <c r="D322" s="209" t="s">
        <v>220</v>
      </c>
      <c r="E322" s="210" t="s">
        <v>798</v>
      </c>
      <c r="F322" s="211" t="s">
        <v>799</v>
      </c>
      <c r="G322" s="212" t="s">
        <v>231</v>
      </c>
      <c r="H322" s="213">
        <v>245.031</v>
      </c>
      <c r="I322" s="214"/>
      <c r="J322" s="215">
        <f t="shared" si="120"/>
        <v>0</v>
      </c>
      <c r="K322" s="216"/>
      <c r="L322" s="217"/>
      <c r="M322" s="218" t="s">
        <v>1</v>
      </c>
      <c r="N322" s="219" t="s">
        <v>38</v>
      </c>
      <c r="O322" s="68"/>
      <c r="P322" s="205">
        <f t="shared" si="121"/>
        <v>0</v>
      </c>
      <c r="Q322" s="205">
        <v>0</v>
      </c>
      <c r="R322" s="205">
        <f t="shared" si="122"/>
        <v>0</v>
      </c>
      <c r="S322" s="205">
        <v>0</v>
      </c>
      <c r="T322" s="205">
        <f t="shared" si="123"/>
        <v>0</v>
      </c>
      <c r="U322" s="206" t="s">
        <v>1</v>
      </c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207" t="s">
        <v>349</v>
      </c>
      <c r="AT322" s="207" t="s">
        <v>220</v>
      </c>
      <c r="AU322" s="207" t="s">
        <v>80</v>
      </c>
      <c r="AY322" s="14" t="s">
        <v>137</v>
      </c>
      <c r="BE322" s="208">
        <f t="shared" si="124"/>
        <v>0</v>
      </c>
      <c r="BF322" s="208">
        <f t="shared" si="125"/>
        <v>0</v>
      </c>
      <c r="BG322" s="208">
        <f t="shared" si="126"/>
        <v>0</v>
      </c>
      <c r="BH322" s="208">
        <f t="shared" si="127"/>
        <v>0</v>
      </c>
      <c r="BI322" s="208">
        <f t="shared" si="128"/>
        <v>0</v>
      </c>
      <c r="BJ322" s="14" t="s">
        <v>78</v>
      </c>
      <c r="BK322" s="208">
        <f t="shared" si="129"/>
        <v>0</v>
      </c>
      <c r="BL322" s="14" t="s">
        <v>296</v>
      </c>
      <c r="BM322" s="207" t="s">
        <v>800</v>
      </c>
    </row>
    <row r="323" spans="1:65" s="2" customFormat="1" ht="16.5" customHeight="1">
      <c r="A323" s="31"/>
      <c r="B323" s="32"/>
      <c r="C323" s="209" t="s">
        <v>801</v>
      </c>
      <c r="D323" s="209" t="s">
        <v>220</v>
      </c>
      <c r="E323" s="210" t="s">
        <v>802</v>
      </c>
      <c r="F323" s="211" t="s">
        <v>803</v>
      </c>
      <c r="G323" s="212" t="s">
        <v>231</v>
      </c>
      <c r="H323" s="213">
        <v>73.509</v>
      </c>
      <c r="I323" s="214"/>
      <c r="J323" s="215">
        <f t="shared" si="120"/>
        <v>0</v>
      </c>
      <c r="K323" s="216"/>
      <c r="L323" s="217"/>
      <c r="M323" s="218" t="s">
        <v>1</v>
      </c>
      <c r="N323" s="219" t="s">
        <v>38</v>
      </c>
      <c r="O323" s="68"/>
      <c r="P323" s="205">
        <f t="shared" si="121"/>
        <v>0</v>
      </c>
      <c r="Q323" s="205">
        <v>0</v>
      </c>
      <c r="R323" s="205">
        <f t="shared" si="122"/>
        <v>0</v>
      </c>
      <c r="S323" s="205">
        <v>0</v>
      </c>
      <c r="T323" s="205">
        <f t="shared" si="123"/>
        <v>0</v>
      </c>
      <c r="U323" s="206" t="s">
        <v>1</v>
      </c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207" t="s">
        <v>349</v>
      </c>
      <c r="AT323" s="207" t="s">
        <v>220</v>
      </c>
      <c r="AU323" s="207" t="s">
        <v>80</v>
      </c>
      <c r="AY323" s="14" t="s">
        <v>137</v>
      </c>
      <c r="BE323" s="208">
        <f t="shared" si="124"/>
        <v>0</v>
      </c>
      <c r="BF323" s="208">
        <f t="shared" si="125"/>
        <v>0</v>
      </c>
      <c r="BG323" s="208">
        <f t="shared" si="126"/>
        <v>0</v>
      </c>
      <c r="BH323" s="208">
        <f t="shared" si="127"/>
        <v>0</v>
      </c>
      <c r="BI323" s="208">
        <f t="shared" si="128"/>
        <v>0</v>
      </c>
      <c r="BJ323" s="14" t="s">
        <v>78</v>
      </c>
      <c r="BK323" s="208">
        <f t="shared" si="129"/>
        <v>0</v>
      </c>
      <c r="BL323" s="14" t="s">
        <v>296</v>
      </c>
      <c r="BM323" s="207" t="s">
        <v>804</v>
      </c>
    </row>
    <row r="324" spans="1:65" s="2" customFormat="1" ht="21.75" customHeight="1">
      <c r="A324" s="31"/>
      <c r="B324" s="32"/>
      <c r="C324" s="195" t="s">
        <v>805</v>
      </c>
      <c r="D324" s="195" t="s">
        <v>140</v>
      </c>
      <c r="E324" s="196" t="s">
        <v>794</v>
      </c>
      <c r="F324" s="197" t="s">
        <v>795</v>
      </c>
      <c r="G324" s="198" t="s">
        <v>151</v>
      </c>
      <c r="H324" s="199">
        <v>136.1</v>
      </c>
      <c r="I324" s="200"/>
      <c r="J324" s="201">
        <f t="shared" si="120"/>
        <v>0</v>
      </c>
      <c r="K324" s="202"/>
      <c r="L324" s="36"/>
      <c r="M324" s="203" t="s">
        <v>1</v>
      </c>
      <c r="N324" s="204" t="s">
        <v>38</v>
      </c>
      <c r="O324" s="68"/>
      <c r="P324" s="205">
        <f t="shared" si="121"/>
        <v>0</v>
      </c>
      <c r="Q324" s="205">
        <v>0</v>
      </c>
      <c r="R324" s="205">
        <f t="shared" si="122"/>
        <v>0</v>
      </c>
      <c r="S324" s="205">
        <v>0</v>
      </c>
      <c r="T324" s="205">
        <f t="shared" si="123"/>
        <v>0</v>
      </c>
      <c r="U324" s="206" t="s">
        <v>1</v>
      </c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207" t="s">
        <v>296</v>
      </c>
      <c r="AT324" s="207" t="s">
        <v>140</v>
      </c>
      <c r="AU324" s="207" t="s">
        <v>80</v>
      </c>
      <c r="AY324" s="14" t="s">
        <v>137</v>
      </c>
      <c r="BE324" s="208">
        <f t="shared" si="124"/>
        <v>0</v>
      </c>
      <c r="BF324" s="208">
        <f t="shared" si="125"/>
        <v>0</v>
      </c>
      <c r="BG324" s="208">
        <f t="shared" si="126"/>
        <v>0</v>
      </c>
      <c r="BH324" s="208">
        <f t="shared" si="127"/>
        <v>0</v>
      </c>
      <c r="BI324" s="208">
        <f t="shared" si="128"/>
        <v>0</v>
      </c>
      <c r="BJ324" s="14" t="s">
        <v>78</v>
      </c>
      <c r="BK324" s="208">
        <f t="shared" si="129"/>
        <v>0</v>
      </c>
      <c r="BL324" s="14" t="s">
        <v>296</v>
      </c>
      <c r="BM324" s="207" t="s">
        <v>806</v>
      </c>
    </row>
    <row r="325" spans="1:65" s="2" customFormat="1" ht="16.5" customHeight="1">
      <c r="A325" s="31"/>
      <c r="B325" s="32"/>
      <c r="C325" s="209" t="s">
        <v>807</v>
      </c>
      <c r="D325" s="209" t="s">
        <v>220</v>
      </c>
      <c r="E325" s="210" t="s">
        <v>798</v>
      </c>
      <c r="F325" s="211" t="s">
        <v>799</v>
      </c>
      <c r="G325" s="212" t="s">
        <v>231</v>
      </c>
      <c r="H325" s="213">
        <v>408.3</v>
      </c>
      <c r="I325" s="214"/>
      <c r="J325" s="215">
        <f t="shared" si="120"/>
        <v>0</v>
      </c>
      <c r="K325" s="216"/>
      <c r="L325" s="217"/>
      <c r="M325" s="218" t="s">
        <v>1</v>
      </c>
      <c r="N325" s="219" t="s">
        <v>38</v>
      </c>
      <c r="O325" s="68"/>
      <c r="P325" s="205">
        <f t="shared" si="121"/>
        <v>0</v>
      </c>
      <c r="Q325" s="205">
        <v>0</v>
      </c>
      <c r="R325" s="205">
        <f t="shared" si="122"/>
        <v>0</v>
      </c>
      <c r="S325" s="205">
        <v>0</v>
      </c>
      <c r="T325" s="205">
        <f t="shared" si="123"/>
        <v>0</v>
      </c>
      <c r="U325" s="206" t="s">
        <v>1</v>
      </c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207" t="s">
        <v>349</v>
      </c>
      <c r="AT325" s="207" t="s">
        <v>220</v>
      </c>
      <c r="AU325" s="207" t="s">
        <v>80</v>
      </c>
      <c r="AY325" s="14" t="s">
        <v>137</v>
      </c>
      <c r="BE325" s="208">
        <f t="shared" si="124"/>
        <v>0</v>
      </c>
      <c r="BF325" s="208">
        <f t="shared" si="125"/>
        <v>0</v>
      </c>
      <c r="BG325" s="208">
        <f t="shared" si="126"/>
        <v>0</v>
      </c>
      <c r="BH325" s="208">
        <f t="shared" si="127"/>
        <v>0</v>
      </c>
      <c r="BI325" s="208">
        <f t="shared" si="128"/>
        <v>0</v>
      </c>
      <c r="BJ325" s="14" t="s">
        <v>78</v>
      </c>
      <c r="BK325" s="208">
        <f t="shared" si="129"/>
        <v>0</v>
      </c>
      <c r="BL325" s="14" t="s">
        <v>296</v>
      </c>
      <c r="BM325" s="207" t="s">
        <v>808</v>
      </c>
    </row>
    <row r="326" spans="1:65" s="2" customFormat="1" ht="16.5" customHeight="1">
      <c r="A326" s="31"/>
      <c r="B326" s="32"/>
      <c r="C326" s="209" t="s">
        <v>809</v>
      </c>
      <c r="D326" s="209" t="s">
        <v>220</v>
      </c>
      <c r="E326" s="210" t="s">
        <v>810</v>
      </c>
      <c r="F326" s="211" t="s">
        <v>803</v>
      </c>
      <c r="G326" s="212" t="s">
        <v>231</v>
      </c>
      <c r="H326" s="213">
        <v>122.49</v>
      </c>
      <c r="I326" s="214"/>
      <c r="J326" s="215">
        <f t="shared" si="120"/>
        <v>0</v>
      </c>
      <c r="K326" s="216"/>
      <c r="L326" s="217"/>
      <c r="M326" s="218" t="s">
        <v>1</v>
      </c>
      <c r="N326" s="219" t="s">
        <v>38</v>
      </c>
      <c r="O326" s="68"/>
      <c r="P326" s="205">
        <f t="shared" si="121"/>
        <v>0</v>
      </c>
      <c r="Q326" s="205">
        <v>0</v>
      </c>
      <c r="R326" s="205">
        <f t="shared" si="122"/>
        <v>0</v>
      </c>
      <c r="S326" s="205">
        <v>0</v>
      </c>
      <c r="T326" s="205">
        <f t="shared" si="123"/>
        <v>0</v>
      </c>
      <c r="U326" s="206" t="s">
        <v>1</v>
      </c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207" t="s">
        <v>349</v>
      </c>
      <c r="AT326" s="207" t="s">
        <v>220</v>
      </c>
      <c r="AU326" s="207" t="s">
        <v>80</v>
      </c>
      <c r="AY326" s="14" t="s">
        <v>137</v>
      </c>
      <c r="BE326" s="208">
        <f t="shared" si="124"/>
        <v>0</v>
      </c>
      <c r="BF326" s="208">
        <f t="shared" si="125"/>
        <v>0</v>
      </c>
      <c r="BG326" s="208">
        <f t="shared" si="126"/>
        <v>0</v>
      </c>
      <c r="BH326" s="208">
        <f t="shared" si="127"/>
        <v>0</v>
      </c>
      <c r="BI326" s="208">
        <f t="shared" si="128"/>
        <v>0</v>
      </c>
      <c r="BJ326" s="14" t="s">
        <v>78</v>
      </c>
      <c r="BK326" s="208">
        <f t="shared" si="129"/>
        <v>0</v>
      </c>
      <c r="BL326" s="14" t="s">
        <v>296</v>
      </c>
      <c r="BM326" s="207" t="s">
        <v>811</v>
      </c>
    </row>
    <row r="327" spans="1:65" s="2" customFormat="1" ht="16.5" customHeight="1">
      <c r="A327" s="31"/>
      <c r="B327" s="32"/>
      <c r="C327" s="195" t="s">
        <v>812</v>
      </c>
      <c r="D327" s="195" t="s">
        <v>140</v>
      </c>
      <c r="E327" s="196" t="s">
        <v>813</v>
      </c>
      <c r="F327" s="197" t="s">
        <v>814</v>
      </c>
      <c r="G327" s="198" t="s">
        <v>151</v>
      </c>
      <c r="H327" s="199">
        <v>217.777</v>
      </c>
      <c r="I327" s="200"/>
      <c r="J327" s="201">
        <f t="shared" si="120"/>
        <v>0</v>
      </c>
      <c r="K327" s="202"/>
      <c r="L327" s="36"/>
      <c r="M327" s="203" t="s">
        <v>1</v>
      </c>
      <c r="N327" s="204" t="s">
        <v>38</v>
      </c>
      <c r="O327" s="68"/>
      <c r="P327" s="205">
        <f t="shared" si="121"/>
        <v>0</v>
      </c>
      <c r="Q327" s="205">
        <v>0</v>
      </c>
      <c r="R327" s="205">
        <f t="shared" si="122"/>
        <v>0</v>
      </c>
      <c r="S327" s="205">
        <v>0</v>
      </c>
      <c r="T327" s="205">
        <f t="shared" si="123"/>
        <v>0</v>
      </c>
      <c r="U327" s="206" t="s">
        <v>1</v>
      </c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207" t="s">
        <v>296</v>
      </c>
      <c r="AT327" s="207" t="s">
        <v>140</v>
      </c>
      <c r="AU327" s="207" t="s">
        <v>80</v>
      </c>
      <c r="AY327" s="14" t="s">
        <v>137</v>
      </c>
      <c r="BE327" s="208">
        <f t="shared" si="124"/>
        <v>0</v>
      </c>
      <c r="BF327" s="208">
        <f t="shared" si="125"/>
        <v>0</v>
      </c>
      <c r="BG327" s="208">
        <f t="shared" si="126"/>
        <v>0</v>
      </c>
      <c r="BH327" s="208">
        <f t="shared" si="127"/>
        <v>0</v>
      </c>
      <c r="BI327" s="208">
        <f t="shared" si="128"/>
        <v>0</v>
      </c>
      <c r="BJ327" s="14" t="s">
        <v>78</v>
      </c>
      <c r="BK327" s="208">
        <f t="shared" si="129"/>
        <v>0</v>
      </c>
      <c r="BL327" s="14" t="s">
        <v>296</v>
      </c>
      <c r="BM327" s="207" t="s">
        <v>815</v>
      </c>
    </row>
    <row r="328" spans="1:65" s="2" customFormat="1" ht="16.5" customHeight="1">
      <c r="A328" s="31"/>
      <c r="B328" s="32"/>
      <c r="C328" s="209" t="s">
        <v>816</v>
      </c>
      <c r="D328" s="209" t="s">
        <v>220</v>
      </c>
      <c r="E328" s="210" t="s">
        <v>817</v>
      </c>
      <c r="F328" s="211" t="s">
        <v>818</v>
      </c>
      <c r="G328" s="212" t="s">
        <v>151</v>
      </c>
      <c r="H328" s="213">
        <v>239.555</v>
      </c>
      <c r="I328" s="214"/>
      <c r="J328" s="215">
        <f t="shared" si="120"/>
        <v>0</v>
      </c>
      <c r="K328" s="216"/>
      <c r="L328" s="217"/>
      <c r="M328" s="218" t="s">
        <v>1</v>
      </c>
      <c r="N328" s="219" t="s">
        <v>38</v>
      </c>
      <c r="O328" s="68"/>
      <c r="P328" s="205">
        <f t="shared" si="121"/>
        <v>0</v>
      </c>
      <c r="Q328" s="205">
        <v>0</v>
      </c>
      <c r="R328" s="205">
        <f t="shared" si="122"/>
        <v>0</v>
      </c>
      <c r="S328" s="205">
        <v>0</v>
      </c>
      <c r="T328" s="205">
        <f t="shared" si="123"/>
        <v>0</v>
      </c>
      <c r="U328" s="206" t="s">
        <v>1</v>
      </c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207" t="s">
        <v>349</v>
      </c>
      <c r="AT328" s="207" t="s">
        <v>220</v>
      </c>
      <c r="AU328" s="207" t="s">
        <v>80</v>
      </c>
      <c r="AY328" s="14" t="s">
        <v>137</v>
      </c>
      <c r="BE328" s="208">
        <f t="shared" si="124"/>
        <v>0</v>
      </c>
      <c r="BF328" s="208">
        <f t="shared" si="125"/>
        <v>0</v>
      </c>
      <c r="BG328" s="208">
        <f t="shared" si="126"/>
        <v>0</v>
      </c>
      <c r="BH328" s="208">
        <f t="shared" si="127"/>
        <v>0</v>
      </c>
      <c r="BI328" s="208">
        <f t="shared" si="128"/>
        <v>0</v>
      </c>
      <c r="BJ328" s="14" t="s">
        <v>78</v>
      </c>
      <c r="BK328" s="208">
        <f t="shared" si="129"/>
        <v>0</v>
      </c>
      <c r="BL328" s="14" t="s">
        <v>296</v>
      </c>
      <c r="BM328" s="207" t="s">
        <v>819</v>
      </c>
    </row>
    <row r="329" spans="1:65" s="2" customFormat="1" ht="16.5" customHeight="1">
      <c r="A329" s="31"/>
      <c r="B329" s="32"/>
      <c r="C329" s="195" t="s">
        <v>820</v>
      </c>
      <c r="D329" s="195" t="s">
        <v>140</v>
      </c>
      <c r="E329" s="196" t="s">
        <v>821</v>
      </c>
      <c r="F329" s="197" t="s">
        <v>822</v>
      </c>
      <c r="G329" s="198" t="s">
        <v>231</v>
      </c>
      <c r="H329" s="199">
        <v>2.36</v>
      </c>
      <c r="I329" s="200"/>
      <c r="J329" s="201">
        <f t="shared" si="120"/>
        <v>0</v>
      </c>
      <c r="K329" s="202"/>
      <c r="L329" s="36"/>
      <c r="M329" s="203" t="s">
        <v>1</v>
      </c>
      <c r="N329" s="204" t="s">
        <v>38</v>
      </c>
      <c r="O329" s="68"/>
      <c r="P329" s="205">
        <f t="shared" si="121"/>
        <v>0</v>
      </c>
      <c r="Q329" s="205">
        <v>0.00882</v>
      </c>
      <c r="R329" s="205">
        <f t="shared" si="122"/>
        <v>0.0208152</v>
      </c>
      <c r="S329" s="205">
        <v>0</v>
      </c>
      <c r="T329" s="205">
        <f t="shared" si="123"/>
        <v>0</v>
      </c>
      <c r="U329" s="206" t="s">
        <v>1</v>
      </c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207" t="s">
        <v>296</v>
      </c>
      <c r="AT329" s="207" t="s">
        <v>140</v>
      </c>
      <c r="AU329" s="207" t="s">
        <v>80</v>
      </c>
      <c r="AY329" s="14" t="s">
        <v>137</v>
      </c>
      <c r="BE329" s="208">
        <f t="shared" si="124"/>
        <v>0</v>
      </c>
      <c r="BF329" s="208">
        <f t="shared" si="125"/>
        <v>0</v>
      </c>
      <c r="BG329" s="208">
        <f t="shared" si="126"/>
        <v>0</v>
      </c>
      <c r="BH329" s="208">
        <f t="shared" si="127"/>
        <v>0</v>
      </c>
      <c r="BI329" s="208">
        <f t="shared" si="128"/>
        <v>0</v>
      </c>
      <c r="BJ329" s="14" t="s">
        <v>78</v>
      </c>
      <c r="BK329" s="208">
        <f t="shared" si="129"/>
        <v>0</v>
      </c>
      <c r="BL329" s="14" t="s">
        <v>296</v>
      </c>
      <c r="BM329" s="207" t="s">
        <v>823</v>
      </c>
    </row>
    <row r="330" spans="1:65" s="2" customFormat="1" ht="16.5" customHeight="1">
      <c r="A330" s="31"/>
      <c r="B330" s="32"/>
      <c r="C330" s="195" t="s">
        <v>824</v>
      </c>
      <c r="D330" s="195" t="s">
        <v>140</v>
      </c>
      <c r="E330" s="196" t="s">
        <v>825</v>
      </c>
      <c r="F330" s="197" t="s">
        <v>826</v>
      </c>
      <c r="G330" s="198" t="s">
        <v>165</v>
      </c>
      <c r="H330" s="199">
        <v>4</v>
      </c>
      <c r="I330" s="200"/>
      <c r="J330" s="201">
        <f t="shared" si="120"/>
        <v>0</v>
      </c>
      <c r="K330" s="202"/>
      <c r="L330" s="36"/>
      <c r="M330" s="203" t="s">
        <v>1</v>
      </c>
      <c r="N330" s="204" t="s">
        <v>38</v>
      </c>
      <c r="O330" s="68"/>
      <c r="P330" s="205">
        <f t="shared" si="121"/>
        <v>0</v>
      </c>
      <c r="Q330" s="205">
        <v>3E-05</v>
      </c>
      <c r="R330" s="205">
        <f t="shared" si="122"/>
        <v>0.00012</v>
      </c>
      <c r="S330" s="205">
        <v>0</v>
      </c>
      <c r="T330" s="205">
        <f t="shared" si="123"/>
        <v>0</v>
      </c>
      <c r="U330" s="206" t="s">
        <v>1</v>
      </c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207" t="s">
        <v>296</v>
      </c>
      <c r="AT330" s="207" t="s">
        <v>140</v>
      </c>
      <c r="AU330" s="207" t="s">
        <v>80</v>
      </c>
      <c r="AY330" s="14" t="s">
        <v>137</v>
      </c>
      <c r="BE330" s="208">
        <f t="shared" si="124"/>
        <v>0</v>
      </c>
      <c r="BF330" s="208">
        <f t="shared" si="125"/>
        <v>0</v>
      </c>
      <c r="BG330" s="208">
        <f t="shared" si="126"/>
        <v>0</v>
      </c>
      <c r="BH330" s="208">
        <f t="shared" si="127"/>
        <v>0</v>
      </c>
      <c r="BI330" s="208">
        <f t="shared" si="128"/>
        <v>0</v>
      </c>
      <c r="BJ330" s="14" t="s">
        <v>78</v>
      </c>
      <c r="BK330" s="208">
        <f t="shared" si="129"/>
        <v>0</v>
      </c>
      <c r="BL330" s="14" t="s">
        <v>296</v>
      </c>
      <c r="BM330" s="207" t="s">
        <v>827</v>
      </c>
    </row>
    <row r="331" spans="1:65" s="2" customFormat="1" ht="16.5" customHeight="1">
      <c r="A331" s="31"/>
      <c r="B331" s="32"/>
      <c r="C331" s="209" t="s">
        <v>828</v>
      </c>
      <c r="D331" s="209" t="s">
        <v>220</v>
      </c>
      <c r="E331" s="210" t="s">
        <v>829</v>
      </c>
      <c r="F331" s="211" t="s">
        <v>830</v>
      </c>
      <c r="G331" s="212" t="s">
        <v>165</v>
      </c>
      <c r="H331" s="213">
        <v>4</v>
      </c>
      <c r="I331" s="214"/>
      <c r="J331" s="215">
        <f t="shared" si="120"/>
        <v>0</v>
      </c>
      <c r="K331" s="216"/>
      <c r="L331" s="217"/>
      <c r="M331" s="218" t="s">
        <v>1</v>
      </c>
      <c r="N331" s="219" t="s">
        <v>38</v>
      </c>
      <c r="O331" s="68"/>
      <c r="P331" s="205">
        <f t="shared" si="121"/>
        <v>0</v>
      </c>
      <c r="Q331" s="205">
        <v>0.0014</v>
      </c>
      <c r="R331" s="205">
        <f t="shared" si="122"/>
        <v>0.0056</v>
      </c>
      <c r="S331" s="205">
        <v>0</v>
      </c>
      <c r="T331" s="205">
        <f t="shared" si="123"/>
        <v>0</v>
      </c>
      <c r="U331" s="206" t="s">
        <v>1</v>
      </c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207" t="s">
        <v>349</v>
      </c>
      <c r="AT331" s="207" t="s">
        <v>220</v>
      </c>
      <c r="AU331" s="207" t="s">
        <v>80</v>
      </c>
      <c r="AY331" s="14" t="s">
        <v>137</v>
      </c>
      <c r="BE331" s="208">
        <f t="shared" si="124"/>
        <v>0</v>
      </c>
      <c r="BF331" s="208">
        <f t="shared" si="125"/>
        <v>0</v>
      </c>
      <c r="BG331" s="208">
        <f t="shared" si="126"/>
        <v>0</v>
      </c>
      <c r="BH331" s="208">
        <f t="shared" si="127"/>
        <v>0</v>
      </c>
      <c r="BI331" s="208">
        <f t="shared" si="128"/>
        <v>0</v>
      </c>
      <c r="BJ331" s="14" t="s">
        <v>78</v>
      </c>
      <c r="BK331" s="208">
        <f t="shared" si="129"/>
        <v>0</v>
      </c>
      <c r="BL331" s="14" t="s">
        <v>296</v>
      </c>
      <c r="BM331" s="207" t="s">
        <v>831</v>
      </c>
    </row>
    <row r="332" spans="1:65" s="2" customFormat="1" ht="16.5" customHeight="1">
      <c r="A332" s="31"/>
      <c r="B332" s="32"/>
      <c r="C332" s="195" t="s">
        <v>832</v>
      </c>
      <c r="D332" s="195" t="s">
        <v>140</v>
      </c>
      <c r="E332" s="196" t="s">
        <v>833</v>
      </c>
      <c r="F332" s="197" t="s">
        <v>834</v>
      </c>
      <c r="G332" s="198" t="s">
        <v>165</v>
      </c>
      <c r="H332" s="199">
        <v>2</v>
      </c>
      <c r="I332" s="200"/>
      <c r="J332" s="201">
        <f t="shared" si="120"/>
        <v>0</v>
      </c>
      <c r="K332" s="202"/>
      <c r="L332" s="36"/>
      <c r="M332" s="203" t="s">
        <v>1</v>
      </c>
      <c r="N332" s="204" t="s">
        <v>38</v>
      </c>
      <c r="O332" s="68"/>
      <c r="P332" s="205">
        <f t="shared" si="121"/>
        <v>0</v>
      </c>
      <c r="Q332" s="205">
        <v>1E-05</v>
      </c>
      <c r="R332" s="205">
        <f t="shared" si="122"/>
        <v>2E-05</v>
      </c>
      <c r="S332" s="205">
        <v>0</v>
      </c>
      <c r="T332" s="205">
        <f t="shared" si="123"/>
        <v>0</v>
      </c>
      <c r="U332" s="206" t="s">
        <v>1</v>
      </c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207" t="s">
        <v>296</v>
      </c>
      <c r="AT332" s="207" t="s">
        <v>140</v>
      </c>
      <c r="AU332" s="207" t="s">
        <v>80</v>
      </c>
      <c r="AY332" s="14" t="s">
        <v>137</v>
      </c>
      <c r="BE332" s="208">
        <f t="shared" si="124"/>
        <v>0</v>
      </c>
      <c r="BF332" s="208">
        <f t="shared" si="125"/>
        <v>0</v>
      </c>
      <c r="BG332" s="208">
        <f t="shared" si="126"/>
        <v>0</v>
      </c>
      <c r="BH332" s="208">
        <f t="shared" si="127"/>
        <v>0</v>
      </c>
      <c r="BI332" s="208">
        <f t="shared" si="128"/>
        <v>0</v>
      </c>
      <c r="BJ332" s="14" t="s">
        <v>78</v>
      </c>
      <c r="BK332" s="208">
        <f t="shared" si="129"/>
        <v>0</v>
      </c>
      <c r="BL332" s="14" t="s">
        <v>296</v>
      </c>
      <c r="BM332" s="207" t="s">
        <v>835</v>
      </c>
    </row>
    <row r="333" spans="1:65" s="2" customFormat="1" ht="21.75" customHeight="1">
      <c r="A333" s="31"/>
      <c r="B333" s="32"/>
      <c r="C333" s="209" t="s">
        <v>836</v>
      </c>
      <c r="D333" s="209" t="s">
        <v>220</v>
      </c>
      <c r="E333" s="210" t="s">
        <v>837</v>
      </c>
      <c r="F333" s="211" t="s">
        <v>838</v>
      </c>
      <c r="G333" s="212" t="s">
        <v>165</v>
      </c>
      <c r="H333" s="213">
        <v>2</v>
      </c>
      <c r="I333" s="214"/>
      <c r="J333" s="215">
        <f t="shared" si="120"/>
        <v>0</v>
      </c>
      <c r="K333" s="216"/>
      <c r="L333" s="217"/>
      <c r="M333" s="218" t="s">
        <v>1</v>
      </c>
      <c r="N333" s="219" t="s">
        <v>38</v>
      </c>
      <c r="O333" s="68"/>
      <c r="P333" s="205">
        <f t="shared" si="121"/>
        <v>0</v>
      </c>
      <c r="Q333" s="205">
        <v>0.0025</v>
      </c>
      <c r="R333" s="205">
        <f t="shared" si="122"/>
        <v>0.005</v>
      </c>
      <c r="S333" s="205">
        <v>0</v>
      </c>
      <c r="T333" s="205">
        <f t="shared" si="123"/>
        <v>0</v>
      </c>
      <c r="U333" s="206" t="s">
        <v>1</v>
      </c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207" t="s">
        <v>349</v>
      </c>
      <c r="AT333" s="207" t="s">
        <v>220</v>
      </c>
      <c r="AU333" s="207" t="s">
        <v>80</v>
      </c>
      <c r="AY333" s="14" t="s">
        <v>137</v>
      </c>
      <c r="BE333" s="208">
        <f t="shared" si="124"/>
        <v>0</v>
      </c>
      <c r="BF333" s="208">
        <f t="shared" si="125"/>
        <v>0</v>
      </c>
      <c r="BG333" s="208">
        <f t="shared" si="126"/>
        <v>0</v>
      </c>
      <c r="BH333" s="208">
        <f t="shared" si="127"/>
        <v>0</v>
      </c>
      <c r="BI333" s="208">
        <f t="shared" si="128"/>
        <v>0</v>
      </c>
      <c r="BJ333" s="14" t="s">
        <v>78</v>
      </c>
      <c r="BK333" s="208">
        <f t="shared" si="129"/>
        <v>0</v>
      </c>
      <c r="BL333" s="14" t="s">
        <v>296</v>
      </c>
      <c r="BM333" s="207" t="s">
        <v>839</v>
      </c>
    </row>
    <row r="334" spans="1:65" s="2" customFormat="1" ht="16.5" customHeight="1">
      <c r="A334" s="31"/>
      <c r="B334" s="32"/>
      <c r="C334" s="195" t="s">
        <v>840</v>
      </c>
      <c r="D334" s="195" t="s">
        <v>140</v>
      </c>
      <c r="E334" s="196" t="s">
        <v>841</v>
      </c>
      <c r="F334" s="197" t="s">
        <v>842</v>
      </c>
      <c r="G334" s="198" t="s">
        <v>165</v>
      </c>
      <c r="H334" s="199">
        <v>2</v>
      </c>
      <c r="I334" s="200"/>
      <c r="J334" s="201">
        <f t="shared" si="120"/>
        <v>0</v>
      </c>
      <c r="K334" s="202"/>
      <c r="L334" s="36"/>
      <c r="M334" s="203" t="s">
        <v>1</v>
      </c>
      <c r="N334" s="204" t="s">
        <v>38</v>
      </c>
      <c r="O334" s="68"/>
      <c r="P334" s="205">
        <f t="shared" si="121"/>
        <v>0</v>
      </c>
      <c r="Q334" s="205">
        <v>1E-05</v>
      </c>
      <c r="R334" s="205">
        <f t="shared" si="122"/>
        <v>2E-05</v>
      </c>
      <c r="S334" s="205">
        <v>0</v>
      </c>
      <c r="T334" s="205">
        <f t="shared" si="123"/>
        <v>0</v>
      </c>
      <c r="U334" s="206" t="s">
        <v>1</v>
      </c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207" t="s">
        <v>296</v>
      </c>
      <c r="AT334" s="207" t="s">
        <v>140</v>
      </c>
      <c r="AU334" s="207" t="s">
        <v>80</v>
      </c>
      <c r="AY334" s="14" t="s">
        <v>137</v>
      </c>
      <c r="BE334" s="208">
        <f t="shared" si="124"/>
        <v>0</v>
      </c>
      <c r="BF334" s="208">
        <f t="shared" si="125"/>
        <v>0</v>
      </c>
      <c r="BG334" s="208">
        <f t="shared" si="126"/>
        <v>0</v>
      </c>
      <c r="BH334" s="208">
        <f t="shared" si="127"/>
        <v>0</v>
      </c>
      <c r="BI334" s="208">
        <f t="shared" si="128"/>
        <v>0</v>
      </c>
      <c r="BJ334" s="14" t="s">
        <v>78</v>
      </c>
      <c r="BK334" s="208">
        <f t="shared" si="129"/>
        <v>0</v>
      </c>
      <c r="BL334" s="14" t="s">
        <v>296</v>
      </c>
      <c r="BM334" s="207" t="s">
        <v>843</v>
      </c>
    </row>
    <row r="335" spans="1:65" s="2" customFormat="1" ht="21.75" customHeight="1">
      <c r="A335" s="31"/>
      <c r="B335" s="32"/>
      <c r="C335" s="209" t="s">
        <v>844</v>
      </c>
      <c r="D335" s="209" t="s">
        <v>220</v>
      </c>
      <c r="E335" s="210" t="s">
        <v>845</v>
      </c>
      <c r="F335" s="211" t="s">
        <v>846</v>
      </c>
      <c r="G335" s="212" t="s">
        <v>165</v>
      </c>
      <c r="H335" s="213">
        <v>2</v>
      </c>
      <c r="I335" s="214"/>
      <c r="J335" s="215">
        <f t="shared" si="120"/>
        <v>0</v>
      </c>
      <c r="K335" s="216"/>
      <c r="L335" s="217"/>
      <c r="M335" s="218" t="s">
        <v>1</v>
      </c>
      <c r="N335" s="219" t="s">
        <v>38</v>
      </c>
      <c r="O335" s="68"/>
      <c r="P335" s="205">
        <f t="shared" si="121"/>
        <v>0</v>
      </c>
      <c r="Q335" s="205">
        <v>0.0067</v>
      </c>
      <c r="R335" s="205">
        <f t="shared" si="122"/>
        <v>0.0134</v>
      </c>
      <c r="S335" s="205">
        <v>0</v>
      </c>
      <c r="T335" s="205">
        <f t="shared" si="123"/>
        <v>0</v>
      </c>
      <c r="U335" s="206" t="s">
        <v>1</v>
      </c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207" t="s">
        <v>349</v>
      </c>
      <c r="AT335" s="207" t="s">
        <v>220</v>
      </c>
      <c r="AU335" s="207" t="s">
        <v>80</v>
      </c>
      <c r="AY335" s="14" t="s">
        <v>137</v>
      </c>
      <c r="BE335" s="208">
        <f t="shared" si="124"/>
        <v>0</v>
      </c>
      <c r="BF335" s="208">
        <f t="shared" si="125"/>
        <v>0</v>
      </c>
      <c r="BG335" s="208">
        <f t="shared" si="126"/>
        <v>0</v>
      </c>
      <c r="BH335" s="208">
        <f t="shared" si="127"/>
        <v>0</v>
      </c>
      <c r="BI335" s="208">
        <f t="shared" si="128"/>
        <v>0</v>
      </c>
      <c r="BJ335" s="14" t="s">
        <v>78</v>
      </c>
      <c r="BK335" s="208">
        <f t="shared" si="129"/>
        <v>0</v>
      </c>
      <c r="BL335" s="14" t="s">
        <v>296</v>
      </c>
      <c r="BM335" s="207" t="s">
        <v>847</v>
      </c>
    </row>
    <row r="336" spans="1:65" s="2" customFormat="1" ht="16.5" customHeight="1">
      <c r="A336" s="31"/>
      <c r="B336" s="32"/>
      <c r="C336" s="195" t="s">
        <v>848</v>
      </c>
      <c r="D336" s="195" t="s">
        <v>140</v>
      </c>
      <c r="E336" s="196" t="s">
        <v>849</v>
      </c>
      <c r="F336" s="197" t="s">
        <v>850</v>
      </c>
      <c r="G336" s="198" t="s">
        <v>165</v>
      </c>
      <c r="H336" s="199">
        <v>4</v>
      </c>
      <c r="I336" s="200"/>
      <c r="J336" s="201">
        <f t="shared" si="120"/>
        <v>0</v>
      </c>
      <c r="K336" s="202"/>
      <c r="L336" s="36"/>
      <c r="M336" s="203" t="s">
        <v>1</v>
      </c>
      <c r="N336" s="204" t="s">
        <v>38</v>
      </c>
      <c r="O336" s="68"/>
      <c r="P336" s="205">
        <f t="shared" si="121"/>
        <v>0</v>
      </c>
      <c r="Q336" s="205">
        <v>1E-05</v>
      </c>
      <c r="R336" s="205">
        <f t="shared" si="122"/>
        <v>4E-05</v>
      </c>
      <c r="S336" s="205">
        <v>0</v>
      </c>
      <c r="T336" s="205">
        <f t="shared" si="123"/>
        <v>0</v>
      </c>
      <c r="U336" s="206" t="s">
        <v>1</v>
      </c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207" t="s">
        <v>296</v>
      </c>
      <c r="AT336" s="207" t="s">
        <v>140</v>
      </c>
      <c r="AU336" s="207" t="s">
        <v>80</v>
      </c>
      <c r="AY336" s="14" t="s">
        <v>137</v>
      </c>
      <c r="BE336" s="208">
        <f t="shared" si="124"/>
        <v>0</v>
      </c>
      <c r="BF336" s="208">
        <f t="shared" si="125"/>
        <v>0</v>
      </c>
      <c r="BG336" s="208">
        <f t="shared" si="126"/>
        <v>0</v>
      </c>
      <c r="BH336" s="208">
        <f t="shared" si="127"/>
        <v>0</v>
      </c>
      <c r="BI336" s="208">
        <f t="shared" si="128"/>
        <v>0</v>
      </c>
      <c r="BJ336" s="14" t="s">
        <v>78</v>
      </c>
      <c r="BK336" s="208">
        <f t="shared" si="129"/>
        <v>0</v>
      </c>
      <c r="BL336" s="14" t="s">
        <v>296</v>
      </c>
      <c r="BM336" s="207" t="s">
        <v>851</v>
      </c>
    </row>
    <row r="337" spans="1:65" s="2" customFormat="1" ht="21.75" customHeight="1">
      <c r="A337" s="31"/>
      <c r="B337" s="32"/>
      <c r="C337" s="209" t="s">
        <v>852</v>
      </c>
      <c r="D337" s="209" t="s">
        <v>220</v>
      </c>
      <c r="E337" s="210" t="s">
        <v>853</v>
      </c>
      <c r="F337" s="211" t="s">
        <v>854</v>
      </c>
      <c r="G337" s="212" t="s">
        <v>165</v>
      </c>
      <c r="H337" s="213">
        <v>4</v>
      </c>
      <c r="I337" s="214"/>
      <c r="J337" s="215">
        <f t="shared" si="120"/>
        <v>0</v>
      </c>
      <c r="K337" s="216"/>
      <c r="L337" s="217"/>
      <c r="M337" s="218" t="s">
        <v>1</v>
      </c>
      <c r="N337" s="219" t="s">
        <v>38</v>
      </c>
      <c r="O337" s="68"/>
      <c r="P337" s="205">
        <f t="shared" si="121"/>
        <v>0</v>
      </c>
      <c r="Q337" s="205">
        <v>0.0008</v>
      </c>
      <c r="R337" s="205">
        <f t="shared" si="122"/>
        <v>0.0032</v>
      </c>
      <c r="S337" s="205">
        <v>0</v>
      </c>
      <c r="T337" s="205">
        <f t="shared" si="123"/>
        <v>0</v>
      </c>
      <c r="U337" s="206" t="s">
        <v>1</v>
      </c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207" t="s">
        <v>349</v>
      </c>
      <c r="AT337" s="207" t="s">
        <v>220</v>
      </c>
      <c r="AU337" s="207" t="s">
        <v>80</v>
      </c>
      <c r="AY337" s="14" t="s">
        <v>137</v>
      </c>
      <c r="BE337" s="208">
        <f t="shared" si="124"/>
        <v>0</v>
      </c>
      <c r="BF337" s="208">
        <f t="shared" si="125"/>
        <v>0</v>
      </c>
      <c r="BG337" s="208">
        <f t="shared" si="126"/>
        <v>0</v>
      </c>
      <c r="BH337" s="208">
        <f t="shared" si="127"/>
        <v>0</v>
      </c>
      <c r="BI337" s="208">
        <f t="shared" si="128"/>
        <v>0</v>
      </c>
      <c r="BJ337" s="14" t="s">
        <v>78</v>
      </c>
      <c r="BK337" s="208">
        <f t="shared" si="129"/>
        <v>0</v>
      </c>
      <c r="BL337" s="14" t="s">
        <v>296</v>
      </c>
      <c r="BM337" s="207" t="s">
        <v>855</v>
      </c>
    </row>
    <row r="338" spans="1:65" s="2" customFormat="1" ht="16.5" customHeight="1">
      <c r="A338" s="31"/>
      <c r="B338" s="32"/>
      <c r="C338" s="195" t="s">
        <v>856</v>
      </c>
      <c r="D338" s="195" t="s">
        <v>140</v>
      </c>
      <c r="E338" s="196" t="s">
        <v>857</v>
      </c>
      <c r="F338" s="197" t="s">
        <v>858</v>
      </c>
      <c r="G338" s="198" t="s">
        <v>165</v>
      </c>
      <c r="H338" s="199">
        <v>6</v>
      </c>
      <c r="I338" s="200"/>
      <c r="J338" s="201">
        <f t="shared" si="120"/>
        <v>0</v>
      </c>
      <c r="K338" s="202"/>
      <c r="L338" s="36"/>
      <c r="M338" s="203" t="s">
        <v>1</v>
      </c>
      <c r="N338" s="204" t="s">
        <v>38</v>
      </c>
      <c r="O338" s="68"/>
      <c r="P338" s="205">
        <f t="shared" si="121"/>
        <v>0</v>
      </c>
      <c r="Q338" s="205">
        <v>1E-05</v>
      </c>
      <c r="R338" s="205">
        <f t="shared" si="122"/>
        <v>6.000000000000001E-05</v>
      </c>
      <c r="S338" s="205">
        <v>0</v>
      </c>
      <c r="T338" s="205">
        <f t="shared" si="123"/>
        <v>0</v>
      </c>
      <c r="U338" s="206" t="s">
        <v>1</v>
      </c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207" t="s">
        <v>296</v>
      </c>
      <c r="AT338" s="207" t="s">
        <v>140</v>
      </c>
      <c r="AU338" s="207" t="s">
        <v>80</v>
      </c>
      <c r="AY338" s="14" t="s">
        <v>137</v>
      </c>
      <c r="BE338" s="208">
        <f t="shared" si="124"/>
        <v>0</v>
      </c>
      <c r="BF338" s="208">
        <f t="shared" si="125"/>
        <v>0</v>
      </c>
      <c r="BG338" s="208">
        <f t="shared" si="126"/>
        <v>0</v>
      </c>
      <c r="BH338" s="208">
        <f t="shared" si="127"/>
        <v>0</v>
      </c>
      <c r="BI338" s="208">
        <f t="shared" si="128"/>
        <v>0</v>
      </c>
      <c r="BJ338" s="14" t="s">
        <v>78</v>
      </c>
      <c r="BK338" s="208">
        <f t="shared" si="129"/>
        <v>0</v>
      </c>
      <c r="BL338" s="14" t="s">
        <v>296</v>
      </c>
      <c r="BM338" s="207" t="s">
        <v>859</v>
      </c>
    </row>
    <row r="339" spans="1:65" s="2" customFormat="1" ht="21.75" customHeight="1">
      <c r="A339" s="31"/>
      <c r="B339" s="32"/>
      <c r="C339" s="209" t="s">
        <v>860</v>
      </c>
      <c r="D339" s="209" t="s">
        <v>220</v>
      </c>
      <c r="E339" s="210" t="s">
        <v>861</v>
      </c>
      <c r="F339" s="211" t="s">
        <v>862</v>
      </c>
      <c r="G339" s="212" t="s">
        <v>165</v>
      </c>
      <c r="H339" s="213">
        <v>6</v>
      </c>
      <c r="I339" s="214"/>
      <c r="J339" s="215">
        <f t="shared" si="120"/>
        <v>0</v>
      </c>
      <c r="K339" s="216"/>
      <c r="L339" s="217"/>
      <c r="M339" s="218" t="s">
        <v>1</v>
      </c>
      <c r="N339" s="219" t="s">
        <v>38</v>
      </c>
      <c r="O339" s="68"/>
      <c r="P339" s="205">
        <f t="shared" si="121"/>
        <v>0</v>
      </c>
      <c r="Q339" s="205">
        <v>0.0009</v>
      </c>
      <c r="R339" s="205">
        <f t="shared" si="122"/>
        <v>0.0054</v>
      </c>
      <c r="S339" s="205">
        <v>0</v>
      </c>
      <c r="T339" s="205">
        <f t="shared" si="123"/>
        <v>0</v>
      </c>
      <c r="U339" s="206" t="s">
        <v>1</v>
      </c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207" t="s">
        <v>349</v>
      </c>
      <c r="AT339" s="207" t="s">
        <v>220</v>
      </c>
      <c r="AU339" s="207" t="s">
        <v>80</v>
      </c>
      <c r="AY339" s="14" t="s">
        <v>137</v>
      </c>
      <c r="BE339" s="208">
        <f t="shared" si="124"/>
        <v>0</v>
      </c>
      <c r="BF339" s="208">
        <f t="shared" si="125"/>
        <v>0</v>
      </c>
      <c r="BG339" s="208">
        <f t="shared" si="126"/>
        <v>0</v>
      </c>
      <c r="BH339" s="208">
        <f t="shared" si="127"/>
        <v>0</v>
      </c>
      <c r="BI339" s="208">
        <f t="shared" si="128"/>
        <v>0</v>
      </c>
      <c r="BJ339" s="14" t="s">
        <v>78</v>
      </c>
      <c r="BK339" s="208">
        <f t="shared" si="129"/>
        <v>0</v>
      </c>
      <c r="BL339" s="14" t="s">
        <v>296</v>
      </c>
      <c r="BM339" s="207" t="s">
        <v>863</v>
      </c>
    </row>
    <row r="340" spans="1:65" s="2" customFormat="1" ht="16.5" customHeight="1">
      <c r="A340" s="31"/>
      <c r="B340" s="32"/>
      <c r="C340" s="195" t="s">
        <v>864</v>
      </c>
      <c r="D340" s="195" t="s">
        <v>140</v>
      </c>
      <c r="E340" s="196" t="s">
        <v>865</v>
      </c>
      <c r="F340" s="197" t="s">
        <v>866</v>
      </c>
      <c r="G340" s="198" t="s">
        <v>165</v>
      </c>
      <c r="H340" s="199">
        <v>6</v>
      </c>
      <c r="I340" s="200"/>
      <c r="J340" s="201">
        <f t="shared" si="120"/>
        <v>0</v>
      </c>
      <c r="K340" s="202"/>
      <c r="L340" s="36"/>
      <c r="M340" s="203" t="s">
        <v>1</v>
      </c>
      <c r="N340" s="204" t="s">
        <v>38</v>
      </c>
      <c r="O340" s="68"/>
      <c r="P340" s="205">
        <f t="shared" si="121"/>
        <v>0</v>
      </c>
      <c r="Q340" s="205">
        <v>0.00528</v>
      </c>
      <c r="R340" s="205">
        <f t="shared" si="122"/>
        <v>0.03168</v>
      </c>
      <c r="S340" s="205">
        <v>0</v>
      </c>
      <c r="T340" s="205">
        <f t="shared" si="123"/>
        <v>0</v>
      </c>
      <c r="U340" s="206" t="s">
        <v>1</v>
      </c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207" t="s">
        <v>296</v>
      </c>
      <c r="AT340" s="207" t="s">
        <v>140</v>
      </c>
      <c r="AU340" s="207" t="s">
        <v>80</v>
      </c>
      <c r="AY340" s="14" t="s">
        <v>137</v>
      </c>
      <c r="BE340" s="208">
        <f t="shared" si="124"/>
        <v>0</v>
      </c>
      <c r="BF340" s="208">
        <f t="shared" si="125"/>
        <v>0</v>
      </c>
      <c r="BG340" s="208">
        <f t="shared" si="126"/>
        <v>0</v>
      </c>
      <c r="BH340" s="208">
        <f t="shared" si="127"/>
        <v>0</v>
      </c>
      <c r="BI340" s="208">
        <f t="shared" si="128"/>
        <v>0</v>
      </c>
      <c r="BJ340" s="14" t="s">
        <v>78</v>
      </c>
      <c r="BK340" s="208">
        <f t="shared" si="129"/>
        <v>0</v>
      </c>
      <c r="BL340" s="14" t="s">
        <v>296</v>
      </c>
      <c r="BM340" s="207" t="s">
        <v>867</v>
      </c>
    </row>
    <row r="341" spans="1:65" s="2" customFormat="1" ht="16.5" customHeight="1">
      <c r="A341" s="31"/>
      <c r="B341" s="32"/>
      <c r="C341" s="195" t="s">
        <v>868</v>
      </c>
      <c r="D341" s="195" t="s">
        <v>140</v>
      </c>
      <c r="E341" s="196" t="s">
        <v>869</v>
      </c>
      <c r="F341" s="197" t="s">
        <v>870</v>
      </c>
      <c r="G341" s="198" t="s">
        <v>231</v>
      </c>
      <c r="H341" s="199">
        <v>26.6</v>
      </c>
      <c r="I341" s="200"/>
      <c r="J341" s="201">
        <f t="shared" si="120"/>
        <v>0</v>
      </c>
      <c r="K341" s="202"/>
      <c r="L341" s="36"/>
      <c r="M341" s="203" t="s">
        <v>1</v>
      </c>
      <c r="N341" s="204" t="s">
        <v>38</v>
      </c>
      <c r="O341" s="68"/>
      <c r="P341" s="205">
        <f t="shared" si="121"/>
        <v>0</v>
      </c>
      <c r="Q341" s="205">
        <v>0.00461</v>
      </c>
      <c r="R341" s="205">
        <f t="shared" si="122"/>
        <v>0.12262600000000001</v>
      </c>
      <c r="S341" s="205">
        <v>0</v>
      </c>
      <c r="T341" s="205">
        <f t="shared" si="123"/>
        <v>0</v>
      </c>
      <c r="U341" s="206" t="s">
        <v>1</v>
      </c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207" t="s">
        <v>296</v>
      </c>
      <c r="AT341" s="207" t="s">
        <v>140</v>
      </c>
      <c r="AU341" s="207" t="s">
        <v>80</v>
      </c>
      <c r="AY341" s="14" t="s">
        <v>137</v>
      </c>
      <c r="BE341" s="208">
        <f t="shared" si="124"/>
        <v>0</v>
      </c>
      <c r="BF341" s="208">
        <f t="shared" si="125"/>
        <v>0</v>
      </c>
      <c r="BG341" s="208">
        <f t="shared" si="126"/>
        <v>0</v>
      </c>
      <c r="BH341" s="208">
        <f t="shared" si="127"/>
        <v>0</v>
      </c>
      <c r="BI341" s="208">
        <f t="shared" si="128"/>
        <v>0</v>
      </c>
      <c r="BJ341" s="14" t="s">
        <v>78</v>
      </c>
      <c r="BK341" s="208">
        <f t="shared" si="129"/>
        <v>0</v>
      </c>
      <c r="BL341" s="14" t="s">
        <v>296</v>
      </c>
      <c r="BM341" s="207" t="s">
        <v>871</v>
      </c>
    </row>
    <row r="342" spans="1:65" s="2" customFormat="1" ht="21.75" customHeight="1">
      <c r="A342" s="31"/>
      <c r="B342" s="32"/>
      <c r="C342" s="195" t="s">
        <v>872</v>
      </c>
      <c r="D342" s="195" t="s">
        <v>140</v>
      </c>
      <c r="E342" s="196" t="s">
        <v>873</v>
      </c>
      <c r="F342" s="197" t="s">
        <v>874</v>
      </c>
      <c r="G342" s="198" t="s">
        <v>165</v>
      </c>
      <c r="H342" s="199">
        <v>2</v>
      </c>
      <c r="I342" s="200"/>
      <c r="J342" s="201">
        <f t="shared" si="120"/>
        <v>0</v>
      </c>
      <c r="K342" s="202"/>
      <c r="L342" s="36"/>
      <c r="M342" s="203" t="s">
        <v>1</v>
      </c>
      <c r="N342" s="204" t="s">
        <v>38</v>
      </c>
      <c r="O342" s="68"/>
      <c r="P342" s="205">
        <f t="shared" si="121"/>
        <v>0</v>
      </c>
      <c r="Q342" s="205">
        <v>0.00504</v>
      </c>
      <c r="R342" s="205">
        <f t="shared" si="122"/>
        <v>0.01008</v>
      </c>
      <c r="S342" s="205">
        <v>0.036</v>
      </c>
      <c r="T342" s="205">
        <f t="shared" si="123"/>
        <v>0.072</v>
      </c>
      <c r="U342" s="206" t="s">
        <v>1</v>
      </c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207" t="s">
        <v>296</v>
      </c>
      <c r="AT342" s="207" t="s">
        <v>140</v>
      </c>
      <c r="AU342" s="207" t="s">
        <v>80</v>
      </c>
      <c r="AY342" s="14" t="s">
        <v>137</v>
      </c>
      <c r="BE342" s="208">
        <f t="shared" si="124"/>
        <v>0</v>
      </c>
      <c r="BF342" s="208">
        <f t="shared" si="125"/>
        <v>0</v>
      </c>
      <c r="BG342" s="208">
        <f t="shared" si="126"/>
        <v>0</v>
      </c>
      <c r="BH342" s="208">
        <f t="shared" si="127"/>
        <v>0</v>
      </c>
      <c r="BI342" s="208">
        <f t="shared" si="128"/>
        <v>0</v>
      </c>
      <c r="BJ342" s="14" t="s">
        <v>78</v>
      </c>
      <c r="BK342" s="208">
        <f t="shared" si="129"/>
        <v>0</v>
      </c>
      <c r="BL342" s="14" t="s">
        <v>296</v>
      </c>
      <c r="BM342" s="207" t="s">
        <v>875</v>
      </c>
    </row>
    <row r="343" spans="1:65" s="2" customFormat="1" ht="21.75" customHeight="1">
      <c r="A343" s="31"/>
      <c r="B343" s="32"/>
      <c r="C343" s="195" t="s">
        <v>876</v>
      </c>
      <c r="D343" s="195" t="s">
        <v>140</v>
      </c>
      <c r="E343" s="196" t="s">
        <v>877</v>
      </c>
      <c r="F343" s="197" t="s">
        <v>878</v>
      </c>
      <c r="G343" s="198" t="s">
        <v>165</v>
      </c>
      <c r="H343" s="199">
        <v>2</v>
      </c>
      <c r="I343" s="200"/>
      <c r="J343" s="201">
        <f t="shared" si="120"/>
        <v>0</v>
      </c>
      <c r="K343" s="202"/>
      <c r="L343" s="36"/>
      <c r="M343" s="203" t="s">
        <v>1</v>
      </c>
      <c r="N343" s="204" t="s">
        <v>38</v>
      </c>
      <c r="O343" s="68"/>
      <c r="P343" s="205">
        <f t="shared" si="121"/>
        <v>0</v>
      </c>
      <c r="Q343" s="205">
        <v>0.00743</v>
      </c>
      <c r="R343" s="205">
        <f t="shared" si="122"/>
        <v>0.01486</v>
      </c>
      <c r="S343" s="205">
        <v>0.072</v>
      </c>
      <c r="T343" s="205">
        <f t="shared" si="123"/>
        <v>0.144</v>
      </c>
      <c r="U343" s="206" t="s">
        <v>1</v>
      </c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207" t="s">
        <v>296</v>
      </c>
      <c r="AT343" s="207" t="s">
        <v>140</v>
      </c>
      <c r="AU343" s="207" t="s">
        <v>80</v>
      </c>
      <c r="AY343" s="14" t="s">
        <v>137</v>
      </c>
      <c r="BE343" s="208">
        <f t="shared" si="124"/>
        <v>0</v>
      </c>
      <c r="BF343" s="208">
        <f t="shared" si="125"/>
        <v>0</v>
      </c>
      <c r="BG343" s="208">
        <f t="shared" si="126"/>
        <v>0</v>
      </c>
      <c r="BH343" s="208">
        <f t="shared" si="127"/>
        <v>0</v>
      </c>
      <c r="BI343" s="208">
        <f t="shared" si="128"/>
        <v>0</v>
      </c>
      <c r="BJ343" s="14" t="s">
        <v>78</v>
      </c>
      <c r="BK343" s="208">
        <f t="shared" si="129"/>
        <v>0</v>
      </c>
      <c r="BL343" s="14" t="s">
        <v>296</v>
      </c>
      <c r="BM343" s="207" t="s">
        <v>879</v>
      </c>
    </row>
    <row r="344" spans="1:65" s="2" customFormat="1" ht="21.75" customHeight="1">
      <c r="A344" s="31"/>
      <c r="B344" s="32"/>
      <c r="C344" s="195" t="s">
        <v>880</v>
      </c>
      <c r="D344" s="195" t="s">
        <v>140</v>
      </c>
      <c r="E344" s="196" t="s">
        <v>881</v>
      </c>
      <c r="F344" s="197" t="s">
        <v>882</v>
      </c>
      <c r="G344" s="198" t="s">
        <v>195</v>
      </c>
      <c r="H344" s="199">
        <v>2.327</v>
      </c>
      <c r="I344" s="200"/>
      <c r="J344" s="201">
        <f t="shared" si="120"/>
        <v>0</v>
      </c>
      <c r="K344" s="202"/>
      <c r="L344" s="36"/>
      <c r="M344" s="203" t="s">
        <v>1</v>
      </c>
      <c r="N344" s="204" t="s">
        <v>38</v>
      </c>
      <c r="O344" s="68"/>
      <c r="P344" s="205">
        <f t="shared" si="121"/>
        <v>0</v>
      </c>
      <c r="Q344" s="205">
        <v>0</v>
      </c>
      <c r="R344" s="205">
        <f t="shared" si="122"/>
        <v>0</v>
      </c>
      <c r="S344" s="205">
        <v>0</v>
      </c>
      <c r="T344" s="205">
        <f t="shared" si="123"/>
        <v>0</v>
      </c>
      <c r="U344" s="206" t="s">
        <v>1</v>
      </c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207" t="s">
        <v>296</v>
      </c>
      <c r="AT344" s="207" t="s">
        <v>140</v>
      </c>
      <c r="AU344" s="207" t="s">
        <v>80</v>
      </c>
      <c r="AY344" s="14" t="s">
        <v>137</v>
      </c>
      <c r="BE344" s="208">
        <f t="shared" si="124"/>
        <v>0</v>
      </c>
      <c r="BF344" s="208">
        <f t="shared" si="125"/>
        <v>0</v>
      </c>
      <c r="BG344" s="208">
        <f t="shared" si="126"/>
        <v>0</v>
      </c>
      <c r="BH344" s="208">
        <f t="shared" si="127"/>
        <v>0</v>
      </c>
      <c r="BI344" s="208">
        <f t="shared" si="128"/>
        <v>0</v>
      </c>
      <c r="BJ344" s="14" t="s">
        <v>78</v>
      </c>
      <c r="BK344" s="208">
        <f t="shared" si="129"/>
        <v>0</v>
      </c>
      <c r="BL344" s="14" t="s">
        <v>296</v>
      </c>
      <c r="BM344" s="207" t="s">
        <v>883</v>
      </c>
    </row>
    <row r="345" spans="1:65" s="2" customFormat="1" ht="21.75" customHeight="1">
      <c r="A345" s="31"/>
      <c r="B345" s="32"/>
      <c r="C345" s="195" t="s">
        <v>884</v>
      </c>
      <c r="D345" s="195" t="s">
        <v>140</v>
      </c>
      <c r="E345" s="196" t="s">
        <v>885</v>
      </c>
      <c r="F345" s="197" t="s">
        <v>886</v>
      </c>
      <c r="G345" s="198" t="s">
        <v>195</v>
      </c>
      <c r="H345" s="199">
        <v>2.327</v>
      </c>
      <c r="I345" s="200"/>
      <c r="J345" s="201">
        <f t="shared" si="120"/>
        <v>0</v>
      </c>
      <c r="K345" s="202"/>
      <c r="L345" s="36"/>
      <c r="M345" s="203" t="s">
        <v>1</v>
      </c>
      <c r="N345" s="204" t="s">
        <v>38</v>
      </c>
      <c r="O345" s="68"/>
      <c r="P345" s="205">
        <f t="shared" si="121"/>
        <v>0</v>
      </c>
      <c r="Q345" s="205">
        <v>0</v>
      </c>
      <c r="R345" s="205">
        <f t="shared" si="122"/>
        <v>0</v>
      </c>
      <c r="S345" s="205">
        <v>0</v>
      </c>
      <c r="T345" s="205">
        <f t="shared" si="123"/>
        <v>0</v>
      </c>
      <c r="U345" s="206" t="s">
        <v>1</v>
      </c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207" t="s">
        <v>296</v>
      </c>
      <c r="AT345" s="207" t="s">
        <v>140</v>
      </c>
      <c r="AU345" s="207" t="s">
        <v>80</v>
      </c>
      <c r="AY345" s="14" t="s">
        <v>137</v>
      </c>
      <c r="BE345" s="208">
        <f t="shared" si="124"/>
        <v>0</v>
      </c>
      <c r="BF345" s="208">
        <f t="shared" si="125"/>
        <v>0</v>
      </c>
      <c r="BG345" s="208">
        <f t="shared" si="126"/>
        <v>0</v>
      </c>
      <c r="BH345" s="208">
        <f t="shared" si="127"/>
        <v>0</v>
      </c>
      <c r="BI345" s="208">
        <f t="shared" si="128"/>
        <v>0</v>
      </c>
      <c r="BJ345" s="14" t="s">
        <v>78</v>
      </c>
      <c r="BK345" s="208">
        <f t="shared" si="129"/>
        <v>0</v>
      </c>
      <c r="BL345" s="14" t="s">
        <v>296</v>
      </c>
      <c r="BM345" s="207" t="s">
        <v>887</v>
      </c>
    </row>
    <row r="346" spans="2:63" s="12" customFormat="1" ht="22.9" customHeight="1">
      <c r="B346" s="179"/>
      <c r="C346" s="180"/>
      <c r="D346" s="181" t="s">
        <v>72</v>
      </c>
      <c r="E346" s="193" t="s">
        <v>888</v>
      </c>
      <c r="F346" s="193" t="s">
        <v>889</v>
      </c>
      <c r="G346" s="180"/>
      <c r="H346" s="180"/>
      <c r="I346" s="183"/>
      <c r="J346" s="194">
        <f>BK346</f>
        <v>0</v>
      </c>
      <c r="K346" s="180"/>
      <c r="L346" s="185"/>
      <c r="M346" s="186"/>
      <c r="N346" s="187"/>
      <c r="O346" s="187"/>
      <c r="P346" s="188">
        <f>SUM(P347:P366)</f>
        <v>0</v>
      </c>
      <c r="Q346" s="187"/>
      <c r="R346" s="188">
        <f>SUM(R347:R366)</f>
        <v>0.2961245</v>
      </c>
      <c r="S346" s="187"/>
      <c r="T346" s="188">
        <f>SUM(T347:T366)</f>
        <v>2.3246040000000003</v>
      </c>
      <c r="U346" s="189"/>
      <c r="AR346" s="190" t="s">
        <v>80</v>
      </c>
      <c r="AT346" s="191" t="s">
        <v>72</v>
      </c>
      <c r="AU346" s="191" t="s">
        <v>78</v>
      </c>
      <c r="AY346" s="190" t="s">
        <v>137</v>
      </c>
      <c r="BK346" s="192">
        <f>SUM(BK347:BK366)</f>
        <v>0</v>
      </c>
    </row>
    <row r="347" spans="1:65" s="2" customFormat="1" ht="16.5" customHeight="1">
      <c r="A347" s="31"/>
      <c r="B347" s="32"/>
      <c r="C347" s="195" t="s">
        <v>890</v>
      </c>
      <c r="D347" s="195" t="s">
        <v>140</v>
      </c>
      <c r="E347" s="196" t="s">
        <v>891</v>
      </c>
      <c r="F347" s="197" t="s">
        <v>892</v>
      </c>
      <c r="G347" s="198" t="s">
        <v>151</v>
      </c>
      <c r="H347" s="199">
        <v>289</v>
      </c>
      <c r="I347" s="200"/>
      <c r="J347" s="201">
        <f aca="true" t="shared" si="130" ref="J347:J366">ROUND(I347*H347,2)</f>
        <v>0</v>
      </c>
      <c r="K347" s="202"/>
      <c r="L347" s="36"/>
      <c r="M347" s="203" t="s">
        <v>1</v>
      </c>
      <c r="N347" s="204" t="s">
        <v>38</v>
      </c>
      <c r="O347" s="68"/>
      <c r="P347" s="205">
        <f aca="true" t="shared" si="131" ref="P347:P366">O347*H347</f>
        <v>0</v>
      </c>
      <c r="Q347" s="205">
        <v>0</v>
      </c>
      <c r="R347" s="205">
        <f aca="true" t="shared" si="132" ref="R347:R366">Q347*H347</f>
        <v>0</v>
      </c>
      <c r="S347" s="205">
        <v>0.00594</v>
      </c>
      <c r="T347" s="205">
        <f aca="true" t="shared" si="133" ref="T347:T366">S347*H347</f>
        <v>1.71666</v>
      </c>
      <c r="U347" s="206" t="s">
        <v>1</v>
      </c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207" t="s">
        <v>296</v>
      </c>
      <c r="AT347" s="207" t="s">
        <v>140</v>
      </c>
      <c r="AU347" s="207" t="s">
        <v>80</v>
      </c>
      <c r="AY347" s="14" t="s">
        <v>137</v>
      </c>
      <c r="BE347" s="208">
        <f aca="true" t="shared" si="134" ref="BE347:BE366">IF(N347="základní",J347,0)</f>
        <v>0</v>
      </c>
      <c r="BF347" s="208">
        <f aca="true" t="shared" si="135" ref="BF347:BF366">IF(N347="snížená",J347,0)</f>
        <v>0</v>
      </c>
      <c r="BG347" s="208">
        <f aca="true" t="shared" si="136" ref="BG347:BG366">IF(N347="zákl. přenesená",J347,0)</f>
        <v>0</v>
      </c>
      <c r="BH347" s="208">
        <f aca="true" t="shared" si="137" ref="BH347:BH366">IF(N347="sníž. přenesená",J347,0)</f>
        <v>0</v>
      </c>
      <c r="BI347" s="208">
        <f aca="true" t="shared" si="138" ref="BI347:BI366">IF(N347="nulová",J347,0)</f>
        <v>0</v>
      </c>
      <c r="BJ347" s="14" t="s">
        <v>78</v>
      </c>
      <c r="BK347" s="208">
        <f aca="true" t="shared" si="139" ref="BK347:BK366">ROUND(I347*H347,2)</f>
        <v>0</v>
      </c>
      <c r="BL347" s="14" t="s">
        <v>296</v>
      </c>
      <c r="BM347" s="207" t="s">
        <v>893</v>
      </c>
    </row>
    <row r="348" spans="1:65" s="2" customFormat="1" ht="16.5" customHeight="1">
      <c r="A348" s="31"/>
      <c r="B348" s="32"/>
      <c r="C348" s="195" t="s">
        <v>894</v>
      </c>
      <c r="D348" s="195" t="s">
        <v>140</v>
      </c>
      <c r="E348" s="196" t="s">
        <v>895</v>
      </c>
      <c r="F348" s="197" t="s">
        <v>896</v>
      </c>
      <c r="G348" s="198" t="s">
        <v>231</v>
      </c>
      <c r="H348" s="199">
        <v>60.7</v>
      </c>
      <c r="I348" s="200"/>
      <c r="J348" s="201">
        <f t="shared" si="130"/>
        <v>0</v>
      </c>
      <c r="K348" s="202"/>
      <c r="L348" s="36"/>
      <c r="M348" s="203" t="s">
        <v>1</v>
      </c>
      <c r="N348" s="204" t="s">
        <v>38</v>
      </c>
      <c r="O348" s="68"/>
      <c r="P348" s="205">
        <f t="shared" si="131"/>
        <v>0</v>
      </c>
      <c r="Q348" s="205">
        <v>0</v>
      </c>
      <c r="R348" s="205">
        <f t="shared" si="132"/>
        <v>0</v>
      </c>
      <c r="S348" s="205">
        <v>0.00177</v>
      </c>
      <c r="T348" s="205">
        <f t="shared" si="133"/>
        <v>0.107439</v>
      </c>
      <c r="U348" s="206" t="s">
        <v>1</v>
      </c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207" t="s">
        <v>296</v>
      </c>
      <c r="AT348" s="207" t="s">
        <v>140</v>
      </c>
      <c r="AU348" s="207" t="s">
        <v>80</v>
      </c>
      <c r="AY348" s="14" t="s">
        <v>137</v>
      </c>
      <c r="BE348" s="208">
        <f t="shared" si="134"/>
        <v>0</v>
      </c>
      <c r="BF348" s="208">
        <f t="shared" si="135"/>
        <v>0</v>
      </c>
      <c r="BG348" s="208">
        <f t="shared" si="136"/>
        <v>0</v>
      </c>
      <c r="BH348" s="208">
        <f t="shared" si="137"/>
        <v>0</v>
      </c>
      <c r="BI348" s="208">
        <f t="shared" si="138"/>
        <v>0</v>
      </c>
      <c r="BJ348" s="14" t="s">
        <v>78</v>
      </c>
      <c r="BK348" s="208">
        <f t="shared" si="139"/>
        <v>0</v>
      </c>
      <c r="BL348" s="14" t="s">
        <v>296</v>
      </c>
      <c r="BM348" s="207" t="s">
        <v>897</v>
      </c>
    </row>
    <row r="349" spans="1:65" s="2" customFormat="1" ht="16.5" customHeight="1">
      <c r="A349" s="31"/>
      <c r="B349" s="32"/>
      <c r="C349" s="195" t="s">
        <v>898</v>
      </c>
      <c r="D349" s="195" t="s">
        <v>140</v>
      </c>
      <c r="E349" s="196" t="s">
        <v>899</v>
      </c>
      <c r="F349" s="197" t="s">
        <v>900</v>
      </c>
      <c r="G349" s="198" t="s">
        <v>165</v>
      </c>
      <c r="H349" s="199">
        <v>6</v>
      </c>
      <c r="I349" s="200"/>
      <c r="J349" s="201">
        <f t="shared" si="130"/>
        <v>0</v>
      </c>
      <c r="K349" s="202"/>
      <c r="L349" s="36"/>
      <c r="M349" s="203" t="s">
        <v>1</v>
      </c>
      <c r="N349" s="204" t="s">
        <v>38</v>
      </c>
      <c r="O349" s="68"/>
      <c r="P349" s="205">
        <f t="shared" si="131"/>
        <v>0</v>
      </c>
      <c r="Q349" s="205">
        <v>0</v>
      </c>
      <c r="R349" s="205">
        <f t="shared" si="132"/>
        <v>0</v>
      </c>
      <c r="S349" s="205">
        <v>0.00906</v>
      </c>
      <c r="T349" s="205">
        <f t="shared" si="133"/>
        <v>0.054360000000000006</v>
      </c>
      <c r="U349" s="206" t="s">
        <v>1</v>
      </c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207" t="s">
        <v>296</v>
      </c>
      <c r="AT349" s="207" t="s">
        <v>140</v>
      </c>
      <c r="AU349" s="207" t="s">
        <v>80</v>
      </c>
      <c r="AY349" s="14" t="s">
        <v>137</v>
      </c>
      <c r="BE349" s="208">
        <f t="shared" si="134"/>
        <v>0</v>
      </c>
      <c r="BF349" s="208">
        <f t="shared" si="135"/>
        <v>0</v>
      </c>
      <c r="BG349" s="208">
        <f t="shared" si="136"/>
        <v>0</v>
      </c>
      <c r="BH349" s="208">
        <f t="shared" si="137"/>
        <v>0</v>
      </c>
      <c r="BI349" s="208">
        <f t="shared" si="138"/>
        <v>0</v>
      </c>
      <c r="BJ349" s="14" t="s">
        <v>78</v>
      </c>
      <c r="BK349" s="208">
        <f t="shared" si="139"/>
        <v>0</v>
      </c>
      <c r="BL349" s="14" t="s">
        <v>296</v>
      </c>
      <c r="BM349" s="207" t="s">
        <v>901</v>
      </c>
    </row>
    <row r="350" spans="1:65" s="2" customFormat="1" ht="16.5" customHeight="1">
      <c r="A350" s="31"/>
      <c r="B350" s="32"/>
      <c r="C350" s="195" t="s">
        <v>902</v>
      </c>
      <c r="D350" s="195" t="s">
        <v>140</v>
      </c>
      <c r="E350" s="196" t="s">
        <v>903</v>
      </c>
      <c r="F350" s="197" t="s">
        <v>904</v>
      </c>
      <c r="G350" s="198" t="s">
        <v>231</v>
      </c>
      <c r="H350" s="199">
        <v>60.7</v>
      </c>
      <c r="I350" s="200"/>
      <c r="J350" s="201">
        <f t="shared" si="130"/>
        <v>0</v>
      </c>
      <c r="K350" s="202"/>
      <c r="L350" s="36"/>
      <c r="M350" s="203" t="s">
        <v>1</v>
      </c>
      <c r="N350" s="204" t="s">
        <v>38</v>
      </c>
      <c r="O350" s="68"/>
      <c r="P350" s="205">
        <f t="shared" si="131"/>
        <v>0</v>
      </c>
      <c r="Q350" s="205">
        <v>0</v>
      </c>
      <c r="R350" s="205">
        <f t="shared" si="132"/>
        <v>0</v>
      </c>
      <c r="S350" s="205">
        <v>0.00223</v>
      </c>
      <c r="T350" s="205">
        <f t="shared" si="133"/>
        <v>0.135361</v>
      </c>
      <c r="U350" s="206" t="s">
        <v>1</v>
      </c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207" t="s">
        <v>296</v>
      </c>
      <c r="AT350" s="207" t="s">
        <v>140</v>
      </c>
      <c r="AU350" s="207" t="s">
        <v>80</v>
      </c>
      <c r="AY350" s="14" t="s">
        <v>137</v>
      </c>
      <c r="BE350" s="208">
        <f t="shared" si="134"/>
        <v>0</v>
      </c>
      <c r="BF350" s="208">
        <f t="shared" si="135"/>
        <v>0</v>
      </c>
      <c r="BG350" s="208">
        <f t="shared" si="136"/>
        <v>0</v>
      </c>
      <c r="BH350" s="208">
        <f t="shared" si="137"/>
        <v>0</v>
      </c>
      <c r="BI350" s="208">
        <f t="shared" si="138"/>
        <v>0</v>
      </c>
      <c r="BJ350" s="14" t="s">
        <v>78</v>
      </c>
      <c r="BK350" s="208">
        <f t="shared" si="139"/>
        <v>0</v>
      </c>
      <c r="BL350" s="14" t="s">
        <v>296</v>
      </c>
      <c r="BM350" s="207" t="s">
        <v>905</v>
      </c>
    </row>
    <row r="351" spans="1:65" s="2" customFormat="1" ht="16.5" customHeight="1">
      <c r="A351" s="31"/>
      <c r="B351" s="32"/>
      <c r="C351" s="195" t="s">
        <v>906</v>
      </c>
      <c r="D351" s="195" t="s">
        <v>140</v>
      </c>
      <c r="E351" s="196" t="s">
        <v>907</v>
      </c>
      <c r="F351" s="197" t="s">
        <v>908</v>
      </c>
      <c r="G351" s="198" t="s">
        <v>151</v>
      </c>
      <c r="H351" s="199">
        <v>3.6</v>
      </c>
      <c r="I351" s="200"/>
      <c r="J351" s="201">
        <f t="shared" si="130"/>
        <v>0</v>
      </c>
      <c r="K351" s="202"/>
      <c r="L351" s="36"/>
      <c r="M351" s="203" t="s">
        <v>1</v>
      </c>
      <c r="N351" s="204" t="s">
        <v>38</v>
      </c>
      <c r="O351" s="68"/>
      <c r="P351" s="205">
        <f t="shared" si="131"/>
        <v>0</v>
      </c>
      <c r="Q351" s="205">
        <v>0</v>
      </c>
      <c r="R351" s="205">
        <f t="shared" si="132"/>
        <v>0</v>
      </c>
      <c r="S351" s="205">
        <v>0.00584</v>
      </c>
      <c r="T351" s="205">
        <f t="shared" si="133"/>
        <v>0.021024</v>
      </c>
      <c r="U351" s="206" t="s">
        <v>1</v>
      </c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207" t="s">
        <v>296</v>
      </c>
      <c r="AT351" s="207" t="s">
        <v>140</v>
      </c>
      <c r="AU351" s="207" t="s">
        <v>80</v>
      </c>
      <c r="AY351" s="14" t="s">
        <v>137</v>
      </c>
      <c r="BE351" s="208">
        <f t="shared" si="134"/>
        <v>0</v>
      </c>
      <c r="BF351" s="208">
        <f t="shared" si="135"/>
        <v>0</v>
      </c>
      <c r="BG351" s="208">
        <f t="shared" si="136"/>
        <v>0</v>
      </c>
      <c r="BH351" s="208">
        <f t="shared" si="137"/>
        <v>0</v>
      </c>
      <c r="BI351" s="208">
        <f t="shared" si="138"/>
        <v>0</v>
      </c>
      <c r="BJ351" s="14" t="s">
        <v>78</v>
      </c>
      <c r="BK351" s="208">
        <f t="shared" si="139"/>
        <v>0</v>
      </c>
      <c r="BL351" s="14" t="s">
        <v>296</v>
      </c>
      <c r="BM351" s="207" t="s">
        <v>909</v>
      </c>
    </row>
    <row r="352" spans="1:65" s="2" customFormat="1" ht="16.5" customHeight="1">
      <c r="A352" s="31"/>
      <c r="B352" s="32"/>
      <c r="C352" s="195" t="s">
        <v>910</v>
      </c>
      <c r="D352" s="195" t="s">
        <v>140</v>
      </c>
      <c r="E352" s="196" t="s">
        <v>911</v>
      </c>
      <c r="F352" s="197" t="s">
        <v>912</v>
      </c>
      <c r="G352" s="198" t="s">
        <v>165</v>
      </c>
      <c r="H352" s="199">
        <v>1</v>
      </c>
      <c r="I352" s="200"/>
      <c r="J352" s="201">
        <f t="shared" si="130"/>
        <v>0</v>
      </c>
      <c r="K352" s="202"/>
      <c r="L352" s="36"/>
      <c r="M352" s="203" t="s">
        <v>1</v>
      </c>
      <c r="N352" s="204" t="s">
        <v>38</v>
      </c>
      <c r="O352" s="68"/>
      <c r="P352" s="205">
        <f t="shared" si="131"/>
        <v>0</v>
      </c>
      <c r="Q352" s="205">
        <v>0</v>
      </c>
      <c r="R352" s="205">
        <f t="shared" si="132"/>
        <v>0</v>
      </c>
      <c r="S352" s="205">
        <v>0.00022</v>
      </c>
      <c r="T352" s="205">
        <f t="shared" si="133"/>
        <v>0.00022</v>
      </c>
      <c r="U352" s="206" t="s">
        <v>1</v>
      </c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207" t="s">
        <v>296</v>
      </c>
      <c r="AT352" s="207" t="s">
        <v>140</v>
      </c>
      <c r="AU352" s="207" t="s">
        <v>80</v>
      </c>
      <c r="AY352" s="14" t="s">
        <v>137</v>
      </c>
      <c r="BE352" s="208">
        <f t="shared" si="134"/>
        <v>0</v>
      </c>
      <c r="BF352" s="208">
        <f t="shared" si="135"/>
        <v>0</v>
      </c>
      <c r="BG352" s="208">
        <f t="shared" si="136"/>
        <v>0</v>
      </c>
      <c r="BH352" s="208">
        <f t="shared" si="137"/>
        <v>0</v>
      </c>
      <c r="BI352" s="208">
        <f t="shared" si="138"/>
        <v>0</v>
      </c>
      <c r="BJ352" s="14" t="s">
        <v>78</v>
      </c>
      <c r="BK352" s="208">
        <f t="shared" si="139"/>
        <v>0</v>
      </c>
      <c r="BL352" s="14" t="s">
        <v>296</v>
      </c>
      <c r="BM352" s="207" t="s">
        <v>913</v>
      </c>
    </row>
    <row r="353" spans="1:65" s="2" customFormat="1" ht="21.75" customHeight="1">
      <c r="A353" s="31"/>
      <c r="B353" s="32"/>
      <c r="C353" s="195" t="s">
        <v>914</v>
      </c>
      <c r="D353" s="195" t="s">
        <v>140</v>
      </c>
      <c r="E353" s="196" t="s">
        <v>915</v>
      </c>
      <c r="F353" s="197" t="s">
        <v>916</v>
      </c>
      <c r="G353" s="198" t="s">
        <v>165</v>
      </c>
      <c r="H353" s="199">
        <v>3</v>
      </c>
      <c r="I353" s="200"/>
      <c r="J353" s="201">
        <f t="shared" si="130"/>
        <v>0</v>
      </c>
      <c r="K353" s="202"/>
      <c r="L353" s="36"/>
      <c r="M353" s="203" t="s">
        <v>1</v>
      </c>
      <c r="N353" s="204" t="s">
        <v>38</v>
      </c>
      <c r="O353" s="68"/>
      <c r="P353" s="205">
        <f t="shared" si="131"/>
        <v>0</v>
      </c>
      <c r="Q353" s="205">
        <v>0</v>
      </c>
      <c r="R353" s="205">
        <f t="shared" si="132"/>
        <v>0</v>
      </c>
      <c r="S353" s="205">
        <v>0.00188</v>
      </c>
      <c r="T353" s="205">
        <f t="shared" si="133"/>
        <v>0.00564</v>
      </c>
      <c r="U353" s="206" t="s">
        <v>1</v>
      </c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207" t="s">
        <v>296</v>
      </c>
      <c r="AT353" s="207" t="s">
        <v>140</v>
      </c>
      <c r="AU353" s="207" t="s">
        <v>80</v>
      </c>
      <c r="AY353" s="14" t="s">
        <v>137</v>
      </c>
      <c r="BE353" s="208">
        <f t="shared" si="134"/>
        <v>0</v>
      </c>
      <c r="BF353" s="208">
        <f t="shared" si="135"/>
        <v>0</v>
      </c>
      <c r="BG353" s="208">
        <f t="shared" si="136"/>
        <v>0</v>
      </c>
      <c r="BH353" s="208">
        <f t="shared" si="137"/>
        <v>0</v>
      </c>
      <c r="BI353" s="208">
        <f t="shared" si="138"/>
        <v>0</v>
      </c>
      <c r="BJ353" s="14" t="s">
        <v>78</v>
      </c>
      <c r="BK353" s="208">
        <f t="shared" si="139"/>
        <v>0</v>
      </c>
      <c r="BL353" s="14" t="s">
        <v>296</v>
      </c>
      <c r="BM353" s="207" t="s">
        <v>917</v>
      </c>
    </row>
    <row r="354" spans="1:65" s="2" customFormat="1" ht="16.5" customHeight="1">
      <c r="A354" s="31"/>
      <c r="B354" s="32"/>
      <c r="C354" s="195" t="s">
        <v>918</v>
      </c>
      <c r="D354" s="195" t="s">
        <v>140</v>
      </c>
      <c r="E354" s="196" t="s">
        <v>919</v>
      </c>
      <c r="F354" s="197" t="s">
        <v>920</v>
      </c>
      <c r="G354" s="198" t="s">
        <v>231</v>
      </c>
      <c r="H354" s="199">
        <v>60.7</v>
      </c>
      <c r="I354" s="200"/>
      <c r="J354" s="201">
        <f t="shared" si="130"/>
        <v>0</v>
      </c>
      <c r="K354" s="202"/>
      <c r="L354" s="36"/>
      <c r="M354" s="203" t="s">
        <v>1</v>
      </c>
      <c r="N354" s="204" t="s">
        <v>38</v>
      </c>
      <c r="O354" s="68"/>
      <c r="P354" s="205">
        <f t="shared" si="131"/>
        <v>0</v>
      </c>
      <c r="Q354" s="205">
        <v>0</v>
      </c>
      <c r="R354" s="205">
        <f t="shared" si="132"/>
        <v>0</v>
      </c>
      <c r="S354" s="205">
        <v>0.0026</v>
      </c>
      <c r="T354" s="205">
        <f t="shared" si="133"/>
        <v>0.15782</v>
      </c>
      <c r="U354" s="206" t="s">
        <v>1</v>
      </c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207" t="s">
        <v>296</v>
      </c>
      <c r="AT354" s="207" t="s">
        <v>140</v>
      </c>
      <c r="AU354" s="207" t="s">
        <v>80</v>
      </c>
      <c r="AY354" s="14" t="s">
        <v>137</v>
      </c>
      <c r="BE354" s="208">
        <f t="shared" si="134"/>
        <v>0</v>
      </c>
      <c r="BF354" s="208">
        <f t="shared" si="135"/>
        <v>0</v>
      </c>
      <c r="BG354" s="208">
        <f t="shared" si="136"/>
        <v>0</v>
      </c>
      <c r="BH354" s="208">
        <f t="shared" si="137"/>
        <v>0</v>
      </c>
      <c r="BI354" s="208">
        <f t="shared" si="138"/>
        <v>0</v>
      </c>
      <c r="BJ354" s="14" t="s">
        <v>78</v>
      </c>
      <c r="BK354" s="208">
        <f t="shared" si="139"/>
        <v>0</v>
      </c>
      <c r="BL354" s="14" t="s">
        <v>296</v>
      </c>
      <c r="BM354" s="207" t="s">
        <v>921</v>
      </c>
    </row>
    <row r="355" spans="1:65" s="2" customFormat="1" ht="16.5" customHeight="1">
      <c r="A355" s="31"/>
      <c r="B355" s="32"/>
      <c r="C355" s="195" t="s">
        <v>922</v>
      </c>
      <c r="D355" s="195" t="s">
        <v>140</v>
      </c>
      <c r="E355" s="196" t="s">
        <v>923</v>
      </c>
      <c r="F355" s="197" t="s">
        <v>924</v>
      </c>
      <c r="G355" s="198" t="s">
        <v>231</v>
      </c>
      <c r="H355" s="199">
        <v>32</v>
      </c>
      <c r="I355" s="200"/>
      <c r="J355" s="201">
        <f t="shared" si="130"/>
        <v>0</v>
      </c>
      <c r="K355" s="202"/>
      <c r="L355" s="36"/>
      <c r="M355" s="203" t="s">
        <v>1</v>
      </c>
      <c r="N355" s="204" t="s">
        <v>38</v>
      </c>
      <c r="O355" s="68"/>
      <c r="P355" s="205">
        <f t="shared" si="131"/>
        <v>0</v>
      </c>
      <c r="Q355" s="205">
        <v>0</v>
      </c>
      <c r="R355" s="205">
        <f t="shared" si="132"/>
        <v>0</v>
      </c>
      <c r="S355" s="205">
        <v>0.00394</v>
      </c>
      <c r="T355" s="205">
        <f t="shared" si="133"/>
        <v>0.12608</v>
      </c>
      <c r="U355" s="206" t="s">
        <v>1</v>
      </c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207" t="s">
        <v>296</v>
      </c>
      <c r="AT355" s="207" t="s">
        <v>140</v>
      </c>
      <c r="AU355" s="207" t="s">
        <v>80</v>
      </c>
      <c r="AY355" s="14" t="s">
        <v>137</v>
      </c>
      <c r="BE355" s="208">
        <f t="shared" si="134"/>
        <v>0</v>
      </c>
      <c r="BF355" s="208">
        <f t="shared" si="135"/>
        <v>0</v>
      </c>
      <c r="BG355" s="208">
        <f t="shared" si="136"/>
        <v>0</v>
      </c>
      <c r="BH355" s="208">
        <f t="shared" si="137"/>
        <v>0</v>
      </c>
      <c r="BI355" s="208">
        <f t="shared" si="138"/>
        <v>0</v>
      </c>
      <c r="BJ355" s="14" t="s">
        <v>78</v>
      </c>
      <c r="BK355" s="208">
        <f t="shared" si="139"/>
        <v>0</v>
      </c>
      <c r="BL355" s="14" t="s">
        <v>296</v>
      </c>
      <c r="BM355" s="207" t="s">
        <v>925</v>
      </c>
    </row>
    <row r="356" spans="1:65" s="2" customFormat="1" ht="21.75" customHeight="1">
      <c r="A356" s="31"/>
      <c r="B356" s="32"/>
      <c r="C356" s="195" t="s">
        <v>926</v>
      </c>
      <c r="D356" s="195" t="s">
        <v>140</v>
      </c>
      <c r="E356" s="196" t="s">
        <v>927</v>
      </c>
      <c r="F356" s="197" t="s">
        <v>928</v>
      </c>
      <c r="G356" s="198" t="s">
        <v>231</v>
      </c>
      <c r="H356" s="199">
        <v>14.85</v>
      </c>
      <c r="I356" s="200"/>
      <c r="J356" s="201">
        <f t="shared" si="130"/>
        <v>0</v>
      </c>
      <c r="K356" s="202"/>
      <c r="L356" s="36"/>
      <c r="M356" s="203" t="s">
        <v>1</v>
      </c>
      <c r="N356" s="204" t="s">
        <v>38</v>
      </c>
      <c r="O356" s="68"/>
      <c r="P356" s="205">
        <f t="shared" si="131"/>
        <v>0</v>
      </c>
      <c r="Q356" s="205">
        <v>0.00434</v>
      </c>
      <c r="R356" s="205">
        <f t="shared" si="132"/>
        <v>0.064449</v>
      </c>
      <c r="S356" s="205">
        <v>0</v>
      </c>
      <c r="T356" s="205">
        <f t="shared" si="133"/>
        <v>0</v>
      </c>
      <c r="U356" s="206" t="s">
        <v>1</v>
      </c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207" t="s">
        <v>296</v>
      </c>
      <c r="AT356" s="207" t="s">
        <v>140</v>
      </c>
      <c r="AU356" s="207" t="s">
        <v>80</v>
      </c>
      <c r="AY356" s="14" t="s">
        <v>137</v>
      </c>
      <c r="BE356" s="208">
        <f t="shared" si="134"/>
        <v>0</v>
      </c>
      <c r="BF356" s="208">
        <f t="shared" si="135"/>
        <v>0</v>
      </c>
      <c r="BG356" s="208">
        <f t="shared" si="136"/>
        <v>0</v>
      </c>
      <c r="BH356" s="208">
        <f t="shared" si="137"/>
        <v>0</v>
      </c>
      <c r="BI356" s="208">
        <f t="shared" si="138"/>
        <v>0</v>
      </c>
      <c r="BJ356" s="14" t="s">
        <v>78</v>
      </c>
      <c r="BK356" s="208">
        <f t="shared" si="139"/>
        <v>0</v>
      </c>
      <c r="BL356" s="14" t="s">
        <v>296</v>
      </c>
      <c r="BM356" s="207" t="s">
        <v>929</v>
      </c>
    </row>
    <row r="357" spans="1:65" s="2" customFormat="1" ht="21.75" customHeight="1">
      <c r="A357" s="31"/>
      <c r="B357" s="32"/>
      <c r="C357" s="195" t="s">
        <v>930</v>
      </c>
      <c r="D357" s="195" t="s">
        <v>140</v>
      </c>
      <c r="E357" s="196" t="s">
        <v>931</v>
      </c>
      <c r="F357" s="197" t="s">
        <v>932</v>
      </c>
      <c r="G357" s="198" t="s">
        <v>231</v>
      </c>
      <c r="H357" s="199">
        <v>14.85</v>
      </c>
      <c r="I357" s="200"/>
      <c r="J357" s="201">
        <f t="shared" si="130"/>
        <v>0</v>
      </c>
      <c r="K357" s="202"/>
      <c r="L357" s="36"/>
      <c r="M357" s="203" t="s">
        <v>1</v>
      </c>
      <c r="N357" s="204" t="s">
        <v>38</v>
      </c>
      <c r="O357" s="68"/>
      <c r="P357" s="205">
        <f t="shared" si="131"/>
        <v>0</v>
      </c>
      <c r="Q357" s="205">
        <v>0.00115</v>
      </c>
      <c r="R357" s="205">
        <f t="shared" si="132"/>
        <v>0.0170775</v>
      </c>
      <c r="S357" s="205">
        <v>0</v>
      </c>
      <c r="T357" s="205">
        <f t="shared" si="133"/>
        <v>0</v>
      </c>
      <c r="U357" s="206" t="s">
        <v>1</v>
      </c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207" t="s">
        <v>296</v>
      </c>
      <c r="AT357" s="207" t="s">
        <v>140</v>
      </c>
      <c r="AU357" s="207" t="s">
        <v>80</v>
      </c>
      <c r="AY357" s="14" t="s">
        <v>137</v>
      </c>
      <c r="BE357" s="208">
        <f t="shared" si="134"/>
        <v>0</v>
      </c>
      <c r="BF357" s="208">
        <f t="shared" si="135"/>
        <v>0</v>
      </c>
      <c r="BG357" s="208">
        <f t="shared" si="136"/>
        <v>0</v>
      </c>
      <c r="BH357" s="208">
        <f t="shared" si="137"/>
        <v>0</v>
      </c>
      <c r="BI357" s="208">
        <f t="shared" si="138"/>
        <v>0</v>
      </c>
      <c r="BJ357" s="14" t="s">
        <v>78</v>
      </c>
      <c r="BK357" s="208">
        <f t="shared" si="139"/>
        <v>0</v>
      </c>
      <c r="BL357" s="14" t="s">
        <v>296</v>
      </c>
      <c r="BM357" s="207" t="s">
        <v>933</v>
      </c>
    </row>
    <row r="358" spans="1:65" s="2" customFormat="1" ht="21.75" customHeight="1">
      <c r="A358" s="31"/>
      <c r="B358" s="32"/>
      <c r="C358" s="195" t="s">
        <v>934</v>
      </c>
      <c r="D358" s="195" t="s">
        <v>140</v>
      </c>
      <c r="E358" s="196" t="s">
        <v>935</v>
      </c>
      <c r="F358" s="197" t="s">
        <v>936</v>
      </c>
      <c r="G358" s="198" t="s">
        <v>231</v>
      </c>
      <c r="H358" s="199">
        <v>16</v>
      </c>
      <c r="I358" s="200"/>
      <c r="J358" s="201">
        <f t="shared" si="130"/>
        <v>0</v>
      </c>
      <c r="K358" s="202"/>
      <c r="L358" s="36"/>
      <c r="M358" s="203" t="s">
        <v>1</v>
      </c>
      <c r="N358" s="204" t="s">
        <v>38</v>
      </c>
      <c r="O358" s="68"/>
      <c r="P358" s="205">
        <f t="shared" si="131"/>
        <v>0</v>
      </c>
      <c r="Q358" s="205">
        <v>0.00218</v>
      </c>
      <c r="R358" s="205">
        <f t="shared" si="132"/>
        <v>0.03488</v>
      </c>
      <c r="S358" s="205">
        <v>0</v>
      </c>
      <c r="T358" s="205">
        <f t="shared" si="133"/>
        <v>0</v>
      </c>
      <c r="U358" s="206" t="s">
        <v>1</v>
      </c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207" t="s">
        <v>296</v>
      </c>
      <c r="AT358" s="207" t="s">
        <v>140</v>
      </c>
      <c r="AU358" s="207" t="s">
        <v>80</v>
      </c>
      <c r="AY358" s="14" t="s">
        <v>137</v>
      </c>
      <c r="BE358" s="208">
        <f t="shared" si="134"/>
        <v>0</v>
      </c>
      <c r="BF358" s="208">
        <f t="shared" si="135"/>
        <v>0</v>
      </c>
      <c r="BG358" s="208">
        <f t="shared" si="136"/>
        <v>0</v>
      </c>
      <c r="BH358" s="208">
        <f t="shared" si="137"/>
        <v>0</v>
      </c>
      <c r="BI358" s="208">
        <f t="shared" si="138"/>
        <v>0</v>
      </c>
      <c r="BJ358" s="14" t="s">
        <v>78</v>
      </c>
      <c r="BK358" s="208">
        <f t="shared" si="139"/>
        <v>0</v>
      </c>
      <c r="BL358" s="14" t="s">
        <v>296</v>
      </c>
      <c r="BM358" s="207" t="s">
        <v>937</v>
      </c>
    </row>
    <row r="359" spans="1:65" s="2" customFormat="1" ht="16.5" customHeight="1">
      <c r="A359" s="31"/>
      <c r="B359" s="32"/>
      <c r="C359" s="195" t="s">
        <v>938</v>
      </c>
      <c r="D359" s="195" t="s">
        <v>140</v>
      </c>
      <c r="E359" s="196" t="s">
        <v>939</v>
      </c>
      <c r="F359" s="197" t="s">
        <v>940</v>
      </c>
      <c r="G359" s="198" t="s">
        <v>165</v>
      </c>
      <c r="H359" s="199">
        <v>11</v>
      </c>
      <c r="I359" s="200"/>
      <c r="J359" s="201">
        <f t="shared" si="130"/>
        <v>0</v>
      </c>
      <c r="K359" s="202"/>
      <c r="L359" s="36"/>
      <c r="M359" s="203" t="s">
        <v>1</v>
      </c>
      <c r="N359" s="204" t="s">
        <v>38</v>
      </c>
      <c r="O359" s="68"/>
      <c r="P359" s="205">
        <f t="shared" si="131"/>
        <v>0</v>
      </c>
      <c r="Q359" s="205">
        <v>0.0004</v>
      </c>
      <c r="R359" s="205">
        <f t="shared" si="132"/>
        <v>0.0044</v>
      </c>
      <c r="S359" s="205">
        <v>0</v>
      </c>
      <c r="T359" s="205">
        <f t="shared" si="133"/>
        <v>0</v>
      </c>
      <c r="U359" s="206" t="s">
        <v>1</v>
      </c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207" t="s">
        <v>296</v>
      </c>
      <c r="AT359" s="207" t="s">
        <v>140</v>
      </c>
      <c r="AU359" s="207" t="s">
        <v>80</v>
      </c>
      <c r="AY359" s="14" t="s">
        <v>137</v>
      </c>
      <c r="BE359" s="208">
        <f t="shared" si="134"/>
        <v>0</v>
      </c>
      <c r="BF359" s="208">
        <f t="shared" si="135"/>
        <v>0</v>
      </c>
      <c r="BG359" s="208">
        <f t="shared" si="136"/>
        <v>0</v>
      </c>
      <c r="BH359" s="208">
        <f t="shared" si="137"/>
        <v>0</v>
      </c>
      <c r="BI359" s="208">
        <f t="shared" si="138"/>
        <v>0</v>
      </c>
      <c r="BJ359" s="14" t="s">
        <v>78</v>
      </c>
      <c r="BK359" s="208">
        <f t="shared" si="139"/>
        <v>0</v>
      </c>
      <c r="BL359" s="14" t="s">
        <v>296</v>
      </c>
      <c r="BM359" s="207" t="s">
        <v>941</v>
      </c>
    </row>
    <row r="360" spans="1:65" s="2" customFormat="1" ht="21.75" customHeight="1">
      <c r="A360" s="31"/>
      <c r="B360" s="32"/>
      <c r="C360" s="195" t="s">
        <v>942</v>
      </c>
      <c r="D360" s="195" t="s">
        <v>140</v>
      </c>
      <c r="E360" s="196" t="s">
        <v>943</v>
      </c>
      <c r="F360" s="197" t="s">
        <v>944</v>
      </c>
      <c r="G360" s="198" t="s">
        <v>231</v>
      </c>
      <c r="H360" s="199">
        <v>10.9</v>
      </c>
      <c r="I360" s="200"/>
      <c r="J360" s="201">
        <f t="shared" si="130"/>
        <v>0</v>
      </c>
      <c r="K360" s="202"/>
      <c r="L360" s="36"/>
      <c r="M360" s="203" t="s">
        <v>1</v>
      </c>
      <c r="N360" s="204" t="s">
        <v>38</v>
      </c>
      <c r="O360" s="68"/>
      <c r="P360" s="205">
        <f t="shared" si="131"/>
        <v>0</v>
      </c>
      <c r="Q360" s="205">
        <v>0.00222</v>
      </c>
      <c r="R360" s="205">
        <f t="shared" si="132"/>
        <v>0.024198000000000004</v>
      </c>
      <c r="S360" s="205">
        <v>0</v>
      </c>
      <c r="T360" s="205">
        <f t="shared" si="133"/>
        <v>0</v>
      </c>
      <c r="U360" s="206" t="s">
        <v>1</v>
      </c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207" t="s">
        <v>296</v>
      </c>
      <c r="AT360" s="207" t="s">
        <v>140</v>
      </c>
      <c r="AU360" s="207" t="s">
        <v>80</v>
      </c>
      <c r="AY360" s="14" t="s">
        <v>137</v>
      </c>
      <c r="BE360" s="208">
        <f t="shared" si="134"/>
        <v>0</v>
      </c>
      <c r="BF360" s="208">
        <f t="shared" si="135"/>
        <v>0</v>
      </c>
      <c r="BG360" s="208">
        <f t="shared" si="136"/>
        <v>0</v>
      </c>
      <c r="BH360" s="208">
        <f t="shared" si="137"/>
        <v>0</v>
      </c>
      <c r="BI360" s="208">
        <f t="shared" si="138"/>
        <v>0</v>
      </c>
      <c r="BJ360" s="14" t="s">
        <v>78</v>
      </c>
      <c r="BK360" s="208">
        <f t="shared" si="139"/>
        <v>0</v>
      </c>
      <c r="BL360" s="14" t="s">
        <v>296</v>
      </c>
      <c r="BM360" s="207" t="s">
        <v>945</v>
      </c>
    </row>
    <row r="361" spans="1:65" s="2" customFormat="1" ht="21.75" customHeight="1">
      <c r="A361" s="31"/>
      <c r="B361" s="32"/>
      <c r="C361" s="195" t="s">
        <v>946</v>
      </c>
      <c r="D361" s="195" t="s">
        <v>140</v>
      </c>
      <c r="E361" s="196" t="s">
        <v>947</v>
      </c>
      <c r="F361" s="197" t="s">
        <v>948</v>
      </c>
      <c r="G361" s="198" t="s">
        <v>231</v>
      </c>
      <c r="H361" s="199">
        <v>38</v>
      </c>
      <c r="I361" s="200"/>
      <c r="J361" s="201">
        <f t="shared" si="130"/>
        <v>0</v>
      </c>
      <c r="K361" s="202"/>
      <c r="L361" s="36"/>
      <c r="M361" s="203" t="s">
        <v>1</v>
      </c>
      <c r="N361" s="204" t="s">
        <v>38</v>
      </c>
      <c r="O361" s="68"/>
      <c r="P361" s="205">
        <f t="shared" si="131"/>
        <v>0</v>
      </c>
      <c r="Q361" s="205">
        <v>0.00169</v>
      </c>
      <c r="R361" s="205">
        <f t="shared" si="132"/>
        <v>0.06422</v>
      </c>
      <c r="S361" s="205">
        <v>0</v>
      </c>
      <c r="T361" s="205">
        <f t="shared" si="133"/>
        <v>0</v>
      </c>
      <c r="U361" s="206" t="s">
        <v>1</v>
      </c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207" t="s">
        <v>296</v>
      </c>
      <c r="AT361" s="207" t="s">
        <v>140</v>
      </c>
      <c r="AU361" s="207" t="s">
        <v>80</v>
      </c>
      <c r="AY361" s="14" t="s">
        <v>137</v>
      </c>
      <c r="BE361" s="208">
        <f t="shared" si="134"/>
        <v>0</v>
      </c>
      <c r="BF361" s="208">
        <f t="shared" si="135"/>
        <v>0</v>
      </c>
      <c r="BG361" s="208">
        <f t="shared" si="136"/>
        <v>0</v>
      </c>
      <c r="BH361" s="208">
        <f t="shared" si="137"/>
        <v>0</v>
      </c>
      <c r="BI361" s="208">
        <f t="shared" si="138"/>
        <v>0</v>
      </c>
      <c r="BJ361" s="14" t="s">
        <v>78</v>
      </c>
      <c r="BK361" s="208">
        <f t="shared" si="139"/>
        <v>0</v>
      </c>
      <c r="BL361" s="14" t="s">
        <v>296</v>
      </c>
      <c r="BM361" s="207" t="s">
        <v>949</v>
      </c>
    </row>
    <row r="362" spans="1:65" s="2" customFormat="1" ht="21.75" customHeight="1">
      <c r="A362" s="31"/>
      <c r="B362" s="32"/>
      <c r="C362" s="195" t="s">
        <v>950</v>
      </c>
      <c r="D362" s="195" t="s">
        <v>140</v>
      </c>
      <c r="E362" s="196" t="s">
        <v>951</v>
      </c>
      <c r="F362" s="197" t="s">
        <v>952</v>
      </c>
      <c r="G362" s="198" t="s">
        <v>165</v>
      </c>
      <c r="H362" s="199">
        <v>12</v>
      </c>
      <c r="I362" s="200"/>
      <c r="J362" s="201">
        <f t="shared" si="130"/>
        <v>0</v>
      </c>
      <c r="K362" s="202"/>
      <c r="L362" s="36"/>
      <c r="M362" s="203" t="s">
        <v>1</v>
      </c>
      <c r="N362" s="204" t="s">
        <v>38</v>
      </c>
      <c r="O362" s="68"/>
      <c r="P362" s="205">
        <f t="shared" si="131"/>
        <v>0</v>
      </c>
      <c r="Q362" s="205">
        <v>0.00025</v>
      </c>
      <c r="R362" s="205">
        <f t="shared" si="132"/>
        <v>0.003</v>
      </c>
      <c r="S362" s="205">
        <v>0</v>
      </c>
      <c r="T362" s="205">
        <f t="shared" si="133"/>
        <v>0</v>
      </c>
      <c r="U362" s="206" t="s">
        <v>1</v>
      </c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207" t="s">
        <v>296</v>
      </c>
      <c r="AT362" s="207" t="s">
        <v>140</v>
      </c>
      <c r="AU362" s="207" t="s">
        <v>80</v>
      </c>
      <c r="AY362" s="14" t="s">
        <v>137</v>
      </c>
      <c r="BE362" s="208">
        <f t="shared" si="134"/>
        <v>0</v>
      </c>
      <c r="BF362" s="208">
        <f t="shared" si="135"/>
        <v>0</v>
      </c>
      <c r="BG362" s="208">
        <f t="shared" si="136"/>
        <v>0</v>
      </c>
      <c r="BH362" s="208">
        <f t="shared" si="137"/>
        <v>0</v>
      </c>
      <c r="BI362" s="208">
        <f t="shared" si="138"/>
        <v>0</v>
      </c>
      <c r="BJ362" s="14" t="s">
        <v>78</v>
      </c>
      <c r="BK362" s="208">
        <f t="shared" si="139"/>
        <v>0</v>
      </c>
      <c r="BL362" s="14" t="s">
        <v>296</v>
      </c>
      <c r="BM362" s="207" t="s">
        <v>953</v>
      </c>
    </row>
    <row r="363" spans="1:65" s="2" customFormat="1" ht="21.75" customHeight="1">
      <c r="A363" s="31"/>
      <c r="B363" s="32"/>
      <c r="C363" s="195" t="s">
        <v>954</v>
      </c>
      <c r="D363" s="195" t="s">
        <v>140</v>
      </c>
      <c r="E363" s="196" t="s">
        <v>955</v>
      </c>
      <c r="F363" s="197" t="s">
        <v>956</v>
      </c>
      <c r="G363" s="198" t="s">
        <v>165</v>
      </c>
      <c r="H363" s="199">
        <v>4</v>
      </c>
      <c r="I363" s="200"/>
      <c r="J363" s="201">
        <f t="shared" si="130"/>
        <v>0</v>
      </c>
      <c r="K363" s="202"/>
      <c r="L363" s="36"/>
      <c r="M363" s="203" t="s">
        <v>1</v>
      </c>
      <c r="N363" s="204" t="s">
        <v>38</v>
      </c>
      <c r="O363" s="68"/>
      <c r="P363" s="205">
        <f t="shared" si="131"/>
        <v>0</v>
      </c>
      <c r="Q363" s="205">
        <v>0.00036</v>
      </c>
      <c r="R363" s="205">
        <f t="shared" si="132"/>
        <v>0.00144</v>
      </c>
      <c r="S363" s="205">
        <v>0</v>
      </c>
      <c r="T363" s="205">
        <f t="shared" si="133"/>
        <v>0</v>
      </c>
      <c r="U363" s="206" t="s">
        <v>1</v>
      </c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207" t="s">
        <v>296</v>
      </c>
      <c r="AT363" s="207" t="s">
        <v>140</v>
      </c>
      <c r="AU363" s="207" t="s">
        <v>80</v>
      </c>
      <c r="AY363" s="14" t="s">
        <v>137</v>
      </c>
      <c r="BE363" s="208">
        <f t="shared" si="134"/>
        <v>0</v>
      </c>
      <c r="BF363" s="208">
        <f t="shared" si="135"/>
        <v>0</v>
      </c>
      <c r="BG363" s="208">
        <f t="shared" si="136"/>
        <v>0</v>
      </c>
      <c r="BH363" s="208">
        <f t="shared" si="137"/>
        <v>0</v>
      </c>
      <c r="BI363" s="208">
        <f t="shared" si="138"/>
        <v>0</v>
      </c>
      <c r="BJ363" s="14" t="s">
        <v>78</v>
      </c>
      <c r="BK363" s="208">
        <f t="shared" si="139"/>
        <v>0</v>
      </c>
      <c r="BL363" s="14" t="s">
        <v>296</v>
      </c>
      <c r="BM363" s="207" t="s">
        <v>957</v>
      </c>
    </row>
    <row r="364" spans="1:65" s="2" customFormat="1" ht="21.75" customHeight="1">
      <c r="A364" s="31"/>
      <c r="B364" s="32"/>
      <c r="C364" s="195" t="s">
        <v>958</v>
      </c>
      <c r="D364" s="195" t="s">
        <v>140</v>
      </c>
      <c r="E364" s="196" t="s">
        <v>959</v>
      </c>
      <c r="F364" s="197" t="s">
        <v>960</v>
      </c>
      <c r="G364" s="198" t="s">
        <v>231</v>
      </c>
      <c r="H364" s="199">
        <v>38</v>
      </c>
      <c r="I364" s="200"/>
      <c r="J364" s="201">
        <f t="shared" si="130"/>
        <v>0</v>
      </c>
      <c r="K364" s="202"/>
      <c r="L364" s="36"/>
      <c r="M364" s="203" t="s">
        <v>1</v>
      </c>
      <c r="N364" s="204" t="s">
        <v>38</v>
      </c>
      <c r="O364" s="68"/>
      <c r="P364" s="205">
        <f t="shared" si="131"/>
        <v>0</v>
      </c>
      <c r="Q364" s="205">
        <v>0.00217</v>
      </c>
      <c r="R364" s="205">
        <f t="shared" si="132"/>
        <v>0.08246</v>
      </c>
      <c r="S364" s="205">
        <v>0</v>
      </c>
      <c r="T364" s="205">
        <f t="shared" si="133"/>
        <v>0</v>
      </c>
      <c r="U364" s="206" t="s">
        <v>1</v>
      </c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207" t="s">
        <v>296</v>
      </c>
      <c r="AT364" s="207" t="s">
        <v>140</v>
      </c>
      <c r="AU364" s="207" t="s">
        <v>80</v>
      </c>
      <c r="AY364" s="14" t="s">
        <v>137</v>
      </c>
      <c r="BE364" s="208">
        <f t="shared" si="134"/>
        <v>0</v>
      </c>
      <c r="BF364" s="208">
        <f t="shared" si="135"/>
        <v>0</v>
      </c>
      <c r="BG364" s="208">
        <f t="shared" si="136"/>
        <v>0</v>
      </c>
      <c r="BH364" s="208">
        <f t="shared" si="137"/>
        <v>0</v>
      </c>
      <c r="BI364" s="208">
        <f t="shared" si="138"/>
        <v>0</v>
      </c>
      <c r="BJ364" s="14" t="s">
        <v>78</v>
      </c>
      <c r="BK364" s="208">
        <f t="shared" si="139"/>
        <v>0</v>
      </c>
      <c r="BL364" s="14" t="s">
        <v>296</v>
      </c>
      <c r="BM364" s="207" t="s">
        <v>961</v>
      </c>
    </row>
    <row r="365" spans="1:65" s="2" customFormat="1" ht="21.75" customHeight="1">
      <c r="A365" s="31"/>
      <c r="B365" s="32"/>
      <c r="C365" s="195" t="s">
        <v>962</v>
      </c>
      <c r="D365" s="195" t="s">
        <v>140</v>
      </c>
      <c r="E365" s="196" t="s">
        <v>963</v>
      </c>
      <c r="F365" s="197" t="s">
        <v>964</v>
      </c>
      <c r="G365" s="198" t="s">
        <v>195</v>
      </c>
      <c r="H365" s="199">
        <v>0.296</v>
      </c>
      <c r="I365" s="200"/>
      <c r="J365" s="201">
        <f t="shared" si="130"/>
        <v>0</v>
      </c>
      <c r="K365" s="202"/>
      <c r="L365" s="36"/>
      <c r="M365" s="203" t="s">
        <v>1</v>
      </c>
      <c r="N365" s="204" t="s">
        <v>38</v>
      </c>
      <c r="O365" s="68"/>
      <c r="P365" s="205">
        <f t="shared" si="131"/>
        <v>0</v>
      </c>
      <c r="Q365" s="205">
        <v>0</v>
      </c>
      <c r="R365" s="205">
        <f t="shared" si="132"/>
        <v>0</v>
      </c>
      <c r="S365" s="205">
        <v>0</v>
      </c>
      <c r="T365" s="205">
        <f t="shared" si="133"/>
        <v>0</v>
      </c>
      <c r="U365" s="206" t="s">
        <v>1</v>
      </c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207" t="s">
        <v>296</v>
      </c>
      <c r="AT365" s="207" t="s">
        <v>140</v>
      </c>
      <c r="AU365" s="207" t="s">
        <v>80</v>
      </c>
      <c r="AY365" s="14" t="s">
        <v>137</v>
      </c>
      <c r="BE365" s="208">
        <f t="shared" si="134"/>
        <v>0</v>
      </c>
      <c r="BF365" s="208">
        <f t="shared" si="135"/>
        <v>0</v>
      </c>
      <c r="BG365" s="208">
        <f t="shared" si="136"/>
        <v>0</v>
      </c>
      <c r="BH365" s="208">
        <f t="shared" si="137"/>
        <v>0</v>
      </c>
      <c r="BI365" s="208">
        <f t="shared" si="138"/>
        <v>0</v>
      </c>
      <c r="BJ365" s="14" t="s">
        <v>78</v>
      </c>
      <c r="BK365" s="208">
        <f t="shared" si="139"/>
        <v>0</v>
      </c>
      <c r="BL365" s="14" t="s">
        <v>296</v>
      </c>
      <c r="BM365" s="207" t="s">
        <v>965</v>
      </c>
    </row>
    <row r="366" spans="1:65" s="2" customFormat="1" ht="21.75" customHeight="1">
      <c r="A366" s="31"/>
      <c r="B366" s="32"/>
      <c r="C366" s="195" t="s">
        <v>966</v>
      </c>
      <c r="D366" s="195" t="s">
        <v>140</v>
      </c>
      <c r="E366" s="196" t="s">
        <v>967</v>
      </c>
      <c r="F366" s="197" t="s">
        <v>968</v>
      </c>
      <c r="G366" s="198" t="s">
        <v>195</v>
      </c>
      <c r="H366" s="199">
        <v>0.296</v>
      </c>
      <c r="I366" s="200"/>
      <c r="J366" s="201">
        <f t="shared" si="130"/>
        <v>0</v>
      </c>
      <c r="K366" s="202"/>
      <c r="L366" s="36"/>
      <c r="M366" s="203" t="s">
        <v>1</v>
      </c>
      <c r="N366" s="204" t="s">
        <v>38</v>
      </c>
      <c r="O366" s="68"/>
      <c r="P366" s="205">
        <f t="shared" si="131"/>
        <v>0</v>
      </c>
      <c r="Q366" s="205">
        <v>0</v>
      </c>
      <c r="R366" s="205">
        <f t="shared" si="132"/>
        <v>0</v>
      </c>
      <c r="S366" s="205">
        <v>0</v>
      </c>
      <c r="T366" s="205">
        <f t="shared" si="133"/>
        <v>0</v>
      </c>
      <c r="U366" s="206" t="s">
        <v>1</v>
      </c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207" t="s">
        <v>296</v>
      </c>
      <c r="AT366" s="207" t="s">
        <v>140</v>
      </c>
      <c r="AU366" s="207" t="s">
        <v>80</v>
      </c>
      <c r="AY366" s="14" t="s">
        <v>137</v>
      </c>
      <c r="BE366" s="208">
        <f t="shared" si="134"/>
        <v>0</v>
      </c>
      <c r="BF366" s="208">
        <f t="shared" si="135"/>
        <v>0</v>
      </c>
      <c r="BG366" s="208">
        <f t="shared" si="136"/>
        <v>0</v>
      </c>
      <c r="BH366" s="208">
        <f t="shared" si="137"/>
        <v>0</v>
      </c>
      <c r="BI366" s="208">
        <f t="shared" si="138"/>
        <v>0</v>
      </c>
      <c r="BJ366" s="14" t="s">
        <v>78</v>
      </c>
      <c r="BK366" s="208">
        <f t="shared" si="139"/>
        <v>0</v>
      </c>
      <c r="BL366" s="14" t="s">
        <v>296</v>
      </c>
      <c r="BM366" s="207" t="s">
        <v>969</v>
      </c>
    </row>
    <row r="367" spans="2:63" s="12" customFormat="1" ht="22.9" customHeight="1">
      <c r="B367" s="179"/>
      <c r="C367" s="180"/>
      <c r="D367" s="181" t="s">
        <v>72</v>
      </c>
      <c r="E367" s="193" t="s">
        <v>970</v>
      </c>
      <c r="F367" s="193" t="s">
        <v>971</v>
      </c>
      <c r="G367" s="180"/>
      <c r="H367" s="180"/>
      <c r="I367" s="183"/>
      <c r="J367" s="194">
        <f>BK367</f>
        <v>0</v>
      </c>
      <c r="K367" s="180"/>
      <c r="L367" s="185"/>
      <c r="M367" s="186"/>
      <c r="N367" s="187"/>
      <c r="O367" s="187"/>
      <c r="P367" s="188">
        <f>SUM(P368:P374)</f>
        <v>0</v>
      </c>
      <c r="Q367" s="187"/>
      <c r="R367" s="188">
        <f>SUM(R368:R374)</f>
        <v>0.004083</v>
      </c>
      <c r="S367" s="187"/>
      <c r="T367" s="188">
        <f>SUM(T368:T374)</f>
        <v>0</v>
      </c>
      <c r="U367" s="189"/>
      <c r="AR367" s="190" t="s">
        <v>80</v>
      </c>
      <c r="AT367" s="191" t="s">
        <v>72</v>
      </c>
      <c r="AU367" s="191" t="s">
        <v>78</v>
      </c>
      <c r="AY367" s="190" t="s">
        <v>137</v>
      </c>
      <c r="BK367" s="192">
        <f>SUM(BK368:BK374)</f>
        <v>0</v>
      </c>
    </row>
    <row r="368" spans="1:65" s="2" customFormat="1" ht="21.75" customHeight="1">
      <c r="A368" s="31"/>
      <c r="B368" s="32"/>
      <c r="C368" s="195" t="s">
        <v>972</v>
      </c>
      <c r="D368" s="195" t="s">
        <v>140</v>
      </c>
      <c r="E368" s="196" t="s">
        <v>973</v>
      </c>
      <c r="F368" s="197" t="s">
        <v>974</v>
      </c>
      <c r="G368" s="198" t="s">
        <v>151</v>
      </c>
      <c r="H368" s="199">
        <v>136.1</v>
      </c>
      <c r="I368" s="200"/>
      <c r="J368" s="201">
        <f aca="true" t="shared" si="140" ref="J368:J374">ROUND(I368*H368,2)</f>
        <v>0</v>
      </c>
      <c r="K368" s="202"/>
      <c r="L368" s="36"/>
      <c r="M368" s="203" t="s">
        <v>1</v>
      </c>
      <c r="N368" s="204" t="s">
        <v>38</v>
      </c>
      <c r="O368" s="68"/>
      <c r="P368" s="205">
        <f aca="true" t="shared" si="141" ref="P368:P374">O368*H368</f>
        <v>0</v>
      </c>
      <c r="Q368" s="205">
        <v>0</v>
      </c>
      <c r="R368" s="205">
        <f aca="true" t="shared" si="142" ref="R368:R374">Q368*H368</f>
        <v>0</v>
      </c>
      <c r="S368" s="205">
        <v>0</v>
      </c>
      <c r="T368" s="205">
        <f aca="true" t="shared" si="143" ref="T368:T374">S368*H368</f>
        <v>0</v>
      </c>
      <c r="U368" s="206" t="s">
        <v>1</v>
      </c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207" t="s">
        <v>296</v>
      </c>
      <c r="AT368" s="207" t="s">
        <v>140</v>
      </c>
      <c r="AU368" s="207" t="s">
        <v>80</v>
      </c>
      <c r="AY368" s="14" t="s">
        <v>137</v>
      </c>
      <c r="BE368" s="208">
        <f aca="true" t="shared" si="144" ref="BE368:BE374">IF(N368="základní",J368,0)</f>
        <v>0</v>
      </c>
      <c r="BF368" s="208">
        <f aca="true" t="shared" si="145" ref="BF368:BF374">IF(N368="snížená",J368,0)</f>
        <v>0</v>
      </c>
      <c r="BG368" s="208">
        <f aca="true" t="shared" si="146" ref="BG368:BG374">IF(N368="zákl. přenesená",J368,0)</f>
        <v>0</v>
      </c>
      <c r="BH368" s="208">
        <f aca="true" t="shared" si="147" ref="BH368:BH374">IF(N368="sníž. přenesená",J368,0)</f>
        <v>0</v>
      </c>
      <c r="BI368" s="208">
        <f aca="true" t="shared" si="148" ref="BI368:BI374">IF(N368="nulová",J368,0)</f>
        <v>0</v>
      </c>
      <c r="BJ368" s="14" t="s">
        <v>78</v>
      </c>
      <c r="BK368" s="208">
        <f aca="true" t="shared" si="149" ref="BK368:BK374">ROUND(I368*H368,2)</f>
        <v>0</v>
      </c>
      <c r="BL368" s="14" t="s">
        <v>296</v>
      </c>
      <c r="BM368" s="207" t="s">
        <v>975</v>
      </c>
    </row>
    <row r="369" spans="1:65" s="2" customFormat="1" ht="21.75" customHeight="1">
      <c r="A369" s="31"/>
      <c r="B369" s="32"/>
      <c r="C369" s="209" t="s">
        <v>976</v>
      </c>
      <c r="D369" s="209" t="s">
        <v>220</v>
      </c>
      <c r="E369" s="210" t="s">
        <v>977</v>
      </c>
      <c r="F369" s="211" t="s">
        <v>978</v>
      </c>
      <c r="G369" s="212" t="s">
        <v>165</v>
      </c>
      <c r="H369" s="213">
        <v>1361</v>
      </c>
      <c r="I369" s="214"/>
      <c r="J369" s="215">
        <f t="shared" si="140"/>
        <v>0</v>
      </c>
      <c r="K369" s="216"/>
      <c r="L369" s="217"/>
      <c r="M369" s="218" t="s">
        <v>1</v>
      </c>
      <c r="N369" s="219" t="s">
        <v>38</v>
      </c>
      <c r="O369" s="68"/>
      <c r="P369" s="205">
        <f t="shared" si="141"/>
        <v>0</v>
      </c>
      <c r="Q369" s="205">
        <v>0</v>
      </c>
      <c r="R369" s="205">
        <f t="shared" si="142"/>
        <v>0</v>
      </c>
      <c r="S369" s="205">
        <v>0</v>
      </c>
      <c r="T369" s="205">
        <f t="shared" si="143"/>
        <v>0</v>
      </c>
      <c r="U369" s="206" t="s">
        <v>1</v>
      </c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207" t="s">
        <v>349</v>
      </c>
      <c r="AT369" s="207" t="s">
        <v>220</v>
      </c>
      <c r="AU369" s="207" t="s">
        <v>80</v>
      </c>
      <c r="AY369" s="14" t="s">
        <v>137</v>
      </c>
      <c r="BE369" s="208">
        <f t="shared" si="144"/>
        <v>0</v>
      </c>
      <c r="BF369" s="208">
        <f t="shared" si="145"/>
        <v>0</v>
      </c>
      <c r="BG369" s="208">
        <f t="shared" si="146"/>
        <v>0</v>
      </c>
      <c r="BH369" s="208">
        <f t="shared" si="147"/>
        <v>0</v>
      </c>
      <c r="BI369" s="208">
        <f t="shared" si="148"/>
        <v>0</v>
      </c>
      <c r="BJ369" s="14" t="s">
        <v>78</v>
      </c>
      <c r="BK369" s="208">
        <f t="shared" si="149"/>
        <v>0</v>
      </c>
      <c r="BL369" s="14" t="s">
        <v>296</v>
      </c>
      <c r="BM369" s="207" t="s">
        <v>979</v>
      </c>
    </row>
    <row r="370" spans="1:65" s="2" customFormat="1" ht="21.75" customHeight="1">
      <c r="A370" s="31"/>
      <c r="B370" s="32"/>
      <c r="C370" s="195" t="s">
        <v>980</v>
      </c>
      <c r="D370" s="195" t="s">
        <v>140</v>
      </c>
      <c r="E370" s="196" t="s">
        <v>981</v>
      </c>
      <c r="F370" s="197" t="s">
        <v>982</v>
      </c>
      <c r="G370" s="198" t="s">
        <v>151</v>
      </c>
      <c r="H370" s="199">
        <v>136.1</v>
      </c>
      <c r="I370" s="200"/>
      <c r="J370" s="201">
        <f t="shared" si="140"/>
        <v>0</v>
      </c>
      <c r="K370" s="202"/>
      <c r="L370" s="36"/>
      <c r="M370" s="203" t="s">
        <v>1</v>
      </c>
      <c r="N370" s="204" t="s">
        <v>38</v>
      </c>
      <c r="O370" s="68"/>
      <c r="P370" s="205">
        <f t="shared" si="141"/>
        <v>0</v>
      </c>
      <c r="Q370" s="205">
        <v>3E-05</v>
      </c>
      <c r="R370" s="205">
        <f t="shared" si="142"/>
        <v>0.004083</v>
      </c>
      <c r="S370" s="205">
        <v>0</v>
      </c>
      <c r="T370" s="205">
        <f t="shared" si="143"/>
        <v>0</v>
      </c>
      <c r="U370" s="206" t="s">
        <v>1</v>
      </c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207" t="s">
        <v>296</v>
      </c>
      <c r="AT370" s="207" t="s">
        <v>140</v>
      </c>
      <c r="AU370" s="207" t="s">
        <v>80</v>
      </c>
      <c r="AY370" s="14" t="s">
        <v>137</v>
      </c>
      <c r="BE370" s="208">
        <f t="shared" si="144"/>
        <v>0</v>
      </c>
      <c r="BF370" s="208">
        <f t="shared" si="145"/>
        <v>0</v>
      </c>
      <c r="BG370" s="208">
        <f t="shared" si="146"/>
        <v>0</v>
      </c>
      <c r="BH370" s="208">
        <f t="shared" si="147"/>
        <v>0</v>
      </c>
      <c r="BI370" s="208">
        <f t="shared" si="148"/>
        <v>0</v>
      </c>
      <c r="BJ370" s="14" t="s">
        <v>78</v>
      </c>
      <c r="BK370" s="208">
        <f t="shared" si="149"/>
        <v>0</v>
      </c>
      <c r="BL370" s="14" t="s">
        <v>296</v>
      </c>
      <c r="BM370" s="207" t="s">
        <v>983</v>
      </c>
    </row>
    <row r="371" spans="1:65" s="2" customFormat="1" ht="21.75" customHeight="1">
      <c r="A371" s="31"/>
      <c r="B371" s="32"/>
      <c r="C371" s="195" t="s">
        <v>984</v>
      </c>
      <c r="D371" s="195" t="s">
        <v>140</v>
      </c>
      <c r="E371" s="196" t="s">
        <v>985</v>
      </c>
      <c r="F371" s="197" t="s">
        <v>986</v>
      </c>
      <c r="G371" s="198" t="s">
        <v>151</v>
      </c>
      <c r="H371" s="199">
        <v>217.777</v>
      </c>
      <c r="I371" s="200"/>
      <c r="J371" s="201">
        <f t="shared" si="140"/>
        <v>0</v>
      </c>
      <c r="K371" s="202"/>
      <c r="L371" s="36"/>
      <c r="M371" s="203" t="s">
        <v>1</v>
      </c>
      <c r="N371" s="204" t="s">
        <v>38</v>
      </c>
      <c r="O371" s="68"/>
      <c r="P371" s="205">
        <f t="shared" si="141"/>
        <v>0</v>
      </c>
      <c r="Q371" s="205">
        <v>0</v>
      </c>
      <c r="R371" s="205">
        <f t="shared" si="142"/>
        <v>0</v>
      </c>
      <c r="S371" s="205">
        <v>0</v>
      </c>
      <c r="T371" s="205">
        <f t="shared" si="143"/>
        <v>0</v>
      </c>
      <c r="U371" s="206" t="s">
        <v>1</v>
      </c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207" t="s">
        <v>296</v>
      </c>
      <c r="AT371" s="207" t="s">
        <v>140</v>
      </c>
      <c r="AU371" s="207" t="s">
        <v>80</v>
      </c>
      <c r="AY371" s="14" t="s">
        <v>137</v>
      </c>
      <c r="BE371" s="208">
        <f t="shared" si="144"/>
        <v>0</v>
      </c>
      <c r="BF371" s="208">
        <f t="shared" si="145"/>
        <v>0</v>
      </c>
      <c r="BG371" s="208">
        <f t="shared" si="146"/>
        <v>0</v>
      </c>
      <c r="BH371" s="208">
        <f t="shared" si="147"/>
        <v>0</v>
      </c>
      <c r="BI371" s="208">
        <f t="shared" si="148"/>
        <v>0</v>
      </c>
      <c r="BJ371" s="14" t="s">
        <v>78</v>
      </c>
      <c r="BK371" s="208">
        <f t="shared" si="149"/>
        <v>0</v>
      </c>
      <c r="BL371" s="14" t="s">
        <v>296</v>
      </c>
      <c r="BM371" s="207" t="s">
        <v>987</v>
      </c>
    </row>
    <row r="372" spans="1:65" s="2" customFormat="1" ht="33" customHeight="1">
      <c r="A372" s="31"/>
      <c r="B372" s="32"/>
      <c r="C372" s="209" t="s">
        <v>988</v>
      </c>
      <c r="D372" s="209" t="s">
        <v>220</v>
      </c>
      <c r="E372" s="210" t="s">
        <v>989</v>
      </c>
      <c r="F372" s="211" t="s">
        <v>990</v>
      </c>
      <c r="G372" s="212" t="s">
        <v>151</v>
      </c>
      <c r="H372" s="213">
        <v>239.555</v>
      </c>
      <c r="I372" s="214"/>
      <c r="J372" s="215">
        <f t="shared" si="140"/>
        <v>0</v>
      </c>
      <c r="K372" s="216"/>
      <c r="L372" s="217"/>
      <c r="M372" s="218" t="s">
        <v>1</v>
      </c>
      <c r="N372" s="219" t="s">
        <v>38</v>
      </c>
      <c r="O372" s="68"/>
      <c r="P372" s="205">
        <f t="shared" si="141"/>
        <v>0</v>
      </c>
      <c r="Q372" s="205">
        <v>0</v>
      </c>
      <c r="R372" s="205">
        <f t="shared" si="142"/>
        <v>0</v>
      </c>
      <c r="S372" s="205">
        <v>0</v>
      </c>
      <c r="T372" s="205">
        <f t="shared" si="143"/>
        <v>0</v>
      </c>
      <c r="U372" s="206" t="s">
        <v>1</v>
      </c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207" t="s">
        <v>349</v>
      </c>
      <c r="AT372" s="207" t="s">
        <v>220</v>
      </c>
      <c r="AU372" s="207" t="s">
        <v>80</v>
      </c>
      <c r="AY372" s="14" t="s">
        <v>137</v>
      </c>
      <c r="BE372" s="208">
        <f t="shared" si="144"/>
        <v>0</v>
      </c>
      <c r="BF372" s="208">
        <f t="shared" si="145"/>
        <v>0</v>
      </c>
      <c r="BG372" s="208">
        <f t="shared" si="146"/>
        <v>0</v>
      </c>
      <c r="BH372" s="208">
        <f t="shared" si="147"/>
        <v>0</v>
      </c>
      <c r="BI372" s="208">
        <f t="shared" si="148"/>
        <v>0</v>
      </c>
      <c r="BJ372" s="14" t="s">
        <v>78</v>
      </c>
      <c r="BK372" s="208">
        <f t="shared" si="149"/>
        <v>0</v>
      </c>
      <c r="BL372" s="14" t="s">
        <v>296</v>
      </c>
      <c r="BM372" s="207" t="s">
        <v>991</v>
      </c>
    </row>
    <row r="373" spans="1:65" s="2" customFormat="1" ht="21.75" customHeight="1">
      <c r="A373" s="31"/>
      <c r="B373" s="32"/>
      <c r="C373" s="195" t="s">
        <v>992</v>
      </c>
      <c r="D373" s="195" t="s">
        <v>140</v>
      </c>
      <c r="E373" s="196" t="s">
        <v>993</v>
      </c>
      <c r="F373" s="197" t="s">
        <v>994</v>
      </c>
      <c r="G373" s="198" t="s">
        <v>195</v>
      </c>
      <c r="H373" s="199">
        <v>6.895</v>
      </c>
      <c r="I373" s="200"/>
      <c r="J373" s="201">
        <f t="shared" si="140"/>
        <v>0</v>
      </c>
      <c r="K373" s="202"/>
      <c r="L373" s="36"/>
      <c r="M373" s="203" t="s">
        <v>1</v>
      </c>
      <c r="N373" s="204" t="s">
        <v>38</v>
      </c>
      <c r="O373" s="68"/>
      <c r="P373" s="205">
        <f t="shared" si="141"/>
        <v>0</v>
      </c>
      <c r="Q373" s="205">
        <v>0</v>
      </c>
      <c r="R373" s="205">
        <f t="shared" si="142"/>
        <v>0</v>
      </c>
      <c r="S373" s="205">
        <v>0</v>
      </c>
      <c r="T373" s="205">
        <f t="shared" si="143"/>
        <v>0</v>
      </c>
      <c r="U373" s="206" t="s">
        <v>1</v>
      </c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207" t="s">
        <v>296</v>
      </c>
      <c r="AT373" s="207" t="s">
        <v>140</v>
      </c>
      <c r="AU373" s="207" t="s">
        <v>80</v>
      </c>
      <c r="AY373" s="14" t="s">
        <v>137</v>
      </c>
      <c r="BE373" s="208">
        <f t="shared" si="144"/>
        <v>0</v>
      </c>
      <c r="BF373" s="208">
        <f t="shared" si="145"/>
        <v>0</v>
      </c>
      <c r="BG373" s="208">
        <f t="shared" si="146"/>
        <v>0</v>
      </c>
      <c r="BH373" s="208">
        <f t="shared" si="147"/>
        <v>0</v>
      </c>
      <c r="BI373" s="208">
        <f t="shared" si="148"/>
        <v>0</v>
      </c>
      <c r="BJ373" s="14" t="s">
        <v>78</v>
      </c>
      <c r="BK373" s="208">
        <f t="shared" si="149"/>
        <v>0</v>
      </c>
      <c r="BL373" s="14" t="s">
        <v>296</v>
      </c>
      <c r="BM373" s="207" t="s">
        <v>995</v>
      </c>
    </row>
    <row r="374" spans="1:65" s="2" customFormat="1" ht="21.75" customHeight="1">
      <c r="A374" s="31"/>
      <c r="B374" s="32"/>
      <c r="C374" s="195" t="s">
        <v>996</v>
      </c>
      <c r="D374" s="195" t="s">
        <v>140</v>
      </c>
      <c r="E374" s="196" t="s">
        <v>997</v>
      </c>
      <c r="F374" s="197" t="s">
        <v>998</v>
      </c>
      <c r="G374" s="198" t="s">
        <v>195</v>
      </c>
      <c r="H374" s="199">
        <v>6.895</v>
      </c>
      <c r="I374" s="200"/>
      <c r="J374" s="201">
        <f t="shared" si="140"/>
        <v>0</v>
      </c>
      <c r="K374" s="202"/>
      <c r="L374" s="36"/>
      <c r="M374" s="203" t="s">
        <v>1</v>
      </c>
      <c r="N374" s="204" t="s">
        <v>38</v>
      </c>
      <c r="O374" s="68"/>
      <c r="P374" s="205">
        <f t="shared" si="141"/>
        <v>0</v>
      </c>
      <c r="Q374" s="205">
        <v>0</v>
      </c>
      <c r="R374" s="205">
        <f t="shared" si="142"/>
        <v>0</v>
      </c>
      <c r="S374" s="205">
        <v>0</v>
      </c>
      <c r="T374" s="205">
        <f t="shared" si="143"/>
        <v>0</v>
      </c>
      <c r="U374" s="206" t="s">
        <v>1</v>
      </c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207" t="s">
        <v>296</v>
      </c>
      <c r="AT374" s="207" t="s">
        <v>140</v>
      </c>
      <c r="AU374" s="207" t="s">
        <v>80</v>
      </c>
      <c r="AY374" s="14" t="s">
        <v>137</v>
      </c>
      <c r="BE374" s="208">
        <f t="shared" si="144"/>
        <v>0</v>
      </c>
      <c r="BF374" s="208">
        <f t="shared" si="145"/>
        <v>0</v>
      </c>
      <c r="BG374" s="208">
        <f t="shared" si="146"/>
        <v>0</v>
      </c>
      <c r="BH374" s="208">
        <f t="shared" si="147"/>
        <v>0</v>
      </c>
      <c r="BI374" s="208">
        <f t="shared" si="148"/>
        <v>0</v>
      </c>
      <c r="BJ374" s="14" t="s">
        <v>78</v>
      </c>
      <c r="BK374" s="208">
        <f t="shared" si="149"/>
        <v>0</v>
      </c>
      <c r="BL374" s="14" t="s">
        <v>296</v>
      </c>
      <c r="BM374" s="207" t="s">
        <v>999</v>
      </c>
    </row>
    <row r="375" spans="2:63" s="12" customFormat="1" ht="22.9" customHeight="1">
      <c r="B375" s="179"/>
      <c r="C375" s="180"/>
      <c r="D375" s="181" t="s">
        <v>72</v>
      </c>
      <c r="E375" s="193" t="s">
        <v>1000</v>
      </c>
      <c r="F375" s="193" t="s">
        <v>1001</v>
      </c>
      <c r="G375" s="180"/>
      <c r="H375" s="180"/>
      <c r="I375" s="183"/>
      <c r="J375" s="194">
        <f>BK375</f>
        <v>0</v>
      </c>
      <c r="K375" s="180"/>
      <c r="L375" s="185"/>
      <c r="M375" s="186"/>
      <c r="N375" s="187"/>
      <c r="O375" s="187"/>
      <c r="P375" s="188">
        <f>SUM(P376:P398)</f>
        <v>0</v>
      </c>
      <c r="Q375" s="187"/>
      <c r="R375" s="188">
        <f>SUM(R376:R398)</f>
        <v>0.7546799999999999</v>
      </c>
      <c r="S375" s="187"/>
      <c r="T375" s="188">
        <f>SUM(T376:T398)</f>
        <v>0</v>
      </c>
      <c r="U375" s="189"/>
      <c r="AR375" s="190" t="s">
        <v>80</v>
      </c>
      <c r="AT375" s="191" t="s">
        <v>72</v>
      </c>
      <c r="AU375" s="191" t="s">
        <v>78</v>
      </c>
      <c r="AY375" s="190" t="s">
        <v>137</v>
      </c>
      <c r="BK375" s="192">
        <f>SUM(BK376:BK398)</f>
        <v>0</v>
      </c>
    </row>
    <row r="376" spans="1:65" s="2" customFormat="1" ht="21.75" customHeight="1">
      <c r="A376" s="31"/>
      <c r="B376" s="32"/>
      <c r="C376" s="195" t="s">
        <v>1002</v>
      </c>
      <c r="D376" s="195" t="s">
        <v>140</v>
      </c>
      <c r="E376" s="196" t="s">
        <v>1003</v>
      </c>
      <c r="F376" s="197" t="s">
        <v>1004</v>
      </c>
      <c r="G376" s="198" t="s">
        <v>231</v>
      </c>
      <c r="H376" s="199">
        <v>6</v>
      </c>
      <c r="I376" s="200"/>
      <c r="J376" s="201">
        <f aca="true" t="shared" si="150" ref="J376:J398">ROUND(I376*H376,2)</f>
        <v>0</v>
      </c>
      <c r="K376" s="202"/>
      <c r="L376" s="36"/>
      <c r="M376" s="203" t="s">
        <v>1</v>
      </c>
      <c r="N376" s="204" t="s">
        <v>38</v>
      </c>
      <c r="O376" s="68"/>
      <c r="P376" s="205">
        <f aca="true" t="shared" si="151" ref="P376:P398">O376*H376</f>
        <v>0</v>
      </c>
      <c r="Q376" s="205">
        <v>0</v>
      </c>
      <c r="R376" s="205">
        <f aca="true" t="shared" si="152" ref="R376:R398">Q376*H376</f>
        <v>0</v>
      </c>
      <c r="S376" s="205">
        <v>0</v>
      </c>
      <c r="T376" s="205">
        <f aca="true" t="shared" si="153" ref="T376:T398">S376*H376</f>
        <v>0</v>
      </c>
      <c r="U376" s="206" t="s">
        <v>1</v>
      </c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207" t="s">
        <v>296</v>
      </c>
      <c r="AT376" s="207" t="s">
        <v>140</v>
      </c>
      <c r="AU376" s="207" t="s">
        <v>80</v>
      </c>
      <c r="AY376" s="14" t="s">
        <v>137</v>
      </c>
      <c r="BE376" s="208">
        <f aca="true" t="shared" si="154" ref="BE376:BE398">IF(N376="základní",J376,0)</f>
        <v>0</v>
      </c>
      <c r="BF376" s="208">
        <f aca="true" t="shared" si="155" ref="BF376:BF398">IF(N376="snížená",J376,0)</f>
        <v>0</v>
      </c>
      <c r="BG376" s="208">
        <f aca="true" t="shared" si="156" ref="BG376:BG398">IF(N376="zákl. přenesená",J376,0)</f>
        <v>0</v>
      </c>
      <c r="BH376" s="208">
        <f aca="true" t="shared" si="157" ref="BH376:BH398">IF(N376="sníž. přenesená",J376,0)</f>
        <v>0</v>
      </c>
      <c r="BI376" s="208">
        <f aca="true" t="shared" si="158" ref="BI376:BI398">IF(N376="nulová",J376,0)</f>
        <v>0</v>
      </c>
      <c r="BJ376" s="14" t="s">
        <v>78</v>
      </c>
      <c r="BK376" s="208">
        <f aca="true" t="shared" si="159" ref="BK376:BK398">ROUND(I376*H376,2)</f>
        <v>0</v>
      </c>
      <c r="BL376" s="14" t="s">
        <v>296</v>
      </c>
      <c r="BM376" s="207" t="s">
        <v>1005</v>
      </c>
    </row>
    <row r="377" spans="1:65" s="2" customFormat="1" ht="21.75" customHeight="1">
      <c r="A377" s="31"/>
      <c r="B377" s="32"/>
      <c r="C377" s="195" t="s">
        <v>1006</v>
      </c>
      <c r="D377" s="195" t="s">
        <v>140</v>
      </c>
      <c r="E377" s="196" t="s">
        <v>1007</v>
      </c>
      <c r="F377" s="197" t="s">
        <v>1008</v>
      </c>
      <c r="G377" s="198" t="s">
        <v>151</v>
      </c>
      <c r="H377" s="199">
        <v>5</v>
      </c>
      <c r="I377" s="200"/>
      <c r="J377" s="201">
        <f t="shared" si="150"/>
        <v>0</v>
      </c>
      <c r="K377" s="202"/>
      <c r="L377" s="36"/>
      <c r="M377" s="203" t="s">
        <v>1</v>
      </c>
      <c r="N377" s="204" t="s">
        <v>38</v>
      </c>
      <c r="O377" s="68"/>
      <c r="P377" s="205">
        <f t="shared" si="151"/>
        <v>0</v>
      </c>
      <c r="Q377" s="205">
        <v>0.00027</v>
      </c>
      <c r="R377" s="205">
        <f t="shared" si="152"/>
        <v>0.00135</v>
      </c>
      <c r="S377" s="205">
        <v>0</v>
      </c>
      <c r="T377" s="205">
        <f t="shared" si="153"/>
        <v>0</v>
      </c>
      <c r="U377" s="206" t="s">
        <v>1</v>
      </c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207" t="s">
        <v>296</v>
      </c>
      <c r="AT377" s="207" t="s">
        <v>140</v>
      </c>
      <c r="AU377" s="207" t="s">
        <v>80</v>
      </c>
      <c r="AY377" s="14" t="s">
        <v>137</v>
      </c>
      <c r="BE377" s="208">
        <f t="shared" si="154"/>
        <v>0</v>
      </c>
      <c r="BF377" s="208">
        <f t="shared" si="155"/>
        <v>0</v>
      </c>
      <c r="BG377" s="208">
        <f t="shared" si="156"/>
        <v>0</v>
      </c>
      <c r="BH377" s="208">
        <f t="shared" si="157"/>
        <v>0</v>
      </c>
      <c r="BI377" s="208">
        <f t="shared" si="158"/>
        <v>0</v>
      </c>
      <c r="BJ377" s="14" t="s">
        <v>78</v>
      </c>
      <c r="BK377" s="208">
        <f t="shared" si="159"/>
        <v>0</v>
      </c>
      <c r="BL377" s="14" t="s">
        <v>296</v>
      </c>
      <c r="BM377" s="207" t="s">
        <v>1009</v>
      </c>
    </row>
    <row r="378" spans="1:65" s="2" customFormat="1" ht="21.75" customHeight="1">
      <c r="A378" s="31"/>
      <c r="B378" s="32"/>
      <c r="C378" s="209" t="s">
        <v>1010</v>
      </c>
      <c r="D378" s="209" t="s">
        <v>220</v>
      </c>
      <c r="E378" s="210" t="s">
        <v>1011</v>
      </c>
      <c r="F378" s="211" t="s">
        <v>1012</v>
      </c>
      <c r="G378" s="212" t="s">
        <v>151</v>
      </c>
      <c r="H378" s="213">
        <v>5</v>
      </c>
      <c r="I378" s="214"/>
      <c r="J378" s="215">
        <f t="shared" si="150"/>
        <v>0</v>
      </c>
      <c r="K378" s="216"/>
      <c r="L378" s="217"/>
      <c r="M378" s="218" t="s">
        <v>1</v>
      </c>
      <c r="N378" s="219" t="s">
        <v>38</v>
      </c>
      <c r="O378" s="68"/>
      <c r="P378" s="205">
        <f t="shared" si="151"/>
        <v>0</v>
      </c>
      <c r="Q378" s="205">
        <v>0.03333</v>
      </c>
      <c r="R378" s="205">
        <f t="shared" si="152"/>
        <v>0.16665</v>
      </c>
      <c r="S378" s="205">
        <v>0</v>
      </c>
      <c r="T378" s="205">
        <f t="shared" si="153"/>
        <v>0</v>
      </c>
      <c r="U378" s="206" t="s">
        <v>1</v>
      </c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207" t="s">
        <v>349</v>
      </c>
      <c r="AT378" s="207" t="s">
        <v>220</v>
      </c>
      <c r="AU378" s="207" t="s">
        <v>80</v>
      </c>
      <c r="AY378" s="14" t="s">
        <v>137</v>
      </c>
      <c r="BE378" s="208">
        <f t="shared" si="154"/>
        <v>0</v>
      </c>
      <c r="BF378" s="208">
        <f t="shared" si="155"/>
        <v>0</v>
      </c>
      <c r="BG378" s="208">
        <f t="shared" si="156"/>
        <v>0</v>
      </c>
      <c r="BH378" s="208">
        <f t="shared" si="157"/>
        <v>0</v>
      </c>
      <c r="BI378" s="208">
        <f t="shared" si="158"/>
        <v>0</v>
      </c>
      <c r="BJ378" s="14" t="s">
        <v>78</v>
      </c>
      <c r="BK378" s="208">
        <f t="shared" si="159"/>
        <v>0</v>
      </c>
      <c r="BL378" s="14" t="s">
        <v>296</v>
      </c>
      <c r="BM378" s="207" t="s">
        <v>1013</v>
      </c>
    </row>
    <row r="379" spans="1:65" s="2" customFormat="1" ht="21.75" customHeight="1">
      <c r="A379" s="31"/>
      <c r="B379" s="32"/>
      <c r="C379" s="195" t="s">
        <v>1014</v>
      </c>
      <c r="D379" s="195" t="s">
        <v>140</v>
      </c>
      <c r="E379" s="196" t="s">
        <v>1015</v>
      </c>
      <c r="F379" s="197" t="s">
        <v>1016</v>
      </c>
      <c r="G379" s="198" t="s">
        <v>151</v>
      </c>
      <c r="H379" s="199">
        <v>2</v>
      </c>
      <c r="I379" s="200"/>
      <c r="J379" s="201">
        <f t="shared" si="150"/>
        <v>0</v>
      </c>
      <c r="K379" s="202"/>
      <c r="L379" s="36"/>
      <c r="M379" s="203" t="s">
        <v>1</v>
      </c>
      <c r="N379" s="204" t="s">
        <v>38</v>
      </c>
      <c r="O379" s="68"/>
      <c r="P379" s="205">
        <f t="shared" si="151"/>
        <v>0</v>
      </c>
      <c r="Q379" s="205">
        <v>0.00026</v>
      </c>
      <c r="R379" s="205">
        <f t="shared" si="152"/>
        <v>0.00052</v>
      </c>
      <c r="S379" s="205">
        <v>0</v>
      </c>
      <c r="T379" s="205">
        <f t="shared" si="153"/>
        <v>0</v>
      </c>
      <c r="U379" s="206" t="s">
        <v>1</v>
      </c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207" t="s">
        <v>296</v>
      </c>
      <c r="AT379" s="207" t="s">
        <v>140</v>
      </c>
      <c r="AU379" s="207" t="s">
        <v>80</v>
      </c>
      <c r="AY379" s="14" t="s">
        <v>137</v>
      </c>
      <c r="BE379" s="208">
        <f t="shared" si="154"/>
        <v>0</v>
      </c>
      <c r="BF379" s="208">
        <f t="shared" si="155"/>
        <v>0</v>
      </c>
      <c r="BG379" s="208">
        <f t="shared" si="156"/>
        <v>0</v>
      </c>
      <c r="BH379" s="208">
        <f t="shared" si="157"/>
        <v>0</v>
      </c>
      <c r="BI379" s="208">
        <f t="shared" si="158"/>
        <v>0</v>
      </c>
      <c r="BJ379" s="14" t="s">
        <v>78</v>
      </c>
      <c r="BK379" s="208">
        <f t="shared" si="159"/>
        <v>0</v>
      </c>
      <c r="BL379" s="14" t="s">
        <v>296</v>
      </c>
      <c r="BM379" s="207" t="s">
        <v>1017</v>
      </c>
    </row>
    <row r="380" spans="1:65" s="2" customFormat="1" ht="21.75" customHeight="1">
      <c r="A380" s="31"/>
      <c r="B380" s="32"/>
      <c r="C380" s="209" t="s">
        <v>1018</v>
      </c>
      <c r="D380" s="209" t="s">
        <v>220</v>
      </c>
      <c r="E380" s="210" t="s">
        <v>1019</v>
      </c>
      <c r="F380" s="211" t="s">
        <v>1020</v>
      </c>
      <c r="G380" s="212" t="s">
        <v>151</v>
      </c>
      <c r="H380" s="213">
        <v>2</v>
      </c>
      <c r="I380" s="214"/>
      <c r="J380" s="215">
        <f t="shared" si="150"/>
        <v>0</v>
      </c>
      <c r="K380" s="216"/>
      <c r="L380" s="217"/>
      <c r="M380" s="218" t="s">
        <v>1</v>
      </c>
      <c r="N380" s="219" t="s">
        <v>38</v>
      </c>
      <c r="O380" s="68"/>
      <c r="P380" s="205">
        <f t="shared" si="151"/>
        <v>0</v>
      </c>
      <c r="Q380" s="205">
        <v>0.03056</v>
      </c>
      <c r="R380" s="205">
        <f t="shared" si="152"/>
        <v>0.06112</v>
      </c>
      <c r="S380" s="205">
        <v>0</v>
      </c>
      <c r="T380" s="205">
        <f t="shared" si="153"/>
        <v>0</v>
      </c>
      <c r="U380" s="206" t="s">
        <v>1</v>
      </c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207" t="s">
        <v>349</v>
      </c>
      <c r="AT380" s="207" t="s">
        <v>220</v>
      </c>
      <c r="AU380" s="207" t="s">
        <v>80</v>
      </c>
      <c r="AY380" s="14" t="s">
        <v>137</v>
      </c>
      <c r="BE380" s="208">
        <f t="shared" si="154"/>
        <v>0</v>
      </c>
      <c r="BF380" s="208">
        <f t="shared" si="155"/>
        <v>0</v>
      </c>
      <c r="BG380" s="208">
        <f t="shared" si="156"/>
        <v>0</v>
      </c>
      <c r="BH380" s="208">
        <f t="shared" si="157"/>
        <v>0</v>
      </c>
      <c r="BI380" s="208">
        <f t="shared" si="158"/>
        <v>0</v>
      </c>
      <c r="BJ380" s="14" t="s">
        <v>78</v>
      </c>
      <c r="BK380" s="208">
        <f t="shared" si="159"/>
        <v>0</v>
      </c>
      <c r="BL380" s="14" t="s">
        <v>296</v>
      </c>
      <c r="BM380" s="207" t="s">
        <v>1021</v>
      </c>
    </row>
    <row r="381" spans="1:65" s="2" customFormat="1" ht="21.75" customHeight="1">
      <c r="A381" s="31"/>
      <c r="B381" s="32"/>
      <c r="C381" s="195" t="s">
        <v>1022</v>
      </c>
      <c r="D381" s="195" t="s">
        <v>140</v>
      </c>
      <c r="E381" s="196" t="s">
        <v>1023</v>
      </c>
      <c r="F381" s="197" t="s">
        <v>1024</v>
      </c>
      <c r="G381" s="198" t="s">
        <v>231</v>
      </c>
      <c r="H381" s="199">
        <v>35.5</v>
      </c>
      <c r="I381" s="200"/>
      <c r="J381" s="201">
        <f t="shared" si="150"/>
        <v>0</v>
      </c>
      <c r="K381" s="202"/>
      <c r="L381" s="36"/>
      <c r="M381" s="203" t="s">
        <v>1</v>
      </c>
      <c r="N381" s="204" t="s">
        <v>38</v>
      </c>
      <c r="O381" s="68"/>
      <c r="P381" s="205">
        <f t="shared" si="151"/>
        <v>0</v>
      </c>
      <c r="Q381" s="205">
        <v>0.00028</v>
      </c>
      <c r="R381" s="205">
        <f t="shared" si="152"/>
        <v>0.00994</v>
      </c>
      <c r="S381" s="205">
        <v>0</v>
      </c>
      <c r="T381" s="205">
        <f t="shared" si="153"/>
        <v>0</v>
      </c>
      <c r="U381" s="206" t="s">
        <v>1</v>
      </c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207" t="s">
        <v>296</v>
      </c>
      <c r="AT381" s="207" t="s">
        <v>140</v>
      </c>
      <c r="AU381" s="207" t="s">
        <v>80</v>
      </c>
      <c r="AY381" s="14" t="s">
        <v>137</v>
      </c>
      <c r="BE381" s="208">
        <f t="shared" si="154"/>
        <v>0</v>
      </c>
      <c r="BF381" s="208">
        <f t="shared" si="155"/>
        <v>0</v>
      </c>
      <c r="BG381" s="208">
        <f t="shared" si="156"/>
        <v>0</v>
      </c>
      <c r="BH381" s="208">
        <f t="shared" si="157"/>
        <v>0</v>
      </c>
      <c r="BI381" s="208">
        <f t="shared" si="158"/>
        <v>0</v>
      </c>
      <c r="BJ381" s="14" t="s">
        <v>78</v>
      </c>
      <c r="BK381" s="208">
        <f t="shared" si="159"/>
        <v>0</v>
      </c>
      <c r="BL381" s="14" t="s">
        <v>296</v>
      </c>
      <c r="BM381" s="207" t="s">
        <v>1025</v>
      </c>
    </row>
    <row r="382" spans="1:65" s="2" customFormat="1" ht="21.75" customHeight="1">
      <c r="A382" s="31"/>
      <c r="B382" s="32"/>
      <c r="C382" s="195" t="s">
        <v>1026</v>
      </c>
      <c r="D382" s="195" t="s">
        <v>140</v>
      </c>
      <c r="E382" s="196" t="s">
        <v>1027</v>
      </c>
      <c r="F382" s="197" t="s">
        <v>1028</v>
      </c>
      <c r="G382" s="198" t="s">
        <v>165</v>
      </c>
      <c r="H382" s="199">
        <v>6</v>
      </c>
      <c r="I382" s="200"/>
      <c r="J382" s="201">
        <f t="shared" si="150"/>
        <v>0</v>
      </c>
      <c r="K382" s="202"/>
      <c r="L382" s="36"/>
      <c r="M382" s="203" t="s">
        <v>1</v>
      </c>
      <c r="N382" s="204" t="s">
        <v>38</v>
      </c>
      <c r="O382" s="68"/>
      <c r="P382" s="205">
        <f t="shared" si="151"/>
        <v>0</v>
      </c>
      <c r="Q382" s="205">
        <v>0</v>
      </c>
      <c r="R382" s="205">
        <f t="shared" si="152"/>
        <v>0</v>
      </c>
      <c r="S382" s="205">
        <v>0</v>
      </c>
      <c r="T382" s="205">
        <f t="shared" si="153"/>
        <v>0</v>
      </c>
      <c r="U382" s="206" t="s">
        <v>1</v>
      </c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207" t="s">
        <v>296</v>
      </c>
      <c r="AT382" s="207" t="s">
        <v>140</v>
      </c>
      <c r="AU382" s="207" t="s">
        <v>80</v>
      </c>
      <c r="AY382" s="14" t="s">
        <v>137</v>
      </c>
      <c r="BE382" s="208">
        <f t="shared" si="154"/>
        <v>0</v>
      </c>
      <c r="BF382" s="208">
        <f t="shared" si="155"/>
        <v>0</v>
      </c>
      <c r="BG382" s="208">
        <f t="shared" si="156"/>
        <v>0</v>
      </c>
      <c r="BH382" s="208">
        <f t="shared" si="157"/>
        <v>0</v>
      </c>
      <c r="BI382" s="208">
        <f t="shared" si="158"/>
        <v>0</v>
      </c>
      <c r="BJ382" s="14" t="s">
        <v>78</v>
      </c>
      <c r="BK382" s="208">
        <f t="shared" si="159"/>
        <v>0</v>
      </c>
      <c r="BL382" s="14" t="s">
        <v>296</v>
      </c>
      <c r="BM382" s="207" t="s">
        <v>1029</v>
      </c>
    </row>
    <row r="383" spans="1:65" s="2" customFormat="1" ht="21.75" customHeight="1">
      <c r="A383" s="31"/>
      <c r="B383" s="32"/>
      <c r="C383" s="209" t="s">
        <v>1030</v>
      </c>
      <c r="D383" s="209" t="s">
        <v>220</v>
      </c>
      <c r="E383" s="210" t="s">
        <v>1031</v>
      </c>
      <c r="F383" s="211" t="s">
        <v>1032</v>
      </c>
      <c r="G383" s="212" t="s">
        <v>165</v>
      </c>
      <c r="H383" s="213">
        <v>2</v>
      </c>
      <c r="I383" s="214"/>
      <c r="J383" s="215">
        <f t="shared" si="150"/>
        <v>0</v>
      </c>
      <c r="K383" s="216"/>
      <c r="L383" s="217"/>
      <c r="M383" s="218" t="s">
        <v>1</v>
      </c>
      <c r="N383" s="219" t="s">
        <v>38</v>
      </c>
      <c r="O383" s="68"/>
      <c r="P383" s="205">
        <f t="shared" si="151"/>
        <v>0</v>
      </c>
      <c r="Q383" s="205">
        <v>0.016</v>
      </c>
      <c r="R383" s="205">
        <f t="shared" si="152"/>
        <v>0.032</v>
      </c>
      <c r="S383" s="205">
        <v>0</v>
      </c>
      <c r="T383" s="205">
        <f t="shared" si="153"/>
        <v>0</v>
      </c>
      <c r="U383" s="206" t="s">
        <v>1</v>
      </c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207" t="s">
        <v>349</v>
      </c>
      <c r="AT383" s="207" t="s">
        <v>220</v>
      </c>
      <c r="AU383" s="207" t="s">
        <v>80</v>
      </c>
      <c r="AY383" s="14" t="s">
        <v>137</v>
      </c>
      <c r="BE383" s="208">
        <f t="shared" si="154"/>
        <v>0</v>
      </c>
      <c r="BF383" s="208">
        <f t="shared" si="155"/>
        <v>0</v>
      </c>
      <c r="BG383" s="208">
        <f t="shared" si="156"/>
        <v>0</v>
      </c>
      <c r="BH383" s="208">
        <f t="shared" si="157"/>
        <v>0</v>
      </c>
      <c r="BI383" s="208">
        <f t="shared" si="158"/>
        <v>0</v>
      </c>
      <c r="BJ383" s="14" t="s">
        <v>78</v>
      </c>
      <c r="BK383" s="208">
        <f t="shared" si="159"/>
        <v>0</v>
      </c>
      <c r="BL383" s="14" t="s">
        <v>296</v>
      </c>
      <c r="BM383" s="207" t="s">
        <v>1033</v>
      </c>
    </row>
    <row r="384" spans="1:65" s="2" customFormat="1" ht="21.75" customHeight="1">
      <c r="A384" s="31"/>
      <c r="B384" s="32"/>
      <c r="C384" s="209" t="s">
        <v>1034</v>
      </c>
      <c r="D384" s="209" t="s">
        <v>220</v>
      </c>
      <c r="E384" s="210" t="s">
        <v>1035</v>
      </c>
      <c r="F384" s="211" t="s">
        <v>1036</v>
      </c>
      <c r="G384" s="212" t="s">
        <v>165</v>
      </c>
      <c r="H384" s="213">
        <v>1</v>
      </c>
      <c r="I384" s="214"/>
      <c r="J384" s="215">
        <f t="shared" si="150"/>
        <v>0</v>
      </c>
      <c r="K384" s="216"/>
      <c r="L384" s="217"/>
      <c r="M384" s="218" t="s">
        <v>1</v>
      </c>
      <c r="N384" s="219" t="s">
        <v>38</v>
      </c>
      <c r="O384" s="68"/>
      <c r="P384" s="205">
        <f t="shared" si="151"/>
        <v>0</v>
      </c>
      <c r="Q384" s="205">
        <v>0.0145</v>
      </c>
      <c r="R384" s="205">
        <f t="shared" si="152"/>
        <v>0.0145</v>
      </c>
      <c r="S384" s="205">
        <v>0</v>
      </c>
      <c r="T384" s="205">
        <f t="shared" si="153"/>
        <v>0</v>
      </c>
      <c r="U384" s="206" t="s">
        <v>1</v>
      </c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207" t="s">
        <v>349</v>
      </c>
      <c r="AT384" s="207" t="s">
        <v>220</v>
      </c>
      <c r="AU384" s="207" t="s">
        <v>80</v>
      </c>
      <c r="AY384" s="14" t="s">
        <v>137</v>
      </c>
      <c r="BE384" s="208">
        <f t="shared" si="154"/>
        <v>0</v>
      </c>
      <c r="BF384" s="208">
        <f t="shared" si="155"/>
        <v>0</v>
      </c>
      <c r="BG384" s="208">
        <f t="shared" si="156"/>
        <v>0</v>
      </c>
      <c r="BH384" s="208">
        <f t="shared" si="157"/>
        <v>0</v>
      </c>
      <c r="BI384" s="208">
        <f t="shared" si="158"/>
        <v>0</v>
      </c>
      <c r="BJ384" s="14" t="s">
        <v>78</v>
      </c>
      <c r="BK384" s="208">
        <f t="shared" si="159"/>
        <v>0</v>
      </c>
      <c r="BL384" s="14" t="s">
        <v>296</v>
      </c>
      <c r="BM384" s="207" t="s">
        <v>1037</v>
      </c>
    </row>
    <row r="385" spans="1:65" s="2" customFormat="1" ht="21.75" customHeight="1">
      <c r="A385" s="31"/>
      <c r="B385" s="32"/>
      <c r="C385" s="209" t="s">
        <v>1038</v>
      </c>
      <c r="D385" s="209" t="s">
        <v>220</v>
      </c>
      <c r="E385" s="210" t="s">
        <v>1039</v>
      </c>
      <c r="F385" s="211" t="s">
        <v>1040</v>
      </c>
      <c r="G385" s="212" t="s">
        <v>165</v>
      </c>
      <c r="H385" s="213">
        <v>3</v>
      </c>
      <c r="I385" s="214"/>
      <c r="J385" s="215">
        <f t="shared" si="150"/>
        <v>0</v>
      </c>
      <c r="K385" s="216"/>
      <c r="L385" s="217"/>
      <c r="M385" s="218" t="s">
        <v>1</v>
      </c>
      <c r="N385" s="219" t="s">
        <v>38</v>
      </c>
      <c r="O385" s="68"/>
      <c r="P385" s="205">
        <f t="shared" si="151"/>
        <v>0</v>
      </c>
      <c r="Q385" s="205">
        <v>0.016</v>
      </c>
      <c r="R385" s="205">
        <f t="shared" si="152"/>
        <v>0.048</v>
      </c>
      <c r="S385" s="205">
        <v>0</v>
      </c>
      <c r="T385" s="205">
        <f t="shared" si="153"/>
        <v>0</v>
      </c>
      <c r="U385" s="206" t="s">
        <v>1</v>
      </c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207" t="s">
        <v>349</v>
      </c>
      <c r="AT385" s="207" t="s">
        <v>220</v>
      </c>
      <c r="AU385" s="207" t="s">
        <v>80</v>
      </c>
      <c r="AY385" s="14" t="s">
        <v>137</v>
      </c>
      <c r="BE385" s="208">
        <f t="shared" si="154"/>
        <v>0</v>
      </c>
      <c r="BF385" s="208">
        <f t="shared" si="155"/>
        <v>0</v>
      </c>
      <c r="BG385" s="208">
        <f t="shared" si="156"/>
        <v>0</v>
      </c>
      <c r="BH385" s="208">
        <f t="shared" si="157"/>
        <v>0</v>
      </c>
      <c r="BI385" s="208">
        <f t="shared" si="158"/>
        <v>0</v>
      </c>
      <c r="BJ385" s="14" t="s">
        <v>78</v>
      </c>
      <c r="BK385" s="208">
        <f t="shared" si="159"/>
        <v>0</v>
      </c>
      <c r="BL385" s="14" t="s">
        <v>296</v>
      </c>
      <c r="BM385" s="207" t="s">
        <v>1041</v>
      </c>
    </row>
    <row r="386" spans="1:65" s="2" customFormat="1" ht="21.75" customHeight="1">
      <c r="A386" s="31"/>
      <c r="B386" s="32"/>
      <c r="C386" s="195" t="s">
        <v>1042</v>
      </c>
      <c r="D386" s="195" t="s">
        <v>140</v>
      </c>
      <c r="E386" s="196" t="s">
        <v>1043</v>
      </c>
      <c r="F386" s="197" t="s">
        <v>1044</v>
      </c>
      <c r="G386" s="198" t="s">
        <v>165</v>
      </c>
      <c r="H386" s="199">
        <v>3</v>
      </c>
      <c r="I386" s="200"/>
      <c r="J386" s="201">
        <f t="shared" si="150"/>
        <v>0</v>
      </c>
      <c r="K386" s="202"/>
      <c r="L386" s="36"/>
      <c r="M386" s="203" t="s">
        <v>1</v>
      </c>
      <c r="N386" s="204" t="s">
        <v>38</v>
      </c>
      <c r="O386" s="68"/>
      <c r="P386" s="205">
        <f t="shared" si="151"/>
        <v>0</v>
      </c>
      <c r="Q386" s="205">
        <v>0</v>
      </c>
      <c r="R386" s="205">
        <f t="shared" si="152"/>
        <v>0</v>
      </c>
      <c r="S386" s="205">
        <v>0</v>
      </c>
      <c r="T386" s="205">
        <f t="shared" si="153"/>
        <v>0</v>
      </c>
      <c r="U386" s="206" t="s">
        <v>1</v>
      </c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207" t="s">
        <v>296</v>
      </c>
      <c r="AT386" s="207" t="s">
        <v>140</v>
      </c>
      <c r="AU386" s="207" t="s">
        <v>80</v>
      </c>
      <c r="AY386" s="14" t="s">
        <v>137</v>
      </c>
      <c r="BE386" s="208">
        <f t="shared" si="154"/>
        <v>0</v>
      </c>
      <c r="BF386" s="208">
        <f t="shared" si="155"/>
        <v>0</v>
      </c>
      <c r="BG386" s="208">
        <f t="shared" si="156"/>
        <v>0</v>
      </c>
      <c r="BH386" s="208">
        <f t="shared" si="157"/>
        <v>0</v>
      </c>
      <c r="BI386" s="208">
        <f t="shared" si="158"/>
        <v>0</v>
      </c>
      <c r="BJ386" s="14" t="s">
        <v>78</v>
      </c>
      <c r="BK386" s="208">
        <f t="shared" si="159"/>
        <v>0</v>
      </c>
      <c r="BL386" s="14" t="s">
        <v>296</v>
      </c>
      <c r="BM386" s="207" t="s">
        <v>1045</v>
      </c>
    </row>
    <row r="387" spans="1:65" s="2" customFormat="1" ht="21.75" customHeight="1">
      <c r="A387" s="31"/>
      <c r="B387" s="32"/>
      <c r="C387" s="209" t="s">
        <v>1046</v>
      </c>
      <c r="D387" s="209" t="s">
        <v>220</v>
      </c>
      <c r="E387" s="210" t="s">
        <v>1047</v>
      </c>
      <c r="F387" s="211" t="s">
        <v>1048</v>
      </c>
      <c r="G387" s="212" t="s">
        <v>165</v>
      </c>
      <c r="H387" s="213">
        <v>3</v>
      </c>
      <c r="I387" s="214"/>
      <c r="J387" s="215">
        <f t="shared" si="150"/>
        <v>0</v>
      </c>
      <c r="K387" s="216"/>
      <c r="L387" s="217"/>
      <c r="M387" s="218" t="s">
        <v>1</v>
      </c>
      <c r="N387" s="219" t="s">
        <v>38</v>
      </c>
      <c r="O387" s="68"/>
      <c r="P387" s="205">
        <f t="shared" si="151"/>
        <v>0</v>
      </c>
      <c r="Q387" s="205">
        <v>0.038</v>
      </c>
      <c r="R387" s="205">
        <f t="shared" si="152"/>
        <v>0.11399999999999999</v>
      </c>
      <c r="S387" s="205">
        <v>0</v>
      </c>
      <c r="T387" s="205">
        <f t="shared" si="153"/>
        <v>0</v>
      </c>
      <c r="U387" s="206" t="s">
        <v>1</v>
      </c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207" t="s">
        <v>349</v>
      </c>
      <c r="AT387" s="207" t="s">
        <v>220</v>
      </c>
      <c r="AU387" s="207" t="s">
        <v>80</v>
      </c>
      <c r="AY387" s="14" t="s">
        <v>137</v>
      </c>
      <c r="BE387" s="208">
        <f t="shared" si="154"/>
        <v>0</v>
      </c>
      <c r="BF387" s="208">
        <f t="shared" si="155"/>
        <v>0</v>
      </c>
      <c r="BG387" s="208">
        <f t="shared" si="156"/>
        <v>0</v>
      </c>
      <c r="BH387" s="208">
        <f t="shared" si="157"/>
        <v>0</v>
      </c>
      <c r="BI387" s="208">
        <f t="shared" si="158"/>
        <v>0</v>
      </c>
      <c r="BJ387" s="14" t="s">
        <v>78</v>
      </c>
      <c r="BK387" s="208">
        <f t="shared" si="159"/>
        <v>0</v>
      </c>
      <c r="BL387" s="14" t="s">
        <v>296</v>
      </c>
      <c r="BM387" s="207" t="s">
        <v>1049</v>
      </c>
    </row>
    <row r="388" spans="1:65" s="2" customFormat="1" ht="16.5" customHeight="1">
      <c r="A388" s="31"/>
      <c r="B388" s="32"/>
      <c r="C388" s="195" t="s">
        <v>1050</v>
      </c>
      <c r="D388" s="195" t="s">
        <v>140</v>
      </c>
      <c r="E388" s="196" t="s">
        <v>1051</v>
      </c>
      <c r="F388" s="197" t="s">
        <v>1052</v>
      </c>
      <c r="G388" s="198" t="s">
        <v>165</v>
      </c>
      <c r="H388" s="199">
        <v>1</v>
      </c>
      <c r="I388" s="200"/>
      <c r="J388" s="201">
        <f t="shared" si="150"/>
        <v>0</v>
      </c>
      <c r="K388" s="202"/>
      <c r="L388" s="36"/>
      <c r="M388" s="203" t="s">
        <v>1</v>
      </c>
      <c r="N388" s="204" t="s">
        <v>38</v>
      </c>
      <c r="O388" s="68"/>
      <c r="P388" s="205">
        <f t="shared" si="151"/>
        <v>0</v>
      </c>
      <c r="Q388" s="205">
        <v>0.00027</v>
      </c>
      <c r="R388" s="205">
        <f t="shared" si="152"/>
        <v>0.00027</v>
      </c>
      <c r="S388" s="205">
        <v>0</v>
      </c>
      <c r="T388" s="205">
        <f t="shared" si="153"/>
        <v>0</v>
      </c>
      <c r="U388" s="206" t="s">
        <v>1</v>
      </c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207" t="s">
        <v>296</v>
      </c>
      <c r="AT388" s="207" t="s">
        <v>140</v>
      </c>
      <c r="AU388" s="207" t="s">
        <v>80</v>
      </c>
      <c r="AY388" s="14" t="s">
        <v>137</v>
      </c>
      <c r="BE388" s="208">
        <f t="shared" si="154"/>
        <v>0</v>
      </c>
      <c r="BF388" s="208">
        <f t="shared" si="155"/>
        <v>0</v>
      </c>
      <c r="BG388" s="208">
        <f t="shared" si="156"/>
        <v>0</v>
      </c>
      <c r="BH388" s="208">
        <f t="shared" si="157"/>
        <v>0</v>
      </c>
      <c r="BI388" s="208">
        <f t="shared" si="158"/>
        <v>0</v>
      </c>
      <c r="BJ388" s="14" t="s">
        <v>78</v>
      </c>
      <c r="BK388" s="208">
        <f t="shared" si="159"/>
        <v>0</v>
      </c>
      <c r="BL388" s="14" t="s">
        <v>296</v>
      </c>
      <c r="BM388" s="207" t="s">
        <v>1053</v>
      </c>
    </row>
    <row r="389" spans="1:65" s="2" customFormat="1" ht="16.5" customHeight="1">
      <c r="A389" s="31"/>
      <c r="B389" s="32"/>
      <c r="C389" s="195" t="s">
        <v>1054</v>
      </c>
      <c r="D389" s="195" t="s">
        <v>140</v>
      </c>
      <c r="E389" s="196" t="s">
        <v>1055</v>
      </c>
      <c r="F389" s="197" t="s">
        <v>1056</v>
      </c>
      <c r="G389" s="198" t="s">
        <v>165</v>
      </c>
      <c r="H389" s="199">
        <v>1</v>
      </c>
      <c r="I389" s="200"/>
      <c r="J389" s="201">
        <f t="shared" si="150"/>
        <v>0</v>
      </c>
      <c r="K389" s="202"/>
      <c r="L389" s="36"/>
      <c r="M389" s="203" t="s">
        <v>1</v>
      </c>
      <c r="N389" s="204" t="s">
        <v>38</v>
      </c>
      <c r="O389" s="68"/>
      <c r="P389" s="205">
        <f t="shared" si="151"/>
        <v>0</v>
      </c>
      <c r="Q389" s="205">
        <v>0.00027</v>
      </c>
      <c r="R389" s="205">
        <f t="shared" si="152"/>
        <v>0.00027</v>
      </c>
      <c r="S389" s="205">
        <v>0</v>
      </c>
      <c r="T389" s="205">
        <f t="shared" si="153"/>
        <v>0</v>
      </c>
      <c r="U389" s="206" t="s">
        <v>1</v>
      </c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207" t="s">
        <v>296</v>
      </c>
      <c r="AT389" s="207" t="s">
        <v>140</v>
      </c>
      <c r="AU389" s="207" t="s">
        <v>80</v>
      </c>
      <c r="AY389" s="14" t="s">
        <v>137</v>
      </c>
      <c r="BE389" s="208">
        <f t="shared" si="154"/>
        <v>0</v>
      </c>
      <c r="BF389" s="208">
        <f t="shared" si="155"/>
        <v>0</v>
      </c>
      <c r="BG389" s="208">
        <f t="shared" si="156"/>
        <v>0</v>
      </c>
      <c r="BH389" s="208">
        <f t="shared" si="157"/>
        <v>0</v>
      </c>
      <c r="BI389" s="208">
        <f t="shared" si="158"/>
        <v>0</v>
      </c>
      <c r="BJ389" s="14" t="s">
        <v>78</v>
      </c>
      <c r="BK389" s="208">
        <f t="shared" si="159"/>
        <v>0</v>
      </c>
      <c r="BL389" s="14" t="s">
        <v>296</v>
      </c>
      <c r="BM389" s="207" t="s">
        <v>1057</v>
      </c>
    </row>
    <row r="390" spans="1:65" s="2" customFormat="1" ht="21.75" customHeight="1">
      <c r="A390" s="31"/>
      <c r="B390" s="32"/>
      <c r="C390" s="209" t="s">
        <v>1058</v>
      </c>
      <c r="D390" s="209" t="s">
        <v>220</v>
      </c>
      <c r="E390" s="210" t="s">
        <v>1059</v>
      </c>
      <c r="F390" s="211" t="s">
        <v>1060</v>
      </c>
      <c r="G390" s="212" t="s">
        <v>165</v>
      </c>
      <c r="H390" s="213">
        <v>2</v>
      </c>
      <c r="I390" s="214"/>
      <c r="J390" s="215">
        <f t="shared" si="150"/>
        <v>0</v>
      </c>
      <c r="K390" s="216"/>
      <c r="L390" s="217"/>
      <c r="M390" s="218" t="s">
        <v>1</v>
      </c>
      <c r="N390" s="219" t="s">
        <v>38</v>
      </c>
      <c r="O390" s="68"/>
      <c r="P390" s="205">
        <f t="shared" si="151"/>
        <v>0</v>
      </c>
      <c r="Q390" s="205">
        <v>0.044</v>
      </c>
      <c r="R390" s="205">
        <f t="shared" si="152"/>
        <v>0.088</v>
      </c>
      <c r="S390" s="205">
        <v>0</v>
      </c>
      <c r="T390" s="205">
        <f t="shared" si="153"/>
        <v>0</v>
      </c>
      <c r="U390" s="206" t="s">
        <v>1</v>
      </c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207" t="s">
        <v>349</v>
      </c>
      <c r="AT390" s="207" t="s">
        <v>220</v>
      </c>
      <c r="AU390" s="207" t="s">
        <v>80</v>
      </c>
      <c r="AY390" s="14" t="s">
        <v>137</v>
      </c>
      <c r="BE390" s="208">
        <f t="shared" si="154"/>
        <v>0</v>
      </c>
      <c r="BF390" s="208">
        <f t="shared" si="155"/>
        <v>0</v>
      </c>
      <c r="BG390" s="208">
        <f t="shared" si="156"/>
        <v>0</v>
      </c>
      <c r="BH390" s="208">
        <f t="shared" si="157"/>
        <v>0</v>
      </c>
      <c r="BI390" s="208">
        <f t="shared" si="158"/>
        <v>0</v>
      </c>
      <c r="BJ390" s="14" t="s">
        <v>78</v>
      </c>
      <c r="BK390" s="208">
        <f t="shared" si="159"/>
        <v>0</v>
      </c>
      <c r="BL390" s="14" t="s">
        <v>296</v>
      </c>
      <c r="BM390" s="207" t="s">
        <v>1061</v>
      </c>
    </row>
    <row r="391" spans="1:65" s="2" customFormat="1" ht="21.75" customHeight="1">
      <c r="A391" s="31"/>
      <c r="B391" s="32"/>
      <c r="C391" s="195" t="s">
        <v>1062</v>
      </c>
      <c r="D391" s="195" t="s">
        <v>140</v>
      </c>
      <c r="E391" s="196" t="s">
        <v>1063</v>
      </c>
      <c r="F391" s="197" t="s">
        <v>1064</v>
      </c>
      <c r="G391" s="198" t="s">
        <v>165</v>
      </c>
      <c r="H391" s="199">
        <v>5</v>
      </c>
      <c r="I391" s="200"/>
      <c r="J391" s="201">
        <f t="shared" si="150"/>
        <v>0</v>
      </c>
      <c r="K391" s="202"/>
      <c r="L391" s="36"/>
      <c r="M391" s="203" t="s">
        <v>1</v>
      </c>
      <c r="N391" s="204" t="s">
        <v>38</v>
      </c>
      <c r="O391" s="68"/>
      <c r="P391" s="205">
        <f t="shared" si="151"/>
        <v>0</v>
      </c>
      <c r="Q391" s="205">
        <v>0.00047</v>
      </c>
      <c r="R391" s="205">
        <f t="shared" si="152"/>
        <v>0.00235</v>
      </c>
      <c r="S391" s="205">
        <v>0</v>
      </c>
      <c r="T391" s="205">
        <f t="shared" si="153"/>
        <v>0</v>
      </c>
      <c r="U391" s="206" t="s">
        <v>1</v>
      </c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207" t="s">
        <v>296</v>
      </c>
      <c r="AT391" s="207" t="s">
        <v>140</v>
      </c>
      <c r="AU391" s="207" t="s">
        <v>80</v>
      </c>
      <c r="AY391" s="14" t="s">
        <v>137</v>
      </c>
      <c r="BE391" s="208">
        <f t="shared" si="154"/>
        <v>0</v>
      </c>
      <c r="BF391" s="208">
        <f t="shared" si="155"/>
        <v>0</v>
      </c>
      <c r="BG391" s="208">
        <f t="shared" si="156"/>
        <v>0</v>
      </c>
      <c r="BH391" s="208">
        <f t="shared" si="157"/>
        <v>0</v>
      </c>
      <c r="BI391" s="208">
        <f t="shared" si="158"/>
        <v>0</v>
      </c>
      <c r="BJ391" s="14" t="s">
        <v>78</v>
      </c>
      <c r="BK391" s="208">
        <f t="shared" si="159"/>
        <v>0</v>
      </c>
      <c r="BL391" s="14" t="s">
        <v>296</v>
      </c>
      <c r="BM391" s="207" t="s">
        <v>1065</v>
      </c>
    </row>
    <row r="392" spans="1:65" s="2" customFormat="1" ht="21.75" customHeight="1">
      <c r="A392" s="31"/>
      <c r="B392" s="32"/>
      <c r="C392" s="209" t="s">
        <v>1066</v>
      </c>
      <c r="D392" s="209" t="s">
        <v>220</v>
      </c>
      <c r="E392" s="210" t="s">
        <v>1067</v>
      </c>
      <c r="F392" s="211" t="s">
        <v>1068</v>
      </c>
      <c r="G392" s="212" t="s">
        <v>165</v>
      </c>
      <c r="H392" s="213">
        <v>5</v>
      </c>
      <c r="I392" s="214"/>
      <c r="J392" s="215">
        <f t="shared" si="150"/>
        <v>0</v>
      </c>
      <c r="K392" s="216"/>
      <c r="L392" s="217"/>
      <c r="M392" s="218" t="s">
        <v>1</v>
      </c>
      <c r="N392" s="219" t="s">
        <v>38</v>
      </c>
      <c r="O392" s="68"/>
      <c r="P392" s="205">
        <f t="shared" si="151"/>
        <v>0</v>
      </c>
      <c r="Q392" s="205">
        <v>0.016</v>
      </c>
      <c r="R392" s="205">
        <f t="shared" si="152"/>
        <v>0.08</v>
      </c>
      <c r="S392" s="205">
        <v>0</v>
      </c>
      <c r="T392" s="205">
        <f t="shared" si="153"/>
        <v>0</v>
      </c>
      <c r="U392" s="206" t="s">
        <v>1</v>
      </c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207" t="s">
        <v>349</v>
      </c>
      <c r="AT392" s="207" t="s">
        <v>220</v>
      </c>
      <c r="AU392" s="207" t="s">
        <v>80</v>
      </c>
      <c r="AY392" s="14" t="s">
        <v>137</v>
      </c>
      <c r="BE392" s="208">
        <f t="shared" si="154"/>
        <v>0</v>
      </c>
      <c r="BF392" s="208">
        <f t="shared" si="155"/>
        <v>0</v>
      </c>
      <c r="BG392" s="208">
        <f t="shared" si="156"/>
        <v>0</v>
      </c>
      <c r="BH392" s="208">
        <f t="shared" si="157"/>
        <v>0</v>
      </c>
      <c r="BI392" s="208">
        <f t="shared" si="158"/>
        <v>0</v>
      </c>
      <c r="BJ392" s="14" t="s">
        <v>78</v>
      </c>
      <c r="BK392" s="208">
        <f t="shared" si="159"/>
        <v>0</v>
      </c>
      <c r="BL392" s="14" t="s">
        <v>296</v>
      </c>
      <c r="BM392" s="207" t="s">
        <v>1069</v>
      </c>
    </row>
    <row r="393" spans="1:65" s="2" customFormat="1" ht="21.75" customHeight="1">
      <c r="A393" s="31"/>
      <c r="B393" s="32"/>
      <c r="C393" s="195" t="s">
        <v>1070</v>
      </c>
      <c r="D393" s="195" t="s">
        <v>140</v>
      </c>
      <c r="E393" s="196" t="s">
        <v>1071</v>
      </c>
      <c r="F393" s="197" t="s">
        <v>1072</v>
      </c>
      <c r="G393" s="198" t="s">
        <v>165</v>
      </c>
      <c r="H393" s="199">
        <v>1</v>
      </c>
      <c r="I393" s="200"/>
      <c r="J393" s="201">
        <f t="shared" si="150"/>
        <v>0</v>
      </c>
      <c r="K393" s="202"/>
      <c r="L393" s="36"/>
      <c r="M393" s="203" t="s">
        <v>1</v>
      </c>
      <c r="N393" s="204" t="s">
        <v>38</v>
      </c>
      <c r="O393" s="68"/>
      <c r="P393" s="205">
        <f t="shared" si="151"/>
        <v>0</v>
      </c>
      <c r="Q393" s="205">
        <v>0.00048</v>
      </c>
      <c r="R393" s="205">
        <f t="shared" si="152"/>
        <v>0.00048</v>
      </c>
      <c r="S393" s="205">
        <v>0</v>
      </c>
      <c r="T393" s="205">
        <f t="shared" si="153"/>
        <v>0</v>
      </c>
      <c r="U393" s="206" t="s">
        <v>1</v>
      </c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207" t="s">
        <v>296</v>
      </c>
      <c r="AT393" s="207" t="s">
        <v>140</v>
      </c>
      <c r="AU393" s="207" t="s">
        <v>80</v>
      </c>
      <c r="AY393" s="14" t="s">
        <v>137</v>
      </c>
      <c r="BE393" s="208">
        <f t="shared" si="154"/>
        <v>0</v>
      </c>
      <c r="BF393" s="208">
        <f t="shared" si="155"/>
        <v>0</v>
      </c>
      <c r="BG393" s="208">
        <f t="shared" si="156"/>
        <v>0</v>
      </c>
      <c r="BH393" s="208">
        <f t="shared" si="157"/>
        <v>0</v>
      </c>
      <c r="BI393" s="208">
        <f t="shared" si="158"/>
        <v>0</v>
      </c>
      <c r="BJ393" s="14" t="s">
        <v>78</v>
      </c>
      <c r="BK393" s="208">
        <f t="shared" si="159"/>
        <v>0</v>
      </c>
      <c r="BL393" s="14" t="s">
        <v>296</v>
      </c>
      <c r="BM393" s="207" t="s">
        <v>1073</v>
      </c>
    </row>
    <row r="394" spans="1:65" s="2" customFormat="1" ht="21.75" customHeight="1">
      <c r="A394" s="31"/>
      <c r="B394" s="32"/>
      <c r="C394" s="209" t="s">
        <v>1074</v>
      </c>
      <c r="D394" s="209" t="s">
        <v>220</v>
      </c>
      <c r="E394" s="210" t="s">
        <v>1075</v>
      </c>
      <c r="F394" s="211" t="s">
        <v>1076</v>
      </c>
      <c r="G394" s="212" t="s">
        <v>165</v>
      </c>
      <c r="H394" s="213">
        <v>1</v>
      </c>
      <c r="I394" s="214"/>
      <c r="J394" s="215">
        <f t="shared" si="150"/>
        <v>0</v>
      </c>
      <c r="K394" s="216"/>
      <c r="L394" s="217"/>
      <c r="M394" s="218" t="s">
        <v>1</v>
      </c>
      <c r="N394" s="219" t="s">
        <v>38</v>
      </c>
      <c r="O394" s="68"/>
      <c r="P394" s="205">
        <f t="shared" si="151"/>
        <v>0</v>
      </c>
      <c r="Q394" s="205">
        <v>0.026</v>
      </c>
      <c r="R394" s="205">
        <f t="shared" si="152"/>
        <v>0.026</v>
      </c>
      <c r="S394" s="205">
        <v>0</v>
      </c>
      <c r="T394" s="205">
        <f t="shared" si="153"/>
        <v>0</v>
      </c>
      <c r="U394" s="206" t="s">
        <v>1</v>
      </c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207" t="s">
        <v>349</v>
      </c>
      <c r="AT394" s="207" t="s">
        <v>220</v>
      </c>
      <c r="AU394" s="207" t="s">
        <v>80</v>
      </c>
      <c r="AY394" s="14" t="s">
        <v>137</v>
      </c>
      <c r="BE394" s="208">
        <f t="shared" si="154"/>
        <v>0</v>
      </c>
      <c r="BF394" s="208">
        <f t="shared" si="155"/>
        <v>0</v>
      </c>
      <c r="BG394" s="208">
        <f t="shared" si="156"/>
        <v>0</v>
      </c>
      <c r="BH394" s="208">
        <f t="shared" si="157"/>
        <v>0</v>
      </c>
      <c r="BI394" s="208">
        <f t="shared" si="158"/>
        <v>0</v>
      </c>
      <c r="BJ394" s="14" t="s">
        <v>78</v>
      </c>
      <c r="BK394" s="208">
        <f t="shared" si="159"/>
        <v>0</v>
      </c>
      <c r="BL394" s="14" t="s">
        <v>296</v>
      </c>
      <c r="BM394" s="207" t="s">
        <v>1077</v>
      </c>
    </row>
    <row r="395" spans="1:65" s="2" customFormat="1" ht="21.75" customHeight="1">
      <c r="A395" s="31"/>
      <c r="B395" s="32"/>
      <c r="C395" s="195" t="s">
        <v>1078</v>
      </c>
      <c r="D395" s="195" t="s">
        <v>140</v>
      </c>
      <c r="E395" s="196" t="s">
        <v>1079</v>
      </c>
      <c r="F395" s="197" t="s">
        <v>1080</v>
      </c>
      <c r="G395" s="198" t="s">
        <v>165</v>
      </c>
      <c r="H395" s="199">
        <v>3</v>
      </c>
      <c r="I395" s="200"/>
      <c r="J395" s="201">
        <f t="shared" si="150"/>
        <v>0</v>
      </c>
      <c r="K395" s="202"/>
      <c r="L395" s="36"/>
      <c r="M395" s="203" t="s">
        <v>1</v>
      </c>
      <c r="N395" s="204" t="s">
        <v>38</v>
      </c>
      <c r="O395" s="68"/>
      <c r="P395" s="205">
        <f t="shared" si="151"/>
        <v>0</v>
      </c>
      <c r="Q395" s="205">
        <v>0.00041</v>
      </c>
      <c r="R395" s="205">
        <f t="shared" si="152"/>
        <v>0.00123</v>
      </c>
      <c r="S395" s="205">
        <v>0</v>
      </c>
      <c r="T395" s="205">
        <f t="shared" si="153"/>
        <v>0</v>
      </c>
      <c r="U395" s="206" t="s">
        <v>1</v>
      </c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207" t="s">
        <v>296</v>
      </c>
      <c r="AT395" s="207" t="s">
        <v>140</v>
      </c>
      <c r="AU395" s="207" t="s">
        <v>80</v>
      </c>
      <c r="AY395" s="14" t="s">
        <v>137</v>
      </c>
      <c r="BE395" s="208">
        <f t="shared" si="154"/>
        <v>0</v>
      </c>
      <c r="BF395" s="208">
        <f t="shared" si="155"/>
        <v>0</v>
      </c>
      <c r="BG395" s="208">
        <f t="shared" si="156"/>
        <v>0</v>
      </c>
      <c r="BH395" s="208">
        <f t="shared" si="157"/>
        <v>0</v>
      </c>
      <c r="BI395" s="208">
        <f t="shared" si="158"/>
        <v>0</v>
      </c>
      <c r="BJ395" s="14" t="s">
        <v>78</v>
      </c>
      <c r="BK395" s="208">
        <f t="shared" si="159"/>
        <v>0</v>
      </c>
      <c r="BL395" s="14" t="s">
        <v>296</v>
      </c>
      <c r="BM395" s="207" t="s">
        <v>1081</v>
      </c>
    </row>
    <row r="396" spans="1:65" s="2" customFormat="1" ht="33" customHeight="1">
      <c r="A396" s="31"/>
      <c r="B396" s="32"/>
      <c r="C396" s="209" t="s">
        <v>1082</v>
      </c>
      <c r="D396" s="209" t="s">
        <v>220</v>
      </c>
      <c r="E396" s="210" t="s">
        <v>1083</v>
      </c>
      <c r="F396" s="211" t="s">
        <v>1084</v>
      </c>
      <c r="G396" s="212" t="s">
        <v>165</v>
      </c>
      <c r="H396" s="213">
        <v>3</v>
      </c>
      <c r="I396" s="214"/>
      <c r="J396" s="215">
        <f t="shared" si="150"/>
        <v>0</v>
      </c>
      <c r="K396" s="216"/>
      <c r="L396" s="217"/>
      <c r="M396" s="218" t="s">
        <v>1</v>
      </c>
      <c r="N396" s="219" t="s">
        <v>38</v>
      </c>
      <c r="O396" s="68"/>
      <c r="P396" s="205">
        <f t="shared" si="151"/>
        <v>0</v>
      </c>
      <c r="Q396" s="205">
        <v>0.036</v>
      </c>
      <c r="R396" s="205">
        <f t="shared" si="152"/>
        <v>0.10799999999999998</v>
      </c>
      <c r="S396" s="205">
        <v>0</v>
      </c>
      <c r="T396" s="205">
        <f t="shared" si="153"/>
        <v>0</v>
      </c>
      <c r="U396" s="206" t="s">
        <v>1</v>
      </c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207" t="s">
        <v>349</v>
      </c>
      <c r="AT396" s="207" t="s">
        <v>220</v>
      </c>
      <c r="AU396" s="207" t="s">
        <v>80</v>
      </c>
      <c r="AY396" s="14" t="s">
        <v>137</v>
      </c>
      <c r="BE396" s="208">
        <f t="shared" si="154"/>
        <v>0</v>
      </c>
      <c r="BF396" s="208">
        <f t="shared" si="155"/>
        <v>0</v>
      </c>
      <c r="BG396" s="208">
        <f t="shared" si="156"/>
        <v>0</v>
      </c>
      <c r="BH396" s="208">
        <f t="shared" si="157"/>
        <v>0</v>
      </c>
      <c r="BI396" s="208">
        <f t="shared" si="158"/>
        <v>0</v>
      </c>
      <c r="BJ396" s="14" t="s">
        <v>78</v>
      </c>
      <c r="BK396" s="208">
        <f t="shared" si="159"/>
        <v>0</v>
      </c>
      <c r="BL396" s="14" t="s">
        <v>296</v>
      </c>
      <c r="BM396" s="207" t="s">
        <v>1085</v>
      </c>
    </row>
    <row r="397" spans="1:65" s="2" customFormat="1" ht="21.75" customHeight="1">
      <c r="A397" s="31"/>
      <c r="B397" s="32"/>
      <c r="C397" s="195" t="s">
        <v>1086</v>
      </c>
      <c r="D397" s="195" t="s">
        <v>140</v>
      </c>
      <c r="E397" s="196" t="s">
        <v>1087</v>
      </c>
      <c r="F397" s="197" t="s">
        <v>1088</v>
      </c>
      <c r="G397" s="198" t="s">
        <v>195</v>
      </c>
      <c r="H397" s="199">
        <v>0.755</v>
      </c>
      <c r="I397" s="200"/>
      <c r="J397" s="201">
        <f t="shared" si="150"/>
        <v>0</v>
      </c>
      <c r="K397" s="202"/>
      <c r="L397" s="36"/>
      <c r="M397" s="203" t="s">
        <v>1</v>
      </c>
      <c r="N397" s="204" t="s">
        <v>38</v>
      </c>
      <c r="O397" s="68"/>
      <c r="P397" s="205">
        <f t="shared" si="151"/>
        <v>0</v>
      </c>
      <c r="Q397" s="205">
        <v>0</v>
      </c>
      <c r="R397" s="205">
        <f t="shared" si="152"/>
        <v>0</v>
      </c>
      <c r="S397" s="205">
        <v>0</v>
      </c>
      <c r="T397" s="205">
        <f t="shared" si="153"/>
        <v>0</v>
      </c>
      <c r="U397" s="206" t="s">
        <v>1</v>
      </c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207" t="s">
        <v>296</v>
      </c>
      <c r="AT397" s="207" t="s">
        <v>140</v>
      </c>
      <c r="AU397" s="207" t="s">
        <v>80</v>
      </c>
      <c r="AY397" s="14" t="s">
        <v>137</v>
      </c>
      <c r="BE397" s="208">
        <f t="shared" si="154"/>
        <v>0</v>
      </c>
      <c r="BF397" s="208">
        <f t="shared" si="155"/>
        <v>0</v>
      </c>
      <c r="BG397" s="208">
        <f t="shared" si="156"/>
        <v>0</v>
      </c>
      <c r="BH397" s="208">
        <f t="shared" si="157"/>
        <v>0</v>
      </c>
      <c r="BI397" s="208">
        <f t="shared" si="158"/>
        <v>0</v>
      </c>
      <c r="BJ397" s="14" t="s">
        <v>78</v>
      </c>
      <c r="BK397" s="208">
        <f t="shared" si="159"/>
        <v>0</v>
      </c>
      <c r="BL397" s="14" t="s">
        <v>296</v>
      </c>
      <c r="BM397" s="207" t="s">
        <v>1089</v>
      </c>
    </row>
    <row r="398" spans="1:65" s="2" customFormat="1" ht="21.75" customHeight="1">
      <c r="A398" s="31"/>
      <c r="B398" s="32"/>
      <c r="C398" s="195" t="s">
        <v>1090</v>
      </c>
      <c r="D398" s="195" t="s">
        <v>140</v>
      </c>
      <c r="E398" s="196" t="s">
        <v>1091</v>
      </c>
      <c r="F398" s="197" t="s">
        <v>1092</v>
      </c>
      <c r="G398" s="198" t="s">
        <v>195</v>
      </c>
      <c r="H398" s="199">
        <v>0.755</v>
      </c>
      <c r="I398" s="200"/>
      <c r="J398" s="201">
        <f t="shared" si="150"/>
        <v>0</v>
      </c>
      <c r="K398" s="202"/>
      <c r="L398" s="36"/>
      <c r="M398" s="203" t="s">
        <v>1</v>
      </c>
      <c r="N398" s="204" t="s">
        <v>38</v>
      </c>
      <c r="O398" s="68"/>
      <c r="P398" s="205">
        <f t="shared" si="151"/>
        <v>0</v>
      </c>
      <c r="Q398" s="205">
        <v>0</v>
      </c>
      <c r="R398" s="205">
        <f t="shared" si="152"/>
        <v>0</v>
      </c>
      <c r="S398" s="205">
        <v>0</v>
      </c>
      <c r="T398" s="205">
        <f t="shared" si="153"/>
        <v>0</v>
      </c>
      <c r="U398" s="206" t="s">
        <v>1</v>
      </c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207" t="s">
        <v>296</v>
      </c>
      <c r="AT398" s="207" t="s">
        <v>140</v>
      </c>
      <c r="AU398" s="207" t="s">
        <v>80</v>
      </c>
      <c r="AY398" s="14" t="s">
        <v>137</v>
      </c>
      <c r="BE398" s="208">
        <f t="shared" si="154"/>
        <v>0</v>
      </c>
      <c r="BF398" s="208">
        <f t="shared" si="155"/>
        <v>0</v>
      </c>
      <c r="BG398" s="208">
        <f t="shared" si="156"/>
        <v>0</v>
      </c>
      <c r="BH398" s="208">
        <f t="shared" si="157"/>
        <v>0</v>
      </c>
      <c r="BI398" s="208">
        <f t="shared" si="158"/>
        <v>0</v>
      </c>
      <c r="BJ398" s="14" t="s">
        <v>78</v>
      </c>
      <c r="BK398" s="208">
        <f t="shared" si="159"/>
        <v>0</v>
      </c>
      <c r="BL398" s="14" t="s">
        <v>296</v>
      </c>
      <c r="BM398" s="207" t="s">
        <v>1093</v>
      </c>
    </row>
    <row r="399" spans="2:63" s="12" customFormat="1" ht="22.9" customHeight="1">
      <c r="B399" s="179"/>
      <c r="C399" s="180"/>
      <c r="D399" s="181" t="s">
        <v>72</v>
      </c>
      <c r="E399" s="193" t="s">
        <v>1094</v>
      </c>
      <c r="F399" s="193" t="s">
        <v>1095</v>
      </c>
      <c r="G399" s="180"/>
      <c r="H399" s="180"/>
      <c r="I399" s="183"/>
      <c r="J399" s="194">
        <f>BK399</f>
        <v>0</v>
      </c>
      <c r="K399" s="180"/>
      <c r="L399" s="185"/>
      <c r="M399" s="186"/>
      <c r="N399" s="187"/>
      <c r="O399" s="187"/>
      <c r="P399" s="188">
        <f>SUM(P400:P406)</f>
        <v>0</v>
      </c>
      <c r="Q399" s="187"/>
      <c r="R399" s="188">
        <f>SUM(R400:R406)</f>
        <v>2.07336</v>
      </c>
      <c r="S399" s="187"/>
      <c r="T399" s="188">
        <f>SUM(T400:T406)</f>
        <v>0</v>
      </c>
      <c r="U399" s="189"/>
      <c r="AR399" s="190" t="s">
        <v>80</v>
      </c>
      <c r="AT399" s="191" t="s">
        <v>72</v>
      </c>
      <c r="AU399" s="191" t="s">
        <v>78</v>
      </c>
      <c r="AY399" s="190" t="s">
        <v>137</v>
      </c>
      <c r="BK399" s="192">
        <f>SUM(BK400:BK406)</f>
        <v>0</v>
      </c>
    </row>
    <row r="400" spans="1:65" s="2" customFormat="1" ht="21.75" customHeight="1">
      <c r="A400" s="31"/>
      <c r="B400" s="32"/>
      <c r="C400" s="195" t="s">
        <v>1096</v>
      </c>
      <c r="D400" s="195" t="s">
        <v>140</v>
      </c>
      <c r="E400" s="196" t="s">
        <v>1097</v>
      </c>
      <c r="F400" s="197" t="s">
        <v>1098</v>
      </c>
      <c r="G400" s="198" t="s">
        <v>231</v>
      </c>
      <c r="H400" s="199">
        <v>9</v>
      </c>
      <c r="I400" s="200"/>
      <c r="J400" s="201">
        <f aca="true" t="shared" si="160" ref="J400:J406">ROUND(I400*H400,2)</f>
        <v>0</v>
      </c>
      <c r="K400" s="202"/>
      <c r="L400" s="36"/>
      <c r="M400" s="203" t="s">
        <v>1</v>
      </c>
      <c r="N400" s="204" t="s">
        <v>38</v>
      </c>
      <c r="O400" s="68"/>
      <c r="P400" s="205">
        <f aca="true" t="shared" si="161" ref="P400:P406">O400*H400</f>
        <v>0</v>
      </c>
      <c r="Q400" s="205">
        <v>0.0004</v>
      </c>
      <c r="R400" s="205">
        <f aca="true" t="shared" si="162" ref="R400:R406">Q400*H400</f>
        <v>0.0036000000000000003</v>
      </c>
      <c r="S400" s="205">
        <v>0</v>
      </c>
      <c r="T400" s="205">
        <f aca="true" t="shared" si="163" ref="T400:T406">S400*H400</f>
        <v>0</v>
      </c>
      <c r="U400" s="206" t="s">
        <v>1</v>
      </c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207" t="s">
        <v>296</v>
      </c>
      <c r="AT400" s="207" t="s">
        <v>140</v>
      </c>
      <c r="AU400" s="207" t="s">
        <v>80</v>
      </c>
      <c r="AY400" s="14" t="s">
        <v>137</v>
      </c>
      <c r="BE400" s="208">
        <f aca="true" t="shared" si="164" ref="BE400:BE406">IF(N400="základní",J400,0)</f>
        <v>0</v>
      </c>
      <c r="BF400" s="208">
        <f aca="true" t="shared" si="165" ref="BF400:BF406">IF(N400="snížená",J400,0)</f>
        <v>0</v>
      </c>
      <c r="BG400" s="208">
        <f aca="true" t="shared" si="166" ref="BG400:BG406">IF(N400="zákl. přenesená",J400,0)</f>
        <v>0</v>
      </c>
      <c r="BH400" s="208">
        <f aca="true" t="shared" si="167" ref="BH400:BH406">IF(N400="sníž. přenesená",J400,0)</f>
        <v>0</v>
      </c>
      <c r="BI400" s="208">
        <f aca="true" t="shared" si="168" ref="BI400:BI406">IF(N400="nulová",J400,0)</f>
        <v>0</v>
      </c>
      <c r="BJ400" s="14" t="s">
        <v>78</v>
      </c>
      <c r="BK400" s="208">
        <f aca="true" t="shared" si="169" ref="BK400:BK406">ROUND(I400*H400,2)</f>
        <v>0</v>
      </c>
      <c r="BL400" s="14" t="s">
        <v>296</v>
      </c>
      <c r="BM400" s="207" t="s">
        <v>1099</v>
      </c>
    </row>
    <row r="401" spans="1:65" s="2" customFormat="1" ht="16.5" customHeight="1">
      <c r="A401" s="31"/>
      <c r="B401" s="32"/>
      <c r="C401" s="209" t="s">
        <v>1100</v>
      </c>
      <c r="D401" s="209" t="s">
        <v>220</v>
      </c>
      <c r="E401" s="210" t="s">
        <v>1101</v>
      </c>
      <c r="F401" s="211" t="s">
        <v>1102</v>
      </c>
      <c r="G401" s="212" t="s">
        <v>231</v>
      </c>
      <c r="H401" s="213">
        <v>9</v>
      </c>
      <c r="I401" s="214"/>
      <c r="J401" s="215">
        <f t="shared" si="160"/>
        <v>0</v>
      </c>
      <c r="K401" s="216"/>
      <c r="L401" s="217"/>
      <c r="M401" s="218" t="s">
        <v>1</v>
      </c>
      <c r="N401" s="219" t="s">
        <v>38</v>
      </c>
      <c r="O401" s="68"/>
      <c r="P401" s="205">
        <f t="shared" si="161"/>
        <v>0</v>
      </c>
      <c r="Q401" s="205">
        <v>0</v>
      </c>
      <c r="R401" s="205">
        <f t="shared" si="162"/>
        <v>0</v>
      </c>
      <c r="S401" s="205">
        <v>0</v>
      </c>
      <c r="T401" s="205">
        <f t="shared" si="163"/>
        <v>0</v>
      </c>
      <c r="U401" s="206" t="s">
        <v>1</v>
      </c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207" t="s">
        <v>349</v>
      </c>
      <c r="AT401" s="207" t="s">
        <v>220</v>
      </c>
      <c r="AU401" s="207" t="s">
        <v>80</v>
      </c>
      <c r="AY401" s="14" t="s">
        <v>137</v>
      </c>
      <c r="BE401" s="208">
        <f t="shared" si="164"/>
        <v>0</v>
      </c>
      <c r="BF401" s="208">
        <f t="shared" si="165"/>
        <v>0</v>
      </c>
      <c r="BG401" s="208">
        <f t="shared" si="166"/>
        <v>0</v>
      </c>
      <c r="BH401" s="208">
        <f t="shared" si="167"/>
        <v>0</v>
      </c>
      <c r="BI401" s="208">
        <f t="shared" si="168"/>
        <v>0</v>
      </c>
      <c r="BJ401" s="14" t="s">
        <v>78</v>
      </c>
      <c r="BK401" s="208">
        <f t="shared" si="169"/>
        <v>0</v>
      </c>
      <c r="BL401" s="14" t="s">
        <v>296</v>
      </c>
      <c r="BM401" s="207" t="s">
        <v>1103</v>
      </c>
    </row>
    <row r="402" spans="1:65" s="2" customFormat="1" ht="21.75" customHeight="1">
      <c r="A402" s="31"/>
      <c r="B402" s="32"/>
      <c r="C402" s="195" t="s">
        <v>1104</v>
      </c>
      <c r="D402" s="195" t="s">
        <v>140</v>
      </c>
      <c r="E402" s="196" t="s">
        <v>1105</v>
      </c>
      <c r="F402" s="197" t="s">
        <v>1106</v>
      </c>
      <c r="G402" s="198" t="s">
        <v>1107</v>
      </c>
      <c r="H402" s="199">
        <v>194</v>
      </c>
      <c r="I402" s="200"/>
      <c r="J402" s="201">
        <f t="shared" si="160"/>
        <v>0</v>
      </c>
      <c r="K402" s="202"/>
      <c r="L402" s="36"/>
      <c r="M402" s="203" t="s">
        <v>1</v>
      </c>
      <c r="N402" s="204" t="s">
        <v>38</v>
      </c>
      <c r="O402" s="68"/>
      <c r="P402" s="205">
        <f t="shared" si="161"/>
        <v>0</v>
      </c>
      <c r="Q402" s="205">
        <v>5E-05</v>
      </c>
      <c r="R402" s="205">
        <f t="shared" si="162"/>
        <v>0.0097</v>
      </c>
      <c r="S402" s="205">
        <v>0</v>
      </c>
      <c r="T402" s="205">
        <f t="shared" si="163"/>
        <v>0</v>
      </c>
      <c r="U402" s="206" t="s">
        <v>1</v>
      </c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207" t="s">
        <v>296</v>
      </c>
      <c r="AT402" s="207" t="s">
        <v>140</v>
      </c>
      <c r="AU402" s="207" t="s">
        <v>80</v>
      </c>
      <c r="AY402" s="14" t="s">
        <v>137</v>
      </c>
      <c r="BE402" s="208">
        <f t="shared" si="164"/>
        <v>0</v>
      </c>
      <c r="BF402" s="208">
        <f t="shared" si="165"/>
        <v>0</v>
      </c>
      <c r="BG402" s="208">
        <f t="shared" si="166"/>
        <v>0</v>
      </c>
      <c r="BH402" s="208">
        <f t="shared" si="167"/>
        <v>0</v>
      </c>
      <c r="BI402" s="208">
        <f t="shared" si="168"/>
        <v>0</v>
      </c>
      <c r="BJ402" s="14" t="s">
        <v>78</v>
      </c>
      <c r="BK402" s="208">
        <f t="shared" si="169"/>
        <v>0</v>
      </c>
      <c r="BL402" s="14" t="s">
        <v>296</v>
      </c>
      <c r="BM402" s="207" t="s">
        <v>1108</v>
      </c>
    </row>
    <row r="403" spans="1:65" s="2" customFormat="1" ht="21.75" customHeight="1">
      <c r="A403" s="31"/>
      <c r="B403" s="32"/>
      <c r="C403" s="195" t="s">
        <v>1109</v>
      </c>
      <c r="D403" s="195" t="s">
        <v>140</v>
      </c>
      <c r="E403" s="196" t="s">
        <v>1110</v>
      </c>
      <c r="F403" s="197" t="s">
        <v>1111</v>
      </c>
      <c r="G403" s="198" t="s">
        <v>1107</v>
      </c>
      <c r="H403" s="199">
        <v>1777.2</v>
      </c>
      <c r="I403" s="200"/>
      <c r="J403" s="201">
        <f t="shared" si="160"/>
        <v>0</v>
      </c>
      <c r="K403" s="202"/>
      <c r="L403" s="36"/>
      <c r="M403" s="203" t="s">
        <v>1</v>
      </c>
      <c r="N403" s="204" t="s">
        <v>38</v>
      </c>
      <c r="O403" s="68"/>
      <c r="P403" s="205">
        <f t="shared" si="161"/>
        <v>0</v>
      </c>
      <c r="Q403" s="205">
        <v>5E-05</v>
      </c>
      <c r="R403" s="205">
        <f t="shared" si="162"/>
        <v>0.08886000000000001</v>
      </c>
      <c r="S403" s="205">
        <v>0</v>
      </c>
      <c r="T403" s="205">
        <f t="shared" si="163"/>
        <v>0</v>
      </c>
      <c r="U403" s="206" t="s">
        <v>1</v>
      </c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207" t="s">
        <v>296</v>
      </c>
      <c r="AT403" s="207" t="s">
        <v>140</v>
      </c>
      <c r="AU403" s="207" t="s">
        <v>80</v>
      </c>
      <c r="AY403" s="14" t="s">
        <v>137</v>
      </c>
      <c r="BE403" s="208">
        <f t="shared" si="164"/>
        <v>0</v>
      </c>
      <c r="BF403" s="208">
        <f t="shared" si="165"/>
        <v>0</v>
      </c>
      <c r="BG403" s="208">
        <f t="shared" si="166"/>
        <v>0</v>
      </c>
      <c r="BH403" s="208">
        <f t="shared" si="167"/>
        <v>0</v>
      </c>
      <c r="BI403" s="208">
        <f t="shared" si="168"/>
        <v>0</v>
      </c>
      <c r="BJ403" s="14" t="s">
        <v>78</v>
      </c>
      <c r="BK403" s="208">
        <f t="shared" si="169"/>
        <v>0</v>
      </c>
      <c r="BL403" s="14" t="s">
        <v>296</v>
      </c>
      <c r="BM403" s="207" t="s">
        <v>1112</v>
      </c>
    </row>
    <row r="404" spans="1:65" s="2" customFormat="1" ht="16.5" customHeight="1">
      <c r="A404" s="31"/>
      <c r="B404" s="32"/>
      <c r="C404" s="209" t="s">
        <v>1113</v>
      </c>
      <c r="D404" s="209" t="s">
        <v>220</v>
      </c>
      <c r="E404" s="210" t="s">
        <v>1114</v>
      </c>
      <c r="F404" s="211" t="s">
        <v>1115</v>
      </c>
      <c r="G404" s="212" t="s">
        <v>1107</v>
      </c>
      <c r="H404" s="213">
        <v>1971.2</v>
      </c>
      <c r="I404" s="214"/>
      <c r="J404" s="215">
        <f t="shared" si="160"/>
        <v>0</v>
      </c>
      <c r="K404" s="216"/>
      <c r="L404" s="217"/>
      <c r="M404" s="218" t="s">
        <v>1</v>
      </c>
      <c r="N404" s="219" t="s">
        <v>38</v>
      </c>
      <c r="O404" s="68"/>
      <c r="P404" s="205">
        <f t="shared" si="161"/>
        <v>0</v>
      </c>
      <c r="Q404" s="205">
        <v>0.001</v>
      </c>
      <c r="R404" s="205">
        <f t="shared" si="162"/>
        <v>1.9712</v>
      </c>
      <c r="S404" s="205">
        <v>0</v>
      </c>
      <c r="T404" s="205">
        <f t="shared" si="163"/>
        <v>0</v>
      </c>
      <c r="U404" s="206" t="s">
        <v>1</v>
      </c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207" t="s">
        <v>349</v>
      </c>
      <c r="AT404" s="207" t="s">
        <v>220</v>
      </c>
      <c r="AU404" s="207" t="s">
        <v>80</v>
      </c>
      <c r="AY404" s="14" t="s">
        <v>137</v>
      </c>
      <c r="BE404" s="208">
        <f t="shared" si="164"/>
        <v>0</v>
      </c>
      <c r="BF404" s="208">
        <f t="shared" si="165"/>
        <v>0</v>
      </c>
      <c r="BG404" s="208">
        <f t="shared" si="166"/>
        <v>0</v>
      </c>
      <c r="BH404" s="208">
        <f t="shared" si="167"/>
        <v>0</v>
      </c>
      <c r="BI404" s="208">
        <f t="shared" si="168"/>
        <v>0</v>
      </c>
      <c r="BJ404" s="14" t="s">
        <v>78</v>
      </c>
      <c r="BK404" s="208">
        <f t="shared" si="169"/>
        <v>0</v>
      </c>
      <c r="BL404" s="14" t="s">
        <v>296</v>
      </c>
      <c r="BM404" s="207" t="s">
        <v>1116</v>
      </c>
    </row>
    <row r="405" spans="1:65" s="2" customFormat="1" ht="21.75" customHeight="1">
      <c r="A405" s="31"/>
      <c r="B405" s="32"/>
      <c r="C405" s="195" t="s">
        <v>1117</v>
      </c>
      <c r="D405" s="195" t="s">
        <v>140</v>
      </c>
      <c r="E405" s="196" t="s">
        <v>1118</v>
      </c>
      <c r="F405" s="197" t="s">
        <v>1119</v>
      </c>
      <c r="G405" s="198" t="s">
        <v>195</v>
      </c>
      <c r="H405" s="199">
        <v>2.073</v>
      </c>
      <c r="I405" s="200"/>
      <c r="J405" s="201">
        <f t="shared" si="160"/>
        <v>0</v>
      </c>
      <c r="K405" s="202"/>
      <c r="L405" s="36"/>
      <c r="M405" s="203" t="s">
        <v>1</v>
      </c>
      <c r="N405" s="204" t="s">
        <v>38</v>
      </c>
      <c r="O405" s="68"/>
      <c r="P405" s="205">
        <f t="shared" si="161"/>
        <v>0</v>
      </c>
      <c r="Q405" s="205">
        <v>0</v>
      </c>
      <c r="R405" s="205">
        <f t="shared" si="162"/>
        <v>0</v>
      </c>
      <c r="S405" s="205">
        <v>0</v>
      </c>
      <c r="T405" s="205">
        <f t="shared" si="163"/>
        <v>0</v>
      </c>
      <c r="U405" s="206" t="s">
        <v>1</v>
      </c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207" t="s">
        <v>296</v>
      </c>
      <c r="AT405" s="207" t="s">
        <v>140</v>
      </c>
      <c r="AU405" s="207" t="s">
        <v>80</v>
      </c>
      <c r="AY405" s="14" t="s">
        <v>137</v>
      </c>
      <c r="BE405" s="208">
        <f t="shared" si="164"/>
        <v>0</v>
      </c>
      <c r="BF405" s="208">
        <f t="shared" si="165"/>
        <v>0</v>
      </c>
      <c r="BG405" s="208">
        <f t="shared" si="166"/>
        <v>0</v>
      </c>
      <c r="BH405" s="208">
        <f t="shared" si="167"/>
        <v>0</v>
      </c>
      <c r="BI405" s="208">
        <f t="shared" si="168"/>
        <v>0</v>
      </c>
      <c r="BJ405" s="14" t="s">
        <v>78</v>
      </c>
      <c r="BK405" s="208">
        <f t="shared" si="169"/>
        <v>0</v>
      </c>
      <c r="BL405" s="14" t="s">
        <v>296</v>
      </c>
      <c r="BM405" s="207" t="s">
        <v>1120</v>
      </c>
    </row>
    <row r="406" spans="1:65" s="2" customFormat="1" ht="21.75" customHeight="1">
      <c r="A406" s="31"/>
      <c r="B406" s="32"/>
      <c r="C406" s="195" t="s">
        <v>1121</v>
      </c>
      <c r="D406" s="195" t="s">
        <v>140</v>
      </c>
      <c r="E406" s="196" t="s">
        <v>1122</v>
      </c>
      <c r="F406" s="197" t="s">
        <v>1123</v>
      </c>
      <c r="G406" s="198" t="s">
        <v>195</v>
      </c>
      <c r="H406" s="199">
        <v>2.073</v>
      </c>
      <c r="I406" s="200"/>
      <c r="J406" s="201">
        <f t="shared" si="160"/>
        <v>0</v>
      </c>
      <c r="K406" s="202"/>
      <c r="L406" s="36"/>
      <c r="M406" s="203" t="s">
        <v>1</v>
      </c>
      <c r="N406" s="204" t="s">
        <v>38</v>
      </c>
      <c r="O406" s="68"/>
      <c r="P406" s="205">
        <f t="shared" si="161"/>
        <v>0</v>
      </c>
      <c r="Q406" s="205">
        <v>0</v>
      </c>
      <c r="R406" s="205">
        <f t="shared" si="162"/>
        <v>0</v>
      </c>
      <c r="S406" s="205">
        <v>0</v>
      </c>
      <c r="T406" s="205">
        <f t="shared" si="163"/>
        <v>0</v>
      </c>
      <c r="U406" s="206" t="s">
        <v>1</v>
      </c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207" t="s">
        <v>296</v>
      </c>
      <c r="AT406" s="207" t="s">
        <v>140</v>
      </c>
      <c r="AU406" s="207" t="s">
        <v>80</v>
      </c>
      <c r="AY406" s="14" t="s">
        <v>137</v>
      </c>
      <c r="BE406" s="208">
        <f t="shared" si="164"/>
        <v>0</v>
      </c>
      <c r="BF406" s="208">
        <f t="shared" si="165"/>
        <v>0</v>
      </c>
      <c r="BG406" s="208">
        <f t="shared" si="166"/>
        <v>0</v>
      </c>
      <c r="BH406" s="208">
        <f t="shared" si="167"/>
        <v>0</v>
      </c>
      <c r="BI406" s="208">
        <f t="shared" si="168"/>
        <v>0</v>
      </c>
      <c r="BJ406" s="14" t="s">
        <v>78</v>
      </c>
      <c r="BK406" s="208">
        <f t="shared" si="169"/>
        <v>0</v>
      </c>
      <c r="BL406" s="14" t="s">
        <v>296</v>
      </c>
      <c r="BM406" s="207" t="s">
        <v>1124</v>
      </c>
    </row>
    <row r="407" spans="2:63" s="12" customFormat="1" ht="22.9" customHeight="1">
      <c r="B407" s="179"/>
      <c r="C407" s="180"/>
      <c r="D407" s="181" t="s">
        <v>72</v>
      </c>
      <c r="E407" s="193" t="s">
        <v>1125</v>
      </c>
      <c r="F407" s="193" t="s">
        <v>1126</v>
      </c>
      <c r="G407" s="180"/>
      <c r="H407" s="180"/>
      <c r="I407" s="183"/>
      <c r="J407" s="194">
        <f>BK407</f>
        <v>0</v>
      </c>
      <c r="K407" s="180"/>
      <c r="L407" s="185"/>
      <c r="M407" s="186"/>
      <c r="N407" s="187"/>
      <c r="O407" s="187"/>
      <c r="P407" s="188">
        <f>SUM(P408:P423)</f>
        <v>0</v>
      </c>
      <c r="Q407" s="187"/>
      <c r="R407" s="188">
        <f>SUM(R408:R423)</f>
        <v>0.02573</v>
      </c>
      <c r="S407" s="187"/>
      <c r="T407" s="188">
        <f>SUM(T408:T423)</f>
        <v>0.08122</v>
      </c>
      <c r="U407" s="189"/>
      <c r="AR407" s="190" t="s">
        <v>80</v>
      </c>
      <c r="AT407" s="191" t="s">
        <v>72</v>
      </c>
      <c r="AU407" s="191" t="s">
        <v>78</v>
      </c>
      <c r="AY407" s="190" t="s">
        <v>137</v>
      </c>
      <c r="BK407" s="192">
        <f>SUM(BK408:BK423)</f>
        <v>0</v>
      </c>
    </row>
    <row r="408" spans="1:65" s="2" customFormat="1" ht="16.5" customHeight="1">
      <c r="A408" s="31"/>
      <c r="B408" s="32"/>
      <c r="C408" s="195" t="s">
        <v>1127</v>
      </c>
      <c r="D408" s="195" t="s">
        <v>140</v>
      </c>
      <c r="E408" s="196" t="s">
        <v>1128</v>
      </c>
      <c r="F408" s="197" t="s">
        <v>1129</v>
      </c>
      <c r="G408" s="198" t="s">
        <v>151</v>
      </c>
      <c r="H408" s="199">
        <v>80.01</v>
      </c>
      <c r="I408" s="200"/>
      <c r="J408" s="201">
        <f aca="true" t="shared" si="170" ref="J408:J423">ROUND(I408*H408,2)</f>
        <v>0</v>
      </c>
      <c r="K408" s="202"/>
      <c r="L408" s="36"/>
      <c r="M408" s="203" t="s">
        <v>1</v>
      </c>
      <c r="N408" s="204" t="s">
        <v>38</v>
      </c>
      <c r="O408" s="68"/>
      <c r="P408" s="205">
        <f aca="true" t="shared" si="171" ref="P408:P423">O408*H408</f>
        <v>0</v>
      </c>
      <c r="Q408" s="205">
        <v>0</v>
      </c>
      <c r="R408" s="205">
        <f aca="true" t="shared" si="172" ref="R408:R423">Q408*H408</f>
        <v>0</v>
      </c>
      <c r="S408" s="205">
        <v>0</v>
      </c>
      <c r="T408" s="205">
        <f aca="true" t="shared" si="173" ref="T408:T423">S408*H408</f>
        <v>0</v>
      </c>
      <c r="U408" s="206" t="s">
        <v>1</v>
      </c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207" t="s">
        <v>296</v>
      </c>
      <c r="AT408" s="207" t="s">
        <v>140</v>
      </c>
      <c r="AU408" s="207" t="s">
        <v>80</v>
      </c>
      <c r="AY408" s="14" t="s">
        <v>137</v>
      </c>
      <c r="BE408" s="208">
        <f aca="true" t="shared" si="174" ref="BE408:BE423">IF(N408="základní",J408,0)</f>
        <v>0</v>
      </c>
      <c r="BF408" s="208">
        <f aca="true" t="shared" si="175" ref="BF408:BF423">IF(N408="snížená",J408,0)</f>
        <v>0</v>
      </c>
      <c r="BG408" s="208">
        <f aca="true" t="shared" si="176" ref="BG408:BG423">IF(N408="zákl. přenesená",J408,0)</f>
        <v>0</v>
      </c>
      <c r="BH408" s="208">
        <f aca="true" t="shared" si="177" ref="BH408:BH423">IF(N408="sníž. přenesená",J408,0)</f>
        <v>0</v>
      </c>
      <c r="BI408" s="208">
        <f aca="true" t="shared" si="178" ref="BI408:BI423">IF(N408="nulová",J408,0)</f>
        <v>0</v>
      </c>
      <c r="BJ408" s="14" t="s">
        <v>78</v>
      </c>
      <c r="BK408" s="208">
        <f aca="true" t="shared" si="179" ref="BK408:BK423">ROUND(I408*H408,2)</f>
        <v>0</v>
      </c>
      <c r="BL408" s="14" t="s">
        <v>296</v>
      </c>
      <c r="BM408" s="207" t="s">
        <v>1130</v>
      </c>
    </row>
    <row r="409" spans="1:65" s="2" customFormat="1" ht="16.5" customHeight="1">
      <c r="A409" s="31"/>
      <c r="B409" s="32"/>
      <c r="C409" s="195" t="s">
        <v>1131</v>
      </c>
      <c r="D409" s="195" t="s">
        <v>140</v>
      </c>
      <c r="E409" s="196" t="s">
        <v>1132</v>
      </c>
      <c r="F409" s="197" t="s">
        <v>1133</v>
      </c>
      <c r="G409" s="198" t="s">
        <v>151</v>
      </c>
      <c r="H409" s="199">
        <v>78.65</v>
      </c>
      <c r="I409" s="200"/>
      <c r="J409" s="201">
        <f t="shared" si="170"/>
        <v>0</v>
      </c>
      <c r="K409" s="202"/>
      <c r="L409" s="36"/>
      <c r="M409" s="203" t="s">
        <v>1</v>
      </c>
      <c r="N409" s="204" t="s">
        <v>38</v>
      </c>
      <c r="O409" s="68"/>
      <c r="P409" s="205">
        <f t="shared" si="171"/>
        <v>0</v>
      </c>
      <c r="Q409" s="205">
        <v>0</v>
      </c>
      <c r="R409" s="205">
        <f t="shared" si="172"/>
        <v>0</v>
      </c>
      <c r="S409" s="205">
        <v>0</v>
      </c>
      <c r="T409" s="205">
        <f t="shared" si="173"/>
        <v>0</v>
      </c>
      <c r="U409" s="206" t="s">
        <v>1</v>
      </c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207" t="s">
        <v>296</v>
      </c>
      <c r="AT409" s="207" t="s">
        <v>140</v>
      </c>
      <c r="AU409" s="207" t="s">
        <v>80</v>
      </c>
      <c r="AY409" s="14" t="s">
        <v>137</v>
      </c>
      <c r="BE409" s="208">
        <f t="shared" si="174"/>
        <v>0</v>
      </c>
      <c r="BF409" s="208">
        <f t="shared" si="175"/>
        <v>0</v>
      </c>
      <c r="BG409" s="208">
        <f t="shared" si="176"/>
        <v>0</v>
      </c>
      <c r="BH409" s="208">
        <f t="shared" si="177"/>
        <v>0</v>
      </c>
      <c r="BI409" s="208">
        <f t="shared" si="178"/>
        <v>0</v>
      </c>
      <c r="BJ409" s="14" t="s">
        <v>78</v>
      </c>
      <c r="BK409" s="208">
        <f t="shared" si="179"/>
        <v>0</v>
      </c>
      <c r="BL409" s="14" t="s">
        <v>296</v>
      </c>
      <c r="BM409" s="207" t="s">
        <v>1134</v>
      </c>
    </row>
    <row r="410" spans="1:65" s="2" customFormat="1" ht="21.75" customHeight="1">
      <c r="A410" s="31"/>
      <c r="B410" s="32"/>
      <c r="C410" s="195" t="s">
        <v>1135</v>
      </c>
      <c r="D410" s="195" t="s">
        <v>140</v>
      </c>
      <c r="E410" s="196" t="s">
        <v>1136</v>
      </c>
      <c r="F410" s="197" t="s">
        <v>1137</v>
      </c>
      <c r="G410" s="198" t="s">
        <v>231</v>
      </c>
      <c r="H410" s="199">
        <v>50.675</v>
      </c>
      <c r="I410" s="200"/>
      <c r="J410" s="201">
        <f t="shared" si="170"/>
        <v>0</v>
      </c>
      <c r="K410" s="202"/>
      <c r="L410" s="36"/>
      <c r="M410" s="203" t="s">
        <v>1</v>
      </c>
      <c r="N410" s="204" t="s">
        <v>38</v>
      </c>
      <c r="O410" s="68"/>
      <c r="P410" s="205">
        <f t="shared" si="171"/>
        <v>0</v>
      </c>
      <c r="Q410" s="205">
        <v>0</v>
      </c>
      <c r="R410" s="205">
        <f t="shared" si="172"/>
        <v>0</v>
      </c>
      <c r="S410" s="205">
        <v>0</v>
      </c>
      <c r="T410" s="205">
        <f t="shared" si="173"/>
        <v>0</v>
      </c>
      <c r="U410" s="206" t="s">
        <v>1</v>
      </c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207" t="s">
        <v>296</v>
      </c>
      <c r="AT410" s="207" t="s">
        <v>140</v>
      </c>
      <c r="AU410" s="207" t="s">
        <v>80</v>
      </c>
      <c r="AY410" s="14" t="s">
        <v>137</v>
      </c>
      <c r="BE410" s="208">
        <f t="shared" si="174"/>
        <v>0</v>
      </c>
      <c r="BF410" s="208">
        <f t="shared" si="175"/>
        <v>0</v>
      </c>
      <c r="BG410" s="208">
        <f t="shared" si="176"/>
        <v>0</v>
      </c>
      <c r="BH410" s="208">
        <f t="shared" si="177"/>
        <v>0</v>
      </c>
      <c r="BI410" s="208">
        <f t="shared" si="178"/>
        <v>0</v>
      </c>
      <c r="BJ410" s="14" t="s">
        <v>78</v>
      </c>
      <c r="BK410" s="208">
        <f t="shared" si="179"/>
        <v>0</v>
      </c>
      <c r="BL410" s="14" t="s">
        <v>296</v>
      </c>
      <c r="BM410" s="207" t="s">
        <v>1138</v>
      </c>
    </row>
    <row r="411" spans="1:65" s="2" customFormat="1" ht="21.75" customHeight="1">
      <c r="A411" s="31"/>
      <c r="B411" s="32"/>
      <c r="C411" s="209" t="s">
        <v>1139</v>
      </c>
      <c r="D411" s="209" t="s">
        <v>220</v>
      </c>
      <c r="E411" s="210" t="s">
        <v>1140</v>
      </c>
      <c r="F411" s="211" t="s">
        <v>1141</v>
      </c>
      <c r="G411" s="212" t="s">
        <v>165</v>
      </c>
      <c r="H411" s="213">
        <v>55.743</v>
      </c>
      <c r="I411" s="214"/>
      <c r="J411" s="215">
        <f t="shared" si="170"/>
        <v>0</v>
      </c>
      <c r="K411" s="216"/>
      <c r="L411" s="217"/>
      <c r="M411" s="218" t="s">
        <v>1</v>
      </c>
      <c r="N411" s="219" t="s">
        <v>38</v>
      </c>
      <c r="O411" s="68"/>
      <c r="P411" s="205">
        <f t="shared" si="171"/>
        <v>0</v>
      </c>
      <c r="Q411" s="205">
        <v>0</v>
      </c>
      <c r="R411" s="205">
        <f t="shared" si="172"/>
        <v>0</v>
      </c>
      <c r="S411" s="205">
        <v>0</v>
      </c>
      <c r="T411" s="205">
        <f t="shared" si="173"/>
        <v>0</v>
      </c>
      <c r="U411" s="206" t="s">
        <v>1</v>
      </c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207" t="s">
        <v>349</v>
      </c>
      <c r="AT411" s="207" t="s">
        <v>220</v>
      </c>
      <c r="AU411" s="207" t="s">
        <v>80</v>
      </c>
      <c r="AY411" s="14" t="s">
        <v>137</v>
      </c>
      <c r="BE411" s="208">
        <f t="shared" si="174"/>
        <v>0</v>
      </c>
      <c r="BF411" s="208">
        <f t="shared" si="175"/>
        <v>0</v>
      </c>
      <c r="BG411" s="208">
        <f t="shared" si="176"/>
        <v>0</v>
      </c>
      <c r="BH411" s="208">
        <f t="shared" si="177"/>
        <v>0</v>
      </c>
      <c r="BI411" s="208">
        <f t="shared" si="178"/>
        <v>0</v>
      </c>
      <c r="BJ411" s="14" t="s">
        <v>78</v>
      </c>
      <c r="BK411" s="208">
        <f t="shared" si="179"/>
        <v>0</v>
      </c>
      <c r="BL411" s="14" t="s">
        <v>296</v>
      </c>
      <c r="BM411" s="207" t="s">
        <v>1142</v>
      </c>
    </row>
    <row r="412" spans="1:65" s="2" customFormat="1" ht="16.5" customHeight="1">
      <c r="A412" s="31"/>
      <c r="B412" s="32"/>
      <c r="C412" s="195" t="s">
        <v>1143</v>
      </c>
      <c r="D412" s="195" t="s">
        <v>140</v>
      </c>
      <c r="E412" s="196" t="s">
        <v>1144</v>
      </c>
      <c r="F412" s="197" t="s">
        <v>1145</v>
      </c>
      <c r="G412" s="198" t="s">
        <v>165</v>
      </c>
      <c r="H412" s="199">
        <v>31</v>
      </c>
      <c r="I412" s="200"/>
      <c r="J412" s="201">
        <f t="shared" si="170"/>
        <v>0</v>
      </c>
      <c r="K412" s="202"/>
      <c r="L412" s="36"/>
      <c r="M412" s="203" t="s">
        <v>1</v>
      </c>
      <c r="N412" s="204" t="s">
        <v>38</v>
      </c>
      <c r="O412" s="68"/>
      <c r="P412" s="205">
        <f t="shared" si="171"/>
        <v>0</v>
      </c>
      <c r="Q412" s="205">
        <v>0.00083</v>
      </c>
      <c r="R412" s="205">
        <f t="shared" si="172"/>
        <v>0.02573</v>
      </c>
      <c r="S412" s="205">
        <v>0.00262</v>
      </c>
      <c r="T412" s="205">
        <f t="shared" si="173"/>
        <v>0.08122</v>
      </c>
      <c r="U412" s="206" t="s">
        <v>1</v>
      </c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207" t="s">
        <v>296</v>
      </c>
      <c r="AT412" s="207" t="s">
        <v>140</v>
      </c>
      <c r="AU412" s="207" t="s">
        <v>80</v>
      </c>
      <c r="AY412" s="14" t="s">
        <v>137</v>
      </c>
      <c r="BE412" s="208">
        <f t="shared" si="174"/>
        <v>0</v>
      </c>
      <c r="BF412" s="208">
        <f t="shared" si="175"/>
        <v>0</v>
      </c>
      <c r="BG412" s="208">
        <f t="shared" si="176"/>
        <v>0</v>
      </c>
      <c r="BH412" s="208">
        <f t="shared" si="177"/>
        <v>0</v>
      </c>
      <c r="BI412" s="208">
        <f t="shared" si="178"/>
        <v>0</v>
      </c>
      <c r="BJ412" s="14" t="s">
        <v>78</v>
      </c>
      <c r="BK412" s="208">
        <f t="shared" si="179"/>
        <v>0</v>
      </c>
      <c r="BL412" s="14" t="s">
        <v>296</v>
      </c>
      <c r="BM412" s="207" t="s">
        <v>1146</v>
      </c>
    </row>
    <row r="413" spans="1:65" s="2" customFormat="1" ht="21.75" customHeight="1">
      <c r="A413" s="31"/>
      <c r="B413" s="32"/>
      <c r="C413" s="195" t="s">
        <v>1147</v>
      </c>
      <c r="D413" s="195" t="s">
        <v>140</v>
      </c>
      <c r="E413" s="196" t="s">
        <v>1148</v>
      </c>
      <c r="F413" s="197" t="s">
        <v>1149</v>
      </c>
      <c r="G413" s="198" t="s">
        <v>151</v>
      </c>
      <c r="H413" s="199">
        <v>83.811</v>
      </c>
      <c r="I413" s="200"/>
      <c r="J413" s="201">
        <f t="shared" si="170"/>
        <v>0</v>
      </c>
      <c r="K413" s="202"/>
      <c r="L413" s="36"/>
      <c r="M413" s="203" t="s">
        <v>1</v>
      </c>
      <c r="N413" s="204" t="s">
        <v>38</v>
      </c>
      <c r="O413" s="68"/>
      <c r="P413" s="205">
        <f t="shared" si="171"/>
        <v>0</v>
      </c>
      <c r="Q413" s="205">
        <v>0</v>
      </c>
      <c r="R413" s="205">
        <f t="shared" si="172"/>
        <v>0</v>
      </c>
      <c r="S413" s="205">
        <v>0</v>
      </c>
      <c r="T413" s="205">
        <f t="shared" si="173"/>
        <v>0</v>
      </c>
      <c r="U413" s="206" t="s">
        <v>1</v>
      </c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207" t="s">
        <v>296</v>
      </c>
      <c r="AT413" s="207" t="s">
        <v>140</v>
      </c>
      <c r="AU413" s="207" t="s">
        <v>80</v>
      </c>
      <c r="AY413" s="14" t="s">
        <v>137</v>
      </c>
      <c r="BE413" s="208">
        <f t="shared" si="174"/>
        <v>0</v>
      </c>
      <c r="BF413" s="208">
        <f t="shared" si="175"/>
        <v>0</v>
      </c>
      <c r="BG413" s="208">
        <f t="shared" si="176"/>
        <v>0</v>
      </c>
      <c r="BH413" s="208">
        <f t="shared" si="177"/>
        <v>0</v>
      </c>
      <c r="BI413" s="208">
        <f t="shared" si="178"/>
        <v>0</v>
      </c>
      <c r="BJ413" s="14" t="s">
        <v>78</v>
      </c>
      <c r="BK413" s="208">
        <f t="shared" si="179"/>
        <v>0</v>
      </c>
      <c r="BL413" s="14" t="s">
        <v>296</v>
      </c>
      <c r="BM413" s="207" t="s">
        <v>1150</v>
      </c>
    </row>
    <row r="414" spans="1:65" s="2" customFormat="1" ht="21.75" customHeight="1">
      <c r="A414" s="31"/>
      <c r="B414" s="32"/>
      <c r="C414" s="209" t="s">
        <v>1151</v>
      </c>
      <c r="D414" s="209" t="s">
        <v>220</v>
      </c>
      <c r="E414" s="210" t="s">
        <v>1152</v>
      </c>
      <c r="F414" s="211" t="s">
        <v>1153</v>
      </c>
      <c r="G414" s="212" t="s">
        <v>151</v>
      </c>
      <c r="H414" s="213">
        <v>92.192</v>
      </c>
      <c r="I414" s="214"/>
      <c r="J414" s="215">
        <f t="shared" si="170"/>
        <v>0</v>
      </c>
      <c r="K414" s="216"/>
      <c r="L414" s="217"/>
      <c r="M414" s="218" t="s">
        <v>1</v>
      </c>
      <c r="N414" s="219" t="s">
        <v>38</v>
      </c>
      <c r="O414" s="68"/>
      <c r="P414" s="205">
        <f t="shared" si="171"/>
        <v>0</v>
      </c>
      <c r="Q414" s="205">
        <v>0</v>
      </c>
      <c r="R414" s="205">
        <f t="shared" si="172"/>
        <v>0</v>
      </c>
      <c r="S414" s="205">
        <v>0</v>
      </c>
      <c r="T414" s="205">
        <f t="shared" si="173"/>
        <v>0</v>
      </c>
      <c r="U414" s="206" t="s">
        <v>1</v>
      </c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207" t="s">
        <v>349</v>
      </c>
      <c r="AT414" s="207" t="s">
        <v>220</v>
      </c>
      <c r="AU414" s="207" t="s">
        <v>80</v>
      </c>
      <c r="AY414" s="14" t="s">
        <v>137</v>
      </c>
      <c r="BE414" s="208">
        <f t="shared" si="174"/>
        <v>0</v>
      </c>
      <c r="BF414" s="208">
        <f t="shared" si="175"/>
        <v>0</v>
      </c>
      <c r="BG414" s="208">
        <f t="shared" si="176"/>
        <v>0</v>
      </c>
      <c r="BH414" s="208">
        <f t="shared" si="177"/>
        <v>0</v>
      </c>
      <c r="BI414" s="208">
        <f t="shared" si="178"/>
        <v>0</v>
      </c>
      <c r="BJ414" s="14" t="s">
        <v>78</v>
      </c>
      <c r="BK414" s="208">
        <f t="shared" si="179"/>
        <v>0</v>
      </c>
      <c r="BL414" s="14" t="s">
        <v>296</v>
      </c>
      <c r="BM414" s="207" t="s">
        <v>1154</v>
      </c>
    </row>
    <row r="415" spans="1:65" s="2" customFormat="1" ht="21.75" customHeight="1">
      <c r="A415" s="31"/>
      <c r="B415" s="32"/>
      <c r="C415" s="209" t="s">
        <v>1155</v>
      </c>
      <c r="D415" s="209" t="s">
        <v>220</v>
      </c>
      <c r="E415" s="210" t="s">
        <v>1152</v>
      </c>
      <c r="F415" s="211" t="s">
        <v>1153</v>
      </c>
      <c r="G415" s="212" t="s">
        <v>151</v>
      </c>
      <c r="H415" s="213">
        <v>34</v>
      </c>
      <c r="I415" s="214"/>
      <c r="J415" s="215">
        <f t="shared" si="170"/>
        <v>0</v>
      </c>
      <c r="K415" s="216"/>
      <c r="L415" s="217"/>
      <c r="M415" s="218" t="s">
        <v>1</v>
      </c>
      <c r="N415" s="219" t="s">
        <v>38</v>
      </c>
      <c r="O415" s="68"/>
      <c r="P415" s="205">
        <f t="shared" si="171"/>
        <v>0</v>
      </c>
      <c r="Q415" s="205">
        <v>0</v>
      </c>
      <c r="R415" s="205">
        <f t="shared" si="172"/>
        <v>0</v>
      </c>
      <c r="S415" s="205">
        <v>0</v>
      </c>
      <c r="T415" s="205">
        <f t="shared" si="173"/>
        <v>0</v>
      </c>
      <c r="U415" s="206" t="s">
        <v>1</v>
      </c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207" t="s">
        <v>349</v>
      </c>
      <c r="AT415" s="207" t="s">
        <v>220</v>
      </c>
      <c r="AU415" s="207" t="s">
        <v>80</v>
      </c>
      <c r="AY415" s="14" t="s">
        <v>137</v>
      </c>
      <c r="BE415" s="208">
        <f t="shared" si="174"/>
        <v>0</v>
      </c>
      <c r="BF415" s="208">
        <f t="shared" si="175"/>
        <v>0</v>
      </c>
      <c r="BG415" s="208">
        <f t="shared" si="176"/>
        <v>0</v>
      </c>
      <c r="BH415" s="208">
        <f t="shared" si="177"/>
        <v>0</v>
      </c>
      <c r="BI415" s="208">
        <f t="shared" si="178"/>
        <v>0</v>
      </c>
      <c r="BJ415" s="14" t="s">
        <v>78</v>
      </c>
      <c r="BK415" s="208">
        <f t="shared" si="179"/>
        <v>0</v>
      </c>
      <c r="BL415" s="14" t="s">
        <v>296</v>
      </c>
      <c r="BM415" s="207" t="s">
        <v>1156</v>
      </c>
    </row>
    <row r="416" spans="1:65" s="2" customFormat="1" ht="33" customHeight="1">
      <c r="A416" s="31"/>
      <c r="B416" s="32"/>
      <c r="C416" s="195" t="s">
        <v>1157</v>
      </c>
      <c r="D416" s="195" t="s">
        <v>140</v>
      </c>
      <c r="E416" s="196" t="s">
        <v>1158</v>
      </c>
      <c r="F416" s="197" t="s">
        <v>1159</v>
      </c>
      <c r="G416" s="198" t="s">
        <v>151</v>
      </c>
      <c r="H416" s="199">
        <v>36.1</v>
      </c>
      <c r="I416" s="200"/>
      <c r="J416" s="201">
        <f t="shared" si="170"/>
        <v>0</v>
      </c>
      <c r="K416" s="202"/>
      <c r="L416" s="36"/>
      <c r="M416" s="203" t="s">
        <v>1</v>
      </c>
      <c r="N416" s="204" t="s">
        <v>38</v>
      </c>
      <c r="O416" s="68"/>
      <c r="P416" s="205">
        <f t="shared" si="171"/>
        <v>0</v>
      </c>
      <c r="Q416" s="205">
        <v>0</v>
      </c>
      <c r="R416" s="205">
        <f t="shared" si="172"/>
        <v>0</v>
      </c>
      <c r="S416" s="205">
        <v>0</v>
      </c>
      <c r="T416" s="205">
        <f t="shared" si="173"/>
        <v>0</v>
      </c>
      <c r="U416" s="206" t="s">
        <v>1</v>
      </c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207" t="s">
        <v>296</v>
      </c>
      <c r="AT416" s="207" t="s">
        <v>140</v>
      </c>
      <c r="AU416" s="207" t="s">
        <v>80</v>
      </c>
      <c r="AY416" s="14" t="s">
        <v>137</v>
      </c>
      <c r="BE416" s="208">
        <f t="shared" si="174"/>
        <v>0</v>
      </c>
      <c r="BF416" s="208">
        <f t="shared" si="175"/>
        <v>0</v>
      </c>
      <c r="BG416" s="208">
        <f t="shared" si="176"/>
        <v>0</v>
      </c>
      <c r="BH416" s="208">
        <f t="shared" si="177"/>
        <v>0</v>
      </c>
      <c r="BI416" s="208">
        <f t="shared" si="178"/>
        <v>0</v>
      </c>
      <c r="BJ416" s="14" t="s">
        <v>78</v>
      </c>
      <c r="BK416" s="208">
        <f t="shared" si="179"/>
        <v>0</v>
      </c>
      <c r="BL416" s="14" t="s">
        <v>296</v>
      </c>
      <c r="BM416" s="207" t="s">
        <v>1160</v>
      </c>
    </row>
    <row r="417" spans="1:65" s="2" customFormat="1" ht="21.75" customHeight="1">
      <c r="A417" s="31"/>
      <c r="B417" s="32"/>
      <c r="C417" s="195" t="s">
        <v>1161</v>
      </c>
      <c r="D417" s="195" t="s">
        <v>140</v>
      </c>
      <c r="E417" s="196" t="s">
        <v>1162</v>
      </c>
      <c r="F417" s="197" t="s">
        <v>1163</v>
      </c>
      <c r="G417" s="198" t="s">
        <v>151</v>
      </c>
      <c r="H417" s="199">
        <v>9.83</v>
      </c>
      <c r="I417" s="200"/>
      <c r="J417" s="201">
        <f t="shared" si="170"/>
        <v>0</v>
      </c>
      <c r="K417" s="202"/>
      <c r="L417" s="36"/>
      <c r="M417" s="203" t="s">
        <v>1</v>
      </c>
      <c r="N417" s="204" t="s">
        <v>38</v>
      </c>
      <c r="O417" s="68"/>
      <c r="P417" s="205">
        <f t="shared" si="171"/>
        <v>0</v>
      </c>
      <c r="Q417" s="205">
        <v>0</v>
      </c>
      <c r="R417" s="205">
        <f t="shared" si="172"/>
        <v>0</v>
      </c>
      <c r="S417" s="205">
        <v>0</v>
      </c>
      <c r="T417" s="205">
        <f t="shared" si="173"/>
        <v>0</v>
      </c>
      <c r="U417" s="206" t="s">
        <v>1</v>
      </c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207" t="s">
        <v>296</v>
      </c>
      <c r="AT417" s="207" t="s">
        <v>140</v>
      </c>
      <c r="AU417" s="207" t="s">
        <v>80</v>
      </c>
      <c r="AY417" s="14" t="s">
        <v>137</v>
      </c>
      <c r="BE417" s="208">
        <f t="shared" si="174"/>
        <v>0</v>
      </c>
      <c r="BF417" s="208">
        <f t="shared" si="175"/>
        <v>0</v>
      </c>
      <c r="BG417" s="208">
        <f t="shared" si="176"/>
        <v>0</v>
      </c>
      <c r="BH417" s="208">
        <f t="shared" si="177"/>
        <v>0</v>
      </c>
      <c r="BI417" s="208">
        <f t="shared" si="178"/>
        <v>0</v>
      </c>
      <c r="BJ417" s="14" t="s">
        <v>78</v>
      </c>
      <c r="BK417" s="208">
        <f t="shared" si="179"/>
        <v>0</v>
      </c>
      <c r="BL417" s="14" t="s">
        <v>296</v>
      </c>
      <c r="BM417" s="207" t="s">
        <v>1164</v>
      </c>
    </row>
    <row r="418" spans="1:65" s="2" customFormat="1" ht="16.5" customHeight="1">
      <c r="A418" s="31"/>
      <c r="B418" s="32"/>
      <c r="C418" s="195" t="s">
        <v>1165</v>
      </c>
      <c r="D418" s="195" t="s">
        <v>140</v>
      </c>
      <c r="E418" s="196" t="s">
        <v>1166</v>
      </c>
      <c r="F418" s="197" t="s">
        <v>1167</v>
      </c>
      <c r="G418" s="198" t="s">
        <v>231</v>
      </c>
      <c r="H418" s="199">
        <v>1.5</v>
      </c>
      <c r="I418" s="200"/>
      <c r="J418" s="201">
        <f t="shared" si="170"/>
        <v>0</v>
      </c>
      <c r="K418" s="202"/>
      <c r="L418" s="36"/>
      <c r="M418" s="203" t="s">
        <v>1</v>
      </c>
      <c r="N418" s="204" t="s">
        <v>38</v>
      </c>
      <c r="O418" s="68"/>
      <c r="P418" s="205">
        <f t="shared" si="171"/>
        <v>0</v>
      </c>
      <c r="Q418" s="205">
        <v>0</v>
      </c>
      <c r="R418" s="205">
        <f t="shared" si="172"/>
        <v>0</v>
      </c>
      <c r="S418" s="205">
        <v>0</v>
      </c>
      <c r="T418" s="205">
        <f t="shared" si="173"/>
        <v>0</v>
      </c>
      <c r="U418" s="206" t="s">
        <v>1</v>
      </c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207" t="s">
        <v>296</v>
      </c>
      <c r="AT418" s="207" t="s">
        <v>140</v>
      </c>
      <c r="AU418" s="207" t="s">
        <v>80</v>
      </c>
      <c r="AY418" s="14" t="s">
        <v>137</v>
      </c>
      <c r="BE418" s="208">
        <f t="shared" si="174"/>
        <v>0</v>
      </c>
      <c r="BF418" s="208">
        <f t="shared" si="175"/>
        <v>0</v>
      </c>
      <c r="BG418" s="208">
        <f t="shared" si="176"/>
        <v>0</v>
      </c>
      <c r="BH418" s="208">
        <f t="shared" si="177"/>
        <v>0</v>
      </c>
      <c r="BI418" s="208">
        <f t="shared" si="178"/>
        <v>0</v>
      </c>
      <c r="BJ418" s="14" t="s">
        <v>78</v>
      </c>
      <c r="BK418" s="208">
        <f t="shared" si="179"/>
        <v>0</v>
      </c>
      <c r="BL418" s="14" t="s">
        <v>296</v>
      </c>
      <c r="BM418" s="207" t="s">
        <v>1168</v>
      </c>
    </row>
    <row r="419" spans="1:65" s="2" customFormat="1" ht="16.5" customHeight="1">
      <c r="A419" s="31"/>
      <c r="B419" s="32"/>
      <c r="C419" s="195" t="s">
        <v>1169</v>
      </c>
      <c r="D419" s="195" t="s">
        <v>140</v>
      </c>
      <c r="E419" s="196" t="s">
        <v>1170</v>
      </c>
      <c r="F419" s="197" t="s">
        <v>1171</v>
      </c>
      <c r="G419" s="198" t="s">
        <v>165</v>
      </c>
      <c r="H419" s="199">
        <v>14</v>
      </c>
      <c r="I419" s="200"/>
      <c r="J419" s="201">
        <f t="shared" si="170"/>
        <v>0</v>
      </c>
      <c r="K419" s="202"/>
      <c r="L419" s="36"/>
      <c r="M419" s="203" t="s">
        <v>1</v>
      </c>
      <c r="N419" s="204" t="s">
        <v>38</v>
      </c>
      <c r="O419" s="68"/>
      <c r="P419" s="205">
        <f t="shared" si="171"/>
        <v>0</v>
      </c>
      <c r="Q419" s="205">
        <v>0</v>
      </c>
      <c r="R419" s="205">
        <f t="shared" si="172"/>
        <v>0</v>
      </c>
      <c r="S419" s="205">
        <v>0</v>
      </c>
      <c r="T419" s="205">
        <f t="shared" si="173"/>
        <v>0</v>
      </c>
      <c r="U419" s="206" t="s">
        <v>1</v>
      </c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207" t="s">
        <v>296</v>
      </c>
      <c r="AT419" s="207" t="s">
        <v>140</v>
      </c>
      <c r="AU419" s="207" t="s">
        <v>80</v>
      </c>
      <c r="AY419" s="14" t="s">
        <v>137</v>
      </c>
      <c r="BE419" s="208">
        <f t="shared" si="174"/>
        <v>0</v>
      </c>
      <c r="BF419" s="208">
        <f t="shared" si="175"/>
        <v>0</v>
      </c>
      <c r="BG419" s="208">
        <f t="shared" si="176"/>
        <v>0</v>
      </c>
      <c r="BH419" s="208">
        <f t="shared" si="177"/>
        <v>0</v>
      </c>
      <c r="BI419" s="208">
        <f t="shared" si="178"/>
        <v>0</v>
      </c>
      <c r="BJ419" s="14" t="s">
        <v>78</v>
      </c>
      <c r="BK419" s="208">
        <f t="shared" si="179"/>
        <v>0</v>
      </c>
      <c r="BL419" s="14" t="s">
        <v>296</v>
      </c>
      <c r="BM419" s="207" t="s">
        <v>1172</v>
      </c>
    </row>
    <row r="420" spans="1:65" s="2" customFormat="1" ht="16.5" customHeight="1">
      <c r="A420" s="31"/>
      <c r="B420" s="32"/>
      <c r="C420" s="195" t="s">
        <v>1173</v>
      </c>
      <c r="D420" s="195" t="s">
        <v>140</v>
      </c>
      <c r="E420" s="196" t="s">
        <v>1174</v>
      </c>
      <c r="F420" s="197" t="s">
        <v>1175</v>
      </c>
      <c r="G420" s="198" t="s">
        <v>165</v>
      </c>
      <c r="H420" s="199">
        <v>2</v>
      </c>
      <c r="I420" s="200"/>
      <c r="J420" s="201">
        <f t="shared" si="170"/>
        <v>0</v>
      </c>
      <c r="K420" s="202"/>
      <c r="L420" s="36"/>
      <c r="M420" s="203" t="s">
        <v>1</v>
      </c>
      <c r="N420" s="204" t="s">
        <v>38</v>
      </c>
      <c r="O420" s="68"/>
      <c r="P420" s="205">
        <f t="shared" si="171"/>
        <v>0</v>
      </c>
      <c r="Q420" s="205">
        <v>0</v>
      </c>
      <c r="R420" s="205">
        <f t="shared" si="172"/>
        <v>0</v>
      </c>
      <c r="S420" s="205">
        <v>0</v>
      </c>
      <c r="T420" s="205">
        <f t="shared" si="173"/>
        <v>0</v>
      </c>
      <c r="U420" s="206" t="s">
        <v>1</v>
      </c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207" t="s">
        <v>296</v>
      </c>
      <c r="AT420" s="207" t="s">
        <v>140</v>
      </c>
      <c r="AU420" s="207" t="s">
        <v>80</v>
      </c>
      <c r="AY420" s="14" t="s">
        <v>137</v>
      </c>
      <c r="BE420" s="208">
        <f t="shared" si="174"/>
        <v>0</v>
      </c>
      <c r="BF420" s="208">
        <f t="shared" si="175"/>
        <v>0</v>
      </c>
      <c r="BG420" s="208">
        <f t="shared" si="176"/>
        <v>0</v>
      </c>
      <c r="BH420" s="208">
        <f t="shared" si="177"/>
        <v>0</v>
      </c>
      <c r="BI420" s="208">
        <f t="shared" si="178"/>
        <v>0</v>
      </c>
      <c r="BJ420" s="14" t="s">
        <v>78</v>
      </c>
      <c r="BK420" s="208">
        <f t="shared" si="179"/>
        <v>0</v>
      </c>
      <c r="BL420" s="14" t="s">
        <v>296</v>
      </c>
      <c r="BM420" s="207" t="s">
        <v>1176</v>
      </c>
    </row>
    <row r="421" spans="1:65" s="2" customFormat="1" ht="16.5" customHeight="1">
      <c r="A421" s="31"/>
      <c r="B421" s="32"/>
      <c r="C421" s="195" t="s">
        <v>1177</v>
      </c>
      <c r="D421" s="195" t="s">
        <v>140</v>
      </c>
      <c r="E421" s="196" t="s">
        <v>1178</v>
      </c>
      <c r="F421" s="197" t="s">
        <v>1179</v>
      </c>
      <c r="G421" s="198" t="s">
        <v>231</v>
      </c>
      <c r="H421" s="199">
        <v>21.005</v>
      </c>
      <c r="I421" s="200"/>
      <c r="J421" s="201">
        <f t="shared" si="170"/>
        <v>0</v>
      </c>
      <c r="K421" s="202"/>
      <c r="L421" s="36"/>
      <c r="M421" s="203" t="s">
        <v>1</v>
      </c>
      <c r="N421" s="204" t="s">
        <v>38</v>
      </c>
      <c r="O421" s="68"/>
      <c r="P421" s="205">
        <f t="shared" si="171"/>
        <v>0</v>
      </c>
      <c r="Q421" s="205">
        <v>0</v>
      </c>
      <c r="R421" s="205">
        <f t="shared" si="172"/>
        <v>0</v>
      </c>
      <c r="S421" s="205">
        <v>0</v>
      </c>
      <c r="T421" s="205">
        <f t="shared" si="173"/>
        <v>0</v>
      </c>
      <c r="U421" s="206" t="s">
        <v>1</v>
      </c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207" t="s">
        <v>296</v>
      </c>
      <c r="AT421" s="207" t="s">
        <v>140</v>
      </c>
      <c r="AU421" s="207" t="s">
        <v>80</v>
      </c>
      <c r="AY421" s="14" t="s">
        <v>137</v>
      </c>
      <c r="BE421" s="208">
        <f t="shared" si="174"/>
        <v>0</v>
      </c>
      <c r="BF421" s="208">
        <f t="shared" si="175"/>
        <v>0</v>
      </c>
      <c r="BG421" s="208">
        <f t="shared" si="176"/>
        <v>0</v>
      </c>
      <c r="BH421" s="208">
        <f t="shared" si="177"/>
        <v>0</v>
      </c>
      <c r="BI421" s="208">
        <f t="shared" si="178"/>
        <v>0</v>
      </c>
      <c r="BJ421" s="14" t="s">
        <v>78</v>
      </c>
      <c r="BK421" s="208">
        <f t="shared" si="179"/>
        <v>0</v>
      </c>
      <c r="BL421" s="14" t="s">
        <v>296</v>
      </c>
      <c r="BM421" s="207" t="s">
        <v>1180</v>
      </c>
    </row>
    <row r="422" spans="1:65" s="2" customFormat="1" ht="21.75" customHeight="1">
      <c r="A422" s="31"/>
      <c r="B422" s="32"/>
      <c r="C422" s="195" t="s">
        <v>1181</v>
      </c>
      <c r="D422" s="195" t="s">
        <v>140</v>
      </c>
      <c r="E422" s="196" t="s">
        <v>1182</v>
      </c>
      <c r="F422" s="197" t="s">
        <v>1183</v>
      </c>
      <c r="G422" s="198" t="s">
        <v>195</v>
      </c>
      <c r="H422" s="199">
        <v>0.986</v>
      </c>
      <c r="I422" s="200"/>
      <c r="J422" s="201">
        <f t="shared" si="170"/>
        <v>0</v>
      </c>
      <c r="K422" s="202"/>
      <c r="L422" s="36"/>
      <c r="M422" s="203" t="s">
        <v>1</v>
      </c>
      <c r="N422" s="204" t="s">
        <v>38</v>
      </c>
      <c r="O422" s="68"/>
      <c r="P422" s="205">
        <f t="shared" si="171"/>
        <v>0</v>
      </c>
      <c r="Q422" s="205">
        <v>0</v>
      </c>
      <c r="R422" s="205">
        <f t="shared" si="172"/>
        <v>0</v>
      </c>
      <c r="S422" s="205">
        <v>0</v>
      </c>
      <c r="T422" s="205">
        <f t="shared" si="173"/>
        <v>0</v>
      </c>
      <c r="U422" s="206" t="s">
        <v>1</v>
      </c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207" t="s">
        <v>296</v>
      </c>
      <c r="AT422" s="207" t="s">
        <v>140</v>
      </c>
      <c r="AU422" s="207" t="s">
        <v>80</v>
      </c>
      <c r="AY422" s="14" t="s">
        <v>137</v>
      </c>
      <c r="BE422" s="208">
        <f t="shared" si="174"/>
        <v>0</v>
      </c>
      <c r="BF422" s="208">
        <f t="shared" si="175"/>
        <v>0</v>
      </c>
      <c r="BG422" s="208">
        <f t="shared" si="176"/>
        <v>0</v>
      </c>
      <c r="BH422" s="208">
        <f t="shared" si="177"/>
        <v>0</v>
      </c>
      <c r="BI422" s="208">
        <f t="shared" si="178"/>
        <v>0</v>
      </c>
      <c r="BJ422" s="14" t="s">
        <v>78</v>
      </c>
      <c r="BK422" s="208">
        <f t="shared" si="179"/>
        <v>0</v>
      </c>
      <c r="BL422" s="14" t="s">
        <v>296</v>
      </c>
      <c r="BM422" s="207" t="s">
        <v>1184</v>
      </c>
    </row>
    <row r="423" spans="1:65" s="2" customFormat="1" ht="21.75" customHeight="1">
      <c r="A423" s="31"/>
      <c r="B423" s="32"/>
      <c r="C423" s="195" t="s">
        <v>1185</v>
      </c>
      <c r="D423" s="195" t="s">
        <v>140</v>
      </c>
      <c r="E423" s="196" t="s">
        <v>1186</v>
      </c>
      <c r="F423" s="197" t="s">
        <v>1187</v>
      </c>
      <c r="G423" s="198" t="s">
        <v>195</v>
      </c>
      <c r="H423" s="199">
        <v>0.986</v>
      </c>
      <c r="I423" s="200"/>
      <c r="J423" s="201">
        <f t="shared" si="170"/>
        <v>0</v>
      </c>
      <c r="K423" s="202"/>
      <c r="L423" s="36"/>
      <c r="M423" s="203" t="s">
        <v>1</v>
      </c>
      <c r="N423" s="204" t="s">
        <v>38</v>
      </c>
      <c r="O423" s="68"/>
      <c r="P423" s="205">
        <f t="shared" si="171"/>
        <v>0</v>
      </c>
      <c r="Q423" s="205">
        <v>0</v>
      </c>
      <c r="R423" s="205">
        <f t="shared" si="172"/>
        <v>0</v>
      </c>
      <c r="S423" s="205">
        <v>0</v>
      </c>
      <c r="T423" s="205">
        <f t="shared" si="173"/>
        <v>0</v>
      </c>
      <c r="U423" s="206" t="s">
        <v>1</v>
      </c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207" t="s">
        <v>296</v>
      </c>
      <c r="AT423" s="207" t="s">
        <v>140</v>
      </c>
      <c r="AU423" s="207" t="s">
        <v>80</v>
      </c>
      <c r="AY423" s="14" t="s">
        <v>137</v>
      </c>
      <c r="BE423" s="208">
        <f t="shared" si="174"/>
        <v>0</v>
      </c>
      <c r="BF423" s="208">
        <f t="shared" si="175"/>
        <v>0</v>
      </c>
      <c r="BG423" s="208">
        <f t="shared" si="176"/>
        <v>0</v>
      </c>
      <c r="BH423" s="208">
        <f t="shared" si="177"/>
        <v>0</v>
      </c>
      <c r="BI423" s="208">
        <f t="shared" si="178"/>
        <v>0</v>
      </c>
      <c r="BJ423" s="14" t="s">
        <v>78</v>
      </c>
      <c r="BK423" s="208">
        <f t="shared" si="179"/>
        <v>0</v>
      </c>
      <c r="BL423" s="14" t="s">
        <v>296</v>
      </c>
      <c r="BM423" s="207" t="s">
        <v>1188</v>
      </c>
    </row>
    <row r="424" spans="2:63" s="12" customFormat="1" ht="22.9" customHeight="1">
      <c r="B424" s="179"/>
      <c r="C424" s="180"/>
      <c r="D424" s="181" t="s">
        <v>72</v>
      </c>
      <c r="E424" s="193" t="s">
        <v>1189</v>
      </c>
      <c r="F424" s="193" t="s">
        <v>1190</v>
      </c>
      <c r="G424" s="180"/>
      <c r="H424" s="180"/>
      <c r="I424" s="183"/>
      <c r="J424" s="194">
        <f>BK424</f>
        <v>0</v>
      </c>
      <c r="K424" s="180"/>
      <c r="L424" s="185"/>
      <c r="M424" s="186"/>
      <c r="N424" s="187"/>
      <c r="O424" s="187"/>
      <c r="P424" s="188">
        <f>SUM(P425:P434)</f>
        <v>0</v>
      </c>
      <c r="Q424" s="187"/>
      <c r="R424" s="188">
        <f>SUM(R425:R434)</f>
        <v>0.5300264</v>
      </c>
      <c r="S424" s="187"/>
      <c r="T424" s="188">
        <f>SUM(T425:T434)</f>
        <v>0</v>
      </c>
      <c r="U424" s="189"/>
      <c r="AR424" s="190" t="s">
        <v>80</v>
      </c>
      <c r="AT424" s="191" t="s">
        <v>72</v>
      </c>
      <c r="AU424" s="191" t="s">
        <v>78</v>
      </c>
      <c r="AY424" s="190" t="s">
        <v>137</v>
      </c>
      <c r="BK424" s="192">
        <f>SUM(BK425:BK434)</f>
        <v>0</v>
      </c>
    </row>
    <row r="425" spans="1:65" s="2" customFormat="1" ht="21.75" customHeight="1">
      <c r="A425" s="31"/>
      <c r="B425" s="32"/>
      <c r="C425" s="195" t="s">
        <v>1191</v>
      </c>
      <c r="D425" s="195" t="s">
        <v>140</v>
      </c>
      <c r="E425" s="196" t="s">
        <v>1192</v>
      </c>
      <c r="F425" s="197" t="s">
        <v>1193</v>
      </c>
      <c r="G425" s="198" t="s">
        <v>231</v>
      </c>
      <c r="H425" s="199">
        <v>47.645</v>
      </c>
      <c r="I425" s="200"/>
      <c r="J425" s="201">
        <f aca="true" t="shared" si="180" ref="J425:J434">ROUND(I425*H425,2)</f>
        <v>0</v>
      </c>
      <c r="K425" s="202"/>
      <c r="L425" s="36"/>
      <c r="M425" s="203" t="s">
        <v>1</v>
      </c>
      <c r="N425" s="204" t="s">
        <v>38</v>
      </c>
      <c r="O425" s="68"/>
      <c r="P425" s="205">
        <f aca="true" t="shared" si="181" ref="P425:P434">O425*H425</f>
        <v>0</v>
      </c>
      <c r="Q425" s="205">
        <v>0</v>
      </c>
      <c r="R425" s="205">
        <f aca="true" t="shared" si="182" ref="R425:R434">Q425*H425</f>
        <v>0</v>
      </c>
      <c r="S425" s="205">
        <v>0</v>
      </c>
      <c r="T425" s="205">
        <f aca="true" t="shared" si="183" ref="T425:T434">S425*H425</f>
        <v>0</v>
      </c>
      <c r="U425" s="206" t="s">
        <v>1</v>
      </c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207" t="s">
        <v>296</v>
      </c>
      <c r="AT425" s="207" t="s">
        <v>140</v>
      </c>
      <c r="AU425" s="207" t="s">
        <v>80</v>
      </c>
      <c r="AY425" s="14" t="s">
        <v>137</v>
      </c>
      <c r="BE425" s="208">
        <f aca="true" t="shared" si="184" ref="BE425:BE434">IF(N425="základní",J425,0)</f>
        <v>0</v>
      </c>
      <c r="BF425" s="208">
        <f aca="true" t="shared" si="185" ref="BF425:BF434">IF(N425="snížená",J425,0)</f>
        <v>0</v>
      </c>
      <c r="BG425" s="208">
        <f aca="true" t="shared" si="186" ref="BG425:BG434">IF(N425="zákl. přenesená",J425,0)</f>
        <v>0</v>
      </c>
      <c r="BH425" s="208">
        <f aca="true" t="shared" si="187" ref="BH425:BH434">IF(N425="sníž. přenesená",J425,0)</f>
        <v>0</v>
      </c>
      <c r="BI425" s="208">
        <f aca="true" t="shared" si="188" ref="BI425:BI434">IF(N425="nulová",J425,0)</f>
        <v>0</v>
      </c>
      <c r="BJ425" s="14" t="s">
        <v>78</v>
      </c>
      <c r="BK425" s="208">
        <f aca="true" t="shared" si="189" ref="BK425:BK434">ROUND(I425*H425,2)</f>
        <v>0</v>
      </c>
      <c r="BL425" s="14" t="s">
        <v>296</v>
      </c>
      <c r="BM425" s="207" t="s">
        <v>1194</v>
      </c>
    </row>
    <row r="426" spans="1:65" s="2" customFormat="1" ht="16.5" customHeight="1">
      <c r="A426" s="31"/>
      <c r="B426" s="32"/>
      <c r="C426" s="209" t="s">
        <v>1195</v>
      </c>
      <c r="D426" s="209" t="s">
        <v>220</v>
      </c>
      <c r="E426" s="210" t="s">
        <v>1196</v>
      </c>
      <c r="F426" s="211" t="s">
        <v>1197</v>
      </c>
      <c r="G426" s="212" t="s">
        <v>231</v>
      </c>
      <c r="H426" s="213">
        <v>52.41</v>
      </c>
      <c r="I426" s="214"/>
      <c r="J426" s="215">
        <f t="shared" si="180"/>
        <v>0</v>
      </c>
      <c r="K426" s="216"/>
      <c r="L426" s="217"/>
      <c r="M426" s="218" t="s">
        <v>1</v>
      </c>
      <c r="N426" s="219" t="s">
        <v>38</v>
      </c>
      <c r="O426" s="68"/>
      <c r="P426" s="205">
        <f t="shared" si="181"/>
        <v>0</v>
      </c>
      <c r="Q426" s="205">
        <v>0</v>
      </c>
      <c r="R426" s="205">
        <f t="shared" si="182"/>
        <v>0</v>
      </c>
      <c r="S426" s="205">
        <v>0</v>
      </c>
      <c r="T426" s="205">
        <f t="shared" si="183"/>
        <v>0</v>
      </c>
      <c r="U426" s="206" t="s">
        <v>1</v>
      </c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207" t="s">
        <v>349</v>
      </c>
      <c r="AT426" s="207" t="s">
        <v>220</v>
      </c>
      <c r="AU426" s="207" t="s">
        <v>80</v>
      </c>
      <c r="AY426" s="14" t="s">
        <v>137</v>
      </c>
      <c r="BE426" s="208">
        <f t="shared" si="184"/>
        <v>0</v>
      </c>
      <c r="BF426" s="208">
        <f t="shared" si="185"/>
        <v>0</v>
      </c>
      <c r="BG426" s="208">
        <f t="shared" si="186"/>
        <v>0</v>
      </c>
      <c r="BH426" s="208">
        <f t="shared" si="187"/>
        <v>0</v>
      </c>
      <c r="BI426" s="208">
        <f t="shared" si="188"/>
        <v>0</v>
      </c>
      <c r="BJ426" s="14" t="s">
        <v>78</v>
      </c>
      <c r="BK426" s="208">
        <f t="shared" si="189"/>
        <v>0</v>
      </c>
      <c r="BL426" s="14" t="s">
        <v>296</v>
      </c>
      <c r="BM426" s="207" t="s">
        <v>1198</v>
      </c>
    </row>
    <row r="427" spans="1:65" s="2" customFormat="1" ht="21.75" customHeight="1">
      <c r="A427" s="31"/>
      <c r="B427" s="32"/>
      <c r="C427" s="195" t="s">
        <v>1199</v>
      </c>
      <c r="D427" s="195" t="s">
        <v>140</v>
      </c>
      <c r="E427" s="196" t="s">
        <v>1200</v>
      </c>
      <c r="F427" s="197" t="s">
        <v>1201</v>
      </c>
      <c r="G427" s="198" t="s">
        <v>231</v>
      </c>
      <c r="H427" s="199">
        <v>2</v>
      </c>
      <c r="I427" s="200"/>
      <c r="J427" s="201">
        <f t="shared" si="180"/>
        <v>0</v>
      </c>
      <c r="K427" s="202"/>
      <c r="L427" s="36"/>
      <c r="M427" s="203" t="s">
        <v>1</v>
      </c>
      <c r="N427" s="204" t="s">
        <v>38</v>
      </c>
      <c r="O427" s="68"/>
      <c r="P427" s="205">
        <f t="shared" si="181"/>
        <v>0</v>
      </c>
      <c r="Q427" s="205">
        <v>0</v>
      </c>
      <c r="R427" s="205">
        <f t="shared" si="182"/>
        <v>0</v>
      </c>
      <c r="S427" s="205">
        <v>0</v>
      </c>
      <c r="T427" s="205">
        <f t="shared" si="183"/>
        <v>0</v>
      </c>
      <c r="U427" s="206" t="s">
        <v>1</v>
      </c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207" t="s">
        <v>296</v>
      </c>
      <c r="AT427" s="207" t="s">
        <v>140</v>
      </c>
      <c r="AU427" s="207" t="s">
        <v>80</v>
      </c>
      <c r="AY427" s="14" t="s">
        <v>137</v>
      </c>
      <c r="BE427" s="208">
        <f t="shared" si="184"/>
        <v>0</v>
      </c>
      <c r="BF427" s="208">
        <f t="shared" si="185"/>
        <v>0</v>
      </c>
      <c r="BG427" s="208">
        <f t="shared" si="186"/>
        <v>0</v>
      </c>
      <c r="BH427" s="208">
        <f t="shared" si="187"/>
        <v>0</v>
      </c>
      <c r="BI427" s="208">
        <f t="shared" si="188"/>
        <v>0</v>
      </c>
      <c r="BJ427" s="14" t="s">
        <v>78</v>
      </c>
      <c r="BK427" s="208">
        <f t="shared" si="189"/>
        <v>0</v>
      </c>
      <c r="BL427" s="14" t="s">
        <v>296</v>
      </c>
      <c r="BM427" s="207" t="s">
        <v>1202</v>
      </c>
    </row>
    <row r="428" spans="1:65" s="2" customFormat="1" ht="21.75" customHeight="1">
      <c r="A428" s="31"/>
      <c r="B428" s="32"/>
      <c r="C428" s="209" t="s">
        <v>1203</v>
      </c>
      <c r="D428" s="209" t="s">
        <v>220</v>
      </c>
      <c r="E428" s="210" t="s">
        <v>1204</v>
      </c>
      <c r="F428" s="211" t="s">
        <v>1205</v>
      </c>
      <c r="G428" s="212" t="s">
        <v>231</v>
      </c>
      <c r="H428" s="213">
        <v>2</v>
      </c>
      <c r="I428" s="214"/>
      <c r="J428" s="215">
        <f t="shared" si="180"/>
        <v>0</v>
      </c>
      <c r="K428" s="216"/>
      <c r="L428" s="217"/>
      <c r="M428" s="218" t="s">
        <v>1</v>
      </c>
      <c r="N428" s="219" t="s">
        <v>38</v>
      </c>
      <c r="O428" s="68"/>
      <c r="P428" s="205">
        <f t="shared" si="181"/>
        <v>0</v>
      </c>
      <c r="Q428" s="205">
        <v>0.00021</v>
      </c>
      <c r="R428" s="205">
        <f t="shared" si="182"/>
        <v>0.00042</v>
      </c>
      <c r="S428" s="205">
        <v>0</v>
      </c>
      <c r="T428" s="205">
        <f t="shared" si="183"/>
        <v>0</v>
      </c>
      <c r="U428" s="206" t="s">
        <v>1</v>
      </c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207" t="s">
        <v>349</v>
      </c>
      <c r="AT428" s="207" t="s">
        <v>220</v>
      </c>
      <c r="AU428" s="207" t="s">
        <v>80</v>
      </c>
      <c r="AY428" s="14" t="s">
        <v>137</v>
      </c>
      <c r="BE428" s="208">
        <f t="shared" si="184"/>
        <v>0</v>
      </c>
      <c r="BF428" s="208">
        <f t="shared" si="185"/>
        <v>0</v>
      </c>
      <c r="BG428" s="208">
        <f t="shared" si="186"/>
        <v>0</v>
      </c>
      <c r="BH428" s="208">
        <f t="shared" si="187"/>
        <v>0</v>
      </c>
      <c r="BI428" s="208">
        <f t="shared" si="188"/>
        <v>0</v>
      </c>
      <c r="BJ428" s="14" t="s">
        <v>78</v>
      </c>
      <c r="BK428" s="208">
        <f t="shared" si="189"/>
        <v>0</v>
      </c>
      <c r="BL428" s="14" t="s">
        <v>296</v>
      </c>
      <c r="BM428" s="207" t="s">
        <v>1206</v>
      </c>
    </row>
    <row r="429" spans="1:65" s="2" customFormat="1" ht="16.5" customHeight="1">
      <c r="A429" s="31"/>
      <c r="B429" s="32"/>
      <c r="C429" s="195" t="s">
        <v>1207</v>
      </c>
      <c r="D429" s="195" t="s">
        <v>140</v>
      </c>
      <c r="E429" s="196" t="s">
        <v>1208</v>
      </c>
      <c r="F429" s="197" t="s">
        <v>1209</v>
      </c>
      <c r="G429" s="198" t="s">
        <v>151</v>
      </c>
      <c r="H429" s="199">
        <v>78.81</v>
      </c>
      <c r="I429" s="200"/>
      <c r="J429" s="201">
        <f t="shared" si="180"/>
        <v>0</v>
      </c>
      <c r="K429" s="202"/>
      <c r="L429" s="36"/>
      <c r="M429" s="203" t="s">
        <v>1</v>
      </c>
      <c r="N429" s="204" t="s">
        <v>38</v>
      </c>
      <c r="O429" s="68"/>
      <c r="P429" s="205">
        <f t="shared" si="181"/>
        <v>0</v>
      </c>
      <c r="Q429" s="205">
        <v>0</v>
      </c>
      <c r="R429" s="205">
        <f t="shared" si="182"/>
        <v>0</v>
      </c>
      <c r="S429" s="205">
        <v>0</v>
      </c>
      <c r="T429" s="205">
        <f t="shared" si="183"/>
        <v>0</v>
      </c>
      <c r="U429" s="206" t="s">
        <v>1</v>
      </c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207" t="s">
        <v>296</v>
      </c>
      <c r="AT429" s="207" t="s">
        <v>140</v>
      </c>
      <c r="AU429" s="207" t="s">
        <v>80</v>
      </c>
      <c r="AY429" s="14" t="s">
        <v>137</v>
      </c>
      <c r="BE429" s="208">
        <f t="shared" si="184"/>
        <v>0</v>
      </c>
      <c r="BF429" s="208">
        <f t="shared" si="185"/>
        <v>0</v>
      </c>
      <c r="BG429" s="208">
        <f t="shared" si="186"/>
        <v>0</v>
      </c>
      <c r="BH429" s="208">
        <f t="shared" si="187"/>
        <v>0</v>
      </c>
      <c r="BI429" s="208">
        <f t="shared" si="188"/>
        <v>0</v>
      </c>
      <c r="BJ429" s="14" t="s">
        <v>78</v>
      </c>
      <c r="BK429" s="208">
        <f t="shared" si="189"/>
        <v>0</v>
      </c>
      <c r="BL429" s="14" t="s">
        <v>296</v>
      </c>
      <c r="BM429" s="207" t="s">
        <v>1210</v>
      </c>
    </row>
    <row r="430" spans="1:65" s="2" customFormat="1" ht="21.75" customHeight="1">
      <c r="A430" s="31"/>
      <c r="B430" s="32"/>
      <c r="C430" s="209" t="s">
        <v>1211</v>
      </c>
      <c r="D430" s="209" t="s">
        <v>220</v>
      </c>
      <c r="E430" s="210" t="s">
        <v>1212</v>
      </c>
      <c r="F430" s="211" t="s">
        <v>1213</v>
      </c>
      <c r="G430" s="212" t="s">
        <v>151</v>
      </c>
      <c r="H430" s="213">
        <v>82.751</v>
      </c>
      <c r="I430" s="214"/>
      <c r="J430" s="215">
        <f t="shared" si="180"/>
        <v>0</v>
      </c>
      <c r="K430" s="216"/>
      <c r="L430" s="217"/>
      <c r="M430" s="218" t="s">
        <v>1</v>
      </c>
      <c r="N430" s="219" t="s">
        <v>38</v>
      </c>
      <c r="O430" s="68"/>
      <c r="P430" s="205">
        <f t="shared" si="181"/>
        <v>0</v>
      </c>
      <c r="Q430" s="205">
        <v>0.0064</v>
      </c>
      <c r="R430" s="205">
        <f t="shared" si="182"/>
        <v>0.5296064</v>
      </c>
      <c r="S430" s="205">
        <v>0</v>
      </c>
      <c r="T430" s="205">
        <f t="shared" si="183"/>
        <v>0</v>
      </c>
      <c r="U430" s="206" t="s">
        <v>1</v>
      </c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207" t="s">
        <v>349</v>
      </c>
      <c r="AT430" s="207" t="s">
        <v>220</v>
      </c>
      <c r="AU430" s="207" t="s">
        <v>80</v>
      </c>
      <c r="AY430" s="14" t="s">
        <v>137</v>
      </c>
      <c r="BE430" s="208">
        <f t="shared" si="184"/>
        <v>0</v>
      </c>
      <c r="BF430" s="208">
        <f t="shared" si="185"/>
        <v>0</v>
      </c>
      <c r="BG430" s="208">
        <f t="shared" si="186"/>
        <v>0</v>
      </c>
      <c r="BH430" s="208">
        <f t="shared" si="187"/>
        <v>0</v>
      </c>
      <c r="BI430" s="208">
        <f t="shared" si="188"/>
        <v>0</v>
      </c>
      <c r="BJ430" s="14" t="s">
        <v>78</v>
      </c>
      <c r="BK430" s="208">
        <f t="shared" si="189"/>
        <v>0</v>
      </c>
      <c r="BL430" s="14" t="s">
        <v>296</v>
      </c>
      <c r="BM430" s="207" t="s">
        <v>1214</v>
      </c>
    </row>
    <row r="431" spans="1:65" s="2" customFormat="1" ht="21.75" customHeight="1">
      <c r="A431" s="31"/>
      <c r="B431" s="32"/>
      <c r="C431" s="195" t="s">
        <v>1215</v>
      </c>
      <c r="D431" s="195" t="s">
        <v>140</v>
      </c>
      <c r="E431" s="196" t="s">
        <v>1216</v>
      </c>
      <c r="F431" s="197" t="s">
        <v>1217</v>
      </c>
      <c r="G431" s="198" t="s">
        <v>151</v>
      </c>
      <c r="H431" s="199">
        <v>78.81</v>
      </c>
      <c r="I431" s="200"/>
      <c r="J431" s="201">
        <f t="shared" si="180"/>
        <v>0</v>
      </c>
      <c r="K431" s="202"/>
      <c r="L431" s="36"/>
      <c r="M431" s="203" t="s">
        <v>1</v>
      </c>
      <c r="N431" s="204" t="s">
        <v>38</v>
      </c>
      <c r="O431" s="68"/>
      <c r="P431" s="205">
        <f t="shared" si="181"/>
        <v>0</v>
      </c>
      <c r="Q431" s="205">
        <v>0</v>
      </c>
      <c r="R431" s="205">
        <f t="shared" si="182"/>
        <v>0</v>
      </c>
      <c r="S431" s="205">
        <v>0</v>
      </c>
      <c r="T431" s="205">
        <f t="shared" si="183"/>
        <v>0</v>
      </c>
      <c r="U431" s="206" t="s">
        <v>1</v>
      </c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207" t="s">
        <v>296</v>
      </c>
      <c r="AT431" s="207" t="s">
        <v>140</v>
      </c>
      <c r="AU431" s="207" t="s">
        <v>80</v>
      </c>
      <c r="AY431" s="14" t="s">
        <v>137</v>
      </c>
      <c r="BE431" s="208">
        <f t="shared" si="184"/>
        <v>0</v>
      </c>
      <c r="BF431" s="208">
        <f t="shared" si="185"/>
        <v>0</v>
      </c>
      <c r="BG431" s="208">
        <f t="shared" si="186"/>
        <v>0</v>
      </c>
      <c r="BH431" s="208">
        <f t="shared" si="187"/>
        <v>0</v>
      </c>
      <c r="BI431" s="208">
        <f t="shared" si="188"/>
        <v>0</v>
      </c>
      <c r="BJ431" s="14" t="s">
        <v>78</v>
      </c>
      <c r="BK431" s="208">
        <f t="shared" si="189"/>
        <v>0</v>
      </c>
      <c r="BL431" s="14" t="s">
        <v>296</v>
      </c>
      <c r="BM431" s="207" t="s">
        <v>1218</v>
      </c>
    </row>
    <row r="432" spans="1:65" s="2" customFormat="1" ht="16.5" customHeight="1">
      <c r="A432" s="31"/>
      <c r="B432" s="32"/>
      <c r="C432" s="209" t="s">
        <v>1219</v>
      </c>
      <c r="D432" s="209" t="s">
        <v>220</v>
      </c>
      <c r="E432" s="210" t="s">
        <v>1220</v>
      </c>
      <c r="F432" s="211" t="s">
        <v>1221</v>
      </c>
      <c r="G432" s="212" t="s">
        <v>151</v>
      </c>
      <c r="H432" s="213">
        <v>82.751</v>
      </c>
      <c r="I432" s="214"/>
      <c r="J432" s="215">
        <f t="shared" si="180"/>
        <v>0</v>
      </c>
      <c r="K432" s="216"/>
      <c r="L432" s="217"/>
      <c r="M432" s="218" t="s">
        <v>1</v>
      </c>
      <c r="N432" s="219" t="s">
        <v>38</v>
      </c>
      <c r="O432" s="68"/>
      <c r="P432" s="205">
        <f t="shared" si="181"/>
        <v>0</v>
      </c>
      <c r="Q432" s="205">
        <v>0</v>
      </c>
      <c r="R432" s="205">
        <f t="shared" si="182"/>
        <v>0</v>
      </c>
      <c r="S432" s="205">
        <v>0</v>
      </c>
      <c r="T432" s="205">
        <f t="shared" si="183"/>
        <v>0</v>
      </c>
      <c r="U432" s="206" t="s">
        <v>1</v>
      </c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207" t="s">
        <v>349</v>
      </c>
      <c r="AT432" s="207" t="s">
        <v>220</v>
      </c>
      <c r="AU432" s="207" t="s">
        <v>80</v>
      </c>
      <c r="AY432" s="14" t="s">
        <v>137</v>
      </c>
      <c r="BE432" s="208">
        <f t="shared" si="184"/>
        <v>0</v>
      </c>
      <c r="BF432" s="208">
        <f t="shared" si="185"/>
        <v>0</v>
      </c>
      <c r="BG432" s="208">
        <f t="shared" si="186"/>
        <v>0</v>
      </c>
      <c r="BH432" s="208">
        <f t="shared" si="187"/>
        <v>0</v>
      </c>
      <c r="BI432" s="208">
        <f t="shared" si="188"/>
        <v>0</v>
      </c>
      <c r="BJ432" s="14" t="s">
        <v>78</v>
      </c>
      <c r="BK432" s="208">
        <f t="shared" si="189"/>
        <v>0</v>
      </c>
      <c r="BL432" s="14" t="s">
        <v>296</v>
      </c>
      <c r="BM432" s="207" t="s">
        <v>1222</v>
      </c>
    </row>
    <row r="433" spans="1:65" s="2" customFormat="1" ht="21.75" customHeight="1">
      <c r="A433" s="31"/>
      <c r="B433" s="32"/>
      <c r="C433" s="195" t="s">
        <v>1223</v>
      </c>
      <c r="D433" s="195" t="s">
        <v>140</v>
      </c>
      <c r="E433" s="196" t="s">
        <v>1224</v>
      </c>
      <c r="F433" s="197" t="s">
        <v>1225</v>
      </c>
      <c r="G433" s="198" t="s">
        <v>195</v>
      </c>
      <c r="H433" s="199">
        <v>0.53</v>
      </c>
      <c r="I433" s="200"/>
      <c r="J433" s="201">
        <f t="shared" si="180"/>
        <v>0</v>
      </c>
      <c r="K433" s="202"/>
      <c r="L433" s="36"/>
      <c r="M433" s="203" t="s">
        <v>1</v>
      </c>
      <c r="N433" s="204" t="s">
        <v>38</v>
      </c>
      <c r="O433" s="68"/>
      <c r="P433" s="205">
        <f t="shared" si="181"/>
        <v>0</v>
      </c>
      <c r="Q433" s="205">
        <v>0</v>
      </c>
      <c r="R433" s="205">
        <f t="shared" si="182"/>
        <v>0</v>
      </c>
      <c r="S433" s="205">
        <v>0</v>
      </c>
      <c r="T433" s="205">
        <f t="shared" si="183"/>
        <v>0</v>
      </c>
      <c r="U433" s="206" t="s">
        <v>1</v>
      </c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207" t="s">
        <v>296</v>
      </c>
      <c r="AT433" s="207" t="s">
        <v>140</v>
      </c>
      <c r="AU433" s="207" t="s">
        <v>80</v>
      </c>
      <c r="AY433" s="14" t="s">
        <v>137</v>
      </c>
      <c r="BE433" s="208">
        <f t="shared" si="184"/>
        <v>0</v>
      </c>
      <c r="BF433" s="208">
        <f t="shared" si="185"/>
        <v>0</v>
      </c>
      <c r="BG433" s="208">
        <f t="shared" si="186"/>
        <v>0</v>
      </c>
      <c r="BH433" s="208">
        <f t="shared" si="187"/>
        <v>0</v>
      </c>
      <c r="BI433" s="208">
        <f t="shared" si="188"/>
        <v>0</v>
      </c>
      <c r="BJ433" s="14" t="s">
        <v>78</v>
      </c>
      <c r="BK433" s="208">
        <f t="shared" si="189"/>
        <v>0</v>
      </c>
      <c r="BL433" s="14" t="s">
        <v>296</v>
      </c>
      <c r="BM433" s="207" t="s">
        <v>1226</v>
      </c>
    </row>
    <row r="434" spans="1:65" s="2" customFormat="1" ht="21.75" customHeight="1">
      <c r="A434" s="31"/>
      <c r="B434" s="32"/>
      <c r="C434" s="195" t="s">
        <v>1227</v>
      </c>
      <c r="D434" s="195" t="s">
        <v>140</v>
      </c>
      <c r="E434" s="196" t="s">
        <v>1228</v>
      </c>
      <c r="F434" s="197" t="s">
        <v>1229</v>
      </c>
      <c r="G434" s="198" t="s">
        <v>195</v>
      </c>
      <c r="H434" s="199">
        <v>0.53</v>
      </c>
      <c r="I434" s="200"/>
      <c r="J434" s="201">
        <f t="shared" si="180"/>
        <v>0</v>
      </c>
      <c r="K434" s="202"/>
      <c r="L434" s="36"/>
      <c r="M434" s="203" t="s">
        <v>1</v>
      </c>
      <c r="N434" s="204" t="s">
        <v>38</v>
      </c>
      <c r="O434" s="68"/>
      <c r="P434" s="205">
        <f t="shared" si="181"/>
        <v>0</v>
      </c>
      <c r="Q434" s="205">
        <v>0</v>
      </c>
      <c r="R434" s="205">
        <f t="shared" si="182"/>
        <v>0</v>
      </c>
      <c r="S434" s="205">
        <v>0</v>
      </c>
      <c r="T434" s="205">
        <f t="shared" si="183"/>
        <v>0</v>
      </c>
      <c r="U434" s="206" t="s">
        <v>1</v>
      </c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207" t="s">
        <v>296</v>
      </c>
      <c r="AT434" s="207" t="s">
        <v>140</v>
      </c>
      <c r="AU434" s="207" t="s">
        <v>80</v>
      </c>
      <c r="AY434" s="14" t="s">
        <v>137</v>
      </c>
      <c r="BE434" s="208">
        <f t="shared" si="184"/>
        <v>0</v>
      </c>
      <c r="BF434" s="208">
        <f t="shared" si="185"/>
        <v>0</v>
      </c>
      <c r="BG434" s="208">
        <f t="shared" si="186"/>
        <v>0</v>
      </c>
      <c r="BH434" s="208">
        <f t="shared" si="187"/>
        <v>0</v>
      </c>
      <c r="BI434" s="208">
        <f t="shared" si="188"/>
        <v>0</v>
      </c>
      <c r="BJ434" s="14" t="s">
        <v>78</v>
      </c>
      <c r="BK434" s="208">
        <f t="shared" si="189"/>
        <v>0</v>
      </c>
      <c r="BL434" s="14" t="s">
        <v>296</v>
      </c>
      <c r="BM434" s="207" t="s">
        <v>1230</v>
      </c>
    </row>
    <row r="435" spans="2:63" s="12" customFormat="1" ht="22.9" customHeight="1">
      <c r="B435" s="179"/>
      <c r="C435" s="180"/>
      <c r="D435" s="181" t="s">
        <v>72</v>
      </c>
      <c r="E435" s="193" t="s">
        <v>1231</v>
      </c>
      <c r="F435" s="193" t="s">
        <v>1232</v>
      </c>
      <c r="G435" s="180"/>
      <c r="H435" s="180"/>
      <c r="I435" s="183"/>
      <c r="J435" s="194">
        <f>BK435</f>
        <v>0</v>
      </c>
      <c r="K435" s="180"/>
      <c r="L435" s="185"/>
      <c r="M435" s="186"/>
      <c r="N435" s="187"/>
      <c r="O435" s="187"/>
      <c r="P435" s="188">
        <f>SUM(P436:P448)</f>
        <v>0</v>
      </c>
      <c r="Q435" s="187"/>
      <c r="R435" s="188">
        <f>SUM(R436:R448)</f>
        <v>1.45456455</v>
      </c>
      <c r="S435" s="187"/>
      <c r="T435" s="188">
        <f>SUM(T436:T448)</f>
        <v>0</v>
      </c>
      <c r="U435" s="189"/>
      <c r="AR435" s="190" t="s">
        <v>80</v>
      </c>
      <c r="AT435" s="191" t="s">
        <v>72</v>
      </c>
      <c r="AU435" s="191" t="s">
        <v>78</v>
      </c>
      <c r="AY435" s="190" t="s">
        <v>137</v>
      </c>
      <c r="BK435" s="192">
        <f>SUM(BK436:BK448)</f>
        <v>0</v>
      </c>
    </row>
    <row r="436" spans="1:65" s="2" customFormat="1" ht="16.5" customHeight="1">
      <c r="A436" s="31"/>
      <c r="B436" s="32"/>
      <c r="C436" s="195" t="s">
        <v>1233</v>
      </c>
      <c r="D436" s="195" t="s">
        <v>140</v>
      </c>
      <c r="E436" s="196" t="s">
        <v>1234</v>
      </c>
      <c r="F436" s="197" t="s">
        <v>1235</v>
      </c>
      <c r="G436" s="198" t="s">
        <v>151</v>
      </c>
      <c r="H436" s="199">
        <v>71.32</v>
      </c>
      <c r="I436" s="200"/>
      <c r="J436" s="201">
        <f aca="true" t="shared" si="190" ref="J436:J448">ROUND(I436*H436,2)</f>
        <v>0</v>
      </c>
      <c r="K436" s="202"/>
      <c r="L436" s="36"/>
      <c r="M436" s="203" t="s">
        <v>1</v>
      </c>
      <c r="N436" s="204" t="s">
        <v>38</v>
      </c>
      <c r="O436" s="68"/>
      <c r="P436" s="205">
        <f aca="true" t="shared" si="191" ref="P436:P448">O436*H436</f>
        <v>0</v>
      </c>
      <c r="Q436" s="205">
        <v>0</v>
      </c>
      <c r="R436" s="205">
        <f aca="true" t="shared" si="192" ref="R436:R448">Q436*H436</f>
        <v>0</v>
      </c>
      <c r="S436" s="205">
        <v>0</v>
      </c>
      <c r="T436" s="205">
        <f aca="true" t="shared" si="193" ref="T436:T448">S436*H436</f>
        <v>0</v>
      </c>
      <c r="U436" s="206" t="s">
        <v>1</v>
      </c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207" t="s">
        <v>296</v>
      </c>
      <c r="AT436" s="207" t="s">
        <v>140</v>
      </c>
      <c r="AU436" s="207" t="s">
        <v>80</v>
      </c>
      <c r="AY436" s="14" t="s">
        <v>137</v>
      </c>
      <c r="BE436" s="208">
        <f aca="true" t="shared" si="194" ref="BE436:BE448">IF(N436="základní",J436,0)</f>
        <v>0</v>
      </c>
      <c r="BF436" s="208">
        <f aca="true" t="shared" si="195" ref="BF436:BF448">IF(N436="snížená",J436,0)</f>
        <v>0</v>
      </c>
      <c r="BG436" s="208">
        <f aca="true" t="shared" si="196" ref="BG436:BG448">IF(N436="zákl. přenesená",J436,0)</f>
        <v>0</v>
      </c>
      <c r="BH436" s="208">
        <f aca="true" t="shared" si="197" ref="BH436:BH448">IF(N436="sníž. přenesená",J436,0)</f>
        <v>0</v>
      </c>
      <c r="BI436" s="208">
        <f aca="true" t="shared" si="198" ref="BI436:BI448">IF(N436="nulová",J436,0)</f>
        <v>0</v>
      </c>
      <c r="BJ436" s="14" t="s">
        <v>78</v>
      </c>
      <c r="BK436" s="208">
        <f aca="true" t="shared" si="199" ref="BK436:BK448">ROUND(I436*H436,2)</f>
        <v>0</v>
      </c>
      <c r="BL436" s="14" t="s">
        <v>296</v>
      </c>
      <c r="BM436" s="207" t="s">
        <v>1236</v>
      </c>
    </row>
    <row r="437" spans="1:65" s="2" customFormat="1" ht="16.5" customHeight="1">
      <c r="A437" s="31"/>
      <c r="B437" s="32"/>
      <c r="C437" s="195" t="s">
        <v>1237</v>
      </c>
      <c r="D437" s="195" t="s">
        <v>140</v>
      </c>
      <c r="E437" s="196" t="s">
        <v>1238</v>
      </c>
      <c r="F437" s="197" t="s">
        <v>1239</v>
      </c>
      <c r="G437" s="198" t="s">
        <v>151</v>
      </c>
      <c r="H437" s="199">
        <v>71.32</v>
      </c>
      <c r="I437" s="200"/>
      <c r="J437" s="201">
        <f t="shared" si="190"/>
        <v>0</v>
      </c>
      <c r="K437" s="202"/>
      <c r="L437" s="36"/>
      <c r="M437" s="203" t="s">
        <v>1</v>
      </c>
      <c r="N437" s="204" t="s">
        <v>38</v>
      </c>
      <c r="O437" s="68"/>
      <c r="P437" s="205">
        <f t="shared" si="191"/>
        <v>0</v>
      </c>
      <c r="Q437" s="205">
        <v>0.0003</v>
      </c>
      <c r="R437" s="205">
        <f t="shared" si="192"/>
        <v>0.021395999999999995</v>
      </c>
      <c r="S437" s="205">
        <v>0</v>
      </c>
      <c r="T437" s="205">
        <f t="shared" si="193"/>
        <v>0</v>
      </c>
      <c r="U437" s="206" t="s">
        <v>1</v>
      </c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207" t="s">
        <v>296</v>
      </c>
      <c r="AT437" s="207" t="s">
        <v>140</v>
      </c>
      <c r="AU437" s="207" t="s">
        <v>80</v>
      </c>
      <c r="AY437" s="14" t="s">
        <v>137</v>
      </c>
      <c r="BE437" s="208">
        <f t="shared" si="194"/>
        <v>0</v>
      </c>
      <c r="BF437" s="208">
        <f t="shared" si="195"/>
        <v>0</v>
      </c>
      <c r="BG437" s="208">
        <f t="shared" si="196"/>
        <v>0</v>
      </c>
      <c r="BH437" s="208">
        <f t="shared" si="197"/>
        <v>0</v>
      </c>
      <c r="BI437" s="208">
        <f t="shared" si="198"/>
        <v>0</v>
      </c>
      <c r="BJ437" s="14" t="s">
        <v>78</v>
      </c>
      <c r="BK437" s="208">
        <f t="shared" si="199"/>
        <v>0</v>
      </c>
      <c r="BL437" s="14" t="s">
        <v>296</v>
      </c>
      <c r="BM437" s="207" t="s">
        <v>1240</v>
      </c>
    </row>
    <row r="438" spans="1:65" s="2" customFormat="1" ht="21.75" customHeight="1">
      <c r="A438" s="31"/>
      <c r="B438" s="32"/>
      <c r="C438" s="195" t="s">
        <v>1241</v>
      </c>
      <c r="D438" s="195" t="s">
        <v>140</v>
      </c>
      <c r="E438" s="196" t="s">
        <v>1242</v>
      </c>
      <c r="F438" s="197" t="s">
        <v>1243</v>
      </c>
      <c r="G438" s="198" t="s">
        <v>151</v>
      </c>
      <c r="H438" s="199">
        <v>45.557</v>
      </c>
      <c r="I438" s="200"/>
      <c r="J438" s="201">
        <f t="shared" si="190"/>
        <v>0</v>
      </c>
      <c r="K438" s="202"/>
      <c r="L438" s="36"/>
      <c r="M438" s="203" t="s">
        <v>1</v>
      </c>
      <c r="N438" s="204" t="s">
        <v>38</v>
      </c>
      <c r="O438" s="68"/>
      <c r="P438" s="205">
        <f t="shared" si="191"/>
        <v>0</v>
      </c>
      <c r="Q438" s="205">
        <v>0.0015</v>
      </c>
      <c r="R438" s="205">
        <f t="shared" si="192"/>
        <v>0.06833550000000001</v>
      </c>
      <c r="S438" s="205">
        <v>0</v>
      </c>
      <c r="T438" s="205">
        <f t="shared" si="193"/>
        <v>0</v>
      </c>
      <c r="U438" s="206" t="s">
        <v>1</v>
      </c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207" t="s">
        <v>296</v>
      </c>
      <c r="AT438" s="207" t="s">
        <v>140</v>
      </c>
      <c r="AU438" s="207" t="s">
        <v>80</v>
      </c>
      <c r="AY438" s="14" t="s">
        <v>137</v>
      </c>
      <c r="BE438" s="208">
        <f t="shared" si="194"/>
        <v>0</v>
      </c>
      <c r="BF438" s="208">
        <f t="shared" si="195"/>
        <v>0</v>
      </c>
      <c r="BG438" s="208">
        <f t="shared" si="196"/>
        <v>0</v>
      </c>
      <c r="BH438" s="208">
        <f t="shared" si="197"/>
        <v>0</v>
      </c>
      <c r="BI438" s="208">
        <f t="shared" si="198"/>
        <v>0</v>
      </c>
      <c r="BJ438" s="14" t="s">
        <v>78</v>
      </c>
      <c r="BK438" s="208">
        <f t="shared" si="199"/>
        <v>0</v>
      </c>
      <c r="BL438" s="14" t="s">
        <v>296</v>
      </c>
      <c r="BM438" s="207" t="s">
        <v>1244</v>
      </c>
    </row>
    <row r="439" spans="1:65" s="2" customFormat="1" ht="21.75" customHeight="1">
      <c r="A439" s="31"/>
      <c r="B439" s="32"/>
      <c r="C439" s="195" t="s">
        <v>1245</v>
      </c>
      <c r="D439" s="195" t="s">
        <v>140</v>
      </c>
      <c r="E439" s="196" t="s">
        <v>1246</v>
      </c>
      <c r="F439" s="197" t="s">
        <v>1247</v>
      </c>
      <c r="G439" s="198" t="s">
        <v>231</v>
      </c>
      <c r="H439" s="199">
        <v>29.36</v>
      </c>
      <c r="I439" s="200"/>
      <c r="J439" s="201">
        <f t="shared" si="190"/>
        <v>0</v>
      </c>
      <c r="K439" s="202"/>
      <c r="L439" s="36"/>
      <c r="M439" s="203" t="s">
        <v>1</v>
      </c>
      <c r="N439" s="204" t="s">
        <v>38</v>
      </c>
      <c r="O439" s="68"/>
      <c r="P439" s="205">
        <f t="shared" si="191"/>
        <v>0</v>
      </c>
      <c r="Q439" s="205">
        <v>0.00028</v>
      </c>
      <c r="R439" s="205">
        <f t="shared" si="192"/>
        <v>0.008220799999999999</v>
      </c>
      <c r="S439" s="205">
        <v>0</v>
      </c>
      <c r="T439" s="205">
        <f t="shared" si="193"/>
        <v>0</v>
      </c>
      <c r="U439" s="206" t="s">
        <v>1</v>
      </c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207" t="s">
        <v>296</v>
      </c>
      <c r="AT439" s="207" t="s">
        <v>140</v>
      </c>
      <c r="AU439" s="207" t="s">
        <v>80</v>
      </c>
      <c r="AY439" s="14" t="s">
        <v>137</v>
      </c>
      <c r="BE439" s="208">
        <f t="shared" si="194"/>
        <v>0</v>
      </c>
      <c r="BF439" s="208">
        <f t="shared" si="195"/>
        <v>0</v>
      </c>
      <c r="BG439" s="208">
        <f t="shared" si="196"/>
        <v>0</v>
      </c>
      <c r="BH439" s="208">
        <f t="shared" si="197"/>
        <v>0</v>
      </c>
      <c r="BI439" s="208">
        <f t="shared" si="198"/>
        <v>0</v>
      </c>
      <c r="BJ439" s="14" t="s">
        <v>78</v>
      </c>
      <c r="BK439" s="208">
        <f t="shared" si="199"/>
        <v>0</v>
      </c>
      <c r="BL439" s="14" t="s">
        <v>296</v>
      </c>
      <c r="BM439" s="207" t="s">
        <v>1248</v>
      </c>
    </row>
    <row r="440" spans="1:65" s="2" customFormat="1" ht="16.5" customHeight="1">
      <c r="A440" s="31"/>
      <c r="B440" s="32"/>
      <c r="C440" s="195" t="s">
        <v>1249</v>
      </c>
      <c r="D440" s="195" t="s">
        <v>140</v>
      </c>
      <c r="E440" s="196" t="s">
        <v>1250</v>
      </c>
      <c r="F440" s="197" t="s">
        <v>1251</v>
      </c>
      <c r="G440" s="198" t="s">
        <v>231</v>
      </c>
      <c r="H440" s="199">
        <v>4.4</v>
      </c>
      <c r="I440" s="200"/>
      <c r="J440" s="201">
        <f t="shared" si="190"/>
        <v>0</v>
      </c>
      <c r="K440" s="202"/>
      <c r="L440" s="36"/>
      <c r="M440" s="203" t="s">
        <v>1</v>
      </c>
      <c r="N440" s="204" t="s">
        <v>38</v>
      </c>
      <c r="O440" s="68"/>
      <c r="P440" s="205">
        <f t="shared" si="191"/>
        <v>0</v>
      </c>
      <c r="Q440" s="205">
        <v>0.0002</v>
      </c>
      <c r="R440" s="205">
        <f t="shared" si="192"/>
        <v>0.0008800000000000001</v>
      </c>
      <c r="S440" s="205">
        <v>0</v>
      </c>
      <c r="T440" s="205">
        <f t="shared" si="193"/>
        <v>0</v>
      </c>
      <c r="U440" s="206" t="s">
        <v>1</v>
      </c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207" t="s">
        <v>296</v>
      </c>
      <c r="AT440" s="207" t="s">
        <v>140</v>
      </c>
      <c r="AU440" s="207" t="s">
        <v>80</v>
      </c>
      <c r="AY440" s="14" t="s">
        <v>137</v>
      </c>
      <c r="BE440" s="208">
        <f t="shared" si="194"/>
        <v>0</v>
      </c>
      <c r="BF440" s="208">
        <f t="shared" si="195"/>
        <v>0</v>
      </c>
      <c r="BG440" s="208">
        <f t="shared" si="196"/>
        <v>0</v>
      </c>
      <c r="BH440" s="208">
        <f t="shared" si="197"/>
        <v>0</v>
      </c>
      <c r="BI440" s="208">
        <f t="shared" si="198"/>
        <v>0</v>
      </c>
      <c r="BJ440" s="14" t="s">
        <v>78</v>
      </c>
      <c r="BK440" s="208">
        <f t="shared" si="199"/>
        <v>0</v>
      </c>
      <c r="BL440" s="14" t="s">
        <v>296</v>
      </c>
      <c r="BM440" s="207" t="s">
        <v>1252</v>
      </c>
    </row>
    <row r="441" spans="1:65" s="2" customFormat="1" ht="21.75" customHeight="1">
      <c r="A441" s="31"/>
      <c r="B441" s="32"/>
      <c r="C441" s="209" t="s">
        <v>1253</v>
      </c>
      <c r="D441" s="209" t="s">
        <v>220</v>
      </c>
      <c r="E441" s="210" t="s">
        <v>1254</v>
      </c>
      <c r="F441" s="211" t="s">
        <v>1255</v>
      </c>
      <c r="G441" s="212" t="s">
        <v>231</v>
      </c>
      <c r="H441" s="213">
        <v>4.84</v>
      </c>
      <c r="I441" s="214"/>
      <c r="J441" s="215">
        <f t="shared" si="190"/>
        <v>0</v>
      </c>
      <c r="K441" s="216"/>
      <c r="L441" s="217"/>
      <c r="M441" s="218" t="s">
        <v>1</v>
      </c>
      <c r="N441" s="219" t="s">
        <v>38</v>
      </c>
      <c r="O441" s="68"/>
      <c r="P441" s="205">
        <f t="shared" si="191"/>
        <v>0</v>
      </c>
      <c r="Q441" s="205">
        <v>0.0001</v>
      </c>
      <c r="R441" s="205">
        <f t="shared" si="192"/>
        <v>0.000484</v>
      </c>
      <c r="S441" s="205">
        <v>0</v>
      </c>
      <c r="T441" s="205">
        <f t="shared" si="193"/>
        <v>0</v>
      </c>
      <c r="U441" s="206" t="s">
        <v>1</v>
      </c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207" t="s">
        <v>349</v>
      </c>
      <c r="AT441" s="207" t="s">
        <v>220</v>
      </c>
      <c r="AU441" s="207" t="s">
        <v>80</v>
      </c>
      <c r="AY441" s="14" t="s">
        <v>137</v>
      </c>
      <c r="BE441" s="208">
        <f t="shared" si="194"/>
        <v>0</v>
      </c>
      <c r="BF441" s="208">
        <f t="shared" si="195"/>
        <v>0</v>
      </c>
      <c r="BG441" s="208">
        <f t="shared" si="196"/>
        <v>0</v>
      </c>
      <c r="BH441" s="208">
        <f t="shared" si="197"/>
        <v>0</v>
      </c>
      <c r="BI441" s="208">
        <f t="shared" si="198"/>
        <v>0</v>
      </c>
      <c r="BJ441" s="14" t="s">
        <v>78</v>
      </c>
      <c r="BK441" s="208">
        <f t="shared" si="199"/>
        <v>0</v>
      </c>
      <c r="BL441" s="14" t="s">
        <v>296</v>
      </c>
      <c r="BM441" s="207" t="s">
        <v>1256</v>
      </c>
    </row>
    <row r="442" spans="1:65" s="2" customFormat="1" ht="21.75" customHeight="1">
      <c r="A442" s="31"/>
      <c r="B442" s="32"/>
      <c r="C442" s="195" t="s">
        <v>1257</v>
      </c>
      <c r="D442" s="195" t="s">
        <v>140</v>
      </c>
      <c r="E442" s="196" t="s">
        <v>1258</v>
      </c>
      <c r="F442" s="197" t="s">
        <v>1259</v>
      </c>
      <c r="G442" s="198" t="s">
        <v>151</v>
      </c>
      <c r="H442" s="199">
        <v>71.32</v>
      </c>
      <c r="I442" s="200"/>
      <c r="J442" s="201">
        <f t="shared" si="190"/>
        <v>0</v>
      </c>
      <c r="K442" s="202"/>
      <c r="L442" s="36"/>
      <c r="M442" s="203" t="s">
        <v>1</v>
      </c>
      <c r="N442" s="204" t="s">
        <v>38</v>
      </c>
      <c r="O442" s="68"/>
      <c r="P442" s="205">
        <f t="shared" si="191"/>
        <v>0</v>
      </c>
      <c r="Q442" s="205">
        <v>0.006</v>
      </c>
      <c r="R442" s="205">
        <f t="shared" si="192"/>
        <v>0.42791999999999997</v>
      </c>
      <c r="S442" s="205">
        <v>0</v>
      </c>
      <c r="T442" s="205">
        <f t="shared" si="193"/>
        <v>0</v>
      </c>
      <c r="U442" s="206" t="s">
        <v>1</v>
      </c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207" t="s">
        <v>296</v>
      </c>
      <c r="AT442" s="207" t="s">
        <v>140</v>
      </c>
      <c r="AU442" s="207" t="s">
        <v>80</v>
      </c>
      <c r="AY442" s="14" t="s">
        <v>137</v>
      </c>
      <c r="BE442" s="208">
        <f t="shared" si="194"/>
        <v>0</v>
      </c>
      <c r="BF442" s="208">
        <f t="shared" si="195"/>
        <v>0</v>
      </c>
      <c r="BG442" s="208">
        <f t="shared" si="196"/>
        <v>0</v>
      </c>
      <c r="BH442" s="208">
        <f t="shared" si="197"/>
        <v>0</v>
      </c>
      <c r="BI442" s="208">
        <f t="shared" si="198"/>
        <v>0</v>
      </c>
      <c r="BJ442" s="14" t="s">
        <v>78</v>
      </c>
      <c r="BK442" s="208">
        <f t="shared" si="199"/>
        <v>0</v>
      </c>
      <c r="BL442" s="14" t="s">
        <v>296</v>
      </c>
      <c r="BM442" s="207" t="s">
        <v>1260</v>
      </c>
    </row>
    <row r="443" spans="1:65" s="2" customFormat="1" ht="16.5" customHeight="1">
      <c r="A443" s="31"/>
      <c r="B443" s="32"/>
      <c r="C443" s="209" t="s">
        <v>1261</v>
      </c>
      <c r="D443" s="209" t="s">
        <v>220</v>
      </c>
      <c r="E443" s="210" t="s">
        <v>1262</v>
      </c>
      <c r="F443" s="211" t="s">
        <v>1263</v>
      </c>
      <c r="G443" s="212" t="s">
        <v>151</v>
      </c>
      <c r="H443" s="213">
        <v>78.452</v>
      </c>
      <c r="I443" s="214"/>
      <c r="J443" s="215">
        <f t="shared" si="190"/>
        <v>0</v>
      </c>
      <c r="K443" s="216"/>
      <c r="L443" s="217"/>
      <c r="M443" s="218" t="s">
        <v>1</v>
      </c>
      <c r="N443" s="219" t="s">
        <v>38</v>
      </c>
      <c r="O443" s="68"/>
      <c r="P443" s="205">
        <f t="shared" si="191"/>
        <v>0</v>
      </c>
      <c r="Q443" s="205">
        <v>0.0118</v>
      </c>
      <c r="R443" s="205">
        <f t="shared" si="192"/>
        <v>0.9257335999999999</v>
      </c>
      <c r="S443" s="205">
        <v>0</v>
      </c>
      <c r="T443" s="205">
        <f t="shared" si="193"/>
        <v>0</v>
      </c>
      <c r="U443" s="206" t="s">
        <v>1</v>
      </c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207" t="s">
        <v>349</v>
      </c>
      <c r="AT443" s="207" t="s">
        <v>220</v>
      </c>
      <c r="AU443" s="207" t="s">
        <v>80</v>
      </c>
      <c r="AY443" s="14" t="s">
        <v>137</v>
      </c>
      <c r="BE443" s="208">
        <f t="shared" si="194"/>
        <v>0</v>
      </c>
      <c r="BF443" s="208">
        <f t="shared" si="195"/>
        <v>0</v>
      </c>
      <c r="BG443" s="208">
        <f t="shared" si="196"/>
        <v>0</v>
      </c>
      <c r="BH443" s="208">
        <f t="shared" si="197"/>
        <v>0</v>
      </c>
      <c r="BI443" s="208">
        <f t="shared" si="198"/>
        <v>0</v>
      </c>
      <c r="BJ443" s="14" t="s">
        <v>78</v>
      </c>
      <c r="BK443" s="208">
        <f t="shared" si="199"/>
        <v>0</v>
      </c>
      <c r="BL443" s="14" t="s">
        <v>296</v>
      </c>
      <c r="BM443" s="207" t="s">
        <v>1264</v>
      </c>
    </row>
    <row r="444" spans="1:65" s="2" customFormat="1" ht="16.5" customHeight="1">
      <c r="A444" s="31"/>
      <c r="B444" s="32"/>
      <c r="C444" s="195" t="s">
        <v>1265</v>
      </c>
      <c r="D444" s="195" t="s">
        <v>140</v>
      </c>
      <c r="E444" s="196" t="s">
        <v>1266</v>
      </c>
      <c r="F444" s="197" t="s">
        <v>1267</v>
      </c>
      <c r="G444" s="198" t="s">
        <v>231</v>
      </c>
      <c r="H444" s="199">
        <v>35.555</v>
      </c>
      <c r="I444" s="200"/>
      <c r="J444" s="201">
        <f t="shared" si="190"/>
        <v>0</v>
      </c>
      <c r="K444" s="202"/>
      <c r="L444" s="36"/>
      <c r="M444" s="203" t="s">
        <v>1</v>
      </c>
      <c r="N444" s="204" t="s">
        <v>38</v>
      </c>
      <c r="O444" s="68"/>
      <c r="P444" s="205">
        <f t="shared" si="191"/>
        <v>0</v>
      </c>
      <c r="Q444" s="205">
        <v>3E-05</v>
      </c>
      <c r="R444" s="205">
        <f t="shared" si="192"/>
        <v>0.00106665</v>
      </c>
      <c r="S444" s="205">
        <v>0</v>
      </c>
      <c r="T444" s="205">
        <f t="shared" si="193"/>
        <v>0</v>
      </c>
      <c r="U444" s="206" t="s">
        <v>1</v>
      </c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207" t="s">
        <v>296</v>
      </c>
      <c r="AT444" s="207" t="s">
        <v>140</v>
      </c>
      <c r="AU444" s="207" t="s">
        <v>80</v>
      </c>
      <c r="AY444" s="14" t="s">
        <v>137</v>
      </c>
      <c r="BE444" s="208">
        <f t="shared" si="194"/>
        <v>0</v>
      </c>
      <c r="BF444" s="208">
        <f t="shared" si="195"/>
        <v>0</v>
      </c>
      <c r="BG444" s="208">
        <f t="shared" si="196"/>
        <v>0</v>
      </c>
      <c r="BH444" s="208">
        <f t="shared" si="197"/>
        <v>0</v>
      </c>
      <c r="BI444" s="208">
        <f t="shared" si="198"/>
        <v>0</v>
      </c>
      <c r="BJ444" s="14" t="s">
        <v>78</v>
      </c>
      <c r="BK444" s="208">
        <f t="shared" si="199"/>
        <v>0</v>
      </c>
      <c r="BL444" s="14" t="s">
        <v>296</v>
      </c>
      <c r="BM444" s="207" t="s">
        <v>1268</v>
      </c>
    </row>
    <row r="445" spans="1:65" s="2" customFormat="1" ht="16.5" customHeight="1">
      <c r="A445" s="31"/>
      <c r="B445" s="32"/>
      <c r="C445" s="195" t="s">
        <v>1269</v>
      </c>
      <c r="D445" s="195" t="s">
        <v>140</v>
      </c>
      <c r="E445" s="196" t="s">
        <v>1270</v>
      </c>
      <c r="F445" s="197" t="s">
        <v>1271</v>
      </c>
      <c r="G445" s="198" t="s">
        <v>231</v>
      </c>
      <c r="H445" s="199">
        <v>4.8</v>
      </c>
      <c r="I445" s="200"/>
      <c r="J445" s="201">
        <f t="shared" si="190"/>
        <v>0</v>
      </c>
      <c r="K445" s="202"/>
      <c r="L445" s="36"/>
      <c r="M445" s="203" t="s">
        <v>1</v>
      </c>
      <c r="N445" s="204" t="s">
        <v>38</v>
      </c>
      <c r="O445" s="68"/>
      <c r="P445" s="205">
        <f t="shared" si="191"/>
        <v>0</v>
      </c>
      <c r="Q445" s="205">
        <v>0.00011</v>
      </c>
      <c r="R445" s="205">
        <f t="shared" si="192"/>
        <v>0.000528</v>
      </c>
      <c r="S445" s="205">
        <v>0</v>
      </c>
      <c r="T445" s="205">
        <f t="shared" si="193"/>
        <v>0</v>
      </c>
      <c r="U445" s="206" t="s">
        <v>1</v>
      </c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207" t="s">
        <v>296</v>
      </c>
      <c r="AT445" s="207" t="s">
        <v>140</v>
      </c>
      <c r="AU445" s="207" t="s">
        <v>80</v>
      </c>
      <c r="AY445" s="14" t="s">
        <v>137</v>
      </c>
      <c r="BE445" s="208">
        <f t="shared" si="194"/>
        <v>0</v>
      </c>
      <c r="BF445" s="208">
        <f t="shared" si="195"/>
        <v>0</v>
      </c>
      <c r="BG445" s="208">
        <f t="shared" si="196"/>
        <v>0</v>
      </c>
      <c r="BH445" s="208">
        <f t="shared" si="197"/>
        <v>0</v>
      </c>
      <c r="BI445" s="208">
        <f t="shared" si="198"/>
        <v>0</v>
      </c>
      <c r="BJ445" s="14" t="s">
        <v>78</v>
      </c>
      <c r="BK445" s="208">
        <f t="shared" si="199"/>
        <v>0</v>
      </c>
      <c r="BL445" s="14" t="s">
        <v>296</v>
      </c>
      <c r="BM445" s="207" t="s">
        <v>1272</v>
      </c>
    </row>
    <row r="446" spans="1:65" s="2" customFormat="1" ht="16.5" customHeight="1">
      <c r="A446" s="31"/>
      <c r="B446" s="32"/>
      <c r="C446" s="195" t="s">
        <v>1273</v>
      </c>
      <c r="D446" s="195" t="s">
        <v>140</v>
      </c>
      <c r="E446" s="196" t="s">
        <v>1274</v>
      </c>
      <c r="F446" s="197" t="s">
        <v>1275</v>
      </c>
      <c r="G446" s="198" t="s">
        <v>165</v>
      </c>
      <c r="H446" s="199">
        <v>17</v>
      </c>
      <c r="I446" s="200"/>
      <c r="J446" s="201">
        <f t="shared" si="190"/>
        <v>0</v>
      </c>
      <c r="K446" s="202"/>
      <c r="L446" s="36"/>
      <c r="M446" s="203" t="s">
        <v>1</v>
      </c>
      <c r="N446" s="204" t="s">
        <v>38</v>
      </c>
      <c r="O446" s="68"/>
      <c r="P446" s="205">
        <f t="shared" si="191"/>
        <v>0</v>
      </c>
      <c r="Q446" s="205">
        <v>0</v>
      </c>
      <c r="R446" s="205">
        <f t="shared" si="192"/>
        <v>0</v>
      </c>
      <c r="S446" s="205">
        <v>0</v>
      </c>
      <c r="T446" s="205">
        <f t="shared" si="193"/>
        <v>0</v>
      </c>
      <c r="U446" s="206" t="s">
        <v>1</v>
      </c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207" t="s">
        <v>296</v>
      </c>
      <c r="AT446" s="207" t="s">
        <v>140</v>
      </c>
      <c r="AU446" s="207" t="s">
        <v>80</v>
      </c>
      <c r="AY446" s="14" t="s">
        <v>137</v>
      </c>
      <c r="BE446" s="208">
        <f t="shared" si="194"/>
        <v>0</v>
      </c>
      <c r="BF446" s="208">
        <f t="shared" si="195"/>
        <v>0</v>
      </c>
      <c r="BG446" s="208">
        <f t="shared" si="196"/>
        <v>0</v>
      </c>
      <c r="BH446" s="208">
        <f t="shared" si="197"/>
        <v>0</v>
      </c>
      <c r="BI446" s="208">
        <f t="shared" si="198"/>
        <v>0</v>
      </c>
      <c r="BJ446" s="14" t="s">
        <v>78</v>
      </c>
      <c r="BK446" s="208">
        <f t="shared" si="199"/>
        <v>0</v>
      </c>
      <c r="BL446" s="14" t="s">
        <v>296</v>
      </c>
      <c r="BM446" s="207" t="s">
        <v>1276</v>
      </c>
    </row>
    <row r="447" spans="1:65" s="2" customFormat="1" ht="21.75" customHeight="1">
      <c r="A447" s="31"/>
      <c r="B447" s="32"/>
      <c r="C447" s="195" t="s">
        <v>1277</v>
      </c>
      <c r="D447" s="195" t="s">
        <v>140</v>
      </c>
      <c r="E447" s="196" t="s">
        <v>1278</v>
      </c>
      <c r="F447" s="197" t="s">
        <v>1279</v>
      </c>
      <c r="G447" s="198" t="s">
        <v>195</v>
      </c>
      <c r="H447" s="199">
        <v>1.455</v>
      </c>
      <c r="I447" s="200"/>
      <c r="J447" s="201">
        <f t="shared" si="190"/>
        <v>0</v>
      </c>
      <c r="K447" s="202"/>
      <c r="L447" s="36"/>
      <c r="M447" s="203" t="s">
        <v>1</v>
      </c>
      <c r="N447" s="204" t="s">
        <v>38</v>
      </c>
      <c r="O447" s="68"/>
      <c r="P447" s="205">
        <f t="shared" si="191"/>
        <v>0</v>
      </c>
      <c r="Q447" s="205">
        <v>0</v>
      </c>
      <c r="R447" s="205">
        <f t="shared" si="192"/>
        <v>0</v>
      </c>
      <c r="S447" s="205">
        <v>0</v>
      </c>
      <c r="T447" s="205">
        <f t="shared" si="193"/>
        <v>0</v>
      </c>
      <c r="U447" s="206" t="s">
        <v>1</v>
      </c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207" t="s">
        <v>296</v>
      </c>
      <c r="AT447" s="207" t="s">
        <v>140</v>
      </c>
      <c r="AU447" s="207" t="s">
        <v>80</v>
      </c>
      <c r="AY447" s="14" t="s">
        <v>137</v>
      </c>
      <c r="BE447" s="208">
        <f t="shared" si="194"/>
        <v>0</v>
      </c>
      <c r="BF447" s="208">
        <f t="shared" si="195"/>
        <v>0</v>
      </c>
      <c r="BG447" s="208">
        <f t="shared" si="196"/>
        <v>0</v>
      </c>
      <c r="BH447" s="208">
        <f t="shared" si="197"/>
        <v>0</v>
      </c>
      <c r="BI447" s="208">
        <f t="shared" si="198"/>
        <v>0</v>
      </c>
      <c r="BJ447" s="14" t="s">
        <v>78</v>
      </c>
      <c r="BK447" s="208">
        <f t="shared" si="199"/>
        <v>0</v>
      </c>
      <c r="BL447" s="14" t="s">
        <v>296</v>
      </c>
      <c r="BM447" s="207" t="s">
        <v>1280</v>
      </c>
    </row>
    <row r="448" spans="1:65" s="2" customFormat="1" ht="21.75" customHeight="1">
      <c r="A448" s="31"/>
      <c r="B448" s="32"/>
      <c r="C448" s="195" t="s">
        <v>1281</v>
      </c>
      <c r="D448" s="195" t="s">
        <v>140</v>
      </c>
      <c r="E448" s="196" t="s">
        <v>1282</v>
      </c>
      <c r="F448" s="197" t="s">
        <v>1283</v>
      </c>
      <c r="G448" s="198" t="s">
        <v>195</v>
      </c>
      <c r="H448" s="199">
        <v>1.455</v>
      </c>
      <c r="I448" s="200"/>
      <c r="J448" s="201">
        <f t="shared" si="190"/>
        <v>0</v>
      </c>
      <c r="K448" s="202"/>
      <c r="L448" s="36"/>
      <c r="M448" s="203" t="s">
        <v>1</v>
      </c>
      <c r="N448" s="204" t="s">
        <v>38</v>
      </c>
      <c r="O448" s="68"/>
      <c r="P448" s="205">
        <f t="shared" si="191"/>
        <v>0</v>
      </c>
      <c r="Q448" s="205">
        <v>0</v>
      </c>
      <c r="R448" s="205">
        <f t="shared" si="192"/>
        <v>0</v>
      </c>
      <c r="S448" s="205">
        <v>0</v>
      </c>
      <c r="T448" s="205">
        <f t="shared" si="193"/>
        <v>0</v>
      </c>
      <c r="U448" s="206" t="s">
        <v>1</v>
      </c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207" t="s">
        <v>296</v>
      </c>
      <c r="AT448" s="207" t="s">
        <v>140</v>
      </c>
      <c r="AU448" s="207" t="s">
        <v>80</v>
      </c>
      <c r="AY448" s="14" t="s">
        <v>137</v>
      </c>
      <c r="BE448" s="208">
        <f t="shared" si="194"/>
        <v>0</v>
      </c>
      <c r="BF448" s="208">
        <f t="shared" si="195"/>
        <v>0</v>
      </c>
      <c r="BG448" s="208">
        <f t="shared" si="196"/>
        <v>0</v>
      </c>
      <c r="BH448" s="208">
        <f t="shared" si="197"/>
        <v>0</v>
      </c>
      <c r="BI448" s="208">
        <f t="shared" si="198"/>
        <v>0</v>
      </c>
      <c r="BJ448" s="14" t="s">
        <v>78</v>
      </c>
      <c r="BK448" s="208">
        <f t="shared" si="199"/>
        <v>0</v>
      </c>
      <c r="BL448" s="14" t="s">
        <v>296</v>
      </c>
      <c r="BM448" s="207" t="s">
        <v>1284</v>
      </c>
    </row>
    <row r="449" spans="2:63" s="12" customFormat="1" ht="22.9" customHeight="1">
      <c r="B449" s="179"/>
      <c r="C449" s="180"/>
      <c r="D449" s="181" t="s">
        <v>72</v>
      </c>
      <c r="E449" s="193" t="s">
        <v>1285</v>
      </c>
      <c r="F449" s="193" t="s">
        <v>1286</v>
      </c>
      <c r="G449" s="180"/>
      <c r="H449" s="180"/>
      <c r="I449" s="183"/>
      <c r="J449" s="194">
        <f>BK449</f>
        <v>0</v>
      </c>
      <c r="K449" s="180"/>
      <c r="L449" s="185"/>
      <c r="M449" s="186"/>
      <c r="N449" s="187"/>
      <c r="O449" s="187"/>
      <c r="P449" s="188">
        <f>SUM(P450:P452)</f>
        <v>0</v>
      </c>
      <c r="Q449" s="187"/>
      <c r="R449" s="188">
        <f>SUM(R450:R452)</f>
        <v>0.02030754</v>
      </c>
      <c r="S449" s="187"/>
      <c r="T449" s="188">
        <f>SUM(T450:T452)</f>
        <v>0</v>
      </c>
      <c r="U449" s="189"/>
      <c r="AR449" s="190" t="s">
        <v>80</v>
      </c>
      <c r="AT449" s="191" t="s">
        <v>72</v>
      </c>
      <c r="AU449" s="191" t="s">
        <v>78</v>
      </c>
      <c r="AY449" s="190" t="s">
        <v>137</v>
      </c>
      <c r="BK449" s="192">
        <f>SUM(BK450:BK452)</f>
        <v>0</v>
      </c>
    </row>
    <row r="450" spans="1:65" s="2" customFormat="1" ht="16.5" customHeight="1">
      <c r="A450" s="31"/>
      <c r="B450" s="32"/>
      <c r="C450" s="195" t="s">
        <v>1287</v>
      </c>
      <c r="D450" s="195" t="s">
        <v>140</v>
      </c>
      <c r="E450" s="196" t="s">
        <v>1288</v>
      </c>
      <c r="F450" s="197" t="s">
        <v>1289</v>
      </c>
      <c r="G450" s="198" t="s">
        <v>151</v>
      </c>
      <c r="H450" s="199">
        <v>148.23</v>
      </c>
      <c r="I450" s="200"/>
      <c r="J450" s="201">
        <f>ROUND(I450*H450,2)</f>
        <v>0</v>
      </c>
      <c r="K450" s="202"/>
      <c r="L450" s="36"/>
      <c r="M450" s="203" t="s">
        <v>1</v>
      </c>
      <c r="N450" s="204" t="s">
        <v>38</v>
      </c>
      <c r="O450" s="68"/>
      <c r="P450" s="205">
        <f>O450*H450</f>
        <v>0</v>
      </c>
      <c r="Q450" s="205">
        <v>0</v>
      </c>
      <c r="R450" s="205">
        <f>Q450*H450</f>
        <v>0</v>
      </c>
      <c r="S450" s="205">
        <v>0</v>
      </c>
      <c r="T450" s="205">
        <f>S450*H450</f>
        <v>0</v>
      </c>
      <c r="U450" s="206" t="s">
        <v>1</v>
      </c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207" t="s">
        <v>144</v>
      </c>
      <c r="AT450" s="207" t="s">
        <v>140</v>
      </c>
      <c r="AU450" s="207" t="s">
        <v>80</v>
      </c>
      <c r="AY450" s="14" t="s">
        <v>137</v>
      </c>
      <c r="BE450" s="208">
        <f>IF(N450="základní",J450,0)</f>
        <v>0</v>
      </c>
      <c r="BF450" s="208">
        <f>IF(N450="snížená",J450,0)</f>
        <v>0</v>
      </c>
      <c r="BG450" s="208">
        <f>IF(N450="zákl. přenesená",J450,0)</f>
        <v>0</v>
      </c>
      <c r="BH450" s="208">
        <f>IF(N450="sníž. přenesená",J450,0)</f>
        <v>0</v>
      </c>
      <c r="BI450" s="208">
        <f>IF(N450="nulová",J450,0)</f>
        <v>0</v>
      </c>
      <c r="BJ450" s="14" t="s">
        <v>78</v>
      </c>
      <c r="BK450" s="208">
        <f>ROUND(I450*H450,2)</f>
        <v>0</v>
      </c>
      <c r="BL450" s="14" t="s">
        <v>144</v>
      </c>
      <c r="BM450" s="207" t="s">
        <v>1290</v>
      </c>
    </row>
    <row r="451" spans="1:65" s="2" customFormat="1" ht="21.75" customHeight="1">
      <c r="A451" s="31"/>
      <c r="B451" s="32"/>
      <c r="C451" s="195" t="s">
        <v>1291</v>
      </c>
      <c r="D451" s="195" t="s">
        <v>140</v>
      </c>
      <c r="E451" s="196" t="s">
        <v>1292</v>
      </c>
      <c r="F451" s="197" t="s">
        <v>1293</v>
      </c>
      <c r="G451" s="198" t="s">
        <v>151</v>
      </c>
      <c r="H451" s="199">
        <v>141.548</v>
      </c>
      <c r="I451" s="200"/>
      <c r="J451" s="201">
        <f>ROUND(I451*H451,2)</f>
        <v>0</v>
      </c>
      <c r="K451" s="202"/>
      <c r="L451" s="36"/>
      <c r="M451" s="203" t="s">
        <v>1</v>
      </c>
      <c r="N451" s="204" t="s">
        <v>38</v>
      </c>
      <c r="O451" s="68"/>
      <c r="P451" s="205">
        <f>O451*H451</f>
        <v>0</v>
      </c>
      <c r="Q451" s="205">
        <v>0</v>
      </c>
      <c r="R451" s="205">
        <f>Q451*H451</f>
        <v>0</v>
      </c>
      <c r="S451" s="205">
        <v>0</v>
      </c>
      <c r="T451" s="205">
        <f>S451*H451</f>
        <v>0</v>
      </c>
      <c r="U451" s="206" t="s">
        <v>1</v>
      </c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207" t="s">
        <v>296</v>
      </c>
      <c r="AT451" s="207" t="s">
        <v>140</v>
      </c>
      <c r="AU451" s="207" t="s">
        <v>80</v>
      </c>
      <c r="AY451" s="14" t="s">
        <v>137</v>
      </c>
      <c r="BE451" s="208">
        <f>IF(N451="základní",J451,0)</f>
        <v>0</v>
      </c>
      <c r="BF451" s="208">
        <f>IF(N451="snížená",J451,0)</f>
        <v>0</v>
      </c>
      <c r="BG451" s="208">
        <f>IF(N451="zákl. přenesená",J451,0)</f>
        <v>0</v>
      </c>
      <c r="BH451" s="208">
        <f>IF(N451="sníž. přenesená",J451,0)</f>
        <v>0</v>
      </c>
      <c r="BI451" s="208">
        <f>IF(N451="nulová",J451,0)</f>
        <v>0</v>
      </c>
      <c r="BJ451" s="14" t="s">
        <v>78</v>
      </c>
      <c r="BK451" s="208">
        <f>ROUND(I451*H451,2)</f>
        <v>0</v>
      </c>
      <c r="BL451" s="14" t="s">
        <v>296</v>
      </c>
      <c r="BM451" s="207" t="s">
        <v>1294</v>
      </c>
    </row>
    <row r="452" spans="1:65" s="2" customFormat="1" ht="16.5" customHeight="1">
      <c r="A452" s="31"/>
      <c r="B452" s="32"/>
      <c r="C452" s="195" t="s">
        <v>1295</v>
      </c>
      <c r="D452" s="195" t="s">
        <v>140</v>
      </c>
      <c r="E452" s="196" t="s">
        <v>1296</v>
      </c>
      <c r="F452" s="197" t="s">
        <v>1297</v>
      </c>
      <c r="G452" s="198" t="s">
        <v>151</v>
      </c>
      <c r="H452" s="199">
        <v>61.538</v>
      </c>
      <c r="I452" s="200"/>
      <c r="J452" s="201">
        <f>ROUND(I452*H452,2)</f>
        <v>0</v>
      </c>
      <c r="K452" s="202"/>
      <c r="L452" s="36"/>
      <c r="M452" s="203" t="s">
        <v>1</v>
      </c>
      <c r="N452" s="204" t="s">
        <v>38</v>
      </c>
      <c r="O452" s="68"/>
      <c r="P452" s="205">
        <f>O452*H452</f>
        <v>0</v>
      </c>
      <c r="Q452" s="205">
        <v>0.00033</v>
      </c>
      <c r="R452" s="205">
        <f>Q452*H452</f>
        <v>0.02030754</v>
      </c>
      <c r="S452" s="205">
        <v>0</v>
      </c>
      <c r="T452" s="205">
        <f>S452*H452</f>
        <v>0</v>
      </c>
      <c r="U452" s="206" t="s">
        <v>1</v>
      </c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207" t="s">
        <v>296</v>
      </c>
      <c r="AT452" s="207" t="s">
        <v>140</v>
      </c>
      <c r="AU452" s="207" t="s">
        <v>80</v>
      </c>
      <c r="AY452" s="14" t="s">
        <v>137</v>
      </c>
      <c r="BE452" s="208">
        <f>IF(N452="základní",J452,0)</f>
        <v>0</v>
      </c>
      <c r="BF452" s="208">
        <f>IF(N452="snížená",J452,0)</f>
        <v>0</v>
      </c>
      <c r="BG452" s="208">
        <f>IF(N452="zákl. přenesená",J452,0)</f>
        <v>0</v>
      </c>
      <c r="BH452" s="208">
        <f>IF(N452="sníž. přenesená",J452,0)</f>
        <v>0</v>
      </c>
      <c r="BI452" s="208">
        <f>IF(N452="nulová",J452,0)</f>
        <v>0</v>
      </c>
      <c r="BJ452" s="14" t="s">
        <v>78</v>
      </c>
      <c r="BK452" s="208">
        <f>ROUND(I452*H452,2)</f>
        <v>0</v>
      </c>
      <c r="BL452" s="14" t="s">
        <v>296</v>
      </c>
      <c r="BM452" s="207" t="s">
        <v>1298</v>
      </c>
    </row>
    <row r="453" spans="2:63" s="12" customFormat="1" ht="22.9" customHeight="1">
      <c r="B453" s="179"/>
      <c r="C453" s="180"/>
      <c r="D453" s="181" t="s">
        <v>72</v>
      </c>
      <c r="E453" s="193" t="s">
        <v>1299</v>
      </c>
      <c r="F453" s="193" t="s">
        <v>1300</v>
      </c>
      <c r="G453" s="180"/>
      <c r="H453" s="180"/>
      <c r="I453" s="183"/>
      <c r="J453" s="194">
        <f>BK453</f>
        <v>0</v>
      </c>
      <c r="K453" s="180"/>
      <c r="L453" s="185"/>
      <c r="M453" s="186"/>
      <c r="N453" s="187"/>
      <c r="O453" s="187"/>
      <c r="P453" s="188">
        <f>SUM(P454:P460)</f>
        <v>0</v>
      </c>
      <c r="Q453" s="187"/>
      <c r="R453" s="188">
        <f>SUM(R454:R460)</f>
        <v>0.47429121999999996</v>
      </c>
      <c r="S453" s="187"/>
      <c r="T453" s="188">
        <f>SUM(T454:T460)</f>
        <v>0</v>
      </c>
      <c r="U453" s="189"/>
      <c r="AR453" s="190" t="s">
        <v>80</v>
      </c>
      <c r="AT453" s="191" t="s">
        <v>72</v>
      </c>
      <c r="AU453" s="191" t="s">
        <v>78</v>
      </c>
      <c r="AY453" s="190" t="s">
        <v>137</v>
      </c>
      <c r="BK453" s="192">
        <f>SUM(BK454:BK460)</f>
        <v>0</v>
      </c>
    </row>
    <row r="454" spans="1:65" s="2" customFormat="1" ht="21.75" customHeight="1">
      <c r="A454" s="31"/>
      <c r="B454" s="32"/>
      <c r="C454" s="195" t="s">
        <v>1301</v>
      </c>
      <c r="D454" s="195" t="s">
        <v>140</v>
      </c>
      <c r="E454" s="196" t="s">
        <v>1302</v>
      </c>
      <c r="F454" s="197" t="s">
        <v>1303</v>
      </c>
      <c r="G454" s="198" t="s">
        <v>151</v>
      </c>
      <c r="H454" s="199">
        <v>972.401</v>
      </c>
      <c r="I454" s="200"/>
      <c r="J454" s="201">
        <f aca="true" t="shared" si="200" ref="J454:J460">ROUND(I454*H454,2)</f>
        <v>0</v>
      </c>
      <c r="K454" s="202"/>
      <c r="L454" s="36"/>
      <c r="M454" s="203" t="s">
        <v>1</v>
      </c>
      <c r="N454" s="204" t="s">
        <v>38</v>
      </c>
      <c r="O454" s="68"/>
      <c r="P454" s="205">
        <f aca="true" t="shared" si="201" ref="P454:P460">O454*H454</f>
        <v>0</v>
      </c>
      <c r="Q454" s="205">
        <v>0</v>
      </c>
      <c r="R454" s="205">
        <f aca="true" t="shared" si="202" ref="R454:R460">Q454*H454</f>
        <v>0</v>
      </c>
      <c r="S454" s="205">
        <v>0</v>
      </c>
      <c r="T454" s="205">
        <f aca="true" t="shared" si="203" ref="T454:T460">S454*H454</f>
        <v>0</v>
      </c>
      <c r="U454" s="206" t="s">
        <v>1</v>
      </c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207" t="s">
        <v>296</v>
      </c>
      <c r="AT454" s="207" t="s">
        <v>140</v>
      </c>
      <c r="AU454" s="207" t="s">
        <v>80</v>
      </c>
      <c r="AY454" s="14" t="s">
        <v>137</v>
      </c>
      <c r="BE454" s="208">
        <f aca="true" t="shared" si="204" ref="BE454:BE460">IF(N454="základní",J454,0)</f>
        <v>0</v>
      </c>
      <c r="BF454" s="208">
        <f aca="true" t="shared" si="205" ref="BF454:BF460">IF(N454="snížená",J454,0)</f>
        <v>0</v>
      </c>
      <c r="BG454" s="208">
        <f aca="true" t="shared" si="206" ref="BG454:BG460">IF(N454="zákl. přenesená",J454,0)</f>
        <v>0</v>
      </c>
      <c r="BH454" s="208">
        <f aca="true" t="shared" si="207" ref="BH454:BH460">IF(N454="sníž. přenesená",J454,0)</f>
        <v>0</v>
      </c>
      <c r="BI454" s="208">
        <f aca="true" t="shared" si="208" ref="BI454:BI460">IF(N454="nulová",J454,0)</f>
        <v>0</v>
      </c>
      <c r="BJ454" s="14" t="s">
        <v>78</v>
      </c>
      <c r="BK454" s="208">
        <f aca="true" t="shared" si="209" ref="BK454:BK460">ROUND(I454*H454,2)</f>
        <v>0</v>
      </c>
      <c r="BL454" s="14" t="s">
        <v>296</v>
      </c>
      <c r="BM454" s="207" t="s">
        <v>1304</v>
      </c>
    </row>
    <row r="455" spans="1:65" s="2" customFormat="1" ht="21.75" customHeight="1">
      <c r="A455" s="31"/>
      <c r="B455" s="32"/>
      <c r="C455" s="195" t="s">
        <v>1305</v>
      </c>
      <c r="D455" s="195" t="s">
        <v>140</v>
      </c>
      <c r="E455" s="196" t="s">
        <v>1306</v>
      </c>
      <c r="F455" s="197" t="s">
        <v>1307</v>
      </c>
      <c r="G455" s="198" t="s">
        <v>151</v>
      </c>
      <c r="H455" s="199">
        <v>148.23</v>
      </c>
      <c r="I455" s="200"/>
      <c r="J455" s="201">
        <f t="shared" si="200"/>
        <v>0</v>
      </c>
      <c r="K455" s="202"/>
      <c r="L455" s="36"/>
      <c r="M455" s="203" t="s">
        <v>1</v>
      </c>
      <c r="N455" s="204" t="s">
        <v>38</v>
      </c>
      <c r="O455" s="68"/>
      <c r="P455" s="205">
        <f t="shared" si="201"/>
        <v>0</v>
      </c>
      <c r="Q455" s="205">
        <v>0.00318</v>
      </c>
      <c r="R455" s="205">
        <f t="shared" si="202"/>
        <v>0.4713714</v>
      </c>
      <c r="S455" s="205">
        <v>0</v>
      </c>
      <c r="T455" s="205">
        <f t="shared" si="203"/>
        <v>0</v>
      </c>
      <c r="U455" s="206" t="s">
        <v>1</v>
      </c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207" t="s">
        <v>296</v>
      </c>
      <c r="AT455" s="207" t="s">
        <v>140</v>
      </c>
      <c r="AU455" s="207" t="s">
        <v>80</v>
      </c>
      <c r="AY455" s="14" t="s">
        <v>137</v>
      </c>
      <c r="BE455" s="208">
        <f t="shared" si="204"/>
        <v>0</v>
      </c>
      <c r="BF455" s="208">
        <f t="shared" si="205"/>
        <v>0</v>
      </c>
      <c r="BG455" s="208">
        <f t="shared" si="206"/>
        <v>0</v>
      </c>
      <c r="BH455" s="208">
        <f t="shared" si="207"/>
        <v>0</v>
      </c>
      <c r="BI455" s="208">
        <f t="shared" si="208"/>
        <v>0</v>
      </c>
      <c r="BJ455" s="14" t="s">
        <v>78</v>
      </c>
      <c r="BK455" s="208">
        <f t="shared" si="209"/>
        <v>0</v>
      </c>
      <c r="BL455" s="14" t="s">
        <v>296</v>
      </c>
      <c r="BM455" s="207" t="s">
        <v>1308</v>
      </c>
    </row>
    <row r="456" spans="1:65" s="2" customFormat="1" ht="21.75" customHeight="1">
      <c r="A456" s="31"/>
      <c r="B456" s="32"/>
      <c r="C456" s="195" t="s">
        <v>1309</v>
      </c>
      <c r="D456" s="195" t="s">
        <v>140</v>
      </c>
      <c r="E456" s="196" t="s">
        <v>1310</v>
      </c>
      <c r="F456" s="197" t="s">
        <v>1311</v>
      </c>
      <c r="G456" s="198" t="s">
        <v>151</v>
      </c>
      <c r="H456" s="199">
        <v>972.401</v>
      </c>
      <c r="I456" s="200"/>
      <c r="J456" s="201">
        <f t="shared" si="200"/>
        <v>0</v>
      </c>
      <c r="K456" s="202"/>
      <c r="L456" s="36"/>
      <c r="M456" s="203" t="s">
        <v>1</v>
      </c>
      <c r="N456" s="204" t="s">
        <v>38</v>
      </c>
      <c r="O456" s="68"/>
      <c r="P456" s="205">
        <f t="shared" si="201"/>
        <v>0</v>
      </c>
      <c r="Q456" s="205">
        <v>0</v>
      </c>
      <c r="R456" s="205">
        <f t="shared" si="202"/>
        <v>0</v>
      </c>
      <c r="S456" s="205">
        <v>0</v>
      </c>
      <c r="T456" s="205">
        <f t="shared" si="203"/>
        <v>0</v>
      </c>
      <c r="U456" s="206" t="s">
        <v>1</v>
      </c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207" t="s">
        <v>296</v>
      </c>
      <c r="AT456" s="207" t="s">
        <v>140</v>
      </c>
      <c r="AU456" s="207" t="s">
        <v>80</v>
      </c>
      <c r="AY456" s="14" t="s">
        <v>137</v>
      </c>
      <c r="BE456" s="208">
        <f t="shared" si="204"/>
        <v>0</v>
      </c>
      <c r="BF456" s="208">
        <f t="shared" si="205"/>
        <v>0</v>
      </c>
      <c r="BG456" s="208">
        <f t="shared" si="206"/>
        <v>0</v>
      </c>
      <c r="BH456" s="208">
        <f t="shared" si="207"/>
        <v>0</v>
      </c>
      <c r="BI456" s="208">
        <f t="shared" si="208"/>
        <v>0</v>
      </c>
      <c r="BJ456" s="14" t="s">
        <v>78</v>
      </c>
      <c r="BK456" s="208">
        <f t="shared" si="209"/>
        <v>0</v>
      </c>
      <c r="BL456" s="14" t="s">
        <v>296</v>
      </c>
      <c r="BM456" s="207" t="s">
        <v>1312</v>
      </c>
    </row>
    <row r="457" spans="1:65" s="2" customFormat="1" ht="21.75" customHeight="1">
      <c r="A457" s="31"/>
      <c r="B457" s="32"/>
      <c r="C457" s="195" t="s">
        <v>1313</v>
      </c>
      <c r="D457" s="195" t="s">
        <v>140</v>
      </c>
      <c r="E457" s="196" t="s">
        <v>1314</v>
      </c>
      <c r="F457" s="197" t="s">
        <v>1315</v>
      </c>
      <c r="G457" s="198" t="s">
        <v>151</v>
      </c>
      <c r="H457" s="199">
        <v>21.252</v>
      </c>
      <c r="I457" s="200"/>
      <c r="J457" s="201">
        <f t="shared" si="200"/>
        <v>0</v>
      </c>
      <c r="K457" s="202"/>
      <c r="L457" s="36"/>
      <c r="M457" s="203" t="s">
        <v>1</v>
      </c>
      <c r="N457" s="204" t="s">
        <v>38</v>
      </c>
      <c r="O457" s="68"/>
      <c r="P457" s="205">
        <f t="shared" si="201"/>
        <v>0</v>
      </c>
      <c r="Q457" s="205">
        <v>1E-05</v>
      </c>
      <c r="R457" s="205">
        <f t="shared" si="202"/>
        <v>0.00021252</v>
      </c>
      <c r="S457" s="205">
        <v>0</v>
      </c>
      <c r="T457" s="205">
        <f t="shared" si="203"/>
        <v>0</v>
      </c>
      <c r="U457" s="206" t="s">
        <v>1</v>
      </c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207" t="s">
        <v>296</v>
      </c>
      <c r="AT457" s="207" t="s">
        <v>140</v>
      </c>
      <c r="AU457" s="207" t="s">
        <v>80</v>
      </c>
      <c r="AY457" s="14" t="s">
        <v>137</v>
      </c>
      <c r="BE457" s="208">
        <f t="shared" si="204"/>
        <v>0</v>
      </c>
      <c r="BF457" s="208">
        <f t="shared" si="205"/>
        <v>0</v>
      </c>
      <c r="BG457" s="208">
        <f t="shared" si="206"/>
        <v>0</v>
      </c>
      <c r="BH457" s="208">
        <f t="shared" si="207"/>
        <v>0</v>
      </c>
      <c r="BI457" s="208">
        <f t="shared" si="208"/>
        <v>0</v>
      </c>
      <c r="BJ457" s="14" t="s">
        <v>78</v>
      </c>
      <c r="BK457" s="208">
        <f t="shared" si="209"/>
        <v>0</v>
      </c>
      <c r="BL457" s="14" t="s">
        <v>296</v>
      </c>
      <c r="BM457" s="207" t="s">
        <v>1316</v>
      </c>
    </row>
    <row r="458" spans="1:65" s="2" customFormat="1" ht="21.75" customHeight="1">
      <c r="A458" s="31"/>
      <c r="B458" s="32"/>
      <c r="C458" s="195" t="s">
        <v>1317</v>
      </c>
      <c r="D458" s="195" t="s">
        <v>140</v>
      </c>
      <c r="E458" s="196" t="s">
        <v>1318</v>
      </c>
      <c r="F458" s="197" t="s">
        <v>1319</v>
      </c>
      <c r="G458" s="198" t="s">
        <v>151</v>
      </c>
      <c r="H458" s="199">
        <v>26.99</v>
      </c>
      <c r="I458" s="200"/>
      <c r="J458" s="201">
        <f t="shared" si="200"/>
        <v>0</v>
      </c>
      <c r="K458" s="202"/>
      <c r="L458" s="36"/>
      <c r="M458" s="203" t="s">
        <v>1</v>
      </c>
      <c r="N458" s="204" t="s">
        <v>38</v>
      </c>
      <c r="O458" s="68"/>
      <c r="P458" s="205">
        <f t="shared" si="201"/>
        <v>0</v>
      </c>
      <c r="Q458" s="205">
        <v>1E-05</v>
      </c>
      <c r="R458" s="205">
        <f t="shared" si="202"/>
        <v>0.0002699</v>
      </c>
      <c r="S458" s="205">
        <v>0</v>
      </c>
      <c r="T458" s="205">
        <f t="shared" si="203"/>
        <v>0</v>
      </c>
      <c r="U458" s="206" t="s">
        <v>1</v>
      </c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207" t="s">
        <v>296</v>
      </c>
      <c r="AT458" s="207" t="s">
        <v>140</v>
      </c>
      <c r="AU458" s="207" t="s">
        <v>80</v>
      </c>
      <c r="AY458" s="14" t="s">
        <v>137</v>
      </c>
      <c r="BE458" s="208">
        <f t="shared" si="204"/>
        <v>0</v>
      </c>
      <c r="BF458" s="208">
        <f t="shared" si="205"/>
        <v>0</v>
      </c>
      <c r="BG458" s="208">
        <f t="shared" si="206"/>
        <v>0</v>
      </c>
      <c r="BH458" s="208">
        <f t="shared" si="207"/>
        <v>0</v>
      </c>
      <c r="BI458" s="208">
        <f t="shared" si="208"/>
        <v>0</v>
      </c>
      <c r="BJ458" s="14" t="s">
        <v>78</v>
      </c>
      <c r="BK458" s="208">
        <f t="shared" si="209"/>
        <v>0</v>
      </c>
      <c r="BL458" s="14" t="s">
        <v>296</v>
      </c>
      <c r="BM458" s="207" t="s">
        <v>1320</v>
      </c>
    </row>
    <row r="459" spans="1:65" s="2" customFormat="1" ht="21.75" customHeight="1">
      <c r="A459" s="31"/>
      <c r="B459" s="32"/>
      <c r="C459" s="195" t="s">
        <v>1321</v>
      </c>
      <c r="D459" s="195" t="s">
        <v>140</v>
      </c>
      <c r="E459" s="196" t="s">
        <v>1322</v>
      </c>
      <c r="F459" s="197" t="s">
        <v>1323</v>
      </c>
      <c r="G459" s="198" t="s">
        <v>151</v>
      </c>
      <c r="H459" s="199">
        <v>243.74</v>
      </c>
      <c r="I459" s="200"/>
      <c r="J459" s="201">
        <f t="shared" si="200"/>
        <v>0</v>
      </c>
      <c r="K459" s="202"/>
      <c r="L459" s="36"/>
      <c r="M459" s="203" t="s">
        <v>1</v>
      </c>
      <c r="N459" s="204" t="s">
        <v>38</v>
      </c>
      <c r="O459" s="68"/>
      <c r="P459" s="205">
        <f t="shared" si="201"/>
        <v>0</v>
      </c>
      <c r="Q459" s="205">
        <v>1E-05</v>
      </c>
      <c r="R459" s="205">
        <f t="shared" si="202"/>
        <v>0.0024374</v>
      </c>
      <c r="S459" s="205">
        <v>0</v>
      </c>
      <c r="T459" s="205">
        <f t="shared" si="203"/>
        <v>0</v>
      </c>
      <c r="U459" s="206" t="s">
        <v>1</v>
      </c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207" t="s">
        <v>296</v>
      </c>
      <c r="AT459" s="207" t="s">
        <v>140</v>
      </c>
      <c r="AU459" s="207" t="s">
        <v>80</v>
      </c>
      <c r="AY459" s="14" t="s">
        <v>137</v>
      </c>
      <c r="BE459" s="208">
        <f t="shared" si="204"/>
        <v>0</v>
      </c>
      <c r="BF459" s="208">
        <f t="shared" si="205"/>
        <v>0</v>
      </c>
      <c r="BG459" s="208">
        <f t="shared" si="206"/>
        <v>0</v>
      </c>
      <c r="BH459" s="208">
        <f t="shared" si="207"/>
        <v>0</v>
      </c>
      <c r="BI459" s="208">
        <f t="shared" si="208"/>
        <v>0</v>
      </c>
      <c r="BJ459" s="14" t="s">
        <v>78</v>
      </c>
      <c r="BK459" s="208">
        <f t="shared" si="209"/>
        <v>0</v>
      </c>
      <c r="BL459" s="14" t="s">
        <v>296</v>
      </c>
      <c r="BM459" s="207" t="s">
        <v>1324</v>
      </c>
    </row>
    <row r="460" spans="1:65" s="2" customFormat="1" ht="21.75" customHeight="1">
      <c r="A460" s="31"/>
      <c r="B460" s="32"/>
      <c r="C460" s="195" t="s">
        <v>349</v>
      </c>
      <c r="D460" s="195" t="s">
        <v>140</v>
      </c>
      <c r="E460" s="196" t="s">
        <v>1325</v>
      </c>
      <c r="F460" s="197" t="s">
        <v>1326</v>
      </c>
      <c r="G460" s="198" t="s">
        <v>151</v>
      </c>
      <c r="H460" s="199">
        <v>972.401</v>
      </c>
      <c r="I460" s="200"/>
      <c r="J460" s="201">
        <f t="shared" si="200"/>
        <v>0</v>
      </c>
      <c r="K460" s="202"/>
      <c r="L460" s="36"/>
      <c r="M460" s="203" t="s">
        <v>1</v>
      </c>
      <c r="N460" s="204" t="s">
        <v>38</v>
      </c>
      <c r="O460" s="68"/>
      <c r="P460" s="205">
        <f t="shared" si="201"/>
        <v>0</v>
      </c>
      <c r="Q460" s="205">
        <v>0</v>
      </c>
      <c r="R460" s="205">
        <f t="shared" si="202"/>
        <v>0</v>
      </c>
      <c r="S460" s="205">
        <v>0</v>
      </c>
      <c r="T460" s="205">
        <f t="shared" si="203"/>
        <v>0</v>
      </c>
      <c r="U460" s="206" t="s">
        <v>1</v>
      </c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207" t="s">
        <v>296</v>
      </c>
      <c r="AT460" s="207" t="s">
        <v>140</v>
      </c>
      <c r="AU460" s="207" t="s">
        <v>80</v>
      </c>
      <c r="AY460" s="14" t="s">
        <v>137</v>
      </c>
      <c r="BE460" s="208">
        <f t="shared" si="204"/>
        <v>0</v>
      </c>
      <c r="BF460" s="208">
        <f t="shared" si="205"/>
        <v>0</v>
      </c>
      <c r="BG460" s="208">
        <f t="shared" si="206"/>
        <v>0</v>
      </c>
      <c r="BH460" s="208">
        <f t="shared" si="207"/>
        <v>0</v>
      </c>
      <c r="BI460" s="208">
        <f t="shared" si="208"/>
        <v>0</v>
      </c>
      <c r="BJ460" s="14" t="s">
        <v>78</v>
      </c>
      <c r="BK460" s="208">
        <f t="shared" si="209"/>
        <v>0</v>
      </c>
      <c r="BL460" s="14" t="s">
        <v>296</v>
      </c>
      <c r="BM460" s="207" t="s">
        <v>1327</v>
      </c>
    </row>
    <row r="461" spans="2:63" s="12" customFormat="1" ht="25.9" customHeight="1">
      <c r="B461" s="179"/>
      <c r="C461" s="180"/>
      <c r="D461" s="181" t="s">
        <v>72</v>
      </c>
      <c r="E461" s="182" t="s">
        <v>1328</v>
      </c>
      <c r="F461" s="182" t="s">
        <v>1329</v>
      </c>
      <c r="G461" s="180"/>
      <c r="H461" s="180"/>
      <c r="I461" s="183"/>
      <c r="J461" s="184">
        <f>BK461</f>
        <v>0</v>
      </c>
      <c r="K461" s="180"/>
      <c r="L461" s="185"/>
      <c r="M461" s="186"/>
      <c r="N461" s="187"/>
      <c r="O461" s="187"/>
      <c r="P461" s="188">
        <f>P462</f>
        <v>0</v>
      </c>
      <c r="Q461" s="187"/>
      <c r="R461" s="188">
        <f>R462</f>
        <v>0</v>
      </c>
      <c r="S461" s="187"/>
      <c r="T461" s="188">
        <f>T462</f>
        <v>0</v>
      </c>
      <c r="U461" s="189"/>
      <c r="AR461" s="190" t="s">
        <v>1330</v>
      </c>
      <c r="AT461" s="191" t="s">
        <v>72</v>
      </c>
      <c r="AU461" s="191" t="s">
        <v>73</v>
      </c>
      <c r="AY461" s="190" t="s">
        <v>137</v>
      </c>
      <c r="BK461" s="192">
        <f>BK462</f>
        <v>0</v>
      </c>
    </row>
    <row r="462" spans="2:63" s="12" customFormat="1" ht="22.9" customHeight="1">
      <c r="B462" s="179"/>
      <c r="C462" s="180"/>
      <c r="D462" s="181" t="s">
        <v>72</v>
      </c>
      <c r="E462" s="193" t="s">
        <v>1331</v>
      </c>
      <c r="F462" s="193" t="s">
        <v>1332</v>
      </c>
      <c r="G462" s="180"/>
      <c r="H462" s="180"/>
      <c r="I462" s="183"/>
      <c r="J462" s="194">
        <f>BK462</f>
        <v>0</v>
      </c>
      <c r="K462" s="180"/>
      <c r="L462" s="185"/>
      <c r="M462" s="186"/>
      <c r="N462" s="187"/>
      <c r="O462" s="187"/>
      <c r="P462" s="188">
        <f>SUM(P463:P464)</f>
        <v>0</v>
      </c>
      <c r="Q462" s="187"/>
      <c r="R462" s="188">
        <f>SUM(R463:R464)</f>
        <v>0</v>
      </c>
      <c r="S462" s="187"/>
      <c r="T462" s="188">
        <f>SUM(T463:T464)</f>
        <v>0</v>
      </c>
      <c r="U462" s="189"/>
      <c r="AR462" s="190" t="s">
        <v>1330</v>
      </c>
      <c r="AT462" s="191" t="s">
        <v>72</v>
      </c>
      <c r="AU462" s="191" t="s">
        <v>78</v>
      </c>
      <c r="AY462" s="190" t="s">
        <v>137</v>
      </c>
      <c r="BK462" s="192">
        <f>SUM(BK463:BK464)</f>
        <v>0</v>
      </c>
    </row>
    <row r="463" spans="1:65" s="2" customFormat="1" ht="16.5" customHeight="1">
      <c r="A463" s="31"/>
      <c r="B463" s="32"/>
      <c r="C463" s="195" t="s">
        <v>1333</v>
      </c>
      <c r="D463" s="195" t="s">
        <v>140</v>
      </c>
      <c r="E463" s="196" t="s">
        <v>1334</v>
      </c>
      <c r="F463" s="197" t="s">
        <v>1335</v>
      </c>
      <c r="G463" s="198" t="s">
        <v>1336</v>
      </c>
      <c r="H463" s="199">
        <v>1</v>
      </c>
      <c r="I463" s="200"/>
      <c r="J463" s="201">
        <f>ROUND(I463*H463,2)</f>
        <v>0</v>
      </c>
      <c r="K463" s="202"/>
      <c r="L463" s="36"/>
      <c r="M463" s="203" t="s">
        <v>1</v>
      </c>
      <c r="N463" s="204" t="s">
        <v>38</v>
      </c>
      <c r="O463" s="68"/>
      <c r="P463" s="205">
        <f>O463*H463</f>
        <v>0</v>
      </c>
      <c r="Q463" s="205">
        <v>0</v>
      </c>
      <c r="R463" s="205">
        <f>Q463*H463</f>
        <v>0</v>
      </c>
      <c r="S463" s="205">
        <v>0</v>
      </c>
      <c r="T463" s="205">
        <f>S463*H463</f>
        <v>0</v>
      </c>
      <c r="U463" s="206" t="s">
        <v>1</v>
      </c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207" t="s">
        <v>1337</v>
      </c>
      <c r="AT463" s="207" t="s">
        <v>140</v>
      </c>
      <c r="AU463" s="207" t="s">
        <v>80</v>
      </c>
      <c r="AY463" s="14" t="s">
        <v>137</v>
      </c>
      <c r="BE463" s="208">
        <f>IF(N463="základní",J463,0)</f>
        <v>0</v>
      </c>
      <c r="BF463" s="208">
        <f>IF(N463="snížená",J463,0)</f>
        <v>0</v>
      </c>
      <c r="BG463" s="208">
        <f>IF(N463="zákl. přenesená",J463,0)</f>
        <v>0</v>
      </c>
      <c r="BH463" s="208">
        <f>IF(N463="sníž. přenesená",J463,0)</f>
        <v>0</v>
      </c>
      <c r="BI463" s="208">
        <f>IF(N463="nulová",J463,0)</f>
        <v>0</v>
      </c>
      <c r="BJ463" s="14" t="s">
        <v>78</v>
      </c>
      <c r="BK463" s="208">
        <f>ROUND(I463*H463,2)</f>
        <v>0</v>
      </c>
      <c r="BL463" s="14" t="s">
        <v>1337</v>
      </c>
      <c r="BM463" s="207" t="s">
        <v>1338</v>
      </c>
    </row>
    <row r="464" spans="1:65" s="2" customFormat="1" ht="16.5" customHeight="1">
      <c r="A464" s="31"/>
      <c r="B464" s="32"/>
      <c r="C464" s="195" t="s">
        <v>1339</v>
      </c>
      <c r="D464" s="195" t="s">
        <v>140</v>
      </c>
      <c r="E464" s="196" t="s">
        <v>1340</v>
      </c>
      <c r="F464" s="197" t="s">
        <v>1341</v>
      </c>
      <c r="G464" s="198" t="s">
        <v>160</v>
      </c>
      <c r="H464" s="199">
        <v>1</v>
      </c>
      <c r="I464" s="200"/>
      <c r="J464" s="201">
        <f>ROUND(I464*H464,2)</f>
        <v>0</v>
      </c>
      <c r="K464" s="202"/>
      <c r="L464" s="36"/>
      <c r="M464" s="220" t="s">
        <v>1</v>
      </c>
      <c r="N464" s="221" t="s">
        <v>38</v>
      </c>
      <c r="O464" s="222"/>
      <c r="P464" s="223">
        <f>O464*H464</f>
        <v>0</v>
      </c>
      <c r="Q464" s="223">
        <v>0</v>
      </c>
      <c r="R464" s="223">
        <f>Q464*H464</f>
        <v>0</v>
      </c>
      <c r="S464" s="223">
        <v>0</v>
      </c>
      <c r="T464" s="223">
        <f>S464*H464</f>
        <v>0</v>
      </c>
      <c r="U464" s="224" t="s">
        <v>1</v>
      </c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207" t="s">
        <v>1337</v>
      </c>
      <c r="AT464" s="207" t="s">
        <v>140</v>
      </c>
      <c r="AU464" s="207" t="s">
        <v>80</v>
      </c>
      <c r="AY464" s="14" t="s">
        <v>137</v>
      </c>
      <c r="BE464" s="208">
        <f>IF(N464="základní",J464,0)</f>
        <v>0</v>
      </c>
      <c r="BF464" s="208">
        <f>IF(N464="snížená",J464,0)</f>
        <v>0</v>
      </c>
      <c r="BG464" s="208">
        <f>IF(N464="zákl. přenesená",J464,0)</f>
        <v>0</v>
      </c>
      <c r="BH464" s="208">
        <f>IF(N464="sníž. přenesená",J464,0)</f>
        <v>0</v>
      </c>
      <c r="BI464" s="208">
        <f>IF(N464="nulová",J464,0)</f>
        <v>0</v>
      </c>
      <c r="BJ464" s="14" t="s">
        <v>78</v>
      </c>
      <c r="BK464" s="208">
        <f>ROUND(I464*H464,2)</f>
        <v>0</v>
      </c>
      <c r="BL464" s="14" t="s">
        <v>1337</v>
      </c>
      <c r="BM464" s="207" t="s">
        <v>1342</v>
      </c>
    </row>
    <row r="465" spans="1:31" s="2" customFormat="1" ht="7" customHeight="1">
      <c r="A465" s="31"/>
      <c r="B465" s="51"/>
      <c r="C465" s="52"/>
      <c r="D465" s="52"/>
      <c r="E465" s="52"/>
      <c r="F465" s="52"/>
      <c r="G465" s="52"/>
      <c r="H465" s="52"/>
      <c r="I465" s="144"/>
      <c r="J465" s="52"/>
      <c r="K465" s="52"/>
      <c r="L465" s="36"/>
      <c r="M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</row>
  </sheetData>
  <sheetProtection sheet="1" objects="1" scenarios="1" formatColumns="0" formatRows="0" autoFilter="0"/>
  <autoFilter ref="C145:K464"/>
  <mergeCells count="6">
    <mergeCell ref="E138:H13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uzivatel</cp:lastModifiedBy>
  <dcterms:created xsi:type="dcterms:W3CDTF">2020-05-06T08:22:01Z</dcterms:created>
  <dcterms:modified xsi:type="dcterms:W3CDTF">2020-05-07T07:22:30Z</dcterms:modified>
  <cp:category/>
  <cp:version/>
  <cp:contentType/>
  <cp:contentStatus/>
</cp:coreProperties>
</file>