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Dvorek" sheetId="2" r:id="rId2"/>
  </sheets>
  <definedNames>
    <definedName name="_xlnm.Print_Area" localSheetId="0">'Rekapitulace stavby'!$D$4:$AO$76,'Rekapitulace stavby'!$C$82:$AQ$96</definedName>
    <definedName name="_xlnm._FilterDatabase" localSheetId="1" hidden="1">'001 - Dvorek'!$C$131:$K$208</definedName>
    <definedName name="_xlnm.Print_Area" localSheetId="1">'001 - Dvorek'!$C$4:$J$76,'001 - Dvorek'!$C$82:$J$113,'001 - Dvorek'!$C$119:$K$208</definedName>
    <definedName name="_xlnm.Print_Titles" localSheetId="0">'Rekapitulace stavby'!$92:$92</definedName>
    <definedName name="_xlnm.Print_Titles" localSheetId="1">'001 - Dvorek'!$131:$131</definedName>
  </definedNames>
  <calcPr fullCalcOnLoad="1"/>
</workbook>
</file>

<file path=xl/sharedStrings.xml><?xml version="1.0" encoding="utf-8"?>
<sst xmlns="http://schemas.openxmlformats.org/spreadsheetml/2006/main" count="1265" uniqueCount="401">
  <si>
    <t>Export Komplet</t>
  </si>
  <si>
    <t/>
  </si>
  <si>
    <t>2.0</t>
  </si>
  <si>
    <t>ZAMOK</t>
  </si>
  <si>
    <t>False</t>
  </si>
  <si>
    <t>{e2d9680f-0928-44f4-9bde-dcbc3145f2d1}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</si>
  <si>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</si>
  <si>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</si>
  <si>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</si>
  <si>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</si>
  <si>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</si>
  <si>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</si>
  <si>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</si>
  <si>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</si>
  <si>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</si>
  <si>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</si>
  <si>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</si>
  <si>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úpravy- dvorku</t>
  </si>
  <si>
    <t>KSO:</t>
  </si>
  <si>
    <t>CC-CZ:</t>
  </si>
  <si>
    <t>Místo:</t>
  </si>
  <si>
    <t>Luční</t>
  </si>
  <si>
    <t>Datum:</t>
  </si>
  <si>
    <t>7. 4. 2020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</si>
  <si>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</si>
  <si>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</si>
  <si>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</si>
  <si>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</si>
  <si>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</si>
  <si>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</si>
  <si>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</si>
  <si>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</si>
  <si>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</si>
  <si>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</si>
  <si>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</si>
  <si>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</si>
  <si>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</si>
  <si>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</si>
  <si>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</si>
  <si>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</si>
  <si>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</si>
  <si>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</si>
  <si>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</si>
  <si>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</si>
  <si>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</si>
  <si>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</si>
  <si>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</si>
  <si>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</si>
  <si>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</si>
  <si>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</si>
  <si>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</si>
  <si>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</si>
  <si>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</si>
  <si>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</si>
  <si>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</si>
  <si>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</si>
  <si>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</si>
  <si>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</si>
  <si>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</si>
  <si>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</si>
  <si>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</si>
  <si>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</si>
  <si>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</si>
  <si>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</si>
  <si>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</si>
  <si>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</si>
  <si>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</si>
  <si>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</si>
  <si>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</si>
  <si>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</si>
  <si>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</si>
  <si>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</si>
  <si>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</si>
  <si>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</si>
  <si>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</si>
  <si>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</si>
  <si>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</si>
  <si>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</si>
  <si>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</si>
  <si>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</si>
  <si>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Dvorek</t>
  </si>
  <si>
    <t>STA</t>
  </si>
  <si>
    <t>1</t>
  </si>
  <si>
    <t>{74cda372-9298-4cff-97a9-7d133697051e}</t>
  </si>
  <si>
    <t>2</t>
  </si>
  <si>
    <t>KRYCÍ LIST SOUPISU PRACÍ</t>
  </si>
  <si>
    <t>Objekt:</t>
  </si>
  <si>
    <t>001 - Dvorek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</si>
  <si>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</si>
  <si>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</si>
  <si>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</si>
  <si>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</si>
  <si>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</si>
  <si>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</si>
  <si>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</si>
  <si>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</si>
  <si>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</si>
  <si>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</si>
  <si>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</si>
  <si>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</si>
  <si>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</si>
  <si>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</si>
  <si>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712 - Povlakové krytiny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</si>
  <si>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</si>
  <si>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</si>
  <si>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</si>
  <si>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</si>
  <si>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</si>
  <si>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</si>
  <si>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</si>
  <si>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</si>
  <si>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</si>
  <si>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</si>
  <si>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</si>
  <si>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</si>
  <si>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</si>
  <si>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</si>
  <si>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</si>
  <si>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</si>
  <si>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</si>
  <si>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</si>
  <si>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</si>
  <si>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</si>
  <si>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</si>
  <si>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</si>
  <si>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</si>
  <si>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</si>
  <si>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122202201</t>
  </si>
  <si>
    <t>Odkopávky a prokopávky nezapažené pro silnice objemu do 100 m3 v hornině tř. 3</t>
  </si>
  <si>
    <t>m3</t>
  </si>
  <si>
    <t>CS ÚRS 2019 01</t>
  </si>
  <si>
    <t>4</t>
  </si>
  <si>
    <t>-70753183</t>
  </si>
  <si>
    <t>36</t>
  </si>
  <si>
    <t>131111333</t>
  </si>
  <si>
    <t>Vrtání jamek pro plotové sloupky D do 300 mm - ručně s motorovým vrtákem</t>
  </si>
  <si>
    <t>m</t>
  </si>
  <si>
    <t>471065380</t>
  </si>
  <si>
    <t>26</t>
  </si>
  <si>
    <t>132201101</t>
  </si>
  <si>
    <t>Hloubení rýh š do 600 mm v hornině tř. 3 objemu do 100 m3</t>
  </si>
  <si>
    <t>2041046778</t>
  </si>
  <si>
    <t>33</t>
  </si>
  <si>
    <t>162201211</t>
  </si>
  <si>
    <t>Vodorovné přemístění výkopku z horniny tř. 1 až 4 stavebním kolečkem do 10 m</t>
  </si>
  <si>
    <t>1046871218</t>
  </si>
  <si>
    <t>34</t>
  </si>
  <si>
    <t>162201219</t>
  </si>
  <si>
    <t>Příplatek k vodorovnému přemístění výkopku z horniny tř. 1 až 4 stavebním kolečkem ZKD 10 m</t>
  </si>
  <si>
    <t>1817467584</t>
  </si>
  <si>
    <t>3</t>
  </si>
  <si>
    <t>162701103</t>
  </si>
  <si>
    <t>Vodorovné přemístění do 8000 m výkopku/sypaniny z horniny tř. 1 až 4</t>
  </si>
  <si>
    <t>195641288</t>
  </si>
  <si>
    <t>171201201</t>
  </si>
  <si>
    <t>Uložení sypaniny na skládky</t>
  </si>
  <si>
    <t>-1920277833</t>
  </si>
  <si>
    <t>171201211</t>
  </si>
  <si>
    <t>Poplatek za uložení stavebního odpadu - zeminy a kameniva na skládce</t>
  </si>
  <si>
    <t>t</t>
  </si>
  <si>
    <t>-1086210904</t>
  </si>
  <si>
    <t>5</t>
  </si>
  <si>
    <t>181951102</t>
  </si>
  <si>
    <t>Úprava pláně v hornině tř. 1 až 4 se zhutněním</t>
  </si>
  <si>
    <t>m2</t>
  </si>
  <si>
    <t>-783555578</t>
  </si>
  <si>
    <t>Zakládání</t>
  </si>
  <si>
    <t>30</t>
  </si>
  <si>
    <t>212572111</t>
  </si>
  <si>
    <t>Lože pro trativody ze štěrkopísku tříděného</t>
  </si>
  <si>
    <t>135742056</t>
  </si>
  <si>
    <t>31</t>
  </si>
  <si>
    <t>212755215</t>
  </si>
  <si>
    <t>Trativody z drenážních trubek plastových flexibilních D 125 mm bez lože</t>
  </si>
  <si>
    <t>2097467371</t>
  </si>
  <si>
    <t>29</t>
  </si>
  <si>
    <t>213141113</t>
  </si>
  <si>
    <t>Zřízení vrstvy z geotextilie v rovině nebo ve sklonu do 1:5 š do 8,5 m</t>
  </si>
  <si>
    <t>1696843756</t>
  </si>
  <si>
    <t>28</t>
  </si>
  <si>
    <t>M</t>
  </si>
  <si>
    <t>693111460</t>
  </si>
  <si>
    <t>geotextilie netkaná separační, ochranná, filtrační, drenážní PP 300g/m2</t>
  </si>
  <si>
    <t>8</t>
  </si>
  <si>
    <t>-1742800789</t>
  </si>
  <si>
    <t>Svislé a kompletní konstrukce</t>
  </si>
  <si>
    <t>37</t>
  </si>
  <si>
    <t>338171113</t>
  </si>
  <si>
    <t>Osazování sloupků a vzpěr plotových ocelových v do 2,00 m se zabetonováním</t>
  </si>
  <si>
    <t>kus</t>
  </si>
  <si>
    <t>1924447597</t>
  </si>
  <si>
    <t>39</t>
  </si>
  <si>
    <t>348121221</t>
  </si>
  <si>
    <t>Osazení podhrabových desek délky do 3 m na ocelové plotové sloupky</t>
  </si>
  <si>
    <t>1214452317</t>
  </si>
  <si>
    <t>38</t>
  </si>
  <si>
    <t>338211M</t>
  </si>
  <si>
    <t>svařované 3D plotové panely 1800x2500,sloupky. podhrab.panely 2450x200x50</t>
  </si>
  <si>
    <t>komplet</t>
  </si>
  <si>
    <t>-2043104051</t>
  </si>
  <si>
    <t>40</t>
  </si>
  <si>
    <t>348172115</t>
  </si>
  <si>
    <t>Montáž vjezdových bran samonosných jednokřídlových plochy přes 6,0 m2 do 9,0 m2</t>
  </si>
  <si>
    <t>1260490961</t>
  </si>
  <si>
    <t>41</t>
  </si>
  <si>
    <t>34214M</t>
  </si>
  <si>
    <t>vjezdová brána posuvná jednokřídlá</t>
  </si>
  <si>
    <t>827368208</t>
  </si>
  <si>
    <t>Komunikace</t>
  </si>
  <si>
    <t>24</t>
  </si>
  <si>
    <t>564201111</t>
  </si>
  <si>
    <t>Podklad nebo podsyp ze štěrkopísku ŠP tl 40 mm</t>
  </si>
  <si>
    <t>-82647667</t>
  </si>
  <si>
    <t>22</t>
  </si>
  <si>
    <t>564750011</t>
  </si>
  <si>
    <t>Podklad z kameniva hrubého drceného vel. 8-16 mm tl 150 mm</t>
  </si>
  <si>
    <t>-596364212</t>
  </si>
  <si>
    <t>23</t>
  </si>
  <si>
    <t>564760111</t>
  </si>
  <si>
    <t>Podklad z kameniva hrubého drceného vel. 16-32 mm tl 250 mm</t>
  </si>
  <si>
    <t>1327251820</t>
  </si>
  <si>
    <t>25</t>
  </si>
  <si>
    <t>596212213</t>
  </si>
  <si>
    <t>Kladení zámkové dlažby pozemních komunikací tl 80 mm skupiny A pl přes 300 m2</t>
  </si>
  <si>
    <t>1877761649</t>
  </si>
  <si>
    <t>13</t>
  </si>
  <si>
    <t>592450070</t>
  </si>
  <si>
    <t>dlažba zámková  20x10cm tl.8cm přírodní</t>
  </si>
  <si>
    <t>1363459888</t>
  </si>
  <si>
    <t>6</t>
  </si>
  <si>
    <t>Úpravy povrchů, podlahy a osazování výplní</t>
  </si>
  <si>
    <t>72</t>
  </si>
  <si>
    <t>622131101</t>
  </si>
  <si>
    <t>Cementový postřik vnějších stěn nanášený celoplošně ručně</t>
  </si>
  <si>
    <t>-1456739719</t>
  </si>
  <si>
    <t>70</t>
  </si>
  <si>
    <t>622143003</t>
  </si>
  <si>
    <t>D+M omítkových plastových nebo pozinkovaných rohových profilů s tkaninou</t>
  </si>
  <si>
    <t>2003447887</t>
  </si>
  <si>
    <t>71</t>
  </si>
  <si>
    <t>622321141</t>
  </si>
  <si>
    <t>Vápenocementová omítka štuková dvouvrstvá vnějších stěn nanášená ručně</t>
  </si>
  <si>
    <t>-936541997</t>
  </si>
  <si>
    <t>9</t>
  </si>
  <si>
    <t>Ostatní konstrukce a práce-bourání</t>
  </si>
  <si>
    <t>16</t>
  </si>
  <si>
    <t>916231213</t>
  </si>
  <si>
    <t>Osazení chodníkového obrubníku betonového stojatého s boční opěrou do lože z betonu prostého</t>
  </si>
  <si>
    <t>1201759140</t>
  </si>
  <si>
    <t>17</t>
  </si>
  <si>
    <t>59217018</t>
  </si>
  <si>
    <t>obrubník betonový chodníkový 1000x100x200mm</t>
  </si>
  <si>
    <t>1956417952</t>
  </si>
  <si>
    <t>32</t>
  </si>
  <si>
    <t>961044111</t>
  </si>
  <si>
    <t>Bourání základů z betonu prostého</t>
  </si>
  <si>
    <t>-754017810</t>
  </si>
  <si>
    <t>51</t>
  </si>
  <si>
    <t>966071711</t>
  </si>
  <si>
    <t>Bourání sloupků a vzpěr plotových ocelových do 2,5 m zabetonovaných</t>
  </si>
  <si>
    <t>1582508338</t>
  </si>
  <si>
    <t>52</t>
  </si>
  <si>
    <t>966071823</t>
  </si>
  <si>
    <t>Rozebrání oplocení z drátěného pletiva se čtvercovými oky výšky přes 2,0 m</t>
  </si>
  <si>
    <t>1712924321</t>
  </si>
  <si>
    <t>54</t>
  </si>
  <si>
    <t>966073811</t>
  </si>
  <si>
    <t>Rozebrání vrat a vrátek k oplocení plochy do 6 m2</t>
  </si>
  <si>
    <t>-1132155536</t>
  </si>
  <si>
    <t>55</t>
  </si>
  <si>
    <t>968072559</t>
  </si>
  <si>
    <t>Vybourání kovových zárubní pl přes 5 m2</t>
  </si>
  <si>
    <t>526431745</t>
  </si>
  <si>
    <t>75</t>
  </si>
  <si>
    <t>978015391</t>
  </si>
  <si>
    <t>Otlučení (osekání) vnější vápenné nebo vápenocementové omítky stupně členitosti 1 a 2 do 100%</t>
  </si>
  <si>
    <t>1974488963</t>
  </si>
  <si>
    <t>997</t>
  </si>
  <si>
    <t>Přesun sutě</t>
  </si>
  <si>
    <t>79</t>
  </si>
  <si>
    <t>997013211</t>
  </si>
  <si>
    <t>Vnitrostaveništní doprava suti a vybouraných hmot pro budovy v do 6 m ručně</t>
  </si>
  <si>
    <t>1544329022</t>
  </si>
  <si>
    <t>80</t>
  </si>
  <si>
    <t>997013501</t>
  </si>
  <si>
    <t>Odvoz suti a vybouraných hmot na skládku nebo meziskládku do 1 km se složením</t>
  </si>
  <si>
    <t>1421526433</t>
  </si>
  <si>
    <t>42</t>
  </si>
  <si>
    <t>997013802</t>
  </si>
  <si>
    <t>Poplatek za uložení na skládce (skládkovné) stavebního odpadu železobetonového kód odpadu 170 101</t>
  </si>
  <si>
    <t>-452765558</t>
  </si>
  <si>
    <t>81</t>
  </si>
  <si>
    <t>997013803</t>
  </si>
  <si>
    <t>Poplatek za uložení na skládce (skládkovné) stavebního odpadu cihelného kód odpadu 170 102</t>
  </si>
  <si>
    <t>-1017927649</t>
  </si>
  <si>
    <t>PSV</t>
  </si>
  <si>
    <t>Práce a dodávky PSV</t>
  </si>
  <si>
    <t>712</t>
  </si>
  <si>
    <t>Povlakové krytiny</t>
  </si>
  <si>
    <t>44</t>
  </si>
  <si>
    <t>712300832</t>
  </si>
  <si>
    <t>Odstranění povlakové krytiny střech do 10° dvouvrstvé</t>
  </si>
  <si>
    <t>-519532954</t>
  </si>
  <si>
    <t>43</t>
  </si>
  <si>
    <t>712990812</t>
  </si>
  <si>
    <t>Odstranění povlakové krytiny střech do 10° násypu nebo nánosu tloušťky do 50 mm</t>
  </si>
  <si>
    <t>-864178571</t>
  </si>
  <si>
    <t>67</t>
  </si>
  <si>
    <t>712998111</t>
  </si>
  <si>
    <t>Pochozí plochy plochých střech z folie PVC tl. 1,5 mm</t>
  </si>
  <si>
    <t>835546374</t>
  </si>
  <si>
    <t>76</t>
  </si>
  <si>
    <t>998712101</t>
  </si>
  <si>
    <t>Přesun hmot tonážní tonážní pro krytiny povlakové v objektech v do 6 m</t>
  </si>
  <si>
    <t>-312158708</t>
  </si>
  <si>
    <t>741</t>
  </si>
  <si>
    <t>Elektroinstalace - silnoproud</t>
  </si>
  <si>
    <t>77</t>
  </si>
  <si>
    <t>741420001</t>
  </si>
  <si>
    <t>D+M drát nebo lano hromosvodné svodové D do 10 mm s podpěrou</t>
  </si>
  <si>
    <t>-1216382411</t>
  </si>
  <si>
    <t>49</t>
  </si>
  <si>
    <t>741421831</t>
  </si>
  <si>
    <t>Demontáž drátu nebo lana svodového vedení D do 8 mm šikmá střecha</t>
  </si>
  <si>
    <t>-1146336317</t>
  </si>
  <si>
    <t>50</t>
  </si>
  <si>
    <t>741421845</t>
  </si>
  <si>
    <t>Demontáž svorky šroubové hromosvodné se 3 šrouby a více šrouby</t>
  </si>
  <si>
    <t>-1869586922</t>
  </si>
  <si>
    <t>762</t>
  </si>
  <si>
    <t>Konstrukce tesařské</t>
  </si>
  <si>
    <t>58</t>
  </si>
  <si>
    <t>762361312</t>
  </si>
  <si>
    <t>Konstrukční a vyrovnávací vrstva pod klempířské prvky (atiky) z desek dřevoštěpkových tl. 22 mm</t>
  </si>
  <si>
    <t>1093249485</t>
  </si>
  <si>
    <t>60</t>
  </si>
  <si>
    <t>762421036</t>
  </si>
  <si>
    <t>Obložení stropu z desek OSB tl 22 mm broušených na pero a drážku šroubovaných</t>
  </si>
  <si>
    <t>1432474038</t>
  </si>
  <si>
    <t>82</t>
  </si>
  <si>
    <t>998762101</t>
  </si>
  <si>
    <t>Přesun hmot tonážní pro kce tesařské v objektech v do 6 m</t>
  </si>
  <si>
    <t>1290141492</t>
  </si>
  <si>
    <t>764</t>
  </si>
  <si>
    <t>Konstrukce klempířské</t>
  </si>
  <si>
    <t>45</t>
  </si>
  <si>
    <t>764002811</t>
  </si>
  <si>
    <t>Demontáž okapového plechu do suti v krytině povlakové</t>
  </si>
  <si>
    <t>165283241</t>
  </si>
  <si>
    <t>47</t>
  </si>
  <si>
    <t>764002841</t>
  </si>
  <si>
    <t>Demontáž oplechování horních ploch zdí a nadezdívek do suti</t>
  </si>
  <si>
    <t>151015590</t>
  </si>
  <si>
    <t>46</t>
  </si>
  <si>
    <t>764002871</t>
  </si>
  <si>
    <t>Demontáž lemování zdí do suti</t>
  </si>
  <si>
    <t>1399676614</t>
  </si>
  <si>
    <t>61</t>
  </si>
  <si>
    <t>764244305</t>
  </si>
  <si>
    <t>Oplechování horních ploch a nadezdívek bez rohů z TiZn lesklého plechu kotvené rš 400 mm</t>
  </si>
  <si>
    <t>1799279233</t>
  </si>
  <si>
    <t>73</t>
  </si>
  <si>
    <t>764352203</t>
  </si>
  <si>
    <t>Žlab Pz lakovaný podokapní půlkruhový rš 330 mm</t>
  </si>
  <si>
    <t>2124739978</t>
  </si>
  <si>
    <t>74</t>
  </si>
  <si>
    <t>764352206</t>
  </si>
  <si>
    <t>Okapnička do žlabu Pz lakovaný vč souvis prací</t>
  </si>
  <si>
    <t>-156077877</t>
  </si>
  <si>
    <t>78</t>
  </si>
  <si>
    <t>764548332</t>
  </si>
  <si>
    <t>Sklápěcí výpust vody z TiZn lesklého plechu kruhového svodu průměru 100 mm</t>
  </si>
  <si>
    <t>1298987915</t>
  </si>
  <si>
    <t>83</t>
  </si>
  <si>
    <t>998764101</t>
  </si>
  <si>
    <t>Přesun hmot tonážní pro konstrukce klempířské v objektech v do 6 m</t>
  </si>
  <si>
    <t>1283903166</t>
  </si>
  <si>
    <t>767</t>
  </si>
  <si>
    <t>Konstrukce zámečnické</t>
  </si>
  <si>
    <t>56</t>
  </si>
  <si>
    <t>767651112</t>
  </si>
  <si>
    <t>Montáž vrat garážových sekčních zajížděcích pod strop plochy do 9 m2</t>
  </si>
  <si>
    <t>-995861951</t>
  </si>
  <si>
    <t>57</t>
  </si>
  <si>
    <t>7676511M</t>
  </si>
  <si>
    <t>sekční garážová vrata s příslušenstvím</t>
  </si>
  <si>
    <t>ks</t>
  </si>
  <si>
    <t>-475961401</t>
  </si>
  <si>
    <t>53</t>
  </si>
  <si>
    <t>767651821</t>
  </si>
  <si>
    <t>Demontáž vrat garážových otvíravých plochy do 6 m2</t>
  </si>
  <si>
    <t>-1037929740</t>
  </si>
  <si>
    <t>VRN</t>
  </si>
  <si>
    <t>Vedlejší rozpočtové náklady</t>
  </si>
  <si>
    <t>VRN1</t>
  </si>
  <si>
    <t>Průzkumné, geodetické a projektové práce</t>
  </si>
  <si>
    <t>85</t>
  </si>
  <si>
    <t>012002000</t>
  </si>
  <si>
    <t>Geodetické práce</t>
  </si>
  <si>
    <t>1024</t>
  </si>
  <si>
    <t>-2082346356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</si>
</sst>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31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26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31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35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36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37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38</v>
      </c>
      <c r="E29" s="42"/>
      <c r="F29" s="28" t="s">
        <v>39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40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41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42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43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51" t="s">
        <v>46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49</v>
      </c>
      <c r="AI60" s="37"/>
      <c r="AJ60" s="37"/>
      <c r="AK60" s="37"/>
      <c r="AL60" s="37"/>
      <c r="AM60" s="56" t="s">
        <v>50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52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49</v>
      </c>
      <c r="AI75" s="37"/>
      <c r="AJ75" s="37"/>
      <c r="AK75" s="37"/>
      <c r="AL75" s="37"/>
      <c r="AM75" s="56" t="s">
        <v>50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2020-004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Stavební úpravy- dvorku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Luční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IF(AN8="","",AN8)</f>
        <v>7. 4. 2020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15.15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71" t="str">
        <f>IF(E20="","",E20)</f>
        <v xml:space="preserve"> 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55</v>
      </c>
      <c r="D92" s="85"/>
      <c r="E92" s="85"/>
      <c r="F92" s="85"/>
      <c r="G92" s="85"/>
      <c r="H92" s="86"/>
      <c r="I92" s="87" t="s">
        <v>56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57</v>
      </c>
      <c r="AH92" s="85"/>
      <c r="AI92" s="85"/>
      <c r="AJ92" s="85"/>
      <c r="AK92" s="85"/>
      <c r="AL92" s="85"/>
      <c r="AM92" s="85"/>
      <c r="AN92" s="87" t="s">
        <v>58</v>
      </c>
      <c r="AO92" s="85"/>
      <c r="AP92" s="89"/>
      <c r="AQ92" s="90" t="s">
        <v>59</v>
      </c>
      <c r="AR92" s="39"/>
      <c r="AS92" s="91" t="s">
        <v>60</v>
      </c>
      <c r="AT92" s="92" t="s">
        <v>61</v>
      </c>
      <c r="AU92" s="92" t="s">
        <v>62</v>
      </c>
      <c r="AV92" s="92" t="s">
        <v>63</v>
      </c>
      <c r="AW92" s="92" t="s">
        <v>64</v>
      </c>
      <c r="AX92" s="92" t="s">
        <v>65</v>
      </c>
      <c r="AY92" s="92" t="s">
        <v>66</v>
      </c>
      <c r="AZ92" s="92" t="s">
        <v>67</v>
      </c>
      <c r="BA92" s="92" t="s">
        <v>68</v>
      </c>
      <c r="BB92" s="92" t="s">
        <v>69</v>
      </c>
      <c r="BC92" s="92" t="s">
        <v>70</v>
      </c>
      <c r="BD92" s="93" t="s">
        <v>71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72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ROUND(SUM(AV94:AW94),2)</f>
        <v>0</v>
      </c>
      <c r="AU94" s="106">
        <f>ROUND(AU95,5)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ROUND(AZ95,2)</f>
        <v>0</v>
      </c>
      <c r="BA94" s="105">
        <f>ROUND(BA95,2)</f>
        <v>0</v>
      </c>
      <c r="BB94" s="105">
        <f>ROUND(BB95,2)</f>
        <v>0</v>
      </c>
      <c r="BC94" s="105">
        <f>ROUND(BC95,2)</f>
        <v>0</v>
      </c>
      <c r="BD94" s="107">
        <f>ROUND(BD95,2)</f>
        <v>0</v>
      </c>
      <c r="BS94" s="108" t="s">
        <v>73</v>
      </c>
      <c r="BT94" s="108" t="s">
        <v>74</v>
      </c>
      <c r="BU94" s="109" t="s">
        <v>75</v>
      </c>
      <c r="BV94" s="108" t="s">
        <v>76</v>
      </c>
      <c r="BW94" s="108" t="s">
        <v>5</v>
      </c>
      <c r="BX94" s="108" t="s">
        <v>77</v>
      </c>
      <c r="CL94" s="108" t="s">
        <v>1</v>
      </c>
    </row>
    <row r="95" spans="1:91" s="6" customFormat="1" ht="16.5" customHeight="1">
      <c r="A95" s="110" t="s">
        <v>78</v>
      </c>
      <c r="B95" s="111"/>
      <c r="C95" s="112"/>
      <c r="D95" s="113" t="s">
        <v>79</v>
      </c>
      <c r="E95" s="113"/>
      <c r="F95" s="113"/>
      <c r="G95" s="113"/>
      <c r="H95" s="113"/>
      <c r="I95" s="114"/>
      <c r="J95" s="113" t="s">
        <v>80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'001 - Dvorek'!J30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81</v>
      </c>
      <c r="AR95" s="117"/>
      <c r="AS95" s="118">
        <v>0</v>
      </c>
      <c r="AT95" s="119">
        <f>ROUND(SUM(AV95:AW95),2)</f>
        <v>0</v>
      </c>
      <c r="AU95" s="120">
        <f>'001 - Dvorek'!P132</f>
        <v>0</v>
      </c>
      <c r="AV95" s="119">
        <f>'001 - Dvorek'!J33</f>
        <v>0</v>
      </c>
      <c r="AW95" s="119">
        <f>'001 - Dvorek'!J34</f>
        <v>0</v>
      </c>
      <c r="AX95" s="119">
        <f>'001 - Dvorek'!J35</f>
        <v>0</v>
      </c>
      <c r="AY95" s="119">
        <f>'001 - Dvorek'!J36</f>
        <v>0</v>
      </c>
      <c r="AZ95" s="119">
        <f>'001 - Dvorek'!F33</f>
        <v>0</v>
      </c>
      <c r="BA95" s="119">
        <f>'001 - Dvorek'!F34</f>
        <v>0</v>
      </c>
      <c r="BB95" s="119">
        <f>'001 - Dvorek'!F35</f>
        <v>0</v>
      </c>
      <c r="BC95" s="119">
        <f>'001 - Dvorek'!F36</f>
        <v>0</v>
      </c>
      <c r="BD95" s="121">
        <f>'001 - Dvorek'!F37</f>
        <v>0</v>
      </c>
      <c r="BT95" s="122" t="s">
        <v>82</v>
      </c>
      <c r="BV95" s="122" t="s">
        <v>76</v>
      </c>
      <c r="BW95" s="122" t="s">
        <v>83</v>
      </c>
      <c r="BX95" s="122" t="s">
        <v>5</v>
      </c>
      <c r="CL95" s="122" t="s">
        <v>1</v>
      </c>
      <c r="CM95" s="122" t="s">
        <v>84</v>
      </c>
    </row>
    <row r="96" spans="2:44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</row>
    <row r="97" spans="2:44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01 - Dvore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83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6"/>
      <c r="AT3" s="13" t="s">
        <v>84</v>
      </c>
    </row>
    <row r="4" spans="2:46" ht="24.95" customHeight="1">
      <c r="B4" s="16"/>
      <c r="D4" s="127" t="s">
        <v>85</v>
      </c>
      <c r="L4" s="16"/>
      <c r="M4" s="12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9" t="s">
        <v>16</v>
      </c>
      <c r="L6" s="16"/>
    </row>
    <row r="7" spans="2:12" ht="16.5" customHeight="1">
      <c r="B7" s="16"/>
      <c r="E7" s="130" t="str">
        <f>'Rekapitulace stavby'!K6</f>
        <v>Stavební úpravy- dvorku</v>
      </c>
      <c r="F7" s="129"/>
      <c r="G7" s="129"/>
      <c r="H7" s="129"/>
      <c r="L7" s="16"/>
    </row>
    <row r="8" spans="2:12" s="1" customFormat="1" ht="12" customHeight="1">
      <c r="B8" s="39"/>
      <c r="D8" s="129" t="s">
        <v>86</v>
      </c>
      <c r="I8" s="131"/>
      <c r="L8" s="39"/>
    </row>
    <row r="9" spans="2:12" s="1" customFormat="1" ht="36.95" customHeight="1">
      <c r="B9" s="39"/>
      <c r="E9" s="132" t="s">
        <v>87</v>
      </c>
      <c r="F9" s="1"/>
      <c r="G9" s="1"/>
      <c r="H9" s="1"/>
      <c r="I9" s="131"/>
      <c r="L9" s="39"/>
    </row>
    <row r="10" spans="2:12" s="1" customFormat="1" ht="12">
      <c r="B10" s="39"/>
      <c r="I10" s="131"/>
      <c r="L10" s="39"/>
    </row>
    <row r="11" spans="2:12" s="1" customFormat="1" ht="12" customHeight="1">
      <c r="B11" s="39"/>
      <c r="D11" s="129" t="s">
        <v>18</v>
      </c>
      <c r="F11" s="133" t="s">
        <v>1</v>
      </c>
      <c r="I11" s="134" t="s">
        <v>19</v>
      </c>
      <c r="J11" s="133" t="s">
        <v>1</v>
      </c>
      <c r="L11" s="39"/>
    </row>
    <row r="12" spans="2:12" s="1" customFormat="1" ht="12" customHeight="1">
      <c r="B12" s="39"/>
      <c r="D12" s="129" t="s">
        <v>20</v>
      </c>
      <c r="F12" s="133" t="s">
        <v>21</v>
      </c>
      <c r="I12" s="134" t="s">
        <v>22</v>
      </c>
      <c r="J12" s="135" t="str">
        <f>'Rekapitulace stavby'!AN8</f>
        <v>7. 4. 2020</v>
      </c>
      <c r="L12" s="39"/>
    </row>
    <row r="13" spans="2:12" s="1" customFormat="1" ht="10.8" customHeight="1">
      <c r="B13" s="39"/>
      <c r="I13" s="131"/>
      <c r="L13" s="39"/>
    </row>
    <row r="14" spans="2:12" s="1" customFormat="1" ht="12" customHeight="1">
      <c r="B14" s="39"/>
      <c r="D14" s="129" t="s">
        <v>24</v>
      </c>
      <c r="I14" s="134" t="s">
        <v>25</v>
      </c>
      <c r="J14" s="133" t="str">
        <f>IF('Rekapitulace stavby'!AN10="","",'Rekapitulace stavby'!AN10)</f>
        <v/>
      </c>
      <c r="L14" s="39"/>
    </row>
    <row r="15" spans="2:12" s="1" customFormat="1" ht="18" customHeight="1">
      <c r="B15" s="39"/>
      <c r="E15" s="133" t="str">
        <f>IF('Rekapitulace stavby'!E11="","",'Rekapitulace stavby'!E11)</f>
        <v xml:space="preserve"> </v>
      </c>
      <c r="I15" s="134" t="s">
        <v>27</v>
      </c>
      <c r="J15" s="13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1"/>
      <c r="L16" s="39"/>
    </row>
    <row r="17" spans="2:12" s="1" customFormat="1" ht="12" customHeight="1">
      <c r="B17" s="39"/>
      <c r="D17" s="129" t="s">
        <v>28</v>
      </c>
      <c r="I17" s="134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3"/>
      <c r="G18" s="133"/>
      <c r="H18" s="133"/>
      <c r="I18" s="134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1"/>
      <c r="L19" s="39"/>
    </row>
    <row r="20" spans="2:12" s="1" customFormat="1" ht="12" customHeight="1">
      <c r="B20" s="39"/>
      <c r="D20" s="129" t="s">
        <v>30</v>
      </c>
      <c r="I20" s="134" t="s">
        <v>25</v>
      </c>
      <c r="J20" s="133" t="str">
        <f>IF('Rekapitulace stavby'!AN16="","",'Rekapitulace stavby'!AN16)</f>
        <v/>
      </c>
      <c r="L20" s="39"/>
    </row>
    <row r="21" spans="2:12" s="1" customFormat="1" ht="18" customHeight="1">
      <c r="B21" s="39"/>
      <c r="E21" s="133" t="str">
        <f>IF('Rekapitulace stavby'!E17="","",'Rekapitulace stavby'!E17)</f>
        <v xml:space="preserve"> </v>
      </c>
      <c r="I21" s="134" t="s">
        <v>27</v>
      </c>
      <c r="J21" s="133" t="str">
        <f>IF('Rekapitulace stavby'!AN17="","",'Rekapitulace stavby'!AN17)</f>
        <v/>
      </c>
      <c r="L21" s="39"/>
    </row>
    <row r="22" spans="2:12" s="1" customFormat="1" ht="6.95" customHeight="1">
      <c r="B22" s="39"/>
      <c r="I22" s="131"/>
      <c r="L22" s="39"/>
    </row>
    <row r="23" spans="2:12" s="1" customFormat="1" ht="12" customHeight="1">
      <c r="B23" s="39"/>
      <c r="D23" s="129" t="s">
        <v>32</v>
      </c>
      <c r="I23" s="134" t="s">
        <v>25</v>
      </c>
      <c r="J23" s="133" t="str">
        <f>IF('Rekapitulace stavby'!AN19="","",'Rekapitulace stavby'!AN19)</f>
        <v/>
      </c>
      <c r="L23" s="39"/>
    </row>
    <row r="24" spans="2:12" s="1" customFormat="1" ht="18" customHeight="1">
      <c r="B24" s="39"/>
      <c r="E24" s="133" t="str">
        <f>IF('Rekapitulace stavby'!E20="","",'Rekapitulace stavby'!E20)</f>
        <v xml:space="preserve"> </v>
      </c>
      <c r="I24" s="134" t="s">
        <v>27</v>
      </c>
      <c r="J24" s="133" t="str">
        <f>IF('Rekapitulace stavby'!AN20="","",'Rekapitulace stavby'!AN20)</f>
        <v/>
      </c>
      <c r="L24" s="39"/>
    </row>
    <row r="25" spans="2:12" s="1" customFormat="1" ht="6.95" customHeight="1">
      <c r="B25" s="39"/>
      <c r="I25" s="131"/>
      <c r="L25" s="39"/>
    </row>
    <row r="26" spans="2:12" s="1" customFormat="1" ht="12" customHeight="1">
      <c r="B26" s="39"/>
      <c r="D26" s="129" t="s">
        <v>33</v>
      </c>
      <c r="I26" s="131"/>
      <c r="L26" s="39"/>
    </row>
    <row r="27" spans="2:12" s="7" customFormat="1" ht="16.5" customHeight="1">
      <c r="B27" s="136"/>
      <c r="E27" s="137" t="s">
        <v>1</v>
      </c>
      <c r="F27" s="137"/>
      <c r="G27" s="137"/>
      <c r="H27" s="137"/>
      <c r="I27" s="138"/>
      <c r="L27" s="136"/>
    </row>
    <row r="28" spans="2:12" s="1" customFormat="1" ht="6.95" customHeight="1">
      <c r="B28" s="39"/>
      <c r="I28" s="131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39"/>
      <c r="J29" s="74"/>
      <c r="K29" s="74"/>
      <c r="L29" s="39"/>
    </row>
    <row r="30" spans="2:12" s="1" customFormat="1" ht="25.4" customHeight="1">
      <c r="B30" s="39"/>
      <c r="D30" s="140" t="s">
        <v>34</v>
      </c>
      <c r="I30" s="131"/>
      <c r="J30" s="141">
        <f>ROUND(J132,2)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39"/>
      <c r="J31" s="74"/>
      <c r="K31" s="74"/>
      <c r="L31" s="39"/>
    </row>
    <row r="32" spans="2:12" s="1" customFormat="1" ht="14.4" customHeight="1">
      <c r="B32" s="39"/>
      <c r="F32" s="142" t="s">
        <v>36</v>
      </c>
      <c r="I32" s="143" t="s">
        <v>35</v>
      </c>
      <c r="J32" s="142" t="s">
        <v>37</v>
      </c>
      <c r="L32" s="39"/>
    </row>
    <row r="33" spans="2:12" s="1" customFormat="1" ht="14.4" customHeight="1">
      <c r="B33" s="39"/>
      <c r="D33" s="144" t="s">
        <v>38</v>
      </c>
      <c r="E33" s="129" t="s">
        <v>39</v>
      </c>
      <c r="F33" s="145">
        <f>ROUND((SUM(BE132:BE208)),2)</f>
        <v>0</v>
      </c>
      <c r="I33" s="146">
        <v>0.21</v>
      </c>
      <c r="J33" s="145">
        <f>ROUND(((SUM(BE132:BE208))*I33),2)</f>
        <v>0</v>
      </c>
      <c r="L33" s="39"/>
    </row>
    <row r="34" spans="2:12" s="1" customFormat="1" ht="14.4" customHeight="1">
      <c r="B34" s="39"/>
      <c r="E34" s="129" t="s">
        <v>40</v>
      </c>
      <c r="F34" s="145">
        <f>ROUND((SUM(BF132:BF208)),2)</f>
        <v>0</v>
      </c>
      <c r="I34" s="146">
        <v>0.15</v>
      </c>
      <c r="J34" s="145">
        <f>ROUND(((SUM(BF132:BF208))*I34),2)</f>
        <v>0</v>
      </c>
      <c r="L34" s="39"/>
    </row>
    <row r="35" spans="2:12" s="1" customFormat="1" ht="14.4" customHeight="1" hidden="1">
      <c r="B35" s="39"/>
      <c r="E35" s="129" t="s">
        <v>41</v>
      </c>
      <c r="F35" s="145">
        <f>ROUND((SUM(BG132:BG208)),2)</f>
        <v>0</v>
      </c>
      <c r="I35" s="146">
        <v>0.21</v>
      </c>
      <c r="J35" s="145">
        <f>0</f>
        <v>0</v>
      </c>
      <c r="L35" s="39"/>
    </row>
    <row r="36" spans="2:12" s="1" customFormat="1" ht="14.4" customHeight="1" hidden="1">
      <c r="B36" s="39"/>
      <c r="E36" s="129" t="s">
        <v>42</v>
      </c>
      <c r="F36" s="145">
        <f>ROUND((SUM(BH132:BH208)),2)</f>
        <v>0</v>
      </c>
      <c r="I36" s="146">
        <v>0.15</v>
      </c>
      <c r="J36" s="145">
        <f>0</f>
        <v>0</v>
      </c>
      <c r="L36" s="39"/>
    </row>
    <row r="37" spans="2:12" s="1" customFormat="1" ht="14.4" customHeight="1" hidden="1">
      <c r="B37" s="39"/>
      <c r="E37" s="129" t="s">
        <v>43</v>
      </c>
      <c r="F37" s="145">
        <f>ROUND((SUM(BI132:BI208)),2)</f>
        <v>0</v>
      </c>
      <c r="I37" s="146">
        <v>0</v>
      </c>
      <c r="J37" s="145">
        <f>0</f>
        <v>0</v>
      </c>
      <c r="L37" s="39"/>
    </row>
    <row r="38" spans="2:12" s="1" customFormat="1" ht="6.95" customHeight="1">
      <c r="B38" s="39"/>
      <c r="I38" s="131"/>
      <c r="L38" s="39"/>
    </row>
    <row r="39" spans="2:12" s="1" customFormat="1" ht="25.4" customHeight="1">
      <c r="B39" s="39"/>
      <c r="C39" s="147"/>
      <c r="D39" s="148" t="s">
        <v>44</v>
      </c>
      <c r="E39" s="149"/>
      <c r="F39" s="149"/>
      <c r="G39" s="150" t="s">
        <v>45</v>
      </c>
      <c r="H39" s="151" t="s">
        <v>46</v>
      </c>
      <c r="I39" s="152"/>
      <c r="J39" s="153">
        <f>SUM(J30:J37)</f>
        <v>0</v>
      </c>
      <c r="K39" s="154"/>
      <c r="L39" s="39"/>
    </row>
    <row r="40" spans="2:12" s="1" customFormat="1" ht="14.4" customHeight="1">
      <c r="B40" s="39"/>
      <c r="I40" s="131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5" t="s">
        <v>47</v>
      </c>
      <c r="E50" s="156"/>
      <c r="F50" s="156"/>
      <c r="G50" s="155" t="s">
        <v>48</v>
      </c>
      <c r="H50" s="156"/>
      <c r="I50" s="157"/>
      <c r="J50" s="156"/>
      <c r="K50" s="156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58" t="s">
        <v>49</v>
      </c>
      <c r="E61" s="159"/>
      <c r="F61" s="160" t="s">
        <v>50</v>
      </c>
      <c r="G61" s="158" t="s">
        <v>49</v>
      </c>
      <c r="H61" s="159"/>
      <c r="I61" s="161"/>
      <c r="J61" s="162" t="s">
        <v>50</v>
      </c>
      <c r="K61" s="159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5" t="s">
        <v>51</v>
      </c>
      <c r="E65" s="156"/>
      <c r="F65" s="156"/>
      <c r="G65" s="155" t="s">
        <v>52</v>
      </c>
      <c r="H65" s="156"/>
      <c r="I65" s="157"/>
      <c r="J65" s="156"/>
      <c r="K65" s="156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58" t="s">
        <v>49</v>
      </c>
      <c r="E76" s="159"/>
      <c r="F76" s="160" t="s">
        <v>50</v>
      </c>
      <c r="G76" s="158" t="s">
        <v>49</v>
      </c>
      <c r="H76" s="159"/>
      <c r="I76" s="161"/>
      <c r="J76" s="162" t="s">
        <v>50</v>
      </c>
      <c r="K76" s="159"/>
      <c r="L76" s="39"/>
    </row>
    <row r="77" spans="2:12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39"/>
    </row>
    <row r="81" spans="2:12" s="1" customFormat="1" ht="6.95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39"/>
    </row>
    <row r="82" spans="2:12" s="1" customFormat="1" ht="24.95" customHeight="1">
      <c r="B82" s="34"/>
      <c r="C82" s="19" t="s">
        <v>88</v>
      </c>
      <c r="D82" s="35"/>
      <c r="E82" s="35"/>
      <c r="F82" s="35"/>
      <c r="G82" s="35"/>
      <c r="H82" s="35"/>
      <c r="I82" s="131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1"/>
      <c r="J83" s="35"/>
      <c r="K83" s="35"/>
      <c r="L83" s="39"/>
    </row>
    <row r="84" spans="2:12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1"/>
      <c r="J84" s="35"/>
      <c r="K84" s="35"/>
      <c r="L84" s="39"/>
    </row>
    <row r="85" spans="2:12" s="1" customFormat="1" ht="16.5" customHeight="1">
      <c r="B85" s="34"/>
      <c r="C85" s="35"/>
      <c r="D85" s="35"/>
      <c r="E85" s="169" t="str">
        <f>E7</f>
        <v>Stavební úpravy- dvorku</v>
      </c>
      <c r="F85" s="28"/>
      <c r="G85" s="28"/>
      <c r="H85" s="28"/>
      <c r="I85" s="131"/>
      <c r="J85" s="35"/>
      <c r="K85" s="35"/>
      <c r="L85" s="39"/>
    </row>
    <row r="86" spans="2:12" s="1" customFormat="1" ht="12" customHeight="1">
      <c r="B86" s="34"/>
      <c r="C86" s="28" t="s">
        <v>86</v>
      </c>
      <c r="D86" s="35"/>
      <c r="E86" s="35"/>
      <c r="F86" s="35"/>
      <c r="G86" s="35"/>
      <c r="H86" s="35"/>
      <c r="I86" s="131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001 - Dvorek</v>
      </c>
      <c r="F87" s="35"/>
      <c r="G87" s="35"/>
      <c r="H87" s="35"/>
      <c r="I87" s="131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1"/>
      <c r="J88" s="35"/>
      <c r="K88" s="35"/>
      <c r="L88" s="39"/>
    </row>
    <row r="89" spans="2:12" s="1" customFormat="1" ht="12" customHeight="1">
      <c r="B89" s="34"/>
      <c r="C89" s="28" t="s">
        <v>20</v>
      </c>
      <c r="D89" s="35"/>
      <c r="E89" s="35"/>
      <c r="F89" s="23" t="str">
        <f>F12</f>
        <v>Luční</v>
      </c>
      <c r="G89" s="35"/>
      <c r="H89" s="35"/>
      <c r="I89" s="134" t="s">
        <v>22</v>
      </c>
      <c r="J89" s="70" t="str">
        <f>IF(J12="","",J12)</f>
        <v>7. 4. 2020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1"/>
      <c r="J90" s="35"/>
      <c r="K90" s="35"/>
      <c r="L90" s="39"/>
    </row>
    <row r="91" spans="2:12" s="1" customFormat="1" ht="15.15" customHeight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4" t="s">
        <v>30</v>
      </c>
      <c r="J91" s="32" t="str">
        <f>E21</f>
        <v xml:space="preserve"> </v>
      </c>
      <c r="K91" s="35"/>
      <c r="L91" s="39"/>
    </row>
    <row r="92" spans="2:12" s="1" customFormat="1" ht="15.15" customHeight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4" t="s">
        <v>32</v>
      </c>
      <c r="J92" s="32" t="str">
        <f>E24</f>
        <v xml:space="preserve"> 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1"/>
      <c r="J93" s="35"/>
      <c r="K93" s="35"/>
      <c r="L93" s="39"/>
    </row>
    <row r="94" spans="2:12" s="1" customFormat="1" ht="29.25" customHeight="1">
      <c r="B94" s="34"/>
      <c r="C94" s="170" t="s">
        <v>89</v>
      </c>
      <c r="D94" s="171"/>
      <c r="E94" s="171"/>
      <c r="F94" s="171"/>
      <c r="G94" s="171"/>
      <c r="H94" s="171"/>
      <c r="I94" s="172"/>
      <c r="J94" s="173" t="s">
        <v>90</v>
      </c>
      <c r="K94" s="171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1"/>
      <c r="J95" s="35"/>
      <c r="K95" s="35"/>
      <c r="L95" s="39"/>
    </row>
    <row r="96" spans="2:47" s="1" customFormat="1" ht="22.8" customHeight="1">
      <c r="B96" s="34"/>
      <c r="C96" s="174" t="s">
        <v>91</v>
      </c>
      <c r="D96" s="35"/>
      <c r="E96" s="35"/>
      <c r="F96" s="35"/>
      <c r="G96" s="35"/>
      <c r="H96" s="35"/>
      <c r="I96" s="131"/>
      <c r="J96" s="101">
        <f>J132</f>
        <v>0</v>
      </c>
      <c r="K96" s="35"/>
      <c r="L96" s="39"/>
      <c r="AU96" s="13" t="s">
        <v>92</v>
      </c>
    </row>
    <row r="97" spans="2:12" s="8" customFormat="1" ht="24.95" customHeight="1">
      <c r="B97" s="175"/>
      <c r="C97" s="176"/>
      <c r="D97" s="177" t="s">
        <v>93</v>
      </c>
      <c r="E97" s="178"/>
      <c r="F97" s="178"/>
      <c r="G97" s="178"/>
      <c r="H97" s="178"/>
      <c r="I97" s="179"/>
      <c r="J97" s="180">
        <f>J133</f>
        <v>0</v>
      </c>
      <c r="K97" s="176"/>
      <c r="L97" s="181"/>
    </row>
    <row r="98" spans="2:12" s="9" customFormat="1" ht="19.9" customHeight="1">
      <c r="B98" s="182"/>
      <c r="C98" s="183"/>
      <c r="D98" s="184" t="s">
        <v>94</v>
      </c>
      <c r="E98" s="185"/>
      <c r="F98" s="185"/>
      <c r="G98" s="185"/>
      <c r="H98" s="185"/>
      <c r="I98" s="186"/>
      <c r="J98" s="187">
        <f>J134</f>
        <v>0</v>
      </c>
      <c r="K98" s="183"/>
      <c r="L98" s="188"/>
    </row>
    <row r="99" spans="2:12" s="9" customFormat="1" ht="19.9" customHeight="1">
      <c r="B99" s="182"/>
      <c r="C99" s="183"/>
      <c r="D99" s="184" t="s">
        <v>95</v>
      </c>
      <c r="E99" s="185"/>
      <c r="F99" s="185"/>
      <c r="G99" s="185"/>
      <c r="H99" s="185"/>
      <c r="I99" s="186"/>
      <c r="J99" s="187">
        <f>J144</f>
        <v>0</v>
      </c>
      <c r="K99" s="183"/>
      <c r="L99" s="188"/>
    </row>
    <row r="100" spans="2:12" s="9" customFormat="1" ht="19.9" customHeight="1">
      <c r="B100" s="182"/>
      <c r="C100" s="183"/>
      <c r="D100" s="184" t="s">
        <v>96</v>
      </c>
      <c r="E100" s="185"/>
      <c r="F100" s="185"/>
      <c r="G100" s="185"/>
      <c r="H100" s="185"/>
      <c r="I100" s="186"/>
      <c r="J100" s="187">
        <f>J149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97</v>
      </c>
      <c r="E101" s="185"/>
      <c r="F101" s="185"/>
      <c r="G101" s="185"/>
      <c r="H101" s="185"/>
      <c r="I101" s="186"/>
      <c r="J101" s="187">
        <f>J155</f>
        <v>0</v>
      </c>
      <c r="K101" s="183"/>
      <c r="L101" s="188"/>
    </row>
    <row r="102" spans="2:12" s="9" customFormat="1" ht="19.9" customHeight="1">
      <c r="B102" s="182"/>
      <c r="C102" s="183"/>
      <c r="D102" s="184" t="s">
        <v>98</v>
      </c>
      <c r="E102" s="185"/>
      <c r="F102" s="185"/>
      <c r="G102" s="185"/>
      <c r="H102" s="185"/>
      <c r="I102" s="186"/>
      <c r="J102" s="187">
        <f>J161</f>
        <v>0</v>
      </c>
      <c r="K102" s="183"/>
      <c r="L102" s="188"/>
    </row>
    <row r="103" spans="2:12" s="9" customFormat="1" ht="19.9" customHeight="1">
      <c r="B103" s="182"/>
      <c r="C103" s="183"/>
      <c r="D103" s="184" t="s">
        <v>99</v>
      </c>
      <c r="E103" s="185"/>
      <c r="F103" s="185"/>
      <c r="G103" s="185"/>
      <c r="H103" s="185"/>
      <c r="I103" s="186"/>
      <c r="J103" s="187">
        <f>J165</f>
        <v>0</v>
      </c>
      <c r="K103" s="183"/>
      <c r="L103" s="188"/>
    </row>
    <row r="104" spans="2:12" s="9" customFormat="1" ht="19.9" customHeight="1">
      <c r="B104" s="182"/>
      <c r="C104" s="183"/>
      <c r="D104" s="184" t="s">
        <v>100</v>
      </c>
      <c r="E104" s="185"/>
      <c r="F104" s="185"/>
      <c r="G104" s="185"/>
      <c r="H104" s="185"/>
      <c r="I104" s="186"/>
      <c r="J104" s="187">
        <f>J174</f>
        <v>0</v>
      </c>
      <c r="K104" s="183"/>
      <c r="L104" s="188"/>
    </row>
    <row r="105" spans="2:12" s="8" customFormat="1" ht="24.95" customHeight="1">
      <c r="B105" s="175"/>
      <c r="C105" s="176"/>
      <c r="D105" s="177" t="s">
        <v>101</v>
      </c>
      <c r="E105" s="178"/>
      <c r="F105" s="178"/>
      <c r="G105" s="178"/>
      <c r="H105" s="178"/>
      <c r="I105" s="179"/>
      <c r="J105" s="180">
        <f>J179</f>
        <v>0</v>
      </c>
      <c r="K105" s="176"/>
      <c r="L105" s="181"/>
    </row>
    <row r="106" spans="2:12" s="9" customFormat="1" ht="19.9" customHeight="1">
      <c r="B106" s="182"/>
      <c r="C106" s="183"/>
      <c r="D106" s="184" t="s">
        <v>102</v>
      </c>
      <c r="E106" s="185"/>
      <c r="F106" s="185"/>
      <c r="G106" s="185"/>
      <c r="H106" s="185"/>
      <c r="I106" s="186"/>
      <c r="J106" s="187">
        <f>J180</f>
        <v>0</v>
      </c>
      <c r="K106" s="183"/>
      <c r="L106" s="188"/>
    </row>
    <row r="107" spans="2:12" s="9" customFormat="1" ht="19.9" customHeight="1">
      <c r="B107" s="182"/>
      <c r="C107" s="183"/>
      <c r="D107" s="184" t="s">
        <v>103</v>
      </c>
      <c r="E107" s="185"/>
      <c r="F107" s="185"/>
      <c r="G107" s="185"/>
      <c r="H107" s="185"/>
      <c r="I107" s="186"/>
      <c r="J107" s="187">
        <f>J185</f>
        <v>0</v>
      </c>
      <c r="K107" s="183"/>
      <c r="L107" s="188"/>
    </row>
    <row r="108" spans="2:12" s="9" customFormat="1" ht="19.9" customHeight="1">
      <c r="B108" s="182"/>
      <c r="C108" s="183"/>
      <c r="D108" s="184" t="s">
        <v>104</v>
      </c>
      <c r="E108" s="185"/>
      <c r="F108" s="185"/>
      <c r="G108" s="185"/>
      <c r="H108" s="185"/>
      <c r="I108" s="186"/>
      <c r="J108" s="187">
        <f>J189</f>
        <v>0</v>
      </c>
      <c r="K108" s="183"/>
      <c r="L108" s="188"/>
    </row>
    <row r="109" spans="2:12" s="9" customFormat="1" ht="19.9" customHeight="1">
      <c r="B109" s="182"/>
      <c r="C109" s="183"/>
      <c r="D109" s="184" t="s">
        <v>105</v>
      </c>
      <c r="E109" s="185"/>
      <c r="F109" s="185"/>
      <c r="G109" s="185"/>
      <c r="H109" s="185"/>
      <c r="I109" s="186"/>
      <c r="J109" s="187">
        <f>J193</f>
        <v>0</v>
      </c>
      <c r="K109" s="183"/>
      <c r="L109" s="188"/>
    </row>
    <row r="110" spans="2:12" s="9" customFormat="1" ht="19.9" customHeight="1">
      <c r="B110" s="182"/>
      <c r="C110" s="183"/>
      <c r="D110" s="184" t="s">
        <v>106</v>
      </c>
      <c r="E110" s="185"/>
      <c r="F110" s="185"/>
      <c r="G110" s="185"/>
      <c r="H110" s="185"/>
      <c r="I110" s="186"/>
      <c r="J110" s="187">
        <f>J202</f>
        <v>0</v>
      </c>
      <c r="K110" s="183"/>
      <c r="L110" s="188"/>
    </row>
    <row r="111" spans="2:12" s="8" customFormat="1" ht="24.95" customHeight="1">
      <c r="B111" s="175"/>
      <c r="C111" s="176"/>
      <c r="D111" s="177" t="s">
        <v>107</v>
      </c>
      <c r="E111" s="178"/>
      <c r="F111" s="178"/>
      <c r="G111" s="178"/>
      <c r="H111" s="178"/>
      <c r="I111" s="179"/>
      <c r="J111" s="180">
        <f>J206</f>
        <v>0</v>
      </c>
      <c r="K111" s="176"/>
      <c r="L111" s="181"/>
    </row>
    <row r="112" spans="2:12" s="9" customFormat="1" ht="19.9" customHeight="1">
      <c r="B112" s="182"/>
      <c r="C112" s="183"/>
      <c r="D112" s="184" t="s">
        <v>108</v>
      </c>
      <c r="E112" s="185"/>
      <c r="F112" s="185"/>
      <c r="G112" s="185"/>
      <c r="H112" s="185"/>
      <c r="I112" s="186"/>
      <c r="J112" s="187">
        <f>J207</f>
        <v>0</v>
      </c>
      <c r="K112" s="183"/>
      <c r="L112" s="188"/>
    </row>
    <row r="113" spans="2:12" s="1" customFormat="1" ht="21.8" customHeight="1">
      <c r="B113" s="34"/>
      <c r="C113" s="35"/>
      <c r="D113" s="35"/>
      <c r="E113" s="35"/>
      <c r="F113" s="35"/>
      <c r="G113" s="35"/>
      <c r="H113" s="35"/>
      <c r="I113" s="131"/>
      <c r="J113" s="35"/>
      <c r="K113" s="35"/>
      <c r="L113" s="39"/>
    </row>
    <row r="114" spans="2:12" s="1" customFormat="1" ht="6.95" customHeight="1">
      <c r="B114" s="57"/>
      <c r="C114" s="58"/>
      <c r="D114" s="58"/>
      <c r="E114" s="58"/>
      <c r="F114" s="58"/>
      <c r="G114" s="58"/>
      <c r="H114" s="58"/>
      <c r="I114" s="165"/>
      <c r="J114" s="58"/>
      <c r="K114" s="58"/>
      <c r="L114" s="39"/>
    </row>
    <row r="118" spans="2:12" s="1" customFormat="1" ht="6.95" customHeight="1">
      <c r="B118" s="59"/>
      <c r="C118" s="60"/>
      <c r="D118" s="60"/>
      <c r="E118" s="60"/>
      <c r="F118" s="60"/>
      <c r="G118" s="60"/>
      <c r="H118" s="60"/>
      <c r="I118" s="168"/>
      <c r="J118" s="60"/>
      <c r="K118" s="60"/>
      <c r="L118" s="39"/>
    </row>
    <row r="119" spans="2:12" s="1" customFormat="1" ht="24.95" customHeight="1">
      <c r="B119" s="34"/>
      <c r="C119" s="19" t="s">
        <v>109</v>
      </c>
      <c r="D119" s="35"/>
      <c r="E119" s="35"/>
      <c r="F119" s="35"/>
      <c r="G119" s="35"/>
      <c r="H119" s="35"/>
      <c r="I119" s="131"/>
      <c r="J119" s="35"/>
      <c r="K119" s="35"/>
      <c r="L119" s="39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31"/>
      <c r="J120" s="35"/>
      <c r="K120" s="35"/>
      <c r="L120" s="39"/>
    </row>
    <row r="121" spans="2:12" s="1" customFormat="1" ht="12" customHeight="1">
      <c r="B121" s="34"/>
      <c r="C121" s="28" t="s">
        <v>16</v>
      </c>
      <c r="D121" s="35"/>
      <c r="E121" s="35"/>
      <c r="F121" s="35"/>
      <c r="G121" s="35"/>
      <c r="H121" s="35"/>
      <c r="I121" s="131"/>
      <c r="J121" s="35"/>
      <c r="K121" s="35"/>
      <c r="L121" s="39"/>
    </row>
    <row r="122" spans="2:12" s="1" customFormat="1" ht="16.5" customHeight="1">
      <c r="B122" s="34"/>
      <c r="C122" s="35"/>
      <c r="D122" s="35"/>
      <c r="E122" s="169" t="str">
        <f>E7</f>
        <v>Stavební úpravy- dvorku</v>
      </c>
      <c r="F122" s="28"/>
      <c r="G122" s="28"/>
      <c r="H122" s="28"/>
      <c r="I122" s="131"/>
      <c r="J122" s="35"/>
      <c r="K122" s="35"/>
      <c r="L122" s="39"/>
    </row>
    <row r="123" spans="2:12" s="1" customFormat="1" ht="12" customHeight="1">
      <c r="B123" s="34"/>
      <c r="C123" s="28" t="s">
        <v>86</v>
      </c>
      <c r="D123" s="35"/>
      <c r="E123" s="35"/>
      <c r="F123" s="35"/>
      <c r="G123" s="35"/>
      <c r="H123" s="35"/>
      <c r="I123" s="131"/>
      <c r="J123" s="35"/>
      <c r="K123" s="35"/>
      <c r="L123" s="39"/>
    </row>
    <row r="124" spans="2:12" s="1" customFormat="1" ht="16.5" customHeight="1">
      <c r="B124" s="34"/>
      <c r="C124" s="35"/>
      <c r="D124" s="35"/>
      <c r="E124" s="67" t="str">
        <f>E9</f>
        <v>001 - Dvorek</v>
      </c>
      <c r="F124" s="35"/>
      <c r="G124" s="35"/>
      <c r="H124" s="35"/>
      <c r="I124" s="131"/>
      <c r="J124" s="35"/>
      <c r="K124" s="35"/>
      <c r="L124" s="39"/>
    </row>
    <row r="125" spans="2:12" s="1" customFormat="1" ht="6.95" customHeight="1">
      <c r="B125" s="34"/>
      <c r="C125" s="35"/>
      <c r="D125" s="35"/>
      <c r="E125" s="35"/>
      <c r="F125" s="35"/>
      <c r="G125" s="35"/>
      <c r="H125" s="35"/>
      <c r="I125" s="131"/>
      <c r="J125" s="35"/>
      <c r="K125" s="35"/>
      <c r="L125" s="39"/>
    </row>
    <row r="126" spans="2:12" s="1" customFormat="1" ht="12" customHeight="1">
      <c r="B126" s="34"/>
      <c r="C126" s="28" t="s">
        <v>20</v>
      </c>
      <c r="D126" s="35"/>
      <c r="E126" s="35"/>
      <c r="F126" s="23" t="str">
        <f>F12</f>
        <v>Luční</v>
      </c>
      <c r="G126" s="35"/>
      <c r="H126" s="35"/>
      <c r="I126" s="134" t="s">
        <v>22</v>
      </c>
      <c r="J126" s="70" t="str">
        <f>IF(J12="","",J12)</f>
        <v>7. 4. 2020</v>
      </c>
      <c r="K126" s="35"/>
      <c r="L126" s="39"/>
    </row>
    <row r="127" spans="2:12" s="1" customFormat="1" ht="6.95" customHeight="1">
      <c r="B127" s="34"/>
      <c r="C127" s="35"/>
      <c r="D127" s="35"/>
      <c r="E127" s="35"/>
      <c r="F127" s="35"/>
      <c r="G127" s="35"/>
      <c r="H127" s="35"/>
      <c r="I127" s="131"/>
      <c r="J127" s="35"/>
      <c r="K127" s="35"/>
      <c r="L127" s="39"/>
    </row>
    <row r="128" spans="2:12" s="1" customFormat="1" ht="15.15" customHeight="1">
      <c r="B128" s="34"/>
      <c r="C128" s="28" t="s">
        <v>24</v>
      </c>
      <c r="D128" s="35"/>
      <c r="E128" s="35"/>
      <c r="F128" s="23" t="str">
        <f>E15</f>
        <v xml:space="preserve"> </v>
      </c>
      <c r="G128" s="35"/>
      <c r="H128" s="35"/>
      <c r="I128" s="134" t="s">
        <v>30</v>
      </c>
      <c r="J128" s="32" t="str">
        <f>E21</f>
        <v xml:space="preserve"> </v>
      </c>
      <c r="K128" s="35"/>
      <c r="L128" s="39"/>
    </row>
    <row r="129" spans="2:12" s="1" customFormat="1" ht="15.15" customHeight="1">
      <c r="B129" s="34"/>
      <c r="C129" s="28" t="s">
        <v>28</v>
      </c>
      <c r="D129" s="35"/>
      <c r="E129" s="35"/>
      <c r="F129" s="23" t="str">
        <f>IF(E18="","",E18)</f>
        <v>Vyplň údaj</v>
      </c>
      <c r="G129" s="35"/>
      <c r="H129" s="35"/>
      <c r="I129" s="134" t="s">
        <v>32</v>
      </c>
      <c r="J129" s="32" t="str">
        <f>E24</f>
        <v xml:space="preserve"> </v>
      </c>
      <c r="K129" s="35"/>
      <c r="L129" s="39"/>
    </row>
    <row r="130" spans="2:12" s="1" customFormat="1" ht="10.3" customHeight="1">
      <c r="B130" s="34"/>
      <c r="C130" s="35"/>
      <c r="D130" s="35"/>
      <c r="E130" s="35"/>
      <c r="F130" s="35"/>
      <c r="G130" s="35"/>
      <c r="H130" s="35"/>
      <c r="I130" s="131"/>
      <c r="J130" s="35"/>
      <c r="K130" s="35"/>
      <c r="L130" s="39"/>
    </row>
    <row r="131" spans="2:20" s="10" customFormat="1" ht="29.25" customHeight="1">
      <c r="B131" s="189"/>
      <c r="C131" s="190" t="s">
        <v>110</v>
      </c>
      <c r="D131" s="191" t="s">
        <v>59</v>
      </c>
      <c r="E131" s="191" t="s">
        <v>55</v>
      </c>
      <c r="F131" s="191" t="s">
        <v>56</v>
      </c>
      <c r="G131" s="191" t="s">
        <v>111</v>
      </c>
      <c r="H131" s="191" t="s">
        <v>112</v>
      </c>
      <c r="I131" s="192" t="s">
        <v>113</v>
      </c>
      <c r="J131" s="193" t="s">
        <v>90</v>
      </c>
      <c r="K131" s="194" t="s">
        <v>114</v>
      </c>
      <c r="L131" s="195"/>
      <c r="M131" s="91" t="s">
        <v>1</v>
      </c>
      <c r="N131" s="92" t="s">
        <v>38</v>
      </c>
      <c r="O131" s="92" t="s">
        <v>115</v>
      </c>
      <c r="P131" s="92" t="s">
        <v>116</v>
      </c>
      <c r="Q131" s="92" t="s">
        <v>117</v>
      </c>
      <c r="R131" s="92" t="s">
        <v>118</v>
      </c>
      <c r="S131" s="92" t="s">
        <v>119</v>
      </c>
      <c r="T131" s="93" t="s">
        <v>120</v>
      </c>
    </row>
    <row r="132" spans="2:63" s="1" customFormat="1" ht="22.8" customHeight="1">
      <c r="B132" s="34"/>
      <c r="C132" s="98" t="s">
        <v>121</v>
      </c>
      <c r="D132" s="35"/>
      <c r="E132" s="35"/>
      <c r="F132" s="35"/>
      <c r="G132" s="35"/>
      <c r="H132" s="35"/>
      <c r="I132" s="131"/>
      <c r="J132" s="196">
        <f>BK132</f>
        <v>0</v>
      </c>
      <c r="K132" s="35"/>
      <c r="L132" s="39"/>
      <c r="M132" s="94"/>
      <c r="N132" s="95"/>
      <c r="O132" s="95"/>
      <c r="P132" s="197">
        <f>P133+P179+P206</f>
        <v>0</v>
      </c>
      <c r="Q132" s="95"/>
      <c r="R132" s="197">
        <f>R133+R179+R206</f>
        <v>117.32555550000001</v>
      </c>
      <c r="S132" s="95"/>
      <c r="T132" s="198">
        <f>T133+T179+T206</f>
        <v>27.16731</v>
      </c>
      <c r="AT132" s="13" t="s">
        <v>73</v>
      </c>
      <c r="AU132" s="13" t="s">
        <v>92</v>
      </c>
      <c r="BK132" s="199">
        <f>BK133+BK179+BK206</f>
        <v>0</v>
      </c>
    </row>
    <row r="133" spans="2:63" s="11" customFormat="1" ht="25.9" customHeight="1">
      <c r="B133" s="200"/>
      <c r="C133" s="201"/>
      <c r="D133" s="202" t="s">
        <v>73</v>
      </c>
      <c r="E133" s="203" t="s">
        <v>122</v>
      </c>
      <c r="F133" s="203" t="s">
        <v>123</v>
      </c>
      <c r="G133" s="201"/>
      <c r="H133" s="201"/>
      <c r="I133" s="204"/>
      <c r="J133" s="205">
        <f>BK133</f>
        <v>0</v>
      </c>
      <c r="K133" s="201"/>
      <c r="L133" s="206"/>
      <c r="M133" s="207"/>
      <c r="N133" s="208"/>
      <c r="O133" s="208"/>
      <c r="P133" s="209">
        <f>P134+P144+P149+P155+P161+P165+P174</f>
        <v>0</v>
      </c>
      <c r="Q133" s="208"/>
      <c r="R133" s="209">
        <f>R134+R144+R149+R155+R161+R165+R174</f>
        <v>116.1250495</v>
      </c>
      <c r="S133" s="208"/>
      <c r="T133" s="210">
        <f>T134+T144+T149+T155+T161+T165+T174</f>
        <v>19.45111</v>
      </c>
      <c r="AR133" s="211" t="s">
        <v>82</v>
      </c>
      <c r="AT133" s="212" t="s">
        <v>73</v>
      </c>
      <c r="AU133" s="212" t="s">
        <v>74</v>
      </c>
      <c r="AY133" s="211" t="s">
        <v>124</v>
      </c>
      <c r="BK133" s="213">
        <f>BK134+BK144+BK149+BK155+BK161+BK165+BK174</f>
        <v>0</v>
      </c>
    </row>
    <row r="134" spans="2:63" s="11" customFormat="1" ht="22.8" customHeight="1">
      <c r="B134" s="200"/>
      <c r="C134" s="201"/>
      <c r="D134" s="202" t="s">
        <v>73</v>
      </c>
      <c r="E134" s="214" t="s">
        <v>82</v>
      </c>
      <c r="F134" s="214" t="s">
        <v>125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SUM(P135:P143)</f>
        <v>0</v>
      </c>
      <c r="Q134" s="208"/>
      <c r="R134" s="209">
        <f>SUM(R135:R143)</f>
        <v>0</v>
      </c>
      <c r="S134" s="208"/>
      <c r="T134" s="210">
        <f>SUM(T135:T143)</f>
        <v>0</v>
      </c>
      <c r="AR134" s="211" t="s">
        <v>82</v>
      </c>
      <c r="AT134" s="212" t="s">
        <v>73</v>
      </c>
      <c r="AU134" s="212" t="s">
        <v>82</v>
      </c>
      <c r="AY134" s="211" t="s">
        <v>124</v>
      </c>
      <c r="BK134" s="213">
        <f>SUM(BK135:BK143)</f>
        <v>0</v>
      </c>
    </row>
    <row r="135" spans="2:65" s="1" customFormat="1" ht="24" customHeight="1">
      <c r="B135" s="34"/>
      <c r="C135" s="216" t="s">
        <v>82</v>
      </c>
      <c r="D135" s="216" t="s">
        <v>126</v>
      </c>
      <c r="E135" s="217" t="s">
        <v>127</v>
      </c>
      <c r="F135" s="218" t="s">
        <v>128</v>
      </c>
      <c r="G135" s="219" t="s">
        <v>129</v>
      </c>
      <c r="H135" s="220">
        <v>192.78</v>
      </c>
      <c r="I135" s="221"/>
      <c r="J135" s="222">
        <f>ROUND(I135*H135,2)</f>
        <v>0</v>
      </c>
      <c r="K135" s="218" t="s">
        <v>130</v>
      </c>
      <c r="L135" s="39"/>
      <c r="M135" s="223" t="s">
        <v>1</v>
      </c>
      <c r="N135" s="224" t="s">
        <v>39</v>
      </c>
      <c r="O135" s="82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227" t="s">
        <v>131</v>
      </c>
      <c r="AT135" s="227" t="s">
        <v>126</v>
      </c>
      <c r="AU135" s="227" t="s">
        <v>84</v>
      </c>
      <c r="AY135" s="13" t="s">
        <v>124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3" t="s">
        <v>82</v>
      </c>
      <c r="BK135" s="228">
        <f>ROUND(I135*H135,2)</f>
        <v>0</v>
      </c>
      <c r="BL135" s="13" t="s">
        <v>131</v>
      </c>
      <c r="BM135" s="227" t="s">
        <v>132</v>
      </c>
    </row>
    <row r="136" spans="2:65" s="1" customFormat="1" ht="24" customHeight="1">
      <c r="B136" s="34"/>
      <c r="C136" s="216" t="s">
        <v>133</v>
      </c>
      <c r="D136" s="216" t="s">
        <v>126</v>
      </c>
      <c r="E136" s="217" t="s">
        <v>134</v>
      </c>
      <c r="F136" s="218" t="s">
        <v>135</v>
      </c>
      <c r="G136" s="219" t="s">
        <v>136</v>
      </c>
      <c r="H136" s="220">
        <v>47</v>
      </c>
      <c r="I136" s="221"/>
      <c r="J136" s="222">
        <f>ROUND(I136*H136,2)</f>
        <v>0</v>
      </c>
      <c r="K136" s="218" t="s">
        <v>130</v>
      </c>
      <c r="L136" s="39"/>
      <c r="M136" s="223" t="s">
        <v>1</v>
      </c>
      <c r="N136" s="224" t="s">
        <v>39</v>
      </c>
      <c r="O136" s="82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AR136" s="227" t="s">
        <v>131</v>
      </c>
      <c r="AT136" s="227" t="s">
        <v>126</v>
      </c>
      <c r="AU136" s="227" t="s">
        <v>84</v>
      </c>
      <c r="AY136" s="13" t="s">
        <v>124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3" t="s">
        <v>82</v>
      </c>
      <c r="BK136" s="228">
        <f>ROUND(I136*H136,2)</f>
        <v>0</v>
      </c>
      <c r="BL136" s="13" t="s">
        <v>131</v>
      </c>
      <c r="BM136" s="227" t="s">
        <v>137</v>
      </c>
    </row>
    <row r="137" spans="2:65" s="1" customFormat="1" ht="24" customHeight="1">
      <c r="B137" s="34"/>
      <c r="C137" s="216" t="s">
        <v>138</v>
      </c>
      <c r="D137" s="216" t="s">
        <v>126</v>
      </c>
      <c r="E137" s="217" t="s">
        <v>139</v>
      </c>
      <c r="F137" s="218" t="s">
        <v>140</v>
      </c>
      <c r="G137" s="219" t="s">
        <v>129</v>
      </c>
      <c r="H137" s="220">
        <v>5</v>
      </c>
      <c r="I137" s="221"/>
      <c r="J137" s="222">
        <f>ROUND(I137*H137,2)</f>
        <v>0</v>
      </c>
      <c r="K137" s="218" t="s">
        <v>130</v>
      </c>
      <c r="L137" s="39"/>
      <c r="M137" s="223" t="s">
        <v>1</v>
      </c>
      <c r="N137" s="224" t="s">
        <v>39</v>
      </c>
      <c r="O137" s="82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227" t="s">
        <v>131</v>
      </c>
      <c r="AT137" s="227" t="s">
        <v>126</v>
      </c>
      <c r="AU137" s="227" t="s">
        <v>84</v>
      </c>
      <c r="AY137" s="13" t="s">
        <v>124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3" t="s">
        <v>82</v>
      </c>
      <c r="BK137" s="228">
        <f>ROUND(I137*H137,2)</f>
        <v>0</v>
      </c>
      <c r="BL137" s="13" t="s">
        <v>131</v>
      </c>
      <c r="BM137" s="227" t="s">
        <v>141</v>
      </c>
    </row>
    <row r="138" spans="2:65" s="1" customFormat="1" ht="24" customHeight="1">
      <c r="B138" s="34"/>
      <c r="C138" s="216" t="s">
        <v>142</v>
      </c>
      <c r="D138" s="216" t="s">
        <v>126</v>
      </c>
      <c r="E138" s="217" t="s">
        <v>143</v>
      </c>
      <c r="F138" s="218" t="s">
        <v>144</v>
      </c>
      <c r="G138" s="219" t="s">
        <v>129</v>
      </c>
      <c r="H138" s="220">
        <v>5.875</v>
      </c>
      <c r="I138" s="221"/>
      <c r="J138" s="222">
        <f>ROUND(I138*H138,2)</f>
        <v>0</v>
      </c>
      <c r="K138" s="218" t="s">
        <v>130</v>
      </c>
      <c r="L138" s="39"/>
      <c r="M138" s="223" t="s">
        <v>1</v>
      </c>
      <c r="N138" s="224" t="s">
        <v>39</v>
      </c>
      <c r="O138" s="82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227" t="s">
        <v>131</v>
      </c>
      <c r="AT138" s="227" t="s">
        <v>126</v>
      </c>
      <c r="AU138" s="227" t="s">
        <v>84</v>
      </c>
      <c r="AY138" s="13" t="s">
        <v>124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3" t="s">
        <v>82</v>
      </c>
      <c r="BK138" s="228">
        <f>ROUND(I138*H138,2)</f>
        <v>0</v>
      </c>
      <c r="BL138" s="13" t="s">
        <v>131</v>
      </c>
      <c r="BM138" s="227" t="s">
        <v>145</v>
      </c>
    </row>
    <row r="139" spans="2:65" s="1" customFormat="1" ht="24" customHeight="1">
      <c r="B139" s="34"/>
      <c r="C139" s="216" t="s">
        <v>146</v>
      </c>
      <c r="D139" s="216" t="s">
        <v>126</v>
      </c>
      <c r="E139" s="217" t="s">
        <v>147</v>
      </c>
      <c r="F139" s="218" t="s">
        <v>148</v>
      </c>
      <c r="G139" s="219" t="s">
        <v>129</v>
      </c>
      <c r="H139" s="220">
        <v>5.875</v>
      </c>
      <c r="I139" s="221"/>
      <c r="J139" s="222">
        <f>ROUND(I139*H139,2)</f>
        <v>0</v>
      </c>
      <c r="K139" s="218" t="s">
        <v>130</v>
      </c>
      <c r="L139" s="39"/>
      <c r="M139" s="223" t="s">
        <v>1</v>
      </c>
      <c r="N139" s="224" t="s">
        <v>39</v>
      </c>
      <c r="O139" s="82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227" t="s">
        <v>131</v>
      </c>
      <c r="AT139" s="227" t="s">
        <v>126</v>
      </c>
      <c r="AU139" s="227" t="s">
        <v>84</v>
      </c>
      <c r="AY139" s="13" t="s">
        <v>124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3" t="s">
        <v>82</v>
      </c>
      <c r="BK139" s="228">
        <f>ROUND(I139*H139,2)</f>
        <v>0</v>
      </c>
      <c r="BL139" s="13" t="s">
        <v>131</v>
      </c>
      <c r="BM139" s="227" t="s">
        <v>149</v>
      </c>
    </row>
    <row r="140" spans="2:65" s="1" customFormat="1" ht="24" customHeight="1">
      <c r="B140" s="34"/>
      <c r="C140" s="216" t="s">
        <v>150</v>
      </c>
      <c r="D140" s="216" t="s">
        <v>126</v>
      </c>
      <c r="E140" s="217" t="s">
        <v>151</v>
      </c>
      <c r="F140" s="218" t="s">
        <v>152</v>
      </c>
      <c r="G140" s="219" t="s">
        <v>129</v>
      </c>
      <c r="H140" s="220">
        <v>191.78</v>
      </c>
      <c r="I140" s="221"/>
      <c r="J140" s="222">
        <f>ROUND(I140*H140,2)</f>
        <v>0</v>
      </c>
      <c r="K140" s="218" t="s">
        <v>130</v>
      </c>
      <c r="L140" s="39"/>
      <c r="M140" s="223" t="s">
        <v>1</v>
      </c>
      <c r="N140" s="224" t="s">
        <v>39</v>
      </c>
      <c r="O140" s="82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227" t="s">
        <v>131</v>
      </c>
      <c r="AT140" s="227" t="s">
        <v>126</v>
      </c>
      <c r="AU140" s="227" t="s">
        <v>84</v>
      </c>
      <c r="AY140" s="13" t="s">
        <v>124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3" t="s">
        <v>82</v>
      </c>
      <c r="BK140" s="228">
        <f>ROUND(I140*H140,2)</f>
        <v>0</v>
      </c>
      <c r="BL140" s="13" t="s">
        <v>131</v>
      </c>
      <c r="BM140" s="227" t="s">
        <v>153</v>
      </c>
    </row>
    <row r="141" spans="2:65" s="1" customFormat="1" ht="16.5" customHeight="1">
      <c r="B141" s="34"/>
      <c r="C141" s="216" t="s">
        <v>131</v>
      </c>
      <c r="D141" s="216" t="s">
        <v>126</v>
      </c>
      <c r="E141" s="217" t="s">
        <v>154</v>
      </c>
      <c r="F141" s="218" t="s">
        <v>155</v>
      </c>
      <c r="G141" s="219" t="s">
        <v>129</v>
      </c>
      <c r="H141" s="220">
        <v>191.78</v>
      </c>
      <c r="I141" s="221"/>
      <c r="J141" s="222">
        <f>ROUND(I141*H141,2)</f>
        <v>0</v>
      </c>
      <c r="K141" s="218" t="s">
        <v>130</v>
      </c>
      <c r="L141" s="39"/>
      <c r="M141" s="223" t="s">
        <v>1</v>
      </c>
      <c r="N141" s="224" t="s">
        <v>39</v>
      </c>
      <c r="O141" s="82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AR141" s="227" t="s">
        <v>131</v>
      </c>
      <c r="AT141" s="227" t="s">
        <v>126</v>
      </c>
      <c r="AU141" s="227" t="s">
        <v>84</v>
      </c>
      <c r="AY141" s="13" t="s">
        <v>124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3" t="s">
        <v>82</v>
      </c>
      <c r="BK141" s="228">
        <f>ROUND(I141*H141,2)</f>
        <v>0</v>
      </c>
      <c r="BL141" s="13" t="s">
        <v>131</v>
      </c>
      <c r="BM141" s="227" t="s">
        <v>156</v>
      </c>
    </row>
    <row r="142" spans="2:65" s="1" customFormat="1" ht="24" customHeight="1">
      <c r="B142" s="34"/>
      <c r="C142" s="216" t="s">
        <v>7</v>
      </c>
      <c r="D142" s="216" t="s">
        <v>126</v>
      </c>
      <c r="E142" s="217" t="s">
        <v>157</v>
      </c>
      <c r="F142" s="218" t="s">
        <v>158</v>
      </c>
      <c r="G142" s="219" t="s">
        <v>159</v>
      </c>
      <c r="H142" s="220">
        <v>306</v>
      </c>
      <c r="I142" s="221"/>
      <c r="J142" s="222">
        <f>ROUND(I142*H142,2)</f>
        <v>0</v>
      </c>
      <c r="K142" s="218" t="s">
        <v>130</v>
      </c>
      <c r="L142" s="39"/>
      <c r="M142" s="223" t="s">
        <v>1</v>
      </c>
      <c r="N142" s="224" t="s">
        <v>39</v>
      </c>
      <c r="O142" s="82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227" t="s">
        <v>131</v>
      </c>
      <c r="AT142" s="227" t="s">
        <v>126</v>
      </c>
      <c r="AU142" s="227" t="s">
        <v>84</v>
      </c>
      <c r="AY142" s="13" t="s">
        <v>124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3" t="s">
        <v>82</v>
      </c>
      <c r="BK142" s="228">
        <f>ROUND(I142*H142,2)</f>
        <v>0</v>
      </c>
      <c r="BL142" s="13" t="s">
        <v>131</v>
      </c>
      <c r="BM142" s="227" t="s">
        <v>160</v>
      </c>
    </row>
    <row r="143" spans="2:65" s="1" customFormat="1" ht="16.5" customHeight="1">
      <c r="B143" s="34"/>
      <c r="C143" s="216" t="s">
        <v>161</v>
      </c>
      <c r="D143" s="216" t="s">
        <v>126</v>
      </c>
      <c r="E143" s="217" t="s">
        <v>162</v>
      </c>
      <c r="F143" s="218" t="s">
        <v>163</v>
      </c>
      <c r="G143" s="219" t="s">
        <v>164</v>
      </c>
      <c r="H143" s="220">
        <v>378</v>
      </c>
      <c r="I143" s="221"/>
      <c r="J143" s="222">
        <f>ROUND(I143*H143,2)</f>
        <v>0</v>
      </c>
      <c r="K143" s="218" t="s">
        <v>130</v>
      </c>
      <c r="L143" s="39"/>
      <c r="M143" s="223" t="s">
        <v>1</v>
      </c>
      <c r="N143" s="224" t="s">
        <v>39</v>
      </c>
      <c r="O143" s="82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227" t="s">
        <v>131</v>
      </c>
      <c r="AT143" s="227" t="s">
        <v>126</v>
      </c>
      <c r="AU143" s="227" t="s">
        <v>84</v>
      </c>
      <c r="AY143" s="13" t="s">
        <v>124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3" t="s">
        <v>82</v>
      </c>
      <c r="BK143" s="228">
        <f>ROUND(I143*H143,2)</f>
        <v>0</v>
      </c>
      <c r="BL143" s="13" t="s">
        <v>131</v>
      </c>
      <c r="BM143" s="227" t="s">
        <v>165</v>
      </c>
    </row>
    <row r="144" spans="2:63" s="11" customFormat="1" ht="22.8" customHeight="1">
      <c r="B144" s="200"/>
      <c r="C144" s="201"/>
      <c r="D144" s="202" t="s">
        <v>73</v>
      </c>
      <c r="E144" s="214" t="s">
        <v>84</v>
      </c>
      <c r="F144" s="214" t="s">
        <v>166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f>SUM(P145:P148)</f>
        <v>0</v>
      </c>
      <c r="Q144" s="208"/>
      <c r="R144" s="209">
        <f>SUM(R145:R148)</f>
        <v>0.23603000000000002</v>
      </c>
      <c r="S144" s="208"/>
      <c r="T144" s="210">
        <f>SUM(T145:T148)</f>
        <v>0</v>
      </c>
      <c r="AR144" s="211" t="s">
        <v>82</v>
      </c>
      <c r="AT144" s="212" t="s">
        <v>73</v>
      </c>
      <c r="AU144" s="212" t="s">
        <v>82</v>
      </c>
      <c r="AY144" s="211" t="s">
        <v>124</v>
      </c>
      <c r="BK144" s="213">
        <f>SUM(BK145:BK148)</f>
        <v>0</v>
      </c>
    </row>
    <row r="145" spans="2:65" s="1" customFormat="1" ht="16.5" customHeight="1">
      <c r="B145" s="34"/>
      <c r="C145" s="216" t="s">
        <v>167</v>
      </c>
      <c r="D145" s="216" t="s">
        <v>126</v>
      </c>
      <c r="E145" s="217" t="s">
        <v>168</v>
      </c>
      <c r="F145" s="218" t="s">
        <v>169</v>
      </c>
      <c r="G145" s="219" t="s">
        <v>129</v>
      </c>
      <c r="H145" s="220">
        <v>5</v>
      </c>
      <c r="I145" s="221"/>
      <c r="J145" s="222">
        <f>ROUND(I145*H145,2)</f>
        <v>0</v>
      </c>
      <c r="K145" s="218" t="s">
        <v>130</v>
      </c>
      <c r="L145" s="39"/>
      <c r="M145" s="223" t="s">
        <v>1</v>
      </c>
      <c r="N145" s="224" t="s">
        <v>39</v>
      </c>
      <c r="O145" s="82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227" t="s">
        <v>131</v>
      </c>
      <c r="AT145" s="227" t="s">
        <v>126</v>
      </c>
      <c r="AU145" s="227" t="s">
        <v>84</v>
      </c>
      <c r="AY145" s="13" t="s">
        <v>124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3" t="s">
        <v>82</v>
      </c>
      <c r="BK145" s="228">
        <f>ROUND(I145*H145,2)</f>
        <v>0</v>
      </c>
      <c r="BL145" s="13" t="s">
        <v>131</v>
      </c>
      <c r="BM145" s="227" t="s">
        <v>170</v>
      </c>
    </row>
    <row r="146" spans="2:65" s="1" customFormat="1" ht="24" customHeight="1">
      <c r="B146" s="34"/>
      <c r="C146" s="216" t="s">
        <v>171</v>
      </c>
      <c r="D146" s="216" t="s">
        <v>126</v>
      </c>
      <c r="E146" s="217" t="s">
        <v>172</v>
      </c>
      <c r="F146" s="218" t="s">
        <v>173</v>
      </c>
      <c r="G146" s="219" t="s">
        <v>136</v>
      </c>
      <c r="H146" s="220">
        <v>23</v>
      </c>
      <c r="I146" s="221"/>
      <c r="J146" s="222">
        <f>ROUND(I146*H146,2)</f>
        <v>0</v>
      </c>
      <c r="K146" s="218" t="s">
        <v>130</v>
      </c>
      <c r="L146" s="39"/>
      <c r="M146" s="223" t="s">
        <v>1</v>
      </c>
      <c r="N146" s="224" t="s">
        <v>39</v>
      </c>
      <c r="O146" s="82"/>
      <c r="P146" s="225">
        <f>O146*H146</f>
        <v>0</v>
      </c>
      <c r="Q146" s="225">
        <v>0.00073</v>
      </c>
      <c r="R146" s="225">
        <f>Q146*H146</f>
        <v>0.01679</v>
      </c>
      <c r="S146" s="225">
        <v>0</v>
      </c>
      <c r="T146" s="226">
        <f>S146*H146</f>
        <v>0</v>
      </c>
      <c r="AR146" s="227" t="s">
        <v>131</v>
      </c>
      <c r="AT146" s="227" t="s">
        <v>126</v>
      </c>
      <c r="AU146" s="227" t="s">
        <v>84</v>
      </c>
      <c r="AY146" s="13" t="s">
        <v>124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3" t="s">
        <v>82</v>
      </c>
      <c r="BK146" s="228">
        <f>ROUND(I146*H146,2)</f>
        <v>0</v>
      </c>
      <c r="BL146" s="13" t="s">
        <v>131</v>
      </c>
      <c r="BM146" s="227" t="s">
        <v>174</v>
      </c>
    </row>
    <row r="147" spans="2:65" s="1" customFormat="1" ht="24" customHeight="1">
      <c r="B147" s="34"/>
      <c r="C147" s="216" t="s">
        <v>175</v>
      </c>
      <c r="D147" s="216" t="s">
        <v>126</v>
      </c>
      <c r="E147" s="217" t="s">
        <v>176</v>
      </c>
      <c r="F147" s="218" t="s">
        <v>177</v>
      </c>
      <c r="G147" s="219" t="s">
        <v>164</v>
      </c>
      <c r="H147" s="220">
        <v>378</v>
      </c>
      <c r="I147" s="221"/>
      <c r="J147" s="222">
        <f>ROUND(I147*H147,2)</f>
        <v>0</v>
      </c>
      <c r="K147" s="218" t="s">
        <v>130</v>
      </c>
      <c r="L147" s="39"/>
      <c r="M147" s="223" t="s">
        <v>1</v>
      </c>
      <c r="N147" s="224" t="s">
        <v>39</v>
      </c>
      <c r="O147" s="82"/>
      <c r="P147" s="225">
        <f>O147*H147</f>
        <v>0</v>
      </c>
      <c r="Q147" s="225">
        <v>0.00022</v>
      </c>
      <c r="R147" s="225">
        <f>Q147*H147</f>
        <v>0.08316</v>
      </c>
      <c r="S147" s="225">
        <v>0</v>
      </c>
      <c r="T147" s="226">
        <f>S147*H147</f>
        <v>0</v>
      </c>
      <c r="AR147" s="227" t="s">
        <v>131</v>
      </c>
      <c r="AT147" s="227" t="s">
        <v>126</v>
      </c>
      <c r="AU147" s="227" t="s">
        <v>84</v>
      </c>
      <c r="AY147" s="13" t="s">
        <v>124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3" t="s">
        <v>82</v>
      </c>
      <c r="BK147" s="228">
        <f>ROUND(I147*H147,2)</f>
        <v>0</v>
      </c>
      <c r="BL147" s="13" t="s">
        <v>131</v>
      </c>
      <c r="BM147" s="227" t="s">
        <v>178</v>
      </c>
    </row>
    <row r="148" spans="2:65" s="1" customFormat="1" ht="24" customHeight="1">
      <c r="B148" s="34"/>
      <c r="C148" s="229" t="s">
        <v>179</v>
      </c>
      <c r="D148" s="229" t="s">
        <v>180</v>
      </c>
      <c r="E148" s="230" t="s">
        <v>181</v>
      </c>
      <c r="F148" s="231" t="s">
        <v>182</v>
      </c>
      <c r="G148" s="232" t="s">
        <v>164</v>
      </c>
      <c r="H148" s="233">
        <v>453.6</v>
      </c>
      <c r="I148" s="234"/>
      <c r="J148" s="235">
        <f>ROUND(I148*H148,2)</f>
        <v>0</v>
      </c>
      <c r="K148" s="231" t="s">
        <v>130</v>
      </c>
      <c r="L148" s="236"/>
      <c r="M148" s="237" t="s">
        <v>1</v>
      </c>
      <c r="N148" s="238" t="s">
        <v>39</v>
      </c>
      <c r="O148" s="82"/>
      <c r="P148" s="225">
        <f>O148*H148</f>
        <v>0</v>
      </c>
      <c r="Q148" s="225">
        <v>0.0003</v>
      </c>
      <c r="R148" s="225">
        <f>Q148*H148</f>
        <v>0.13608</v>
      </c>
      <c r="S148" s="225">
        <v>0</v>
      </c>
      <c r="T148" s="226">
        <f>S148*H148</f>
        <v>0</v>
      </c>
      <c r="AR148" s="227" t="s">
        <v>183</v>
      </c>
      <c r="AT148" s="227" t="s">
        <v>180</v>
      </c>
      <c r="AU148" s="227" t="s">
        <v>84</v>
      </c>
      <c r="AY148" s="13" t="s">
        <v>124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3" t="s">
        <v>82</v>
      </c>
      <c r="BK148" s="228">
        <f>ROUND(I148*H148,2)</f>
        <v>0</v>
      </c>
      <c r="BL148" s="13" t="s">
        <v>131</v>
      </c>
      <c r="BM148" s="227" t="s">
        <v>184</v>
      </c>
    </row>
    <row r="149" spans="2:63" s="11" customFormat="1" ht="22.8" customHeight="1">
      <c r="B149" s="200"/>
      <c r="C149" s="201"/>
      <c r="D149" s="202" t="s">
        <v>73</v>
      </c>
      <c r="E149" s="214" t="s">
        <v>150</v>
      </c>
      <c r="F149" s="214" t="s">
        <v>185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SUM(P150:P154)</f>
        <v>0</v>
      </c>
      <c r="Q149" s="208"/>
      <c r="R149" s="209">
        <f>SUM(R150:R154)</f>
        <v>3.68029</v>
      </c>
      <c r="S149" s="208"/>
      <c r="T149" s="210">
        <f>SUM(T150:T154)</f>
        <v>0</v>
      </c>
      <c r="AR149" s="211" t="s">
        <v>82</v>
      </c>
      <c r="AT149" s="212" t="s">
        <v>73</v>
      </c>
      <c r="AU149" s="212" t="s">
        <v>82</v>
      </c>
      <c r="AY149" s="211" t="s">
        <v>124</v>
      </c>
      <c r="BK149" s="213">
        <f>SUM(BK150:BK154)</f>
        <v>0</v>
      </c>
    </row>
    <row r="150" spans="2:65" s="1" customFormat="1" ht="24" customHeight="1">
      <c r="B150" s="34"/>
      <c r="C150" s="216" t="s">
        <v>186</v>
      </c>
      <c r="D150" s="216" t="s">
        <v>126</v>
      </c>
      <c r="E150" s="217" t="s">
        <v>187</v>
      </c>
      <c r="F150" s="218" t="s">
        <v>188</v>
      </c>
      <c r="G150" s="219" t="s">
        <v>189</v>
      </c>
      <c r="H150" s="220">
        <v>21</v>
      </c>
      <c r="I150" s="221"/>
      <c r="J150" s="222">
        <f>ROUND(I150*H150,2)</f>
        <v>0</v>
      </c>
      <c r="K150" s="218" t="s">
        <v>130</v>
      </c>
      <c r="L150" s="39"/>
      <c r="M150" s="223" t="s">
        <v>1</v>
      </c>
      <c r="N150" s="224" t="s">
        <v>39</v>
      </c>
      <c r="O150" s="82"/>
      <c r="P150" s="225">
        <f>O150*H150</f>
        <v>0</v>
      </c>
      <c r="Q150" s="225">
        <v>0.17489</v>
      </c>
      <c r="R150" s="225">
        <f>Q150*H150</f>
        <v>3.67269</v>
      </c>
      <c r="S150" s="225">
        <v>0</v>
      </c>
      <c r="T150" s="226">
        <f>S150*H150</f>
        <v>0</v>
      </c>
      <c r="AR150" s="227" t="s">
        <v>131</v>
      </c>
      <c r="AT150" s="227" t="s">
        <v>126</v>
      </c>
      <c r="AU150" s="227" t="s">
        <v>84</v>
      </c>
      <c r="AY150" s="13" t="s">
        <v>124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3" t="s">
        <v>82</v>
      </c>
      <c r="BK150" s="228">
        <f>ROUND(I150*H150,2)</f>
        <v>0</v>
      </c>
      <c r="BL150" s="13" t="s">
        <v>131</v>
      </c>
      <c r="BM150" s="227" t="s">
        <v>190</v>
      </c>
    </row>
    <row r="151" spans="2:65" s="1" customFormat="1" ht="24" customHeight="1">
      <c r="B151" s="34"/>
      <c r="C151" s="216" t="s">
        <v>191</v>
      </c>
      <c r="D151" s="216" t="s">
        <v>126</v>
      </c>
      <c r="E151" s="217" t="s">
        <v>192</v>
      </c>
      <c r="F151" s="218" t="s">
        <v>193</v>
      </c>
      <c r="G151" s="219" t="s">
        <v>189</v>
      </c>
      <c r="H151" s="220">
        <v>19</v>
      </c>
      <c r="I151" s="221"/>
      <c r="J151" s="222">
        <f>ROUND(I151*H151,2)</f>
        <v>0</v>
      </c>
      <c r="K151" s="218" t="s">
        <v>130</v>
      </c>
      <c r="L151" s="39"/>
      <c r="M151" s="223" t="s">
        <v>1</v>
      </c>
      <c r="N151" s="224" t="s">
        <v>39</v>
      </c>
      <c r="O151" s="82"/>
      <c r="P151" s="225">
        <f>O151*H151</f>
        <v>0</v>
      </c>
      <c r="Q151" s="225">
        <v>0.0004</v>
      </c>
      <c r="R151" s="225">
        <f>Q151*H151</f>
        <v>0.0076</v>
      </c>
      <c r="S151" s="225">
        <v>0</v>
      </c>
      <c r="T151" s="226">
        <f>S151*H151</f>
        <v>0</v>
      </c>
      <c r="AR151" s="227" t="s">
        <v>131</v>
      </c>
      <c r="AT151" s="227" t="s">
        <v>126</v>
      </c>
      <c r="AU151" s="227" t="s">
        <v>84</v>
      </c>
      <c r="AY151" s="13" t="s">
        <v>124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3" t="s">
        <v>82</v>
      </c>
      <c r="BK151" s="228">
        <f>ROUND(I151*H151,2)</f>
        <v>0</v>
      </c>
      <c r="BL151" s="13" t="s">
        <v>131</v>
      </c>
      <c r="BM151" s="227" t="s">
        <v>194</v>
      </c>
    </row>
    <row r="152" spans="2:65" s="1" customFormat="1" ht="24" customHeight="1">
      <c r="B152" s="34"/>
      <c r="C152" s="229" t="s">
        <v>195</v>
      </c>
      <c r="D152" s="229" t="s">
        <v>180</v>
      </c>
      <c r="E152" s="230" t="s">
        <v>196</v>
      </c>
      <c r="F152" s="231" t="s">
        <v>197</v>
      </c>
      <c r="G152" s="232" t="s">
        <v>198</v>
      </c>
      <c r="H152" s="233">
        <v>1</v>
      </c>
      <c r="I152" s="234"/>
      <c r="J152" s="235">
        <f>ROUND(I152*H152,2)</f>
        <v>0</v>
      </c>
      <c r="K152" s="231" t="s">
        <v>1</v>
      </c>
      <c r="L152" s="236"/>
      <c r="M152" s="237" t="s">
        <v>1</v>
      </c>
      <c r="N152" s="238" t="s">
        <v>39</v>
      </c>
      <c r="O152" s="82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227" t="s">
        <v>183</v>
      </c>
      <c r="AT152" s="227" t="s">
        <v>180</v>
      </c>
      <c r="AU152" s="227" t="s">
        <v>84</v>
      </c>
      <c r="AY152" s="13" t="s">
        <v>124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3" t="s">
        <v>82</v>
      </c>
      <c r="BK152" s="228">
        <f>ROUND(I152*H152,2)</f>
        <v>0</v>
      </c>
      <c r="BL152" s="13" t="s">
        <v>131</v>
      </c>
      <c r="BM152" s="227" t="s">
        <v>199</v>
      </c>
    </row>
    <row r="153" spans="2:65" s="1" customFormat="1" ht="24" customHeight="1">
      <c r="B153" s="34"/>
      <c r="C153" s="216" t="s">
        <v>200</v>
      </c>
      <c r="D153" s="216" t="s">
        <v>126</v>
      </c>
      <c r="E153" s="217" t="s">
        <v>201</v>
      </c>
      <c r="F153" s="218" t="s">
        <v>202</v>
      </c>
      <c r="G153" s="219" t="s">
        <v>189</v>
      </c>
      <c r="H153" s="220">
        <v>1</v>
      </c>
      <c r="I153" s="221"/>
      <c r="J153" s="222">
        <f>ROUND(I153*H153,2)</f>
        <v>0</v>
      </c>
      <c r="K153" s="218" t="s">
        <v>130</v>
      </c>
      <c r="L153" s="39"/>
      <c r="M153" s="223" t="s">
        <v>1</v>
      </c>
      <c r="N153" s="224" t="s">
        <v>39</v>
      </c>
      <c r="O153" s="82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27" t="s">
        <v>131</v>
      </c>
      <c r="AT153" s="227" t="s">
        <v>126</v>
      </c>
      <c r="AU153" s="227" t="s">
        <v>84</v>
      </c>
      <c r="AY153" s="13" t="s">
        <v>124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3" t="s">
        <v>82</v>
      </c>
      <c r="BK153" s="228">
        <f>ROUND(I153*H153,2)</f>
        <v>0</v>
      </c>
      <c r="BL153" s="13" t="s">
        <v>131</v>
      </c>
      <c r="BM153" s="227" t="s">
        <v>203</v>
      </c>
    </row>
    <row r="154" spans="2:65" s="1" customFormat="1" ht="16.5" customHeight="1">
      <c r="B154" s="34"/>
      <c r="C154" s="229" t="s">
        <v>204</v>
      </c>
      <c r="D154" s="229" t="s">
        <v>180</v>
      </c>
      <c r="E154" s="230" t="s">
        <v>205</v>
      </c>
      <c r="F154" s="231" t="s">
        <v>206</v>
      </c>
      <c r="G154" s="232" t="s">
        <v>189</v>
      </c>
      <c r="H154" s="233">
        <v>1</v>
      </c>
      <c r="I154" s="234"/>
      <c r="J154" s="235">
        <f>ROUND(I154*H154,2)</f>
        <v>0</v>
      </c>
      <c r="K154" s="231" t="s">
        <v>1</v>
      </c>
      <c r="L154" s="236"/>
      <c r="M154" s="237" t="s">
        <v>1</v>
      </c>
      <c r="N154" s="238" t="s">
        <v>39</v>
      </c>
      <c r="O154" s="82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227" t="s">
        <v>183</v>
      </c>
      <c r="AT154" s="227" t="s">
        <v>180</v>
      </c>
      <c r="AU154" s="227" t="s">
        <v>84</v>
      </c>
      <c r="AY154" s="13" t="s">
        <v>124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3" t="s">
        <v>82</v>
      </c>
      <c r="BK154" s="228">
        <f>ROUND(I154*H154,2)</f>
        <v>0</v>
      </c>
      <c r="BL154" s="13" t="s">
        <v>131</v>
      </c>
      <c r="BM154" s="227" t="s">
        <v>207</v>
      </c>
    </row>
    <row r="155" spans="2:63" s="11" customFormat="1" ht="22.8" customHeight="1">
      <c r="B155" s="200"/>
      <c r="C155" s="201"/>
      <c r="D155" s="202" t="s">
        <v>73</v>
      </c>
      <c r="E155" s="214" t="s">
        <v>161</v>
      </c>
      <c r="F155" s="214" t="s">
        <v>208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SUM(P156:P160)</f>
        <v>0</v>
      </c>
      <c r="Q155" s="208"/>
      <c r="R155" s="209">
        <f>SUM(R156:R160)</f>
        <v>105.24276</v>
      </c>
      <c r="S155" s="208"/>
      <c r="T155" s="210">
        <f>SUM(T156:T160)</f>
        <v>0</v>
      </c>
      <c r="AR155" s="211" t="s">
        <v>82</v>
      </c>
      <c r="AT155" s="212" t="s">
        <v>73</v>
      </c>
      <c r="AU155" s="212" t="s">
        <v>82</v>
      </c>
      <c r="AY155" s="211" t="s">
        <v>124</v>
      </c>
      <c r="BK155" s="213">
        <f>SUM(BK156:BK160)</f>
        <v>0</v>
      </c>
    </row>
    <row r="156" spans="2:65" s="1" customFormat="1" ht="16.5" customHeight="1">
      <c r="B156" s="34"/>
      <c r="C156" s="216" t="s">
        <v>209</v>
      </c>
      <c r="D156" s="216" t="s">
        <v>126</v>
      </c>
      <c r="E156" s="217" t="s">
        <v>210</v>
      </c>
      <c r="F156" s="218" t="s">
        <v>211</v>
      </c>
      <c r="G156" s="219" t="s">
        <v>164</v>
      </c>
      <c r="H156" s="220">
        <v>378</v>
      </c>
      <c r="I156" s="221"/>
      <c r="J156" s="222">
        <f>ROUND(I156*H156,2)</f>
        <v>0</v>
      </c>
      <c r="K156" s="218" t="s">
        <v>130</v>
      </c>
      <c r="L156" s="39"/>
      <c r="M156" s="223" t="s">
        <v>1</v>
      </c>
      <c r="N156" s="224" t="s">
        <v>39</v>
      </c>
      <c r="O156" s="82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227" t="s">
        <v>131</v>
      </c>
      <c r="AT156" s="227" t="s">
        <v>126</v>
      </c>
      <c r="AU156" s="227" t="s">
        <v>84</v>
      </c>
      <c r="AY156" s="13" t="s">
        <v>124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3" t="s">
        <v>82</v>
      </c>
      <c r="BK156" s="228">
        <f>ROUND(I156*H156,2)</f>
        <v>0</v>
      </c>
      <c r="BL156" s="13" t="s">
        <v>131</v>
      </c>
      <c r="BM156" s="227" t="s">
        <v>212</v>
      </c>
    </row>
    <row r="157" spans="2:65" s="1" customFormat="1" ht="24" customHeight="1">
      <c r="B157" s="34"/>
      <c r="C157" s="216" t="s">
        <v>213</v>
      </c>
      <c r="D157" s="216" t="s">
        <v>126</v>
      </c>
      <c r="E157" s="217" t="s">
        <v>214</v>
      </c>
      <c r="F157" s="218" t="s">
        <v>215</v>
      </c>
      <c r="G157" s="219" t="s">
        <v>164</v>
      </c>
      <c r="H157" s="220">
        <v>378</v>
      </c>
      <c r="I157" s="221"/>
      <c r="J157" s="222">
        <f>ROUND(I157*H157,2)</f>
        <v>0</v>
      </c>
      <c r="K157" s="218" t="s">
        <v>130</v>
      </c>
      <c r="L157" s="39"/>
      <c r="M157" s="223" t="s">
        <v>1</v>
      </c>
      <c r="N157" s="224" t="s">
        <v>39</v>
      </c>
      <c r="O157" s="82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227" t="s">
        <v>131</v>
      </c>
      <c r="AT157" s="227" t="s">
        <v>126</v>
      </c>
      <c r="AU157" s="227" t="s">
        <v>84</v>
      </c>
      <c r="AY157" s="13" t="s">
        <v>124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3" t="s">
        <v>82</v>
      </c>
      <c r="BK157" s="228">
        <f>ROUND(I157*H157,2)</f>
        <v>0</v>
      </c>
      <c r="BL157" s="13" t="s">
        <v>131</v>
      </c>
      <c r="BM157" s="227" t="s">
        <v>216</v>
      </c>
    </row>
    <row r="158" spans="2:65" s="1" customFormat="1" ht="24" customHeight="1">
      <c r="B158" s="34"/>
      <c r="C158" s="216" t="s">
        <v>217</v>
      </c>
      <c r="D158" s="216" t="s">
        <v>126</v>
      </c>
      <c r="E158" s="217" t="s">
        <v>218</v>
      </c>
      <c r="F158" s="218" t="s">
        <v>219</v>
      </c>
      <c r="G158" s="219" t="s">
        <v>164</v>
      </c>
      <c r="H158" s="220">
        <v>378</v>
      </c>
      <c r="I158" s="221"/>
      <c r="J158" s="222">
        <f>ROUND(I158*H158,2)</f>
        <v>0</v>
      </c>
      <c r="K158" s="218" t="s">
        <v>130</v>
      </c>
      <c r="L158" s="39"/>
      <c r="M158" s="223" t="s">
        <v>1</v>
      </c>
      <c r="N158" s="224" t="s">
        <v>39</v>
      </c>
      <c r="O158" s="82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227" t="s">
        <v>131</v>
      </c>
      <c r="AT158" s="227" t="s">
        <v>126</v>
      </c>
      <c r="AU158" s="227" t="s">
        <v>84</v>
      </c>
      <c r="AY158" s="13" t="s">
        <v>124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3" t="s">
        <v>82</v>
      </c>
      <c r="BK158" s="228">
        <f>ROUND(I158*H158,2)</f>
        <v>0</v>
      </c>
      <c r="BL158" s="13" t="s">
        <v>131</v>
      </c>
      <c r="BM158" s="227" t="s">
        <v>220</v>
      </c>
    </row>
    <row r="159" spans="2:65" s="1" customFormat="1" ht="24" customHeight="1">
      <c r="B159" s="34"/>
      <c r="C159" s="216" t="s">
        <v>221</v>
      </c>
      <c r="D159" s="216" t="s">
        <v>126</v>
      </c>
      <c r="E159" s="217" t="s">
        <v>222</v>
      </c>
      <c r="F159" s="218" t="s">
        <v>223</v>
      </c>
      <c r="G159" s="219" t="s">
        <v>164</v>
      </c>
      <c r="H159" s="220">
        <v>378</v>
      </c>
      <c r="I159" s="221"/>
      <c r="J159" s="222">
        <f>ROUND(I159*H159,2)</f>
        <v>0</v>
      </c>
      <c r="K159" s="218" t="s">
        <v>130</v>
      </c>
      <c r="L159" s="39"/>
      <c r="M159" s="223" t="s">
        <v>1</v>
      </c>
      <c r="N159" s="224" t="s">
        <v>39</v>
      </c>
      <c r="O159" s="82"/>
      <c r="P159" s="225">
        <f>O159*H159</f>
        <v>0</v>
      </c>
      <c r="Q159" s="225">
        <v>0.10362</v>
      </c>
      <c r="R159" s="225">
        <f>Q159*H159</f>
        <v>39.16836</v>
      </c>
      <c r="S159" s="225">
        <v>0</v>
      </c>
      <c r="T159" s="226">
        <f>S159*H159</f>
        <v>0</v>
      </c>
      <c r="AR159" s="227" t="s">
        <v>131</v>
      </c>
      <c r="AT159" s="227" t="s">
        <v>126</v>
      </c>
      <c r="AU159" s="227" t="s">
        <v>84</v>
      </c>
      <c r="AY159" s="13" t="s">
        <v>124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3" t="s">
        <v>82</v>
      </c>
      <c r="BK159" s="228">
        <f>ROUND(I159*H159,2)</f>
        <v>0</v>
      </c>
      <c r="BL159" s="13" t="s">
        <v>131</v>
      </c>
      <c r="BM159" s="227" t="s">
        <v>224</v>
      </c>
    </row>
    <row r="160" spans="2:65" s="1" customFormat="1" ht="16.5" customHeight="1">
      <c r="B160" s="34"/>
      <c r="C160" s="229" t="s">
        <v>225</v>
      </c>
      <c r="D160" s="229" t="s">
        <v>180</v>
      </c>
      <c r="E160" s="230" t="s">
        <v>226</v>
      </c>
      <c r="F160" s="231" t="s">
        <v>227</v>
      </c>
      <c r="G160" s="232" t="s">
        <v>164</v>
      </c>
      <c r="H160" s="233">
        <v>434.7</v>
      </c>
      <c r="I160" s="234"/>
      <c r="J160" s="235">
        <f>ROUND(I160*H160,2)</f>
        <v>0</v>
      </c>
      <c r="K160" s="231" t="s">
        <v>130</v>
      </c>
      <c r="L160" s="236"/>
      <c r="M160" s="237" t="s">
        <v>1</v>
      </c>
      <c r="N160" s="238" t="s">
        <v>39</v>
      </c>
      <c r="O160" s="82"/>
      <c r="P160" s="225">
        <f>O160*H160</f>
        <v>0</v>
      </c>
      <c r="Q160" s="225">
        <v>0.152</v>
      </c>
      <c r="R160" s="225">
        <f>Q160*H160</f>
        <v>66.0744</v>
      </c>
      <c r="S160" s="225">
        <v>0</v>
      </c>
      <c r="T160" s="226">
        <f>S160*H160</f>
        <v>0</v>
      </c>
      <c r="AR160" s="227" t="s">
        <v>183</v>
      </c>
      <c r="AT160" s="227" t="s">
        <v>180</v>
      </c>
      <c r="AU160" s="227" t="s">
        <v>84</v>
      </c>
      <c r="AY160" s="13" t="s">
        <v>124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3" t="s">
        <v>82</v>
      </c>
      <c r="BK160" s="228">
        <f>ROUND(I160*H160,2)</f>
        <v>0</v>
      </c>
      <c r="BL160" s="13" t="s">
        <v>131</v>
      </c>
      <c r="BM160" s="227" t="s">
        <v>228</v>
      </c>
    </row>
    <row r="161" spans="2:63" s="11" customFormat="1" ht="22.8" customHeight="1">
      <c r="B161" s="200"/>
      <c r="C161" s="201"/>
      <c r="D161" s="202" t="s">
        <v>73</v>
      </c>
      <c r="E161" s="214" t="s">
        <v>229</v>
      </c>
      <c r="F161" s="214" t="s">
        <v>230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SUM(P162:P164)</f>
        <v>0</v>
      </c>
      <c r="Q161" s="208"/>
      <c r="R161" s="209">
        <f>SUM(R162:R164)</f>
        <v>3.5479775000000005</v>
      </c>
      <c r="S161" s="208"/>
      <c r="T161" s="210">
        <f>SUM(T162:T164)</f>
        <v>0</v>
      </c>
      <c r="AR161" s="211" t="s">
        <v>82</v>
      </c>
      <c r="AT161" s="212" t="s">
        <v>73</v>
      </c>
      <c r="AU161" s="212" t="s">
        <v>82</v>
      </c>
      <c r="AY161" s="211" t="s">
        <v>124</v>
      </c>
      <c r="BK161" s="213">
        <f>SUM(BK162:BK164)</f>
        <v>0</v>
      </c>
    </row>
    <row r="162" spans="2:65" s="1" customFormat="1" ht="24" customHeight="1">
      <c r="B162" s="34"/>
      <c r="C162" s="216" t="s">
        <v>231</v>
      </c>
      <c r="D162" s="216" t="s">
        <v>126</v>
      </c>
      <c r="E162" s="217" t="s">
        <v>232</v>
      </c>
      <c r="F162" s="218" t="s">
        <v>233</v>
      </c>
      <c r="G162" s="219" t="s">
        <v>164</v>
      </c>
      <c r="H162" s="220">
        <v>105.25</v>
      </c>
      <c r="I162" s="221"/>
      <c r="J162" s="222">
        <f>ROUND(I162*H162,2)</f>
        <v>0</v>
      </c>
      <c r="K162" s="218" t="s">
        <v>130</v>
      </c>
      <c r="L162" s="39"/>
      <c r="M162" s="223" t="s">
        <v>1</v>
      </c>
      <c r="N162" s="224" t="s">
        <v>39</v>
      </c>
      <c r="O162" s="82"/>
      <c r="P162" s="225">
        <f>O162*H162</f>
        <v>0</v>
      </c>
      <c r="Q162" s="225">
        <v>0.00735</v>
      </c>
      <c r="R162" s="225">
        <f>Q162*H162</f>
        <v>0.7735875</v>
      </c>
      <c r="S162" s="225">
        <v>0</v>
      </c>
      <c r="T162" s="226">
        <f>S162*H162</f>
        <v>0</v>
      </c>
      <c r="AR162" s="227" t="s">
        <v>131</v>
      </c>
      <c r="AT162" s="227" t="s">
        <v>126</v>
      </c>
      <c r="AU162" s="227" t="s">
        <v>84</v>
      </c>
      <c r="AY162" s="13" t="s">
        <v>124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3" t="s">
        <v>82</v>
      </c>
      <c r="BK162" s="228">
        <f>ROUND(I162*H162,2)</f>
        <v>0</v>
      </c>
      <c r="BL162" s="13" t="s">
        <v>131</v>
      </c>
      <c r="BM162" s="227" t="s">
        <v>234</v>
      </c>
    </row>
    <row r="163" spans="2:65" s="1" customFormat="1" ht="24" customHeight="1">
      <c r="B163" s="34"/>
      <c r="C163" s="216" t="s">
        <v>235</v>
      </c>
      <c r="D163" s="216" t="s">
        <v>126</v>
      </c>
      <c r="E163" s="217" t="s">
        <v>236</v>
      </c>
      <c r="F163" s="218" t="s">
        <v>237</v>
      </c>
      <c r="G163" s="219" t="s">
        <v>136</v>
      </c>
      <c r="H163" s="220">
        <v>25.5</v>
      </c>
      <c r="I163" s="221"/>
      <c r="J163" s="222">
        <f>ROUND(I163*H163,2)</f>
        <v>0</v>
      </c>
      <c r="K163" s="218" t="s">
        <v>130</v>
      </c>
      <c r="L163" s="39"/>
      <c r="M163" s="223" t="s">
        <v>1</v>
      </c>
      <c r="N163" s="224" t="s">
        <v>39</v>
      </c>
      <c r="O163" s="82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227" t="s">
        <v>131</v>
      </c>
      <c r="AT163" s="227" t="s">
        <v>126</v>
      </c>
      <c r="AU163" s="227" t="s">
        <v>84</v>
      </c>
      <c r="AY163" s="13" t="s">
        <v>124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3" t="s">
        <v>82</v>
      </c>
      <c r="BK163" s="228">
        <f>ROUND(I163*H163,2)</f>
        <v>0</v>
      </c>
      <c r="BL163" s="13" t="s">
        <v>131</v>
      </c>
      <c r="BM163" s="227" t="s">
        <v>238</v>
      </c>
    </row>
    <row r="164" spans="2:65" s="1" customFormat="1" ht="24" customHeight="1">
      <c r="B164" s="34"/>
      <c r="C164" s="216" t="s">
        <v>239</v>
      </c>
      <c r="D164" s="216" t="s">
        <v>126</v>
      </c>
      <c r="E164" s="217" t="s">
        <v>240</v>
      </c>
      <c r="F164" s="218" t="s">
        <v>241</v>
      </c>
      <c r="G164" s="219" t="s">
        <v>164</v>
      </c>
      <c r="H164" s="220">
        <v>105.25</v>
      </c>
      <c r="I164" s="221"/>
      <c r="J164" s="222">
        <f>ROUND(I164*H164,2)</f>
        <v>0</v>
      </c>
      <c r="K164" s="218" t="s">
        <v>130</v>
      </c>
      <c r="L164" s="39"/>
      <c r="M164" s="223" t="s">
        <v>1</v>
      </c>
      <c r="N164" s="224" t="s">
        <v>39</v>
      </c>
      <c r="O164" s="82"/>
      <c r="P164" s="225">
        <f>O164*H164</f>
        <v>0</v>
      </c>
      <c r="Q164" s="225">
        <v>0.02636</v>
      </c>
      <c r="R164" s="225">
        <f>Q164*H164</f>
        <v>2.7743900000000004</v>
      </c>
      <c r="S164" s="225">
        <v>0</v>
      </c>
      <c r="T164" s="226">
        <f>S164*H164</f>
        <v>0</v>
      </c>
      <c r="AR164" s="227" t="s">
        <v>131</v>
      </c>
      <c r="AT164" s="227" t="s">
        <v>126</v>
      </c>
      <c r="AU164" s="227" t="s">
        <v>84</v>
      </c>
      <c r="AY164" s="13" t="s">
        <v>124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3" t="s">
        <v>82</v>
      </c>
      <c r="BK164" s="228">
        <f>ROUND(I164*H164,2)</f>
        <v>0</v>
      </c>
      <c r="BL164" s="13" t="s">
        <v>131</v>
      </c>
      <c r="BM164" s="227" t="s">
        <v>242</v>
      </c>
    </row>
    <row r="165" spans="2:63" s="11" customFormat="1" ht="22.8" customHeight="1">
      <c r="B165" s="200"/>
      <c r="C165" s="201"/>
      <c r="D165" s="202" t="s">
        <v>73</v>
      </c>
      <c r="E165" s="214" t="s">
        <v>243</v>
      </c>
      <c r="F165" s="214" t="s">
        <v>244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SUM(P166:P173)</f>
        <v>0</v>
      </c>
      <c r="Q165" s="208"/>
      <c r="R165" s="209">
        <f>SUM(R166:R173)</f>
        <v>3.4179919999999995</v>
      </c>
      <c r="S165" s="208"/>
      <c r="T165" s="210">
        <f>SUM(T166:T173)</f>
        <v>19.45111</v>
      </c>
      <c r="AR165" s="211" t="s">
        <v>82</v>
      </c>
      <c r="AT165" s="212" t="s">
        <v>73</v>
      </c>
      <c r="AU165" s="212" t="s">
        <v>82</v>
      </c>
      <c r="AY165" s="211" t="s">
        <v>124</v>
      </c>
      <c r="BK165" s="213">
        <f>SUM(BK166:BK173)</f>
        <v>0</v>
      </c>
    </row>
    <row r="166" spans="2:65" s="1" customFormat="1" ht="24" customHeight="1">
      <c r="B166" s="34"/>
      <c r="C166" s="216" t="s">
        <v>245</v>
      </c>
      <c r="D166" s="216" t="s">
        <v>126</v>
      </c>
      <c r="E166" s="217" t="s">
        <v>246</v>
      </c>
      <c r="F166" s="218" t="s">
        <v>247</v>
      </c>
      <c r="G166" s="219" t="s">
        <v>136</v>
      </c>
      <c r="H166" s="220">
        <v>20</v>
      </c>
      <c r="I166" s="221"/>
      <c r="J166" s="222">
        <f>ROUND(I166*H166,2)</f>
        <v>0</v>
      </c>
      <c r="K166" s="218" t="s">
        <v>130</v>
      </c>
      <c r="L166" s="39"/>
      <c r="M166" s="223" t="s">
        <v>1</v>
      </c>
      <c r="N166" s="224" t="s">
        <v>39</v>
      </c>
      <c r="O166" s="82"/>
      <c r="P166" s="225">
        <f>O166*H166</f>
        <v>0</v>
      </c>
      <c r="Q166" s="225">
        <v>0.1294996</v>
      </c>
      <c r="R166" s="225">
        <f>Q166*H166</f>
        <v>2.5899919999999996</v>
      </c>
      <c r="S166" s="225">
        <v>0</v>
      </c>
      <c r="T166" s="226">
        <f>S166*H166</f>
        <v>0</v>
      </c>
      <c r="AR166" s="227" t="s">
        <v>131</v>
      </c>
      <c r="AT166" s="227" t="s">
        <v>126</v>
      </c>
      <c r="AU166" s="227" t="s">
        <v>84</v>
      </c>
      <c r="AY166" s="13" t="s">
        <v>124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3" t="s">
        <v>82</v>
      </c>
      <c r="BK166" s="228">
        <f>ROUND(I166*H166,2)</f>
        <v>0</v>
      </c>
      <c r="BL166" s="13" t="s">
        <v>131</v>
      </c>
      <c r="BM166" s="227" t="s">
        <v>248</v>
      </c>
    </row>
    <row r="167" spans="2:65" s="1" customFormat="1" ht="16.5" customHeight="1">
      <c r="B167" s="34"/>
      <c r="C167" s="229" t="s">
        <v>249</v>
      </c>
      <c r="D167" s="229" t="s">
        <v>180</v>
      </c>
      <c r="E167" s="230" t="s">
        <v>250</v>
      </c>
      <c r="F167" s="231" t="s">
        <v>251</v>
      </c>
      <c r="G167" s="232" t="s">
        <v>136</v>
      </c>
      <c r="H167" s="233">
        <v>23</v>
      </c>
      <c r="I167" s="234"/>
      <c r="J167" s="235">
        <f>ROUND(I167*H167,2)</f>
        <v>0</v>
      </c>
      <c r="K167" s="231" t="s">
        <v>130</v>
      </c>
      <c r="L167" s="236"/>
      <c r="M167" s="237" t="s">
        <v>1</v>
      </c>
      <c r="N167" s="238" t="s">
        <v>39</v>
      </c>
      <c r="O167" s="82"/>
      <c r="P167" s="225">
        <f>O167*H167</f>
        <v>0</v>
      </c>
      <c r="Q167" s="225">
        <v>0.036</v>
      </c>
      <c r="R167" s="225">
        <f>Q167*H167</f>
        <v>0.828</v>
      </c>
      <c r="S167" s="225">
        <v>0</v>
      </c>
      <c r="T167" s="226">
        <f>S167*H167</f>
        <v>0</v>
      </c>
      <c r="AR167" s="227" t="s">
        <v>183</v>
      </c>
      <c r="AT167" s="227" t="s">
        <v>180</v>
      </c>
      <c r="AU167" s="227" t="s">
        <v>84</v>
      </c>
      <c r="AY167" s="13" t="s">
        <v>124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3" t="s">
        <v>82</v>
      </c>
      <c r="BK167" s="228">
        <f>ROUND(I167*H167,2)</f>
        <v>0</v>
      </c>
      <c r="BL167" s="13" t="s">
        <v>131</v>
      </c>
      <c r="BM167" s="227" t="s">
        <v>252</v>
      </c>
    </row>
    <row r="168" spans="2:65" s="1" customFormat="1" ht="16.5" customHeight="1">
      <c r="B168" s="34"/>
      <c r="C168" s="216" t="s">
        <v>253</v>
      </c>
      <c r="D168" s="216" t="s">
        <v>126</v>
      </c>
      <c r="E168" s="217" t="s">
        <v>254</v>
      </c>
      <c r="F168" s="218" t="s">
        <v>255</v>
      </c>
      <c r="G168" s="219" t="s">
        <v>129</v>
      </c>
      <c r="H168" s="220">
        <v>5.875</v>
      </c>
      <c r="I168" s="221"/>
      <c r="J168" s="222">
        <f>ROUND(I168*H168,2)</f>
        <v>0</v>
      </c>
      <c r="K168" s="218" t="s">
        <v>130</v>
      </c>
      <c r="L168" s="39"/>
      <c r="M168" s="223" t="s">
        <v>1</v>
      </c>
      <c r="N168" s="224" t="s">
        <v>39</v>
      </c>
      <c r="O168" s="82"/>
      <c r="P168" s="225">
        <f>O168*H168</f>
        <v>0</v>
      </c>
      <c r="Q168" s="225">
        <v>0</v>
      </c>
      <c r="R168" s="225">
        <f>Q168*H168</f>
        <v>0</v>
      </c>
      <c r="S168" s="225">
        <v>2</v>
      </c>
      <c r="T168" s="226">
        <f>S168*H168</f>
        <v>11.75</v>
      </c>
      <c r="AR168" s="227" t="s">
        <v>131</v>
      </c>
      <c r="AT168" s="227" t="s">
        <v>126</v>
      </c>
      <c r="AU168" s="227" t="s">
        <v>84</v>
      </c>
      <c r="AY168" s="13" t="s">
        <v>124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3" t="s">
        <v>82</v>
      </c>
      <c r="BK168" s="228">
        <f>ROUND(I168*H168,2)</f>
        <v>0</v>
      </c>
      <c r="BL168" s="13" t="s">
        <v>131</v>
      </c>
      <c r="BM168" s="227" t="s">
        <v>256</v>
      </c>
    </row>
    <row r="169" spans="2:65" s="1" customFormat="1" ht="24" customHeight="1">
      <c r="B169" s="34"/>
      <c r="C169" s="216" t="s">
        <v>257</v>
      </c>
      <c r="D169" s="216" t="s">
        <v>126</v>
      </c>
      <c r="E169" s="217" t="s">
        <v>258</v>
      </c>
      <c r="F169" s="218" t="s">
        <v>259</v>
      </c>
      <c r="G169" s="219" t="s">
        <v>189</v>
      </c>
      <c r="H169" s="220">
        <v>14</v>
      </c>
      <c r="I169" s="221"/>
      <c r="J169" s="222">
        <f>ROUND(I169*H169,2)</f>
        <v>0</v>
      </c>
      <c r="K169" s="218" t="s">
        <v>130</v>
      </c>
      <c r="L169" s="39"/>
      <c r="M169" s="223" t="s">
        <v>1</v>
      </c>
      <c r="N169" s="224" t="s">
        <v>39</v>
      </c>
      <c r="O169" s="82"/>
      <c r="P169" s="225">
        <f>O169*H169</f>
        <v>0</v>
      </c>
      <c r="Q169" s="225">
        <v>0</v>
      </c>
      <c r="R169" s="225">
        <f>Q169*H169</f>
        <v>0</v>
      </c>
      <c r="S169" s="225">
        <v>0.0657</v>
      </c>
      <c r="T169" s="226">
        <f>S169*H169</f>
        <v>0.9198</v>
      </c>
      <c r="AR169" s="227" t="s">
        <v>131</v>
      </c>
      <c r="AT169" s="227" t="s">
        <v>126</v>
      </c>
      <c r="AU169" s="227" t="s">
        <v>84</v>
      </c>
      <c r="AY169" s="13" t="s">
        <v>124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3" t="s">
        <v>82</v>
      </c>
      <c r="BK169" s="228">
        <f>ROUND(I169*H169,2)</f>
        <v>0</v>
      </c>
      <c r="BL169" s="13" t="s">
        <v>131</v>
      </c>
      <c r="BM169" s="227" t="s">
        <v>260</v>
      </c>
    </row>
    <row r="170" spans="2:65" s="1" customFormat="1" ht="24" customHeight="1">
      <c r="B170" s="34"/>
      <c r="C170" s="216" t="s">
        <v>261</v>
      </c>
      <c r="D170" s="216" t="s">
        <v>126</v>
      </c>
      <c r="E170" s="217" t="s">
        <v>262</v>
      </c>
      <c r="F170" s="218" t="s">
        <v>263</v>
      </c>
      <c r="G170" s="219" t="s">
        <v>136</v>
      </c>
      <c r="H170" s="220">
        <v>47</v>
      </c>
      <c r="I170" s="221"/>
      <c r="J170" s="222">
        <f>ROUND(I170*H170,2)</f>
        <v>0</v>
      </c>
      <c r="K170" s="218" t="s">
        <v>130</v>
      </c>
      <c r="L170" s="39"/>
      <c r="M170" s="223" t="s">
        <v>1</v>
      </c>
      <c r="N170" s="224" t="s">
        <v>39</v>
      </c>
      <c r="O170" s="82"/>
      <c r="P170" s="225">
        <f>O170*H170</f>
        <v>0</v>
      </c>
      <c r="Q170" s="225">
        <v>0</v>
      </c>
      <c r="R170" s="225">
        <f>Q170*H170</f>
        <v>0</v>
      </c>
      <c r="S170" s="225">
        <v>0.00348</v>
      </c>
      <c r="T170" s="226">
        <f>S170*H170</f>
        <v>0.16356</v>
      </c>
      <c r="AR170" s="227" t="s">
        <v>131</v>
      </c>
      <c r="AT170" s="227" t="s">
        <v>126</v>
      </c>
      <c r="AU170" s="227" t="s">
        <v>84</v>
      </c>
      <c r="AY170" s="13" t="s">
        <v>124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3" t="s">
        <v>82</v>
      </c>
      <c r="BK170" s="228">
        <f>ROUND(I170*H170,2)</f>
        <v>0</v>
      </c>
      <c r="BL170" s="13" t="s">
        <v>131</v>
      </c>
      <c r="BM170" s="227" t="s">
        <v>264</v>
      </c>
    </row>
    <row r="171" spans="2:65" s="1" customFormat="1" ht="16.5" customHeight="1">
      <c r="B171" s="34"/>
      <c r="C171" s="216" t="s">
        <v>265</v>
      </c>
      <c r="D171" s="216" t="s">
        <v>126</v>
      </c>
      <c r="E171" s="217" t="s">
        <v>266</v>
      </c>
      <c r="F171" s="218" t="s">
        <v>267</v>
      </c>
      <c r="G171" s="219" t="s">
        <v>189</v>
      </c>
      <c r="H171" s="220">
        <v>1</v>
      </c>
      <c r="I171" s="221"/>
      <c r="J171" s="222">
        <f>ROUND(I171*H171,2)</f>
        <v>0</v>
      </c>
      <c r="K171" s="218" t="s">
        <v>130</v>
      </c>
      <c r="L171" s="39"/>
      <c r="M171" s="223" t="s">
        <v>1</v>
      </c>
      <c r="N171" s="224" t="s">
        <v>39</v>
      </c>
      <c r="O171" s="82"/>
      <c r="P171" s="225">
        <f>O171*H171</f>
        <v>0</v>
      </c>
      <c r="Q171" s="225">
        <v>0</v>
      </c>
      <c r="R171" s="225">
        <f>Q171*H171</f>
        <v>0</v>
      </c>
      <c r="S171" s="225">
        <v>0.21</v>
      </c>
      <c r="T171" s="226">
        <f>S171*H171</f>
        <v>0.21</v>
      </c>
      <c r="AR171" s="227" t="s">
        <v>131</v>
      </c>
      <c r="AT171" s="227" t="s">
        <v>126</v>
      </c>
      <c r="AU171" s="227" t="s">
        <v>84</v>
      </c>
      <c r="AY171" s="13" t="s">
        <v>124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3" t="s">
        <v>82</v>
      </c>
      <c r="BK171" s="228">
        <f>ROUND(I171*H171,2)</f>
        <v>0</v>
      </c>
      <c r="BL171" s="13" t="s">
        <v>131</v>
      </c>
      <c r="BM171" s="227" t="s">
        <v>268</v>
      </c>
    </row>
    <row r="172" spans="2:65" s="1" customFormat="1" ht="16.5" customHeight="1">
      <c r="B172" s="34"/>
      <c r="C172" s="216" t="s">
        <v>269</v>
      </c>
      <c r="D172" s="216" t="s">
        <v>126</v>
      </c>
      <c r="E172" s="217" t="s">
        <v>270</v>
      </c>
      <c r="F172" s="218" t="s">
        <v>271</v>
      </c>
      <c r="G172" s="219" t="s">
        <v>164</v>
      </c>
      <c r="H172" s="220">
        <v>3</v>
      </c>
      <c r="I172" s="221"/>
      <c r="J172" s="222">
        <f>ROUND(I172*H172,2)</f>
        <v>0</v>
      </c>
      <c r="K172" s="218" t="s">
        <v>130</v>
      </c>
      <c r="L172" s="39"/>
      <c r="M172" s="223" t="s">
        <v>1</v>
      </c>
      <c r="N172" s="224" t="s">
        <v>39</v>
      </c>
      <c r="O172" s="82"/>
      <c r="P172" s="225">
        <f>O172*H172</f>
        <v>0</v>
      </c>
      <c r="Q172" s="225">
        <v>0</v>
      </c>
      <c r="R172" s="225">
        <f>Q172*H172</f>
        <v>0</v>
      </c>
      <c r="S172" s="225">
        <v>0.066</v>
      </c>
      <c r="T172" s="226">
        <f>S172*H172</f>
        <v>0.198</v>
      </c>
      <c r="AR172" s="227" t="s">
        <v>131</v>
      </c>
      <c r="AT172" s="227" t="s">
        <v>126</v>
      </c>
      <c r="AU172" s="227" t="s">
        <v>84</v>
      </c>
      <c r="AY172" s="13" t="s">
        <v>124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3" t="s">
        <v>82</v>
      </c>
      <c r="BK172" s="228">
        <f>ROUND(I172*H172,2)</f>
        <v>0</v>
      </c>
      <c r="BL172" s="13" t="s">
        <v>131</v>
      </c>
      <c r="BM172" s="227" t="s">
        <v>272</v>
      </c>
    </row>
    <row r="173" spans="2:65" s="1" customFormat="1" ht="36" customHeight="1">
      <c r="B173" s="34"/>
      <c r="C173" s="216" t="s">
        <v>273</v>
      </c>
      <c r="D173" s="216" t="s">
        <v>126</v>
      </c>
      <c r="E173" s="217" t="s">
        <v>274</v>
      </c>
      <c r="F173" s="218" t="s">
        <v>275</v>
      </c>
      <c r="G173" s="219" t="s">
        <v>164</v>
      </c>
      <c r="H173" s="220">
        <v>105.25</v>
      </c>
      <c r="I173" s="221"/>
      <c r="J173" s="222">
        <f>ROUND(I173*H173,2)</f>
        <v>0</v>
      </c>
      <c r="K173" s="218" t="s">
        <v>130</v>
      </c>
      <c r="L173" s="39"/>
      <c r="M173" s="223" t="s">
        <v>1</v>
      </c>
      <c r="N173" s="224" t="s">
        <v>39</v>
      </c>
      <c r="O173" s="82"/>
      <c r="P173" s="225">
        <f>O173*H173</f>
        <v>0</v>
      </c>
      <c r="Q173" s="225">
        <v>0</v>
      </c>
      <c r="R173" s="225">
        <f>Q173*H173</f>
        <v>0</v>
      </c>
      <c r="S173" s="225">
        <v>0.059</v>
      </c>
      <c r="T173" s="226">
        <f>S173*H173</f>
        <v>6.20975</v>
      </c>
      <c r="AR173" s="227" t="s">
        <v>131</v>
      </c>
      <c r="AT173" s="227" t="s">
        <v>126</v>
      </c>
      <c r="AU173" s="227" t="s">
        <v>84</v>
      </c>
      <c r="AY173" s="13" t="s">
        <v>124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3" t="s">
        <v>82</v>
      </c>
      <c r="BK173" s="228">
        <f>ROUND(I173*H173,2)</f>
        <v>0</v>
      </c>
      <c r="BL173" s="13" t="s">
        <v>131</v>
      </c>
      <c r="BM173" s="227" t="s">
        <v>276</v>
      </c>
    </row>
    <row r="174" spans="2:63" s="11" customFormat="1" ht="22.8" customHeight="1">
      <c r="B174" s="200"/>
      <c r="C174" s="201"/>
      <c r="D174" s="202" t="s">
        <v>73</v>
      </c>
      <c r="E174" s="214" t="s">
        <v>277</v>
      </c>
      <c r="F174" s="214" t="s">
        <v>278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SUM(P175:P178)</f>
        <v>0</v>
      </c>
      <c r="Q174" s="208"/>
      <c r="R174" s="209">
        <f>SUM(R175:R178)</f>
        <v>0</v>
      </c>
      <c r="S174" s="208"/>
      <c r="T174" s="210">
        <f>SUM(T175:T178)</f>
        <v>0</v>
      </c>
      <c r="AR174" s="211" t="s">
        <v>82</v>
      </c>
      <c r="AT174" s="212" t="s">
        <v>73</v>
      </c>
      <c r="AU174" s="212" t="s">
        <v>82</v>
      </c>
      <c r="AY174" s="211" t="s">
        <v>124</v>
      </c>
      <c r="BK174" s="213">
        <f>SUM(BK175:BK178)</f>
        <v>0</v>
      </c>
    </row>
    <row r="175" spans="2:65" s="1" customFormat="1" ht="24" customHeight="1">
      <c r="B175" s="34"/>
      <c r="C175" s="216" t="s">
        <v>279</v>
      </c>
      <c r="D175" s="216" t="s">
        <v>126</v>
      </c>
      <c r="E175" s="217" t="s">
        <v>280</v>
      </c>
      <c r="F175" s="218" t="s">
        <v>281</v>
      </c>
      <c r="G175" s="219" t="s">
        <v>159</v>
      </c>
      <c r="H175" s="220">
        <v>27.167</v>
      </c>
      <c r="I175" s="221"/>
      <c r="J175" s="222">
        <f>ROUND(I175*H175,2)</f>
        <v>0</v>
      </c>
      <c r="K175" s="218" t="s">
        <v>130</v>
      </c>
      <c r="L175" s="39"/>
      <c r="M175" s="223" t="s">
        <v>1</v>
      </c>
      <c r="N175" s="224" t="s">
        <v>39</v>
      </c>
      <c r="O175" s="82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AR175" s="227" t="s">
        <v>131</v>
      </c>
      <c r="AT175" s="227" t="s">
        <v>126</v>
      </c>
      <c r="AU175" s="227" t="s">
        <v>84</v>
      </c>
      <c r="AY175" s="13" t="s">
        <v>124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3" t="s">
        <v>82</v>
      </c>
      <c r="BK175" s="228">
        <f>ROUND(I175*H175,2)</f>
        <v>0</v>
      </c>
      <c r="BL175" s="13" t="s">
        <v>131</v>
      </c>
      <c r="BM175" s="227" t="s">
        <v>282</v>
      </c>
    </row>
    <row r="176" spans="2:65" s="1" customFormat="1" ht="24" customHeight="1">
      <c r="B176" s="34"/>
      <c r="C176" s="216" t="s">
        <v>283</v>
      </c>
      <c r="D176" s="216" t="s">
        <v>126</v>
      </c>
      <c r="E176" s="217" t="s">
        <v>284</v>
      </c>
      <c r="F176" s="218" t="s">
        <v>285</v>
      </c>
      <c r="G176" s="219" t="s">
        <v>159</v>
      </c>
      <c r="H176" s="220">
        <v>27.167</v>
      </c>
      <c r="I176" s="221"/>
      <c r="J176" s="222">
        <f>ROUND(I176*H176,2)</f>
        <v>0</v>
      </c>
      <c r="K176" s="218" t="s">
        <v>130</v>
      </c>
      <c r="L176" s="39"/>
      <c r="M176" s="223" t="s">
        <v>1</v>
      </c>
      <c r="N176" s="224" t="s">
        <v>39</v>
      </c>
      <c r="O176" s="82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227" t="s">
        <v>131</v>
      </c>
      <c r="AT176" s="227" t="s">
        <v>126</v>
      </c>
      <c r="AU176" s="227" t="s">
        <v>84</v>
      </c>
      <c r="AY176" s="13" t="s">
        <v>124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3" t="s">
        <v>82</v>
      </c>
      <c r="BK176" s="228">
        <f>ROUND(I176*H176,2)</f>
        <v>0</v>
      </c>
      <c r="BL176" s="13" t="s">
        <v>131</v>
      </c>
      <c r="BM176" s="227" t="s">
        <v>286</v>
      </c>
    </row>
    <row r="177" spans="2:65" s="1" customFormat="1" ht="36" customHeight="1">
      <c r="B177" s="34"/>
      <c r="C177" s="216" t="s">
        <v>287</v>
      </c>
      <c r="D177" s="216" t="s">
        <v>126</v>
      </c>
      <c r="E177" s="217" t="s">
        <v>288</v>
      </c>
      <c r="F177" s="218" t="s">
        <v>289</v>
      </c>
      <c r="G177" s="219" t="s">
        <v>159</v>
      </c>
      <c r="H177" s="220">
        <v>12</v>
      </c>
      <c r="I177" s="221"/>
      <c r="J177" s="222">
        <f>ROUND(I177*H177,2)</f>
        <v>0</v>
      </c>
      <c r="K177" s="218" t="s">
        <v>130</v>
      </c>
      <c r="L177" s="39"/>
      <c r="M177" s="223" t="s">
        <v>1</v>
      </c>
      <c r="N177" s="224" t="s">
        <v>39</v>
      </c>
      <c r="O177" s="82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AR177" s="227" t="s">
        <v>131</v>
      </c>
      <c r="AT177" s="227" t="s">
        <v>126</v>
      </c>
      <c r="AU177" s="227" t="s">
        <v>84</v>
      </c>
      <c r="AY177" s="13" t="s">
        <v>124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3" t="s">
        <v>82</v>
      </c>
      <c r="BK177" s="228">
        <f>ROUND(I177*H177,2)</f>
        <v>0</v>
      </c>
      <c r="BL177" s="13" t="s">
        <v>131</v>
      </c>
      <c r="BM177" s="227" t="s">
        <v>290</v>
      </c>
    </row>
    <row r="178" spans="2:65" s="1" customFormat="1" ht="24" customHeight="1">
      <c r="B178" s="34"/>
      <c r="C178" s="216" t="s">
        <v>291</v>
      </c>
      <c r="D178" s="216" t="s">
        <v>126</v>
      </c>
      <c r="E178" s="217" t="s">
        <v>292</v>
      </c>
      <c r="F178" s="218" t="s">
        <v>293</v>
      </c>
      <c r="G178" s="219" t="s">
        <v>159</v>
      </c>
      <c r="H178" s="220">
        <v>27.167</v>
      </c>
      <c r="I178" s="221"/>
      <c r="J178" s="222">
        <f>ROUND(I178*H178,2)</f>
        <v>0</v>
      </c>
      <c r="K178" s="218" t="s">
        <v>130</v>
      </c>
      <c r="L178" s="39"/>
      <c r="M178" s="223" t="s">
        <v>1</v>
      </c>
      <c r="N178" s="224" t="s">
        <v>39</v>
      </c>
      <c r="O178" s="82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227" t="s">
        <v>131</v>
      </c>
      <c r="AT178" s="227" t="s">
        <v>126</v>
      </c>
      <c r="AU178" s="227" t="s">
        <v>84</v>
      </c>
      <c r="AY178" s="13" t="s">
        <v>124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3" t="s">
        <v>82</v>
      </c>
      <c r="BK178" s="228">
        <f>ROUND(I178*H178,2)</f>
        <v>0</v>
      </c>
      <c r="BL178" s="13" t="s">
        <v>131</v>
      </c>
      <c r="BM178" s="227" t="s">
        <v>294</v>
      </c>
    </row>
    <row r="179" spans="2:63" s="11" customFormat="1" ht="25.9" customHeight="1">
      <c r="B179" s="200"/>
      <c r="C179" s="201"/>
      <c r="D179" s="202" t="s">
        <v>73</v>
      </c>
      <c r="E179" s="203" t="s">
        <v>295</v>
      </c>
      <c r="F179" s="203" t="s">
        <v>296</v>
      </c>
      <c r="G179" s="201"/>
      <c r="H179" s="201"/>
      <c r="I179" s="204"/>
      <c r="J179" s="205">
        <f>BK179</f>
        <v>0</v>
      </c>
      <c r="K179" s="201"/>
      <c r="L179" s="206"/>
      <c r="M179" s="207"/>
      <c r="N179" s="208"/>
      <c r="O179" s="208"/>
      <c r="P179" s="209">
        <f>P180+P185+P189+P193+P202</f>
        <v>0</v>
      </c>
      <c r="Q179" s="208"/>
      <c r="R179" s="209">
        <f>R180+R185+R189+R193+R202</f>
        <v>1.200506</v>
      </c>
      <c r="S179" s="208"/>
      <c r="T179" s="210">
        <f>T180+T185+T189+T193+T202</f>
        <v>7.7162000000000015</v>
      </c>
      <c r="AR179" s="211" t="s">
        <v>84</v>
      </c>
      <c r="AT179" s="212" t="s">
        <v>73</v>
      </c>
      <c r="AU179" s="212" t="s">
        <v>74</v>
      </c>
      <c r="AY179" s="211" t="s">
        <v>124</v>
      </c>
      <c r="BK179" s="213">
        <f>BK180+BK185+BK189+BK193+BK202</f>
        <v>0</v>
      </c>
    </row>
    <row r="180" spans="2:63" s="11" customFormat="1" ht="22.8" customHeight="1">
      <c r="B180" s="200"/>
      <c r="C180" s="201"/>
      <c r="D180" s="202" t="s">
        <v>73</v>
      </c>
      <c r="E180" s="214" t="s">
        <v>297</v>
      </c>
      <c r="F180" s="214" t="s">
        <v>298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SUM(P181:P184)</f>
        <v>0</v>
      </c>
      <c r="Q180" s="208"/>
      <c r="R180" s="209">
        <f>SUM(R181:R184)</f>
        <v>0.061045</v>
      </c>
      <c r="S180" s="208"/>
      <c r="T180" s="210">
        <f>SUM(T181:T184)</f>
        <v>7.3790000000000004</v>
      </c>
      <c r="AR180" s="211" t="s">
        <v>84</v>
      </c>
      <c r="AT180" s="212" t="s">
        <v>73</v>
      </c>
      <c r="AU180" s="212" t="s">
        <v>82</v>
      </c>
      <c r="AY180" s="211" t="s">
        <v>124</v>
      </c>
      <c r="BK180" s="213">
        <f>SUM(BK181:BK184)</f>
        <v>0</v>
      </c>
    </row>
    <row r="181" spans="2:65" s="1" customFormat="1" ht="16.5" customHeight="1">
      <c r="B181" s="34"/>
      <c r="C181" s="216" t="s">
        <v>299</v>
      </c>
      <c r="D181" s="216" t="s">
        <v>126</v>
      </c>
      <c r="E181" s="217" t="s">
        <v>300</v>
      </c>
      <c r="F181" s="218" t="s">
        <v>301</v>
      </c>
      <c r="G181" s="219" t="s">
        <v>164</v>
      </c>
      <c r="H181" s="220">
        <v>78.5</v>
      </c>
      <c r="I181" s="221"/>
      <c r="J181" s="222">
        <f>ROUND(I181*H181,2)</f>
        <v>0</v>
      </c>
      <c r="K181" s="218" t="s">
        <v>130</v>
      </c>
      <c r="L181" s="39"/>
      <c r="M181" s="223" t="s">
        <v>1</v>
      </c>
      <c r="N181" s="224" t="s">
        <v>39</v>
      </c>
      <c r="O181" s="82"/>
      <c r="P181" s="225">
        <f>O181*H181</f>
        <v>0</v>
      </c>
      <c r="Q181" s="225">
        <v>0</v>
      </c>
      <c r="R181" s="225">
        <f>Q181*H181</f>
        <v>0</v>
      </c>
      <c r="S181" s="225">
        <v>0.01</v>
      </c>
      <c r="T181" s="226">
        <f>S181*H181</f>
        <v>0.785</v>
      </c>
      <c r="AR181" s="227" t="s">
        <v>245</v>
      </c>
      <c r="AT181" s="227" t="s">
        <v>126</v>
      </c>
      <c r="AU181" s="227" t="s">
        <v>84</v>
      </c>
      <c r="AY181" s="13" t="s">
        <v>124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3" t="s">
        <v>82</v>
      </c>
      <c r="BK181" s="228">
        <f>ROUND(I181*H181,2)</f>
        <v>0</v>
      </c>
      <c r="BL181" s="13" t="s">
        <v>245</v>
      </c>
      <c r="BM181" s="227" t="s">
        <v>302</v>
      </c>
    </row>
    <row r="182" spans="2:65" s="1" customFormat="1" ht="24" customHeight="1">
      <c r="B182" s="34"/>
      <c r="C182" s="216" t="s">
        <v>303</v>
      </c>
      <c r="D182" s="216" t="s">
        <v>126</v>
      </c>
      <c r="E182" s="217" t="s">
        <v>304</v>
      </c>
      <c r="F182" s="218" t="s">
        <v>305</v>
      </c>
      <c r="G182" s="219" t="s">
        <v>164</v>
      </c>
      <c r="H182" s="220">
        <v>78.5</v>
      </c>
      <c r="I182" s="221"/>
      <c r="J182" s="222">
        <f>ROUND(I182*H182,2)</f>
        <v>0</v>
      </c>
      <c r="K182" s="218" t="s">
        <v>130</v>
      </c>
      <c r="L182" s="39"/>
      <c r="M182" s="223" t="s">
        <v>1</v>
      </c>
      <c r="N182" s="224" t="s">
        <v>39</v>
      </c>
      <c r="O182" s="82"/>
      <c r="P182" s="225">
        <f>O182*H182</f>
        <v>0</v>
      </c>
      <c r="Q182" s="225">
        <v>0</v>
      </c>
      <c r="R182" s="225">
        <f>Q182*H182</f>
        <v>0</v>
      </c>
      <c r="S182" s="225">
        <v>0.084</v>
      </c>
      <c r="T182" s="226">
        <f>S182*H182</f>
        <v>6.594</v>
      </c>
      <c r="AR182" s="227" t="s">
        <v>245</v>
      </c>
      <c r="AT182" s="227" t="s">
        <v>126</v>
      </c>
      <c r="AU182" s="227" t="s">
        <v>84</v>
      </c>
      <c r="AY182" s="13" t="s">
        <v>124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3" t="s">
        <v>82</v>
      </c>
      <c r="BK182" s="228">
        <f>ROUND(I182*H182,2)</f>
        <v>0</v>
      </c>
      <c r="BL182" s="13" t="s">
        <v>245</v>
      </c>
      <c r="BM182" s="227" t="s">
        <v>306</v>
      </c>
    </row>
    <row r="183" spans="2:65" s="1" customFormat="1" ht="16.5" customHeight="1">
      <c r="B183" s="34"/>
      <c r="C183" s="216" t="s">
        <v>307</v>
      </c>
      <c r="D183" s="216" t="s">
        <v>126</v>
      </c>
      <c r="E183" s="217" t="s">
        <v>308</v>
      </c>
      <c r="F183" s="218" t="s">
        <v>309</v>
      </c>
      <c r="G183" s="219" t="s">
        <v>164</v>
      </c>
      <c r="H183" s="220">
        <v>105.25</v>
      </c>
      <c r="I183" s="221"/>
      <c r="J183" s="222">
        <f>ROUND(I183*H183,2)</f>
        <v>0</v>
      </c>
      <c r="K183" s="218" t="s">
        <v>130</v>
      </c>
      <c r="L183" s="39"/>
      <c r="M183" s="223" t="s">
        <v>1</v>
      </c>
      <c r="N183" s="224" t="s">
        <v>39</v>
      </c>
      <c r="O183" s="82"/>
      <c r="P183" s="225">
        <f>O183*H183</f>
        <v>0</v>
      </c>
      <c r="Q183" s="225">
        <v>0.00058</v>
      </c>
      <c r="R183" s="225">
        <f>Q183*H183</f>
        <v>0.061045</v>
      </c>
      <c r="S183" s="225">
        <v>0</v>
      </c>
      <c r="T183" s="226">
        <f>S183*H183</f>
        <v>0</v>
      </c>
      <c r="AR183" s="227" t="s">
        <v>245</v>
      </c>
      <c r="AT183" s="227" t="s">
        <v>126</v>
      </c>
      <c r="AU183" s="227" t="s">
        <v>84</v>
      </c>
      <c r="AY183" s="13" t="s">
        <v>124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3" t="s">
        <v>82</v>
      </c>
      <c r="BK183" s="228">
        <f>ROUND(I183*H183,2)</f>
        <v>0</v>
      </c>
      <c r="BL183" s="13" t="s">
        <v>245</v>
      </c>
      <c r="BM183" s="227" t="s">
        <v>310</v>
      </c>
    </row>
    <row r="184" spans="2:65" s="1" customFormat="1" ht="24" customHeight="1">
      <c r="B184" s="34"/>
      <c r="C184" s="216" t="s">
        <v>311</v>
      </c>
      <c r="D184" s="216" t="s">
        <v>126</v>
      </c>
      <c r="E184" s="217" t="s">
        <v>312</v>
      </c>
      <c r="F184" s="218" t="s">
        <v>313</v>
      </c>
      <c r="G184" s="219" t="s">
        <v>159</v>
      </c>
      <c r="H184" s="220">
        <v>0.061</v>
      </c>
      <c r="I184" s="221"/>
      <c r="J184" s="222">
        <f>ROUND(I184*H184,2)</f>
        <v>0</v>
      </c>
      <c r="K184" s="218" t="s">
        <v>130</v>
      </c>
      <c r="L184" s="39"/>
      <c r="M184" s="223" t="s">
        <v>1</v>
      </c>
      <c r="N184" s="224" t="s">
        <v>39</v>
      </c>
      <c r="O184" s="82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227" t="s">
        <v>245</v>
      </c>
      <c r="AT184" s="227" t="s">
        <v>126</v>
      </c>
      <c r="AU184" s="227" t="s">
        <v>84</v>
      </c>
      <c r="AY184" s="13" t="s">
        <v>124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3" t="s">
        <v>82</v>
      </c>
      <c r="BK184" s="228">
        <f>ROUND(I184*H184,2)</f>
        <v>0</v>
      </c>
      <c r="BL184" s="13" t="s">
        <v>245</v>
      </c>
      <c r="BM184" s="227" t="s">
        <v>314</v>
      </c>
    </row>
    <row r="185" spans="2:63" s="11" customFormat="1" ht="22.8" customHeight="1">
      <c r="B185" s="200"/>
      <c r="C185" s="201"/>
      <c r="D185" s="202" t="s">
        <v>73</v>
      </c>
      <c r="E185" s="214" t="s">
        <v>315</v>
      </c>
      <c r="F185" s="214" t="s">
        <v>316</v>
      </c>
      <c r="G185" s="201"/>
      <c r="H185" s="201"/>
      <c r="I185" s="204"/>
      <c r="J185" s="215">
        <f>BK185</f>
        <v>0</v>
      </c>
      <c r="K185" s="201"/>
      <c r="L185" s="206"/>
      <c r="M185" s="207"/>
      <c r="N185" s="208"/>
      <c r="O185" s="208"/>
      <c r="P185" s="209">
        <f>SUM(P186:P188)</f>
        <v>0</v>
      </c>
      <c r="Q185" s="208"/>
      <c r="R185" s="209">
        <f>SUM(R186:R188)</f>
        <v>0</v>
      </c>
      <c r="S185" s="208"/>
      <c r="T185" s="210">
        <f>SUM(T186:T188)</f>
        <v>0.0071</v>
      </c>
      <c r="AR185" s="211" t="s">
        <v>84</v>
      </c>
      <c r="AT185" s="212" t="s">
        <v>73</v>
      </c>
      <c r="AU185" s="212" t="s">
        <v>82</v>
      </c>
      <c r="AY185" s="211" t="s">
        <v>124</v>
      </c>
      <c r="BK185" s="213">
        <f>SUM(BK186:BK188)</f>
        <v>0</v>
      </c>
    </row>
    <row r="186" spans="2:65" s="1" customFormat="1" ht="24" customHeight="1">
      <c r="B186" s="34"/>
      <c r="C186" s="216" t="s">
        <v>317</v>
      </c>
      <c r="D186" s="216" t="s">
        <v>126</v>
      </c>
      <c r="E186" s="217" t="s">
        <v>318</v>
      </c>
      <c r="F186" s="218" t="s">
        <v>319</v>
      </c>
      <c r="G186" s="219" t="s">
        <v>136</v>
      </c>
      <c r="H186" s="220">
        <v>11</v>
      </c>
      <c r="I186" s="221"/>
      <c r="J186" s="222">
        <f>ROUND(I186*H186,2)</f>
        <v>0</v>
      </c>
      <c r="K186" s="218" t="s">
        <v>130</v>
      </c>
      <c r="L186" s="39"/>
      <c r="M186" s="223" t="s">
        <v>1</v>
      </c>
      <c r="N186" s="224" t="s">
        <v>39</v>
      </c>
      <c r="O186" s="82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227" t="s">
        <v>245</v>
      </c>
      <c r="AT186" s="227" t="s">
        <v>126</v>
      </c>
      <c r="AU186" s="227" t="s">
        <v>84</v>
      </c>
      <c r="AY186" s="13" t="s">
        <v>124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3" t="s">
        <v>82</v>
      </c>
      <c r="BK186" s="228">
        <f>ROUND(I186*H186,2)</f>
        <v>0</v>
      </c>
      <c r="BL186" s="13" t="s">
        <v>245</v>
      </c>
      <c r="BM186" s="227" t="s">
        <v>320</v>
      </c>
    </row>
    <row r="187" spans="2:65" s="1" customFormat="1" ht="24" customHeight="1">
      <c r="B187" s="34"/>
      <c r="C187" s="216" t="s">
        <v>321</v>
      </c>
      <c r="D187" s="216" t="s">
        <v>126</v>
      </c>
      <c r="E187" s="217" t="s">
        <v>322</v>
      </c>
      <c r="F187" s="218" t="s">
        <v>323</v>
      </c>
      <c r="G187" s="219" t="s">
        <v>136</v>
      </c>
      <c r="H187" s="220">
        <v>11</v>
      </c>
      <c r="I187" s="221"/>
      <c r="J187" s="222">
        <f>ROUND(I187*H187,2)</f>
        <v>0</v>
      </c>
      <c r="K187" s="218" t="s">
        <v>130</v>
      </c>
      <c r="L187" s="39"/>
      <c r="M187" s="223" t="s">
        <v>1</v>
      </c>
      <c r="N187" s="224" t="s">
        <v>39</v>
      </c>
      <c r="O187" s="82"/>
      <c r="P187" s="225">
        <f>O187*H187</f>
        <v>0</v>
      </c>
      <c r="Q187" s="225">
        <v>0</v>
      </c>
      <c r="R187" s="225">
        <f>Q187*H187</f>
        <v>0</v>
      </c>
      <c r="S187" s="225">
        <v>0.0004</v>
      </c>
      <c r="T187" s="226">
        <f>S187*H187</f>
        <v>0.0044</v>
      </c>
      <c r="AR187" s="227" t="s">
        <v>245</v>
      </c>
      <c r="AT187" s="227" t="s">
        <v>126</v>
      </c>
      <c r="AU187" s="227" t="s">
        <v>84</v>
      </c>
      <c r="AY187" s="13" t="s">
        <v>124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3" t="s">
        <v>82</v>
      </c>
      <c r="BK187" s="228">
        <f>ROUND(I187*H187,2)</f>
        <v>0</v>
      </c>
      <c r="BL187" s="13" t="s">
        <v>245</v>
      </c>
      <c r="BM187" s="227" t="s">
        <v>324</v>
      </c>
    </row>
    <row r="188" spans="2:65" s="1" customFormat="1" ht="24" customHeight="1">
      <c r="B188" s="34"/>
      <c r="C188" s="216" t="s">
        <v>325</v>
      </c>
      <c r="D188" s="216" t="s">
        <v>126</v>
      </c>
      <c r="E188" s="217" t="s">
        <v>326</v>
      </c>
      <c r="F188" s="218" t="s">
        <v>327</v>
      </c>
      <c r="G188" s="219" t="s">
        <v>189</v>
      </c>
      <c r="H188" s="220">
        <v>6</v>
      </c>
      <c r="I188" s="221"/>
      <c r="J188" s="222">
        <f>ROUND(I188*H188,2)</f>
        <v>0</v>
      </c>
      <c r="K188" s="218" t="s">
        <v>130</v>
      </c>
      <c r="L188" s="39"/>
      <c r="M188" s="223" t="s">
        <v>1</v>
      </c>
      <c r="N188" s="224" t="s">
        <v>39</v>
      </c>
      <c r="O188" s="82"/>
      <c r="P188" s="225">
        <f>O188*H188</f>
        <v>0</v>
      </c>
      <c r="Q188" s="225">
        <v>0</v>
      </c>
      <c r="R188" s="225">
        <f>Q188*H188</f>
        <v>0</v>
      </c>
      <c r="S188" s="225">
        <v>0.00045</v>
      </c>
      <c r="T188" s="226">
        <f>S188*H188</f>
        <v>0.0027</v>
      </c>
      <c r="AR188" s="227" t="s">
        <v>245</v>
      </c>
      <c r="AT188" s="227" t="s">
        <v>126</v>
      </c>
      <c r="AU188" s="227" t="s">
        <v>84</v>
      </c>
      <c r="AY188" s="13" t="s">
        <v>124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3" t="s">
        <v>82</v>
      </c>
      <c r="BK188" s="228">
        <f>ROUND(I188*H188,2)</f>
        <v>0</v>
      </c>
      <c r="BL188" s="13" t="s">
        <v>245</v>
      </c>
      <c r="BM188" s="227" t="s">
        <v>328</v>
      </c>
    </row>
    <row r="189" spans="2:63" s="11" customFormat="1" ht="22.8" customHeight="1">
      <c r="B189" s="200"/>
      <c r="C189" s="201"/>
      <c r="D189" s="202" t="s">
        <v>73</v>
      </c>
      <c r="E189" s="214" t="s">
        <v>329</v>
      </c>
      <c r="F189" s="214" t="s">
        <v>330</v>
      </c>
      <c r="G189" s="201"/>
      <c r="H189" s="201"/>
      <c r="I189" s="204"/>
      <c r="J189" s="215">
        <f>BK189</f>
        <v>0</v>
      </c>
      <c r="K189" s="201"/>
      <c r="L189" s="206"/>
      <c r="M189" s="207"/>
      <c r="N189" s="208"/>
      <c r="O189" s="208"/>
      <c r="P189" s="209">
        <f>SUM(P190:P192)</f>
        <v>0</v>
      </c>
      <c r="Q189" s="208"/>
      <c r="R189" s="209">
        <f>SUM(R190:R192)</f>
        <v>1.0902610000000001</v>
      </c>
      <c r="S189" s="208"/>
      <c r="T189" s="210">
        <f>SUM(T190:T192)</f>
        <v>0</v>
      </c>
      <c r="AR189" s="211" t="s">
        <v>84</v>
      </c>
      <c r="AT189" s="212" t="s">
        <v>73</v>
      </c>
      <c r="AU189" s="212" t="s">
        <v>82</v>
      </c>
      <c r="AY189" s="211" t="s">
        <v>124</v>
      </c>
      <c r="BK189" s="213">
        <f>SUM(BK190:BK192)</f>
        <v>0</v>
      </c>
    </row>
    <row r="190" spans="2:65" s="1" customFormat="1" ht="24" customHeight="1">
      <c r="B190" s="34"/>
      <c r="C190" s="216" t="s">
        <v>331</v>
      </c>
      <c r="D190" s="216" t="s">
        <v>126</v>
      </c>
      <c r="E190" s="217" t="s">
        <v>332</v>
      </c>
      <c r="F190" s="218" t="s">
        <v>333</v>
      </c>
      <c r="G190" s="219" t="s">
        <v>164</v>
      </c>
      <c r="H190" s="220">
        <v>7.6</v>
      </c>
      <c r="I190" s="221"/>
      <c r="J190" s="222">
        <f>ROUND(I190*H190,2)</f>
        <v>0</v>
      </c>
      <c r="K190" s="218" t="s">
        <v>130</v>
      </c>
      <c r="L190" s="39"/>
      <c r="M190" s="223" t="s">
        <v>1</v>
      </c>
      <c r="N190" s="224" t="s">
        <v>39</v>
      </c>
      <c r="O190" s="82"/>
      <c r="P190" s="225">
        <f>O190*H190</f>
        <v>0</v>
      </c>
      <c r="Q190" s="225">
        <v>0.01396</v>
      </c>
      <c r="R190" s="225">
        <f>Q190*H190</f>
        <v>0.106096</v>
      </c>
      <c r="S190" s="225">
        <v>0</v>
      </c>
      <c r="T190" s="226">
        <f>S190*H190</f>
        <v>0</v>
      </c>
      <c r="AR190" s="227" t="s">
        <v>245</v>
      </c>
      <c r="AT190" s="227" t="s">
        <v>126</v>
      </c>
      <c r="AU190" s="227" t="s">
        <v>84</v>
      </c>
      <c r="AY190" s="13" t="s">
        <v>124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3" t="s">
        <v>82</v>
      </c>
      <c r="BK190" s="228">
        <f>ROUND(I190*H190,2)</f>
        <v>0</v>
      </c>
      <c r="BL190" s="13" t="s">
        <v>245</v>
      </c>
      <c r="BM190" s="227" t="s">
        <v>334</v>
      </c>
    </row>
    <row r="191" spans="2:65" s="1" customFormat="1" ht="24" customHeight="1">
      <c r="B191" s="34"/>
      <c r="C191" s="216" t="s">
        <v>335</v>
      </c>
      <c r="D191" s="216" t="s">
        <v>126</v>
      </c>
      <c r="E191" s="217" t="s">
        <v>336</v>
      </c>
      <c r="F191" s="218" t="s">
        <v>337</v>
      </c>
      <c r="G191" s="219" t="s">
        <v>164</v>
      </c>
      <c r="H191" s="220">
        <v>73.5</v>
      </c>
      <c r="I191" s="221"/>
      <c r="J191" s="222">
        <f>ROUND(I191*H191,2)</f>
        <v>0</v>
      </c>
      <c r="K191" s="218" t="s">
        <v>130</v>
      </c>
      <c r="L191" s="39"/>
      <c r="M191" s="223" t="s">
        <v>1</v>
      </c>
      <c r="N191" s="224" t="s">
        <v>39</v>
      </c>
      <c r="O191" s="82"/>
      <c r="P191" s="225">
        <f>O191*H191</f>
        <v>0</v>
      </c>
      <c r="Q191" s="225">
        <v>0.01339</v>
      </c>
      <c r="R191" s="225">
        <f>Q191*H191</f>
        <v>0.9841650000000001</v>
      </c>
      <c r="S191" s="225">
        <v>0</v>
      </c>
      <c r="T191" s="226">
        <f>S191*H191</f>
        <v>0</v>
      </c>
      <c r="AR191" s="227" t="s">
        <v>245</v>
      </c>
      <c r="AT191" s="227" t="s">
        <v>126</v>
      </c>
      <c r="AU191" s="227" t="s">
        <v>84</v>
      </c>
      <c r="AY191" s="13" t="s">
        <v>124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3" t="s">
        <v>82</v>
      </c>
      <c r="BK191" s="228">
        <f>ROUND(I191*H191,2)</f>
        <v>0</v>
      </c>
      <c r="BL191" s="13" t="s">
        <v>245</v>
      </c>
      <c r="BM191" s="227" t="s">
        <v>338</v>
      </c>
    </row>
    <row r="192" spans="2:65" s="1" customFormat="1" ht="24" customHeight="1">
      <c r="B192" s="34"/>
      <c r="C192" s="216" t="s">
        <v>339</v>
      </c>
      <c r="D192" s="216" t="s">
        <v>126</v>
      </c>
      <c r="E192" s="217" t="s">
        <v>340</v>
      </c>
      <c r="F192" s="218" t="s">
        <v>341</v>
      </c>
      <c r="G192" s="219" t="s">
        <v>159</v>
      </c>
      <c r="H192" s="220">
        <v>1.09</v>
      </c>
      <c r="I192" s="221"/>
      <c r="J192" s="222">
        <f>ROUND(I192*H192,2)</f>
        <v>0</v>
      </c>
      <c r="K192" s="218" t="s">
        <v>130</v>
      </c>
      <c r="L192" s="39"/>
      <c r="M192" s="223" t="s">
        <v>1</v>
      </c>
      <c r="N192" s="224" t="s">
        <v>39</v>
      </c>
      <c r="O192" s="82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227" t="s">
        <v>245</v>
      </c>
      <c r="AT192" s="227" t="s">
        <v>126</v>
      </c>
      <c r="AU192" s="227" t="s">
        <v>84</v>
      </c>
      <c r="AY192" s="13" t="s">
        <v>124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3" t="s">
        <v>82</v>
      </c>
      <c r="BK192" s="228">
        <f>ROUND(I192*H192,2)</f>
        <v>0</v>
      </c>
      <c r="BL192" s="13" t="s">
        <v>245</v>
      </c>
      <c r="BM192" s="227" t="s">
        <v>342</v>
      </c>
    </row>
    <row r="193" spans="2:63" s="11" customFormat="1" ht="22.8" customHeight="1">
      <c r="B193" s="200"/>
      <c r="C193" s="201"/>
      <c r="D193" s="202" t="s">
        <v>73</v>
      </c>
      <c r="E193" s="214" t="s">
        <v>343</v>
      </c>
      <c r="F193" s="214" t="s">
        <v>344</v>
      </c>
      <c r="G193" s="201"/>
      <c r="H193" s="201"/>
      <c r="I193" s="204"/>
      <c r="J193" s="215">
        <f>BK193</f>
        <v>0</v>
      </c>
      <c r="K193" s="201"/>
      <c r="L193" s="206"/>
      <c r="M193" s="207"/>
      <c r="N193" s="208"/>
      <c r="O193" s="208"/>
      <c r="P193" s="209">
        <f>SUM(P194:P201)</f>
        <v>0</v>
      </c>
      <c r="Q193" s="208"/>
      <c r="R193" s="209">
        <f>SUM(R194:R201)</f>
        <v>0.0492</v>
      </c>
      <c r="S193" s="208"/>
      <c r="T193" s="210">
        <f>SUM(T194:T201)</f>
        <v>0.08710000000000001</v>
      </c>
      <c r="AR193" s="211" t="s">
        <v>84</v>
      </c>
      <c r="AT193" s="212" t="s">
        <v>73</v>
      </c>
      <c r="AU193" s="212" t="s">
        <v>82</v>
      </c>
      <c r="AY193" s="211" t="s">
        <v>124</v>
      </c>
      <c r="BK193" s="213">
        <f>SUM(BK194:BK201)</f>
        <v>0</v>
      </c>
    </row>
    <row r="194" spans="2:65" s="1" customFormat="1" ht="24" customHeight="1">
      <c r="B194" s="34"/>
      <c r="C194" s="216" t="s">
        <v>345</v>
      </c>
      <c r="D194" s="216" t="s">
        <v>126</v>
      </c>
      <c r="E194" s="217" t="s">
        <v>346</v>
      </c>
      <c r="F194" s="218" t="s">
        <v>347</v>
      </c>
      <c r="G194" s="219" t="s">
        <v>136</v>
      </c>
      <c r="H194" s="220">
        <v>11</v>
      </c>
      <c r="I194" s="221"/>
      <c r="J194" s="222">
        <f>ROUND(I194*H194,2)</f>
        <v>0</v>
      </c>
      <c r="K194" s="218" t="s">
        <v>130</v>
      </c>
      <c r="L194" s="39"/>
      <c r="M194" s="223" t="s">
        <v>1</v>
      </c>
      <c r="N194" s="224" t="s">
        <v>39</v>
      </c>
      <c r="O194" s="82"/>
      <c r="P194" s="225">
        <f>O194*H194</f>
        <v>0</v>
      </c>
      <c r="Q194" s="225">
        <v>0</v>
      </c>
      <c r="R194" s="225">
        <f>Q194*H194</f>
        <v>0</v>
      </c>
      <c r="S194" s="225">
        <v>0.00177</v>
      </c>
      <c r="T194" s="226">
        <f>S194*H194</f>
        <v>0.01947</v>
      </c>
      <c r="AR194" s="227" t="s">
        <v>245</v>
      </c>
      <c r="AT194" s="227" t="s">
        <v>126</v>
      </c>
      <c r="AU194" s="227" t="s">
        <v>84</v>
      </c>
      <c r="AY194" s="13" t="s">
        <v>124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3" t="s">
        <v>82</v>
      </c>
      <c r="BK194" s="228">
        <f>ROUND(I194*H194,2)</f>
        <v>0</v>
      </c>
      <c r="BL194" s="13" t="s">
        <v>245</v>
      </c>
      <c r="BM194" s="227" t="s">
        <v>348</v>
      </c>
    </row>
    <row r="195" spans="2:65" s="1" customFormat="1" ht="24" customHeight="1">
      <c r="B195" s="34"/>
      <c r="C195" s="216" t="s">
        <v>349</v>
      </c>
      <c r="D195" s="216" t="s">
        <v>126</v>
      </c>
      <c r="E195" s="217" t="s">
        <v>350</v>
      </c>
      <c r="F195" s="218" t="s">
        <v>351</v>
      </c>
      <c r="G195" s="219" t="s">
        <v>136</v>
      </c>
      <c r="H195" s="220">
        <v>18</v>
      </c>
      <c r="I195" s="221"/>
      <c r="J195" s="222">
        <f>ROUND(I195*H195,2)</f>
        <v>0</v>
      </c>
      <c r="K195" s="218" t="s">
        <v>130</v>
      </c>
      <c r="L195" s="39"/>
      <c r="M195" s="223" t="s">
        <v>1</v>
      </c>
      <c r="N195" s="224" t="s">
        <v>39</v>
      </c>
      <c r="O195" s="82"/>
      <c r="P195" s="225">
        <f>O195*H195</f>
        <v>0</v>
      </c>
      <c r="Q195" s="225">
        <v>0</v>
      </c>
      <c r="R195" s="225">
        <f>Q195*H195</f>
        <v>0</v>
      </c>
      <c r="S195" s="225">
        <v>0.00191</v>
      </c>
      <c r="T195" s="226">
        <f>S195*H195</f>
        <v>0.03438</v>
      </c>
      <c r="AR195" s="227" t="s">
        <v>245</v>
      </c>
      <c r="AT195" s="227" t="s">
        <v>126</v>
      </c>
      <c r="AU195" s="227" t="s">
        <v>84</v>
      </c>
      <c r="AY195" s="13" t="s">
        <v>124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3" t="s">
        <v>82</v>
      </c>
      <c r="BK195" s="228">
        <f>ROUND(I195*H195,2)</f>
        <v>0</v>
      </c>
      <c r="BL195" s="13" t="s">
        <v>245</v>
      </c>
      <c r="BM195" s="227" t="s">
        <v>352</v>
      </c>
    </row>
    <row r="196" spans="2:65" s="1" customFormat="1" ht="16.5" customHeight="1">
      <c r="B196" s="34"/>
      <c r="C196" s="216" t="s">
        <v>353</v>
      </c>
      <c r="D196" s="216" t="s">
        <v>126</v>
      </c>
      <c r="E196" s="217" t="s">
        <v>354</v>
      </c>
      <c r="F196" s="218" t="s">
        <v>355</v>
      </c>
      <c r="G196" s="219" t="s">
        <v>136</v>
      </c>
      <c r="H196" s="220">
        <v>19</v>
      </c>
      <c r="I196" s="221"/>
      <c r="J196" s="222">
        <f>ROUND(I196*H196,2)</f>
        <v>0</v>
      </c>
      <c r="K196" s="218" t="s">
        <v>130</v>
      </c>
      <c r="L196" s="39"/>
      <c r="M196" s="223" t="s">
        <v>1</v>
      </c>
      <c r="N196" s="224" t="s">
        <v>39</v>
      </c>
      <c r="O196" s="82"/>
      <c r="P196" s="225">
        <f>O196*H196</f>
        <v>0</v>
      </c>
      <c r="Q196" s="225">
        <v>0</v>
      </c>
      <c r="R196" s="225">
        <f>Q196*H196</f>
        <v>0</v>
      </c>
      <c r="S196" s="225">
        <v>0.00175</v>
      </c>
      <c r="T196" s="226">
        <f>S196*H196</f>
        <v>0.03325</v>
      </c>
      <c r="AR196" s="227" t="s">
        <v>245</v>
      </c>
      <c r="AT196" s="227" t="s">
        <v>126</v>
      </c>
      <c r="AU196" s="227" t="s">
        <v>84</v>
      </c>
      <c r="AY196" s="13" t="s">
        <v>124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3" t="s">
        <v>82</v>
      </c>
      <c r="BK196" s="228">
        <f>ROUND(I196*H196,2)</f>
        <v>0</v>
      </c>
      <c r="BL196" s="13" t="s">
        <v>245</v>
      </c>
      <c r="BM196" s="227" t="s">
        <v>356</v>
      </c>
    </row>
    <row r="197" spans="2:65" s="1" customFormat="1" ht="24" customHeight="1">
      <c r="B197" s="34"/>
      <c r="C197" s="216" t="s">
        <v>357</v>
      </c>
      <c r="D197" s="216" t="s">
        <v>126</v>
      </c>
      <c r="E197" s="217" t="s">
        <v>358</v>
      </c>
      <c r="F197" s="218" t="s">
        <v>359</v>
      </c>
      <c r="G197" s="219" t="s">
        <v>136</v>
      </c>
      <c r="H197" s="220">
        <v>20</v>
      </c>
      <c r="I197" s="221"/>
      <c r="J197" s="222">
        <f>ROUND(I197*H197,2)</f>
        <v>0</v>
      </c>
      <c r="K197" s="218" t="s">
        <v>130</v>
      </c>
      <c r="L197" s="39"/>
      <c r="M197" s="223" t="s">
        <v>1</v>
      </c>
      <c r="N197" s="224" t="s">
        <v>39</v>
      </c>
      <c r="O197" s="82"/>
      <c r="P197" s="225">
        <f>O197*H197</f>
        <v>0</v>
      </c>
      <c r="Q197" s="225">
        <v>0.00242</v>
      </c>
      <c r="R197" s="225">
        <f>Q197*H197</f>
        <v>0.0484</v>
      </c>
      <c r="S197" s="225">
        <v>0</v>
      </c>
      <c r="T197" s="226">
        <f>S197*H197</f>
        <v>0</v>
      </c>
      <c r="AR197" s="227" t="s">
        <v>245</v>
      </c>
      <c r="AT197" s="227" t="s">
        <v>126</v>
      </c>
      <c r="AU197" s="227" t="s">
        <v>84</v>
      </c>
      <c r="AY197" s="13" t="s">
        <v>124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3" t="s">
        <v>82</v>
      </c>
      <c r="BK197" s="228">
        <f>ROUND(I197*H197,2)</f>
        <v>0</v>
      </c>
      <c r="BL197" s="13" t="s">
        <v>245</v>
      </c>
      <c r="BM197" s="227" t="s">
        <v>360</v>
      </c>
    </row>
    <row r="198" spans="2:65" s="1" customFormat="1" ht="16.5" customHeight="1">
      <c r="B198" s="34"/>
      <c r="C198" s="216" t="s">
        <v>361</v>
      </c>
      <c r="D198" s="216" t="s">
        <v>126</v>
      </c>
      <c r="E198" s="217" t="s">
        <v>362</v>
      </c>
      <c r="F198" s="218" t="s">
        <v>363</v>
      </c>
      <c r="G198" s="219" t="s">
        <v>136</v>
      </c>
      <c r="H198" s="220">
        <v>11</v>
      </c>
      <c r="I198" s="221"/>
      <c r="J198" s="222">
        <f>ROUND(I198*H198,2)</f>
        <v>0</v>
      </c>
      <c r="K198" s="218" t="s">
        <v>1</v>
      </c>
      <c r="L198" s="39"/>
      <c r="M198" s="223" t="s">
        <v>1</v>
      </c>
      <c r="N198" s="224" t="s">
        <v>39</v>
      </c>
      <c r="O198" s="82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AR198" s="227" t="s">
        <v>245</v>
      </c>
      <c r="AT198" s="227" t="s">
        <v>126</v>
      </c>
      <c r="AU198" s="227" t="s">
        <v>84</v>
      </c>
      <c r="AY198" s="13" t="s">
        <v>124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3" t="s">
        <v>82</v>
      </c>
      <c r="BK198" s="228">
        <f>ROUND(I198*H198,2)</f>
        <v>0</v>
      </c>
      <c r="BL198" s="13" t="s">
        <v>245</v>
      </c>
      <c r="BM198" s="227" t="s">
        <v>364</v>
      </c>
    </row>
    <row r="199" spans="2:65" s="1" customFormat="1" ht="16.5" customHeight="1">
      <c r="B199" s="34"/>
      <c r="C199" s="216" t="s">
        <v>365</v>
      </c>
      <c r="D199" s="216" t="s">
        <v>126</v>
      </c>
      <c r="E199" s="217" t="s">
        <v>366</v>
      </c>
      <c r="F199" s="218" t="s">
        <v>367</v>
      </c>
      <c r="G199" s="219" t="s">
        <v>136</v>
      </c>
      <c r="H199" s="220">
        <v>11</v>
      </c>
      <c r="I199" s="221"/>
      <c r="J199" s="222">
        <f>ROUND(I199*H199,2)</f>
        <v>0</v>
      </c>
      <c r="K199" s="218" t="s">
        <v>1</v>
      </c>
      <c r="L199" s="39"/>
      <c r="M199" s="223" t="s">
        <v>1</v>
      </c>
      <c r="N199" s="224" t="s">
        <v>39</v>
      </c>
      <c r="O199" s="82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27" t="s">
        <v>245</v>
      </c>
      <c r="AT199" s="227" t="s">
        <v>126</v>
      </c>
      <c r="AU199" s="227" t="s">
        <v>84</v>
      </c>
      <c r="AY199" s="13" t="s">
        <v>124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3" t="s">
        <v>82</v>
      </c>
      <c r="BK199" s="228">
        <f>ROUND(I199*H199,2)</f>
        <v>0</v>
      </c>
      <c r="BL199" s="13" t="s">
        <v>245</v>
      </c>
      <c r="BM199" s="227" t="s">
        <v>368</v>
      </c>
    </row>
    <row r="200" spans="2:65" s="1" customFormat="1" ht="24" customHeight="1">
      <c r="B200" s="34"/>
      <c r="C200" s="216" t="s">
        <v>369</v>
      </c>
      <c r="D200" s="216" t="s">
        <v>126</v>
      </c>
      <c r="E200" s="217" t="s">
        <v>370</v>
      </c>
      <c r="F200" s="218" t="s">
        <v>371</v>
      </c>
      <c r="G200" s="219" t="s">
        <v>189</v>
      </c>
      <c r="H200" s="220">
        <v>1</v>
      </c>
      <c r="I200" s="221"/>
      <c r="J200" s="222">
        <f>ROUND(I200*H200,2)</f>
        <v>0</v>
      </c>
      <c r="K200" s="218" t="s">
        <v>130</v>
      </c>
      <c r="L200" s="39"/>
      <c r="M200" s="223" t="s">
        <v>1</v>
      </c>
      <c r="N200" s="224" t="s">
        <v>39</v>
      </c>
      <c r="O200" s="82"/>
      <c r="P200" s="225">
        <f>O200*H200</f>
        <v>0</v>
      </c>
      <c r="Q200" s="225">
        <v>0.0008</v>
      </c>
      <c r="R200" s="225">
        <f>Q200*H200</f>
        <v>0.0008</v>
      </c>
      <c r="S200" s="225">
        <v>0</v>
      </c>
      <c r="T200" s="226">
        <f>S200*H200</f>
        <v>0</v>
      </c>
      <c r="AR200" s="227" t="s">
        <v>245</v>
      </c>
      <c r="AT200" s="227" t="s">
        <v>126</v>
      </c>
      <c r="AU200" s="227" t="s">
        <v>84</v>
      </c>
      <c r="AY200" s="13" t="s">
        <v>124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3" t="s">
        <v>82</v>
      </c>
      <c r="BK200" s="228">
        <f>ROUND(I200*H200,2)</f>
        <v>0</v>
      </c>
      <c r="BL200" s="13" t="s">
        <v>245</v>
      </c>
      <c r="BM200" s="227" t="s">
        <v>372</v>
      </c>
    </row>
    <row r="201" spans="2:65" s="1" customFormat="1" ht="24" customHeight="1">
      <c r="B201" s="34"/>
      <c r="C201" s="216" t="s">
        <v>373</v>
      </c>
      <c r="D201" s="216" t="s">
        <v>126</v>
      </c>
      <c r="E201" s="217" t="s">
        <v>374</v>
      </c>
      <c r="F201" s="218" t="s">
        <v>375</v>
      </c>
      <c r="G201" s="219" t="s">
        <v>159</v>
      </c>
      <c r="H201" s="220">
        <v>0.049</v>
      </c>
      <c r="I201" s="221"/>
      <c r="J201" s="222">
        <f>ROUND(I201*H201,2)</f>
        <v>0</v>
      </c>
      <c r="K201" s="218" t="s">
        <v>130</v>
      </c>
      <c r="L201" s="39"/>
      <c r="M201" s="223" t="s">
        <v>1</v>
      </c>
      <c r="N201" s="224" t="s">
        <v>39</v>
      </c>
      <c r="O201" s="82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227" t="s">
        <v>245</v>
      </c>
      <c r="AT201" s="227" t="s">
        <v>126</v>
      </c>
      <c r="AU201" s="227" t="s">
        <v>84</v>
      </c>
      <c r="AY201" s="13" t="s">
        <v>124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3" t="s">
        <v>82</v>
      </c>
      <c r="BK201" s="228">
        <f>ROUND(I201*H201,2)</f>
        <v>0</v>
      </c>
      <c r="BL201" s="13" t="s">
        <v>245</v>
      </c>
      <c r="BM201" s="227" t="s">
        <v>376</v>
      </c>
    </row>
    <row r="202" spans="2:63" s="11" customFormat="1" ht="22.8" customHeight="1">
      <c r="B202" s="200"/>
      <c r="C202" s="201"/>
      <c r="D202" s="202" t="s">
        <v>73</v>
      </c>
      <c r="E202" s="214" t="s">
        <v>377</v>
      </c>
      <c r="F202" s="214" t="s">
        <v>378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SUM(P203:P205)</f>
        <v>0</v>
      </c>
      <c r="Q202" s="208"/>
      <c r="R202" s="209">
        <f>SUM(R203:R205)</f>
        <v>0</v>
      </c>
      <c r="S202" s="208"/>
      <c r="T202" s="210">
        <f>SUM(T203:T205)</f>
        <v>0.243</v>
      </c>
      <c r="AR202" s="211" t="s">
        <v>84</v>
      </c>
      <c r="AT202" s="212" t="s">
        <v>73</v>
      </c>
      <c r="AU202" s="212" t="s">
        <v>82</v>
      </c>
      <c r="AY202" s="211" t="s">
        <v>124</v>
      </c>
      <c r="BK202" s="213">
        <f>SUM(BK203:BK205)</f>
        <v>0</v>
      </c>
    </row>
    <row r="203" spans="2:65" s="1" customFormat="1" ht="24" customHeight="1">
      <c r="B203" s="34"/>
      <c r="C203" s="216" t="s">
        <v>379</v>
      </c>
      <c r="D203" s="216" t="s">
        <v>126</v>
      </c>
      <c r="E203" s="217" t="s">
        <v>380</v>
      </c>
      <c r="F203" s="218" t="s">
        <v>381</v>
      </c>
      <c r="G203" s="219" t="s">
        <v>189</v>
      </c>
      <c r="H203" s="220">
        <v>4</v>
      </c>
      <c r="I203" s="221"/>
      <c r="J203" s="222">
        <f>ROUND(I203*H203,2)</f>
        <v>0</v>
      </c>
      <c r="K203" s="218" t="s">
        <v>130</v>
      </c>
      <c r="L203" s="39"/>
      <c r="M203" s="223" t="s">
        <v>1</v>
      </c>
      <c r="N203" s="224" t="s">
        <v>39</v>
      </c>
      <c r="O203" s="82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27" t="s">
        <v>245</v>
      </c>
      <c r="AT203" s="227" t="s">
        <v>126</v>
      </c>
      <c r="AU203" s="227" t="s">
        <v>84</v>
      </c>
      <c r="AY203" s="13" t="s">
        <v>124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3" t="s">
        <v>82</v>
      </c>
      <c r="BK203" s="228">
        <f>ROUND(I203*H203,2)</f>
        <v>0</v>
      </c>
      <c r="BL203" s="13" t="s">
        <v>245</v>
      </c>
      <c r="BM203" s="227" t="s">
        <v>382</v>
      </c>
    </row>
    <row r="204" spans="2:65" s="1" customFormat="1" ht="16.5" customHeight="1">
      <c r="B204" s="34"/>
      <c r="C204" s="229" t="s">
        <v>383</v>
      </c>
      <c r="D204" s="229" t="s">
        <v>180</v>
      </c>
      <c r="E204" s="230" t="s">
        <v>384</v>
      </c>
      <c r="F204" s="231" t="s">
        <v>385</v>
      </c>
      <c r="G204" s="232" t="s">
        <v>386</v>
      </c>
      <c r="H204" s="233">
        <v>4</v>
      </c>
      <c r="I204" s="234"/>
      <c r="J204" s="235">
        <f>ROUND(I204*H204,2)</f>
        <v>0</v>
      </c>
      <c r="K204" s="231" t="s">
        <v>1</v>
      </c>
      <c r="L204" s="236"/>
      <c r="M204" s="237" t="s">
        <v>1</v>
      </c>
      <c r="N204" s="238" t="s">
        <v>39</v>
      </c>
      <c r="O204" s="82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AR204" s="227" t="s">
        <v>253</v>
      </c>
      <c r="AT204" s="227" t="s">
        <v>180</v>
      </c>
      <c r="AU204" s="227" t="s">
        <v>84</v>
      </c>
      <c r="AY204" s="13" t="s">
        <v>124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3" t="s">
        <v>82</v>
      </c>
      <c r="BK204" s="228">
        <f>ROUND(I204*H204,2)</f>
        <v>0</v>
      </c>
      <c r="BL204" s="13" t="s">
        <v>245</v>
      </c>
      <c r="BM204" s="227" t="s">
        <v>387</v>
      </c>
    </row>
    <row r="205" spans="2:65" s="1" customFormat="1" ht="16.5" customHeight="1">
      <c r="B205" s="34"/>
      <c r="C205" s="216" t="s">
        <v>388</v>
      </c>
      <c r="D205" s="216" t="s">
        <v>126</v>
      </c>
      <c r="E205" s="217" t="s">
        <v>389</v>
      </c>
      <c r="F205" s="218" t="s">
        <v>390</v>
      </c>
      <c r="G205" s="219" t="s">
        <v>189</v>
      </c>
      <c r="H205" s="220">
        <v>3</v>
      </c>
      <c r="I205" s="221"/>
      <c r="J205" s="222">
        <f>ROUND(I205*H205,2)</f>
        <v>0</v>
      </c>
      <c r="K205" s="218" t="s">
        <v>130</v>
      </c>
      <c r="L205" s="39"/>
      <c r="M205" s="223" t="s">
        <v>1</v>
      </c>
      <c r="N205" s="224" t="s">
        <v>39</v>
      </c>
      <c r="O205" s="82"/>
      <c r="P205" s="225">
        <f>O205*H205</f>
        <v>0</v>
      </c>
      <c r="Q205" s="225">
        <v>0</v>
      </c>
      <c r="R205" s="225">
        <f>Q205*H205</f>
        <v>0</v>
      </c>
      <c r="S205" s="225">
        <v>0.081</v>
      </c>
      <c r="T205" s="226">
        <f>S205*H205</f>
        <v>0.243</v>
      </c>
      <c r="AR205" s="227" t="s">
        <v>245</v>
      </c>
      <c r="AT205" s="227" t="s">
        <v>126</v>
      </c>
      <c r="AU205" s="227" t="s">
        <v>84</v>
      </c>
      <c r="AY205" s="13" t="s">
        <v>124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3" t="s">
        <v>82</v>
      </c>
      <c r="BK205" s="228">
        <f>ROUND(I205*H205,2)</f>
        <v>0</v>
      </c>
      <c r="BL205" s="13" t="s">
        <v>245</v>
      </c>
      <c r="BM205" s="227" t="s">
        <v>391</v>
      </c>
    </row>
    <row r="206" spans="2:63" s="11" customFormat="1" ht="25.9" customHeight="1">
      <c r="B206" s="200"/>
      <c r="C206" s="201"/>
      <c r="D206" s="202" t="s">
        <v>73</v>
      </c>
      <c r="E206" s="203" t="s">
        <v>392</v>
      </c>
      <c r="F206" s="203" t="s">
        <v>393</v>
      </c>
      <c r="G206" s="201"/>
      <c r="H206" s="201"/>
      <c r="I206" s="204"/>
      <c r="J206" s="205">
        <f>BK206</f>
        <v>0</v>
      </c>
      <c r="K206" s="201"/>
      <c r="L206" s="206"/>
      <c r="M206" s="207"/>
      <c r="N206" s="208"/>
      <c r="O206" s="208"/>
      <c r="P206" s="209">
        <f>P207</f>
        <v>0</v>
      </c>
      <c r="Q206" s="208"/>
      <c r="R206" s="209">
        <f>R207</f>
        <v>0</v>
      </c>
      <c r="S206" s="208"/>
      <c r="T206" s="210">
        <f>T207</f>
        <v>0</v>
      </c>
      <c r="AR206" s="211" t="s">
        <v>161</v>
      </c>
      <c r="AT206" s="212" t="s">
        <v>73</v>
      </c>
      <c r="AU206" s="212" t="s">
        <v>74</v>
      </c>
      <c r="AY206" s="211" t="s">
        <v>124</v>
      </c>
      <c r="BK206" s="213">
        <f>BK207</f>
        <v>0</v>
      </c>
    </row>
    <row r="207" spans="2:63" s="11" customFormat="1" ht="22.8" customHeight="1">
      <c r="B207" s="200"/>
      <c r="C207" s="201"/>
      <c r="D207" s="202" t="s">
        <v>73</v>
      </c>
      <c r="E207" s="214" t="s">
        <v>394</v>
      </c>
      <c r="F207" s="214" t="s">
        <v>395</v>
      </c>
      <c r="G207" s="201"/>
      <c r="H207" s="201"/>
      <c r="I207" s="204"/>
      <c r="J207" s="215">
        <f>BK207</f>
        <v>0</v>
      </c>
      <c r="K207" s="201"/>
      <c r="L207" s="206"/>
      <c r="M207" s="207"/>
      <c r="N207" s="208"/>
      <c r="O207" s="208"/>
      <c r="P207" s="209">
        <f>P208</f>
        <v>0</v>
      </c>
      <c r="Q207" s="208"/>
      <c r="R207" s="209">
        <f>R208</f>
        <v>0</v>
      </c>
      <c r="S207" s="208"/>
      <c r="T207" s="210">
        <f>T208</f>
        <v>0</v>
      </c>
      <c r="AR207" s="211" t="s">
        <v>161</v>
      </c>
      <c r="AT207" s="212" t="s">
        <v>73</v>
      </c>
      <c r="AU207" s="212" t="s">
        <v>82</v>
      </c>
      <c r="AY207" s="211" t="s">
        <v>124</v>
      </c>
      <c r="BK207" s="213">
        <f>BK208</f>
        <v>0</v>
      </c>
    </row>
    <row r="208" spans="2:65" s="1" customFormat="1" ht="16.5" customHeight="1">
      <c r="B208" s="34"/>
      <c r="C208" s="216" t="s">
        <v>396</v>
      </c>
      <c r="D208" s="216" t="s">
        <v>126</v>
      </c>
      <c r="E208" s="217" t="s">
        <v>397</v>
      </c>
      <c r="F208" s="218" t="s">
        <v>398</v>
      </c>
      <c r="G208" s="219" t="s">
        <v>198</v>
      </c>
      <c r="H208" s="220">
        <v>1</v>
      </c>
      <c r="I208" s="221"/>
      <c r="J208" s="222">
        <f>ROUND(I208*H208,2)</f>
        <v>0</v>
      </c>
      <c r="K208" s="218" t="s">
        <v>130</v>
      </c>
      <c r="L208" s="39"/>
      <c r="M208" s="239" t="s">
        <v>1</v>
      </c>
      <c r="N208" s="240" t="s">
        <v>39</v>
      </c>
      <c r="O208" s="241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AR208" s="227" t="s">
        <v>399</v>
      </c>
      <c r="AT208" s="227" t="s">
        <v>126</v>
      </c>
      <c r="AU208" s="227" t="s">
        <v>84</v>
      </c>
      <c r="AY208" s="13" t="s">
        <v>124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3" t="s">
        <v>82</v>
      </c>
      <c r="BK208" s="228">
        <f>ROUND(I208*H208,2)</f>
        <v>0</v>
      </c>
      <c r="BL208" s="13" t="s">
        <v>399</v>
      </c>
      <c r="BM208" s="227" t="s">
        <v>400</v>
      </c>
    </row>
    <row r="209" spans="2:12" s="1" customFormat="1" ht="6.95" customHeight="1">
      <c r="B209" s="57"/>
      <c r="C209" s="58"/>
      <c r="D209" s="58"/>
      <c r="E209" s="58"/>
      <c r="F209" s="58"/>
      <c r="G209" s="58"/>
      <c r="H209" s="58"/>
      <c r="I209" s="165"/>
      <c r="J209" s="58"/>
      <c r="K209" s="58"/>
      <c r="L209" s="39"/>
    </row>
  </sheetData>
  <sheetProtection password="CC35" sheet="1" objects="1" scenarios="1" formatColumns="0" formatRows="0" autoFilter="0"/>
  <autoFilter ref="C131:K208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KROS\uzivatel</cp:lastModifiedBy>
  <dcterms:created xsi:type="dcterms:W3CDTF">2020-04-16T11:35:17Z</dcterms:created>
  <dcterms:modified xsi:type="dcterms:W3CDTF">2020-04-16T11:35:28Z</dcterms:modified>
  <cp:category/>
  <cp:version/>
  <cp:contentType/>
  <cp:contentStatus/>
</cp:coreProperties>
</file>