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01stav - stavební práce" sheetId="2" r:id="rId2"/>
    <sheet name="20102truhl - Vybavení bytu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'20101stav - stavební práce'!$C$117:$K$660</definedName>
    <definedName name="_xlnm.Print_Area" localSheetId="1">'20101stav - stavební práce'!$C$4:$J$39,'20101stav - stavební práce'!$C$45:$J$99,'20101stav - stavební práce'!$C$105:$K$660</definedName>
    <definedName name="_xlnm._FilterDatabase" localSheetId="2" hidden="1">'20102truhl - Vybavení bytu'!$C$80:$K$99</definedName>
    <definedName name="_xlnm.Print_Area" localSheetId="2">'20102truhl - Vybavení bytu'!$C$4:$J$39,'20102truhl - Vybavení bytu'!$C$45:$J$62,'20102truhl - Vybavení bytu'!$C$68:$K$99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'20101stav - stavební práce'!$117:$117</definedName>
    <definedName name="_xlnm.Print_Titles" localSheetId="2">'20102truhl - Vybavení bytu'!$80:$80</definedName>
  </definedNames>
  <calcPr fullCalcOnLoad="1"/>
</workbook>
</file>

<file path=xl/sharedStrings.xml><?xml version="1.0" encoding="utf-8"?>
<sst xmlns="http://schemas.openxmlformats.org/spreadsheetml/2006/main" count="7826" uniqueCount="1837">
  <si>
    <t>Export Komplet</t>
  </si>
  <si>
    <t>VZ</t>
  </si>
  <si>
    <t>2.0</t>
  </si>
  <si>
    <t>ZAMOK</t>
  </si>
  <si>
    <t>False</t>
  </si>
  <si>
    <t>{53727c46-b63c-4c79-92e8-2d211dffdf5f}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</si>
  <si>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</si>
  <si>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</si>
  <si>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</si>
  <si>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</si>
  <si>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</si>
  <si>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</si>
  <si>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</si>
  <si>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</si>
  <si>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20101DOMOV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</si>
  <si>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</si>
  <si>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</si>
  <si>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Barbora - Stavební úpravy bytu č. 3, objektu Jiráskovy sady č.p. 474, Kutná Hora</t>
  </si>
  <si>
    <t>KSO:</t>
  </si>
  <si>
    <t/>
  </si>
  <si>
    <t>CC-CZ:</t>
  </si>
  <si>
    <t>Místo:</t>
  </si>
  <si>
    <t>Jiráskovy sady č.p. 474, Kutná Hora</t>
  </si>
  <si>
    <t>Datum:</t>
  </si>
  <si>
    <t>6. 1. 2020</t>
  </si>
  <si>
    <t>Zadavatel:</t>
  </si>
  <si>
    <t>IČ:</t>
  </si>
  <si>
    <t>Domov Barbora Kutná Hora, Pirknerovo nám. 228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</si>
  <si>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</si>
  <si>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</si>
  <si>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</si>
  <si>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</si>
  <si>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</si>
  <si>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</si>
  <si>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</si>
  <si>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</si>
  <si>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</si>
  <si>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</si>
  <si>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</si>
  <si>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</si>
  <si>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</si>
  <si>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</si>
  <si>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</si>
  <si>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</si>
  <si>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</si>
  <si>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</si>
  <si>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</si>
  <si>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</si>
  <si>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</si>
  <si>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</si>
  <si>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</si>
  <si>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</si>
  <si>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</si>
  <si>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</si>
  <si>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</si>
  <si>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</si>
  <si>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</si>
  <si>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</si>
  <si>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</si>
  <si>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</si>
  <si>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</si>
  <si>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</si>
  <si>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</si>
  <si>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</si>
  <si>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</si>
  <si>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</si>
  <si>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</si>
  <si>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</si>
  <si>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</si>
  <si>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</si>
  <si>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</si>
  <si>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</si>
  <si>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</si>
  <si>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</si>
  <si>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</si>
  <si>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</si>
  <si>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20101stav</t>
  </si>
  <si>
    <t>stavební práce</t>
  </si>
  <si>
    <t>STA</t>
  </si>
  <si>
    <t>1</t>
  </si>
  <si>
    <t>{d261d34c-2dba-41ec-b97a-8a789e7c8f89}</t>
  </si>
  <si>
    <t>20102truhl</t>
  </si>
  <si>
    <t>Vybavení bytu</t>
  </si>
  <si>
    <t>{6d74e349-fdc3-4440-89eb-5e50f687ab39}</t>
  </si>
  <si>
    <t>2</t>
  </si>
  <si>
    <t>ryhy</t>
  </si>
  <si>
    <t>výsekání rýh</t>
  </si>
  <si>
    <t>103,79</t>
  </si>
  <si>
    <t>opromitek</t>
  </si>
  <si>
    <t>oprava omítek</t>
  </si>
  <si>
    <t>214,72</t>
  </si>
  <si>
    <t>3</t>
  </si>
  <si>
    <t>KRYCÍ LIST SOUPISU PRACÍ</t>
  </si>
  <si>
    <t>omikastuk</t>
  </si>
  <si>
    <t>nová štuková omítka</t>
  </si>
  <si>
    <t>4</t>
  </si>
  <si>
    <t>obkladkoup</t>
  </si>
  <si>
    <t>obklad v koupelně</t>
  </si>
  <si>
    <t>28,44</t>
  </si>
  <si>
    <t>obkladkuchyn</t>
  </si>
  <si>
    <t>obklad v kuchyni</t>
  </si>
  <si>
    <t>otlucenoitek</t>
  </si>
  <si>
    <t>otlučení omítek</t>
  </si>
  <si>
    <t>31,44</t>
  </si>
  <si>
    <t>Objekt:</t>
  </si>
  <si>
    <t>laminát</t>
  </si>
  <si>
    <t>laminátová podlahy</t>
  </si>
  <si>
    <t>20,349</t>
  </si>
  <si>
    <t>20101stav - stavební práce</t>
  </si>
  <si>
    <t>parkety</t>
  </si>
  <si>
    <t>parktová podlaha</t>
  </si>
  <si>
    <t>40,469</t>
  </si>
  <si>
    <t>okna</t>
  </si>
  <si>
    <t>plocha oken</t>
  </si>
  <si>
    <t>9,36</t>
  </si>
  <si>
    <t>betpodlaha</t>
  </si>
  <si>
    <t>betonová podlaha</t>
  </si>
  <si>
    <t>19,362</t>
  </si>
  <si>
    <t>dlažbakoup</t>
  </si>
  <si>
    <t>dlažba v koupelně a WC</t>
  </si>
  <si>
    <t>6,24</t>
  </si>
  <si>
    <t>leseni</t>
  </si>
  <si>
    <t>lešení pro dopravu sutě a materiálu</t>
  </si>
  <si>
    <t>27</t>
  </si>
  <si>
    <t>plachta</t>
  </si>
  <si>
    <t>ochranná síť lešení</t>
  </si>
  <si>
    <t>48,6</t>
  </si>
  <si>
    <t>podlcelkem</t>
  </si>
  <si>
    <t>podlaha celkem</t>
  </si>
  <si>
    <t>80,18</t>
  </si>
  <si>
    <t>dlažbachodba</t>
  </si>
  <si>
    <t>dlažba na chodbě</t>
  </si>
  <si>
    <t>13,122</t>
  </si>
  <si>
    <t>sdkrb</t>
  </si>
  <si>
    <t>sádrokartonové stropy RB</t>
  </si>
  <si>
    <t>73,94</t>
  </si>
  <si>
    <t>sdkrbi</t>
  </si>
  <si>
    <t>sádrokartonové stropy RBi</t>
  </si>
  <si>
    <t>sokl</t>
  </si>
  <si>
    <t>13,33</t>
  </si>
  <si>
    <t>obkladcelkem</t>
  </si>
  <si>
    <t>obklad celkem</t>
  </si>
  <si>
    <t>zarubne</t>
  </si>
  <si>
    <t>nátěr rárubní</t>
  </si>
  <si>
    <t>5,25</t>
  </si>
  <si>
    <t>naterradiatoru</t>
  </si>
  <si>
    <t>nátěr radiatorů</t>
  </si>
  <si>
    <t>18,25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</si>
  <si>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</si>
  <si>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</si>
  <si>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</si>
  <si>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</si>
  <si>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</si>
  <si>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</si>
  <si>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</si>
  <si>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</si>
  <si>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</si>
  <si>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</si>
  <si>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</si>
  <si>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742-S - Elektromontáže - slaboproud</t>
  </si>
  <si>
    <t xml:space="preserve">    742 - Elektromontáže - rozvodný systém</t>
  </si>
  <si>
    <t xml:space="preserve">    743 - Elektromontáže - hrubá montáž</t>
  </si>
  <si>
    <t xml:space="preserve">    747 - Elektromontáže - kompletace rozvodů</t>
  </si>
  <si>
    <t xml:space="preserve">    748 - Elektromontáže - osvětlovací zařízení a svítidla</t>
  </si>
  <si>
    <t xml:space="preserve">    21-M - Elektromontáže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</si>
  <si>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</si>
  <si>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</si>
  <si>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</si>
  <si>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</si>
  <si>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</si>
  <si>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</si>
  <si>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</si>
  <si>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</si>
  <si>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</si>
  <si>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</si>
  <si>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</si>
  <si>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</si>
  <si>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</si>
  <si>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</si>
  <si>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</si>
  <si>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</si>
  <si>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</si>
  <si>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</si>
  <si>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</si>
  <si>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</si>
  <si>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</si>
  <si>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</si>
  <si>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</si>
  <si>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</si>
  <si>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</si>
  <si>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</si>
  <si>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</si>
  <si>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</si>
  <si>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</si>
  <si>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</si>
  <si>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</si>
  <si>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</si>
  <si>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</si>
  <si>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</si>
  <si>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</si>
  <si>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</si>
  <si>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</si>
  <si>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</si>
  <si>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</si>
  <si>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</si>
  <si>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</si>
  <si>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</si>
  <si>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</si>
  <si>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</si>
  <si>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340239212</t>
  </si>
  <si>
    <t>Zazdívka otvorů v příčkách nebo stěnách plochy přes 1 m2 do 4 m2 cihlami pálenými, tl. přes 100 mm</t>
  </si>
  <si>
    <t>m2</t>
  </si>
  <si>
    <t>CS ÚRS 2016 02</t>
  </si>
  <si>
    <t>-789478808</t>
  </si>
  <si>
    <t>VV</t>
  </si>
  <si>
    <t>1*2*2</t>
  </si>
  <si>
    <t>1*2</t>
  </si>
  <si>
    <t>zazotvor</t>
  </si>
  <si>
    <t>Součet</t>
  </si>
  <si>
    <t>342241112</t>
  </si>
  <si>
    <t>Příčky nebo přizdívky jednoduché z cihel nebo příčkovek pálených na maltu MVC nebo MC lícových, včetně spárování dl. 290 mm (český formát 290x140x65 mm) plných, tl. 140 mm</t>
  </si>
  <si>
    <t>CS ÚRS 2019 01</t>
  </si>
  <si>
    <t>1120386686</t>
  </si>
  <si>
    <t>0,3*2,8</t>
  </si>
  <si>
    <t>342272323</t>
  </si>
  <si>
    <t>Příčky z pórobetonových přesných příčkovek hladkých, objemové hmotnosti 500 kg/m3 na tenké maltové lože, tloušťky příčky 100 mm</t>
  </si>
  <si>
    <t>-983561419</t>
  </si>
  <si>
    <t>1,6*2,7</t>
  </si>
  <si>
    <t>346244357</t>
  </si>
  <si>
    <t>Obezdívka koupelnových van ploch zaoblených z přesných pórobetonových tvárnic, na tenké maltové lože, tl. 75 mm</t>
  </si>
  <si>
    <t>-474944922</t>
  </si>
  <si>
    <t>(0,9+0,9)*0,2</t>
  </si>
  <si>
    <t>5</t>
  </si>
  <si>
    <t>346272256</t>
  </si>
  <si>
    <t>Přizdívky z pórobetonových tvárnic objemová hmotnost do 500 kg/m3, na tenké maltové lože, tloušťka přizdívky 150 mm</t>
  </si>
  <si>
    <t>1609616405</t>
  </si>
  <si>
    <t>1,6*2,8</t>
  </si>
  <si>
    <t>6</t>
  </si>
  <si>
    <t>Úpravy povrchů, podlahy a osazování výplní</t>
  </si>
  <si>
    <t>612131121</t>
  </si>
  <si>
    <t>Podkladní a spojovací vrstva vnitřních omítaných ploch penetrace akrylát-silikonová nanášená ručně stěn</t>
  </si>
  <si>
    <t>-98457720</t>
  </si>
  <si>
    <t>opromitek*2</t>
  </si>
  <si>
    <t>7</t>
  </si>
  <si>
    <t>612135101</t>
  </si>
  <si>
    <t>Hrubá výplň rýh maltou jakékoli šířky rýhy ve stěnách</t>
  </si>
  <si>
    <t>-155833560</t>
  </si>
  <si>
    <t>ryhy*0,05</t>
  </si>
  <si>
    <t>8</t>
  </si>
  <si>
    <t>612142001</t>
  </si>
  <si>
    <t>Potažení vnitřních ploch pletivem v ploše nebo pruzích, na plném podkladu sklovláknitým vtlačením do tmelu stěn</t>
  </si>
  <si>
    <t>-272298182</t>
  </si>
  <si>
    <t>9</t>
  </si>
  <si>
    <t>612311131</t>
  </si>
  <si>
    <t>Potažení vnitřních ploch štukem tloušťky do 3 mm svislých konstrukcí stěn</t>
  </si>
  <si>
    <t>150587005</t>
  </si>
  <si>
    <t>10</t>
  </si>
  <si>
    <t>612321141</t>
  </si>
  <si>
    <t>Omítka vápenocementová vnitřních ploch nanášená ručně dvouvrstvá, tloušťky jádrové omítky do 10 mm a tloušťky štuku do 3 mm štuková svislých konstrukcí stěn</t>
  </si>
  <si>
    <t>-420874313</t>
  </si>
  <si>
    <t>11</t>
  </si>
  <si>
    <t>612325412</t>
  </si>
  <si>
    <t>Oprava vápenocementové nebo vápenné omítky vnitřních ploch hladké, tloušťky do 20 mm stěn, v rozsahu opravované plochy přes 10 do 30%</t>
  </si>
  <si>
    <t>362468157</t>
  </si>
  <si>
    <t>12</t>
  </si>
  <si>
    <t>612331121</t>
  </si>
  <si>
    <t>Omítka cementová vnitřních ploch nanášená ručně jednovrstvá, tloušťky do 10 mm hladká svislých konstrukcí stěn</t>
  </si>
  <si>
    <t>-1874340576</t>
  </si>
  <si>
    <t>13</t>
  </si>
  <si>
    <t>612331191</t>
  </si>
  <si>
    <t>Omítka cementová vnitřních ploch nanášená ručně Příplatek k cenám za každých dalších i započatých 5 mm tloušťky omítky přes 10 mm stěn</t>
  </si>
  <si>
    <t>405320741</t>
  </si>
  <si>
    <t>31,44*3 'Přepočtené koeficientem množství</t>
  </si>
  <si>
    <t>14</t>
  </si>
  <si>
    <t>619991001</t>
  </si>
  <si>
    <t>Zakrytí vnitřních ploch před znečištěním včetně pozdějšího odkrytí podlah fólií přilepenou lepící páskou</t>
  </si>
  <si>
    <t>-1977931708</t>
  </si>
  <si>
    <t>parkety*2</t>
  </si>
  <si>
    <t>619995001</t>
  </si>
  <si>
    <t>Začištění omítek (s dodáním hmot) kolem oken, dveří, podlah, obkladů apod.</t>
  </si>
  <si>
    <t>m</t>
  </si>
  <si>
    <t>-1528878790</t>
  </si>
  <si>
    <t>1,6+1,5+1,6</t>
  </si>
  <si>
    <t>2+2+1,6</t>
  </si>
  <si>
    <t>1,6+1,6+2</t>
  </si>
  <si>
    <t>2+2+1</t>
  </si>
  <si>
    <t>0,5+1+1</t>
  </si>
  <si>
    <t>16</t>
  </si>
  <si>
    <t>629991011</t>
  </si>
  <si>
    <t>Zakrytí ploch před znečištěním včetně pozdějšího odkrytí výplní otvorů a svislých ploch fólií přilepenou lepící páskou</t>
  </si>
  <si>
    <t>1213968863</t>
  </si>
  <si>
    <t>17</t>
  </si>
  <si>
    <t>631311114</t>
  </si>
  <si>
    <t>Mazanina z betonu prostého bez zvýšených nároků na prostředí tl. přes 50 do 80 mm tř. C 16/20</t>
  </si>
  <si>
    <t>m3</t>
  </si>
  <si>
    <t>354913713</t>
  </si>
  <si>
    <t>betpodlaha*0,08</t>
  </si>
  <si>
    <t>18</t>
  </si>
  <si>
    <t>631319011</t>
  </si>
  <si>
    <t>Příplatek k cenám mazanin za úpravu povrchu mazaniny přehlazením, mazanina tl. přes 50 do 80 mm</t>
  </si>
  <si>
    <t>485118580</t>
  </si>
  <si>
    <t>19</t>
  </si>
  <si>
    <t>631319171</t>
  </si>
  <si>
    <t>Příplatek k cenám mazanin za stržení povrchu spodní vrstvy mazaniny latí před vložením výztuže nebo pletiva pro tl. obou vrstev mazaniny přes 50 do 80 mm</t>
  </si>
  <si>
    <t>662816164</t>
  </si>
  <si>
    <t>20</t>
  </si>
  <si>
    <t>631319195</t>
  </si>
  <si>
    <t>Příplatek k cenám mazanin za malou plochu do 5 m2 jednotlivě mazanina tl. přes 50 do 80 mm</t>
  </si>
  <si>
    <t>-577809902</t>
  </si>
  <si>
    <t>631362021</t>
  </si>
  <si>
    <t>Výztuž mazanin ze svařovaných sítí z drátů typu KARI</t>
  </si>
  <si>
    <t>t</t>
  </si>
  <si>
    <t>1557243234</t>
  </si>
  <si>
    <t>betpodlaha*1,2/6*12/1000</t>
  </si>
  <si>
    <t>22</t>
  </si>
  <si>
    <t>635111421</t>
  </si>
  <si>
    <t>Doplnění násypu pod dlažby, podlahy a mazaniny pískem neupraveným (s dodáním hmot), s udusáním a urovnáním povrchu násypu plochy jednotlivě přes 2 m2</t>
  </si>
  <si>
    <t>-173179588</t>
  </si>
  <si>
    <t>betpodlaha*0,03</t>
  </si>
  <si>
    <t>Ostatní konstrukce a práce, bourání</t>
  </si>
  <si>
    <t>23</t>
  </si>
  <si>
    <t>941221111</t>
  </si>
  <si>
    <t>Montáž lešení řadového rámového těžkého pracovního s podlahami s provozním zatížením tř. 4 do 300 kg/m2 šířky tř. SW09 přes 0,9 do 1,2 m, výšky do 10 m</t>
  </si>
  <si>
    <t>319238837</t>
  </si>
  <si>
    <t>24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</si>
  <si>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</si>
  <si>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</si>
  <si>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1913733098</t>
  </si>
  <si>
    <t>27*30 'Přepočtené koeficientem množství</t>
  </si>
  <si>
    <t>25</t>
  </si>
  <si>
    <t>941221811</t>
  </si>
  <si>
    <t>Demontáž lešení řadového rámového těžkého pracovního s provozním zatížením tř. 4 do 300 kg/m2 šířky tř. SW09 přes 0,9 do 1,2 m, výšky do 10 m</t>
  </si>
  <si>
    <t>-1632992724</t>
  </si>
  <si>
    <t>26</t>
  </si>
  <si>
    <t>944511111</t>
  </si>
  <si>
    <t>Montáž ochranné sítě zavěšené na konstrukci lešení z textilie z umělých vláken</t>
  </si>
  <si>
    <t>-902978927</t>
  </si>
  <si>
    <t>1,2*9*2</t>
  </si>
  <si>
    <t>944511211</t>
  </si>
  <si>
    <t>Montáž ochranné sítě Příplatek za první a každý další den použití sítě k ceně -1111</t>
  </si>
  <si>
    <t>-404046841</t>
  </si>
  <si>
    <t>48,6*30 'Přepočtené koeficientem množství</t>
  </si>
  <si>
    <t>28</t>
  </si>
  <si>
    <t>944511811</t>
  </si>
  <si>
    <t>Demontáž ochranné sítě zavěšené na konstrukci lešení z textilie z umělých vláken</t>
  </si>
  <si>
    <t>-1661755104</t>
  </si>
  <si>
    <t>29</t>
  </si>
  <si>
    <t>949101111</t>
  </si>
  <si>
    <t>Lešení pomocné pracovní pro objekty pozemních staveb pro zatížení do 150 kg/m2, o výšce lešeňové podlahy do 1,9 m</t>
  </si>
  <si>
    <t>-1605047176</t>
  </si>
  <si>
    <t>30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</si>
  <si>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</si>
  <si>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</si>
  <si>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1105445776</t>
  </si>
  <si>
    <t>31</t>
  </si>
  <si>
    <t>962031132</t>
  </si>
  <si>
    <t>Bourání příček z cihel, tvárnic nebo příčkovek z cihel pálených, plných nebo dutých na maltu vápennou nebo vápenocementovou, tl. do 100 mm</t>
  </si>
  <si>
    <t>-931146501</t>
  </si>
  <si>
    <t>1,8*2,8</t>
  </si>
  <si>
    <t>32</t>
  </si>
  <si>
    <t>964011211</t>
  </si>
  <si>
    <t>Vybourání železobetonových prefabrikovaných překladů uložených ve zdivu, délky do 3 m, hmotnosti do 50 kg/m</t>
  </si>
  <si>
    <t>-1396227750</t>
  </si>
  <si>
    <t>1,2*0,15*0,15</t>
  </si>
  <si>
    <t>33</t>
  </si>
  <si>
    <t>965042131</t>
  </si>
  <si>
    <t>Bourání mazanin betonových nebo z litého asfaltu tl. do 100 mm, plochy do 4 m2</t>
  </si>
  <si>
    <t>213987824</t>
  </si>
  <si>
    <t>34</t>
  </si>
  <si>
    <t>965082922</t>
  </si>
  <si>
    <t>Odstranění násypu pod podlahami nebo ochranného násypu na střechách tl. do 100 mm, plochy do 2 m2</t>
  </si>
  <si>
    <t>177229180</t>
  </si>
  <si>
    <t>betpodlaha*0,06</t>
  </si>
  <si>
    <t>35</t>
  </si>
  <si>
    <t>971033631</t>
  </si>
  <si>
    <t>Vybourání otvorů ve zdivu základovém nebo nadzákladovém z cihel, tvárnic, příčkovek z cihel pálených na maltu vápennou nebo vápenocementovou plochy do 4 m2, tl. do 150 mm</t>
  </si>
  <si>
    <t>-956630596</t>
  </si>
  <si>
    <t>0,7*2</t>
  </si>
  <si>
    <t>36</t>
  </si>
  <si>
    <t>973031812</t>
  </si>
  <si>
    <t>Vysekání výklenků nebo kapes ve zdivu z cihel na maltu vápennou nebo vápenocementovou kapes pro zavázání nových příček, tl. do 100 mm</t>
  </si>
  <si>
    <t>781585611</t>
  </si>
  <si>
    <t>2*2*3</t>
  </si>
  <si>
    <t>2,8</t>
  </si>
  <si>
    <t>2,8*2</t>
  </si>
  <si>
    <t>37</t>
  </si>
  <si>
    <t>974032664</t>
  </si>
  <si>
    <t>Vysekání rýh ve stěnách nebo příčkách z dutých cihel, tvárnic, desek pro vtahování nosníků do zdí před vybouráním otvoru do hl. 150 mm, při výšce nosníku do 150 mm</t>
  </si>
  <si>
    <t>-978461091</t>
  </si>
  <si>
    <t>1,2+1,2</t>
  </si>
  <si>
    <t>38</t>
  </si>
  <si>
    <t>974082112</t>
  </si>
  <si>
    <t>Vysekání rýh pro vodiče v omítce vápenné nebo vápenocementové stěn, šířky do 30 mm</t>
  </si>
  <si>
    <t>1796801671</t>
  </si>
  <si>
    <t>5+5+4+2+5</t>
  </si>
  <si>
    <t>4,27+4,27+5+2+5</t>
  </si>
  <si>
    <t>5,79+5,79+3,67+2+5</t>
  </si>
  <si>
    <t>2+2+3</t>
  </si>
  <si>
    <t>6+4+2+5</t>
  </si>
  <si>
    <t>39</t>
  </si>
  <si>
    <t>978013141</t>
  </si>
  <si>
    <t>Otlučení vápenných nebo vápenocementových omítek vnitřních ploch stěn s vyškrabáním spar, s očištěním zdiva, v rozsahu přes 10 do 30 %</t>
  </si>
  <si>
    <t>-1985381854</t>
  </si>
  <si>
    <t>40</t>
  </si>
  <si>
    <t>978036191</t>
  </si>
  <si>
    <t>Otlučení cementových omítek vnějších ploch s vyškrabáním spar zdiva a s očištěním povrchu, v rozsahu přes 80 do 100 %</t>
  </si>
  <si>
    <t>-688883031</t>
  </si>
  <si>
    <t>997</t>
  </si>
  <si>
    <t>Přesun sutě</t>
  </si>
  <si>
    <t>41</t>
  </si>
  <si>
    <t>997013212</t>
  </si>
  <si>
    <t>Vnitrostaveništní doprava suti a vybouraných hmot vodorovně do 50 m svisle ručně (nošením po schodech) pro budovy a haly výšky přes 6 do 9 m</t>
  </si>
  <si>
    <t>250033067</t>
  </si>
  <si>
    <t>42</t>
  </si>
  <si>
    <t>997013501</t>
  </si>
  <si>
    <t>Odvoz suti a vybouraných hmot na skládku nebo meziskládku se složením, na vzdálenost do 1 km</t>
  </si>
  <si>
    <t>-1117654727</t>
  </si>
  <si>
    <t>43</t>
  </si>
  <si>
    <t>997013509</t>
  </si>
  <si>
    <t>Odvoz suti a vybouraných hmot na skládku nebo meziskládku se složením, na vzdálenost Příplatek k ceně za každý další i započatý 1 km přes 1 km</t>
  </si>
  <si>
    <t>-572875595</t>
  </si>
  <si>
    <t>14,328*11 'Přepočtené koeficientem množství</t>
  </si>
  <si>
    <t>44</t>
  </si>
  <si>
    <t>997013831</t>
  </si>
  <si>
    <t>Poplatek za uložení stavebního odpadu na skládce (skládkovné) směsného</t>
  </si>
  <si>
    <t>-1198047408</t>
  </si>
  <si>
    <t>998</t>
  </si>
  <si>
    <t>Přesun hmot</t>
  </si>
  <si>
    <t>45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</si>
  <si>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</si>
  <si>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</si>
  <si>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-2138719733</t>
  </si>
  <si>
    <t>M</t>
  </si>
  <si>
    <t>Práce a dodávky M</t>
  </si>
  <si>
    <t>742-S</t>
  </si>
  <si>
    <t>Elektromontáže - slaboproud</t>
  </si>
  <si>
    <t>46</t>
  </si>
  <si>
    <t>742110999</t>
  </si>
  <si>
    <t>Montáž a dodávka vybavené datové zásuvky, včetně ukončení kabelů</t>
  </si>
  <si>
    <t>kus</t>
  </si>
  <si>
    <t>-120906065</t>
  </si>
  <si>
    <t>47</t>
  </si>
  <si>
    <t>742119999</t>
  </si>
  <si>
    <t>Montáž a dodávka vybavené STA zásuvky, včetně ukončení kabelů</t>
  </si>
  <si>
    <t>-940155376</t>
  </si>
  <si>
    <t>48</t>
  </si>
  <si>
    <t>742121094</t>
  </si>
  <si>
    <t>Montáž a dodávka domovního telefonu</t>
  </si>
  <si>
    <t>kpl</t>
  </si>
  <si>
    <t>64</t>
  </si>
  <si>
    <t>-1577651135</t>
  </si>
  <si>
    <t>49</t>
  </si>
  <si>
    <t>742121095</t>
  </si>
  <si>
    <t>Rozbočovač 1/2 ( TV + SAT)</t>
  </si>
  <si>
    <t>499754767</t>
  </si>
  <si>
    <t>50</t>
  </si>
  <si>
    <t>742121096</t>
  </si>
  <si>
    <t>Montáž a dodávka vybavené rozvodnice pod omítku KLV-24UPS-F, včetně přípojení kabelů</t>
  </si>
  <si>
    <t>370455487</t>
  </si>
  <si>
    <t>51</t>
  </si>
  <si>
    <t>742121097</t>
  </si>
  <si>
    <t>Montáž a dodávka trubky FXP 20</t>
  </si>
  <si>
    <t>-1162327136</t>
  </si>
  <si>
    <t>52</t>
  </si>
  <si>
    <t>742121098</t>
  </si>
  <si>
    <t>Montáž a dodávka kabelů koaxiálních CB 100</t>
  </si>
  <si>
    <t>-1289169671</t>
  </si>
  <si>
    <t>53</t>
  </si>
  <si>
    <t>742121099</t>
  </si>
  <si>
    <t>Montáž a dodávka kabelů UTP CAT6, UTP vnitřní</t>
  </si>
  <si>
    <t>-935888680</t>
  </si>
  <si>
    <t>742</t>
  </si>
  <si>
    <t>Elektromontáže - rozvodný systém</t>
  </si>
  <si>
    <t>54</t>
  </si>
  <si>
    <t>742222200</t>
  </si>
  <si>
    <t>Montáž rozváděčů litinových, hliníkových nebo plastových bez zapojení vodičů skříněk hmotnosti do 20 kg</t>
  </si>
  <si>
    <t>682283042</t>
  </si>
  <si>
    <t>55</t>
  </si>
  <si>
    <t>357116720</t>
  </si>
  <si>
    <t>rozvaděč Rb3 kovoplastový zapuštěný, kompletní, dle výkr. 103</t>
  </si>
  <si>
    <t>-72736408</t>
  </si>
  <si>
    <t>743</t>
  </si>
  <si>
    <t>Elektromontáže - hrubá montáž</t>
  </si>
  <si>
    <t>56</t>
  </si>
  <si>
    <t>345710620</t>
  </si>
  <si>
    <t>trubka elektroinstalační ohebná z PVC (ČSN)2316</t>
  </si>
  <si>
    <t>736603965</t>
  </si>
  <si>
    <t>57</t>
  </si>
  <si>
    <t>743112113</t>
  </si>
  <si>
    <t>Montáž trubek elektroinstalačních s nasunutím nebo našroubováním do krabic plastových ohebných, uložených pevně, D 16 mm</t>
  </si>
  <si>
    <t>-443355689</t>
  </si>
  <si>
    <t>58</t>
  </si>
  <si>
    <t>743112116</t>
  </si>
  <si>
    <t>Montáž trubek elektroinstalačních s nasunutím nebo našroubováním do krabic plastových ohebných, uložených pevně, D 29 mm</t>
  </si>
  <si>
    <t>588955861</t>
  </si>
  <si>
    <t>59</t>
  </si>
  <si>
    <t>345710640</t>
  </si>
  <si>
    <t>trubka elektroinstalační ohebná z PVC (ČSN) 2329</t>
  </si>
  <si>
    <t>1814888488</t>
  </si>
  <si>
    <t>60</t>
  </si>
  <si>
    <t>743411111</t>
  </si>
  <si>
    <t xml:space="preserve">Montáž krabic elektroinstalačních bez napojení na trubky a lišty, demontáže a montáže víčka a přístroje protahovacích nebo odbočných zapuštěných plastových kruhových </t>
  </si>
  <si>
    <t>-1393586926</t>
  </si>
  <si>
    <t>61</t>
  </si>
  <si>
    <t>345715110</t>
  </si>
  <si>
    <t>krabice přístrojová instalační 500 V, D 69 mm x 30mm</t>
  </si>
  <si>
    <t>1691283915</t>
  </si>
  <si>
    <t>62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</si>
  <si>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</si>
  <si>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</si>
  <si>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461247200</t>
  </si>
  <si>
    <t>63</t>
  </si>
  <si>
    <t>345715630</t>
  </si>
  <si>
    <t>rozvodka krabicová z PH s víčkem a svorkovnicí krabicovou šroubovací s vodiči 20x4 mm2, D 103 mm x 50 mm</t>
  </si>
  <si>
    <t>-1099014173</t>
  </si>
  <si>
    <t>747</t>
  </si>
  <si>
    <t>Elektromontáže - kompletace rozvodů</t>
  </si>
  <si>
    <t>747111111</t>
  </si>
  <si>
    <t>Montáž spínačů jedno nebo dvoupólových nástěnných se zapojením vodičů, pro prostředí obyčejné nebo vlhké vypínačů, řazení 1-jednopólových</t>
  </si>
  <si>
    <t>-2027418935</t>
  </si>
  <si>
    <t>65</t>
  </si>
  <si>
    <t>345355150</t>
  </si>
  <si>
    <t>spínač jednopólový 10A bílý, slonová kost</t>
  </si>
  <si>
    <t>-1133600532</t>
  </si>
  <si>
    <t>66</t>
  </si>
  <si>
    <t>747111125</t>
  </si>
  <si>
    <t>Montáž spínačů jedno nebo dvoupólových nástěnných se zapojením vodičů, pro prostředí obyčejné nebo vlhké přepínačů, řazení 5-sériových</t>
  </si>
  <si>
    <t>-897548430</t>
  </si>
  <si>
    <t>67</t>
  </si>
  <si>
    <t>345355750</t>
  </si>
  <si>
    <t>spínač řazení 5 10A bílý, slonová kost</t>
  </si>
  <si>
    <t>212405599</t>
  </si>
  <si>
    <t>68</t>
  </si>
  <si>
    <t>747111126</t>
  </si>
  <si>
    <t>Montáž spínačů jedno nebo dvoupólových nástěnných se zapojením vodičů, pro prostředí obyčejné nebo vlhké přepínačů, řazení 6-střídavých</t>
  </si>
  <si>
    <t>1720824854</t>
  </si>
  <si>
    <t>69</t>
  </si>
  <si>
    <t>345355550</t>
  </si>
  <si>
    <t>přepínač střídavý řazení 6 10A bílý, slonová kost</t>
  </si>
  <si>
    <t>1480849865</t>
  </si>
  <si>
    <t>70</t>
  </si>
  <si>
    <t>747112471</t>
  </si>
  <si>
    <t>Montáž spínačů jedno nebo dvoupólových polozapuštěných nebo zapuštěných se zapojením vodičů šroubové připojení přepínačů, řazení 7-křížových</t>
  </si>
  <si>
    <t>-1869720106</t>
  </si>
  <si>
    <t>71</t>
  </si>
  <si>
    <t>345357130</t>
  </si>
  <si>
    <t>přepínač křížový řazení 7 10A bílý, slonová kost</t>
  </si>
  <si>
    <t>-834833760</t>
  </si>
  <si>
    <t>72</t>
  </si>
  <si>
    <t>747161020</t>
  </si>
  <si>
    <t>Montáž zásuvek domovních se zapojením vodičů bezšroubové připojení polozapuštěných nebo zapuštěných 10/16 A, provedení 2P + PE dvojí zapojení pro průběžnou montáž</t>
  </si>
  <si>
    <t>-1817501014</t>
  </si>
  <si>
    <t>73</t>
  </si>
  <si>
    <t>345551091</t>
  </si>
  <si>
    <t>zásuvka 1násobná 16A bílý, slonová kost, s přep. ochranou D</t>
  </si>
  <si>
    <t>139977515</t>
  </si>
  <si>
    <t>74</t>
  </si>
  <si>
    <t>34555115</t>
  </si>
  <si>
    <t>zásuvka 1násobná 16A bílý, slon.kost</t>
  </si>
  <si>
    <t>-941011221</t>
  </si>
  <si>
    <t>75</t>
  </si>
  <si>
    <t>747161030</t>
  </si>
  <si>
    <t>Montáž zásuvek domovních se zapojením vodičů bezšroubové připojení polozapuštěných nebo zapuštěných 10/16 A, provedení 2x (2P + PE) dvojnásobná</t>
  </si>
  <si>
    <t>856558770</t>
  </si>
  <si>
    <t>76</t>
  </si>
  <si>
    <t>345551230</t>
  </si>
  <si>
    <t>zásuvka 2násobná 16A bílá, slonová kost</t>
  </si>
  <si>
    <t>-1380380899</t>
  </si>
  <si>
    <t>77</t>
  </si>
  <si>
    <t>34555199</t>
  </si>
  <si>
    <t>zásuvka 2násobná 16A bílý, slonová kost, s přep. ochranou D</t>
  </si>
  <si>
    <t>927651646</t>
  </si>
  <si>
    <t>748</t>
  </si>
  <si>
    <t>Elektromontáže - osvětlovací zařízení a svítidla</t>
  </si>
  <si>
    <t>78</t>
  </si>
  <si>
    <t>748121112</t>
  </si>
  <si>
    <t>Montáž svítidel zářivkových se zapojením vodičů bytových nebo společenských místností stropních přisazených 1 zdroj s krytem</t>
  </si>
  <si>
    <t>1140006120</t>
  </si>
  <si>
    <t>79</t>
  </si>
  <si>
    <t>348144050</t>
  </si>
  <si>
    <t xml:space="preserve">svítidlo LED koupelnové IP43 </t>
  </si>
  <si>
    <t>-1940567724</t>
  </si>
  <si>
    <t>80</t>
  </si>
  <si>
    <t>748121214</t>
  </si>
  <si>
    <t>Montáž svítidel zářivkových se zapojením vodičů bytových nebo společenských místností nástěnných přisazených 2 zdroje kompaktní</t>
  </si>
  <si>
    <t>-1085357624</t>
  </si>
  <si>
    <t>81</t>
  </si>
  <si>
    <t>348182110</t>
  </si>
  <si>
    <t>A  svítidlo bytové přisazené LED</t>
  </si>
  <si>
    <t>1261835123</t>
  </si>
  <si>
    <t>21-M</t>
  </si>
  <si>
    <t>Elektromontáže</t>
  </si>
  <si>
    <t>82</t>
  </si>
  <si>
    <t>210100001</t>
  </si>
  <si>
    <t>Ukončení vodičů izolovaných s označením a zapojením v rozváděči nebo na přístroji průřezu žíly do 2,5 mm2</t>
  </si>
  <si>
    <t>-1597309013</t>
  </si>
  <si>
    <t>83</t>
  </si>
  <si>
    <t>210100003</t>
  </si>
  <si>
    <t>Ukončení vodičů izolovaných s označením a zapojením v rozváděči nebo na přístroji průřezu žíly do 16 mm2</t>
  </si>
  <si>
    <t>990819887</t>
  </si>
  <si>
    <t>84</t>
  </si>
  <si>
    <t>210100014</t>
  </si>
  <si>
    <t>Ukončení vodičů izolovaných s označením a zapojením v rozváděči nebo na přístroji průřezu žíly do 10 mm2</t>
  </si>
  <si>
    <t>-2040251985</t>
  </si>
  <si>
    <t>85</t>
  </si>
  <si>
    <t>210100173</t>
  </si>
  <si>
    <t>Ukončení kabelů smršťovací záklopkou nebo páskou se zapojením bez letování počtu a průřezu žil do 3 x 1,5 až 4 mm2</t>
  </si>
  <si>
    <t>1048454086</t>
  </si>
  <si>
    <t>86</t>
  </si>
  <si>
    <t>210220321</t>
  </si>
  <si>
    <t>Montáž hromosvodného vedení svorek na potrubí se zhotovením pásku</t>
  </si>
  <si>
    <t>1791204225</t>
  </si>
  <si>
    <t>87</t>
  </si>
  <si>
    <t>354420430</t>
  </si>
  <si>
    <t>svorka uzemnění nerez na vodovodní potrubí Bernard</t>
  </si>
  <si>
    <t>128</t>
  </si>
  <si>
    <t>2010474987</t>
  </si>
  <si>
    <t>88</t>
  </si>
  <si>
    <t>210800509</t>
  </si>
  <si>
    <t>Montáž izolovaných vodičů měděných do 1 kV uložených v trubkách nebo lištách zatažených CY, HO5V, HO7V, NYY, YY, průřezu žíly 16 mm2</t>
  </si>
  <si>
    <t>-2013284614</t>
  </si>
  <si>
    <t>89</t>
  </si>
  <si>
    <t>341421590</t>
  </si>
  <si>
    <t>vodič silový s Cu jádrem CYA H07 V-K 16 mm2</t>
  </si>
  <si>
    <t>-1286460495</t>
  </si>
  <si>
    <t>8*1,15 'Přepočtené koeficientem množství</t>
  </si>
  <si>
    <t>90</t>
  </si>
  <si>
    <t>34141399</t>
  </si>
  <si>
    <t>vodič ohebný s Cu jádrem 6mm2</t>
  </si>
  <si>
    <t>-2093180542</t>
  </si>
  <si>
    <t>22*1,15 'Přepočtené koeficientem množství</t>
  </si>
  <si>
    <t>91</t>
  </si>
  <si>
    <t>210810005</t>
  </si>
  <si>
    <t>Montáž izolovaných kabelů měděných bez ukončení do 1 kV uložených volně CYKY, CYKYD, CYKYDY, NYM, NYY, YSLY, 750 V, počtu a průřezu žil 3 x 1,5 mm2</t>
  </si>
  <si>
    <t>-1125194253</t>
  </si>
  <si>
    <t>92</t>
  </si>
  <si>
    <t>341110300</t>
  </si>
  <si>
    <t>kabel silový s Cu jádrem CYKY 3x1,5 mm2</t>
  </si>
  <si>
    <t>439747108</t>
  </si>
  <si>
    <t>134*1,15 'Přepočtené koeficientem množství</t>
  </si>
  <si>
    <t>93</t>
  </si>
  <si>
    <t>210810006</t>
  </si>
  <si>
    <t>Montáž izolovaných kabelů měděných bez ukončení do 1 kV uložených volně CYKY, CYKYD, CYKYDY, NYM, NYY, YSLY, 750 V, počtu a průřezu žil 3 x 2,5 mm2</t>
  </si>
  <si>
    <t>355504427</t>
  </si>
  <si>
    <t>94</t>
  </si>
  <si>
    <t>341110360</t>
  </si>
  <si>
    <t>kabel silový s Cu jádrem CYKY 3x2,5 mm2</t>
  </si>
  <si>
    <t>1899472018</t>
  </si>
  <si>
    <t>220*1,15 'Přepočtené koeficientem množství</t>
  </si>
  <si>
    <t>95</t>
  </si>
  <si>
    <t>210810015</t>
  </si>
  <si>
    <t>Montáž izolovaných kabelů měděných bez ukončení do 1 kV uložených volně CYKY, CYKYD, CYKYDY, NYM, NYY, YSLY, 750 V, počtu a průřezu žil 5 x 1,5 mm2</t>
  </si>
  <si>
    <t>1624995327</t>
  </si>
  <si>
    <t>96</t>
  </si>
  <si>
    <t>PKB.711032</t>
  </si>
  <si>
    <t>kabel silový s Cu jádrem CYKY 5x2,5 mm2</t>
  </si>
  <si>
    <t>256</t>
  </si>
  <si>
    <t>-1991620625</t>
  </si>
  <si>
    <t>97</t>
  </si>
  <si>
    <t>341110900</t>
  </si>
  <si>
    <t>kabel silový s Cu jádrem CYKY 5x1,5 mm2</t>
  </si>
  <si>
    <t>122490620</t>
  </si>
  <si>
    <t>25*1,15 'Přepočtené koeficientem množství</t>
  </si>
  <si>
    <t>98</t>
  </si>
  <si>
    <t>210812033</t>
  </si>
  <si>
    <t>Montáž izolovaných kabelů měděných do 1 kV bez ukončení plných a kulatých (CYKY, CHKE-R,...) uložených volně nebo v liště počtu a průřezu žil 4x6 až 10 mm2</t>
  </si>
  <si>
    <t>-378711068</t>
  </si>
  <si>
    <t>99</t>
  </si>
  <si>
    <t>34111076</t>
  </si>
  <si>
    <t>kabel silový s Cu jádrem 1 kV 4x10mm2</t>
  </si>
  <si>
    <t>-260675865</t>
  </si>
  <si>
    <t>11*1,15 'Přepočtené koeficientem množství</t>
  </si>
  <si>
    <t>PSV</t>
  </si>
  <si>
    <t>Práce a dodávky PSV</t>
  </si>
  <si>
    <t>711</t>
  </si>
  <si>
    <t>Izolace proti vodě, vlhkosti a plynům</t>
  </si>
  <si>
    <t>100</t>
  </si>
  <si>
    <t>711193121</t>
  </si>
  <si>
    <t>Izolace proti zemní vlhkosti ostatní těsnicí kaší flexibilní minerální na ploše vodorovné V</t>
  </si>
  <si>
    <t>-888785557</t>
  </si>
  <si>
    <t>101</t>
  </si>
  <si>
    <t>711193131</t>
  </si>
  <si>
    <t>Izolace proti zemní vlhkosti ostatní těsnicí kaší flexibilní minerální na ploše svislé S</t>
  </si>
  <si>
    <t>-103001884</t>
  </si>
  <si>
    <t>(1,2+1,2)*2</t>
  </si>
  <si>
    <t>(3,9+3,9+1,8+1,8+0,2+0,9+0,9+1,6+1,6)*0,2</t>
  </si>
  <si>
    <t>102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</si>
  <si>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</si>
  <si>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</si>
  <si>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</si>
  <si>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1364912755</t>
  </si>
  <si>
    <t>713</t>
  </si>
  <si>
    <t>Izolace tepelné</t>
  </si>
  <si>
    <t>103</t>
  </si>
  <si>
    <t>713121111</t>
  </si>
  <si>
    <t>Montáž tepelné izolace podlah rohožemi, pásy, deskami, dílci, bloky (izolační materiál ve specifikaci) kladenými volně jednovrstvá</t>
  </si>
  <si>
    <t>-585570668</t>
  </si>
  <si>
    <t>104</t>
  </si>
  <si>
    <t>63150947</t>
  </si>
  <si>
    <t>deska tepelně izolační minerální plovoucích podlah  λ=0,033-0,035 tl 50mm</t>
  </si>
  <si>
    <t>324106367</t>
  </si>
  <si>
    <t>19,362*1,05 'Přepočtené koeficientem množství</t>
  </si>
  <si>
    <t>105</t>
  </si>
  <si>
    <t>63148104</t>
  </si>
  <si>
    <t>deska tepelně izolační minerální univerzální λ=0,038-0,039 tl 100mm</t>
  </si>
  <si>
    <t>809588825</t>
  </si>
  <si>
    <t>20,349*1,05 'Přepočtené koeficientem množství</t>
  </si>
  <si>
    <t>106</t>
  </si>
  <si>
    <t>713121211</t>
  </si>
  <si>
    <t>Montáž tepelné izolace podlah okrajovými pásky kladenými volně</t>
  </si>
  <si>
    <t>1043451975</t>
  </si>
  <si>
    <t>1,6+1,6+3,7+3,7+1,7+1,7+1+1</t>
  </si>
  <si>
    <t>3,9+3,9+3,96+3,96+0,7+0,7+1,5+1,5</t>
  </si>
  <si>
    <t>5,79+5,79+3,67+3,67</t>
  </si>
  <si>
    <t>107</t>
  </si>
  <si>
    <t>63140274</t>
  </si>
  <si>
    <t>pásek okrajový izolační minerální plovoucích podlah š 120 mm tl 12 mm</t>
  </si>
  <si>
    <t>-840000485</t>
  </si>
  <si>
    <t>108</t>
  </si>
  <si>
    <t>713191133</t>
  </si>
  <si>
    <t>Montáž tepelné izolace stavebních konstrukcí - doplňky a konstrukční součásti podlah, stropů vrchem nebo střech překrytím fólií položenou volně s přelepením spojů</t>
  </si>
  <si>
    <t>-317956802</t>
  </si>
  <si>
    <t>109</t>
  </si>
  <si>
    <t>28323055</t>
  </si>
  <si>
    <t>fólie PE (500 kg/m3) separační podlahová oddělující tepelnou izolaci tl 0,8mm</t>
  </si>
  <si>
    <t>964930650</t>
  </si>
  <si>
    <t>39,711*1,1 'Přepočtené koeficientem množství</t>
  </si>
  <si>
    <t>110</t>
  </si>
  <si>
    <t>998713203</t>
  </si>
  <si>
    <t>Přesun hmot pro izolace tepelné stanovený procentní sazbou (%) z ceny vodorovná dopravní vzdálenost do 50 m v objektech výšky přes 12 do 24 m</t>
  </si>
  <si>
    <t>1170445663</t>
  </si>
  <si>
    <t>721</t>
  </si>
  <si>
    <t>Zdravotechnika - vnitřní kanalizace</t>
  </si>
  <si>
    <t>111</t>
  </si>
  <si>
    <t>721170975</t>
  </si>
  <si>
    <t>Opravy odpadního potrubí plastového krácení trub DN 125</t>
  </si>
  <si>
    <t>-794521358</t>
  </si>
  <si>
    <t>112</t>
  </si>
  <si>
    <t>721171808</t>
  </si>
  <si>
    <t>Demontáž potrubí z novodurových trub odpadních nebo připojovacích přes 75 do D 114</t>
  </si>
  <si>
    <t>147896315</t>
  </si>
  <si>
    <t>113</t>
  </si>
  <si>
    <t>721171905</t>
  </si>
  <si>
    <t>Opravy odpadního potrubí plastového vsazení odbočky do potrubí DN 110</t>
  </si>
  <si>
    <t>1467941521</t>
  </si>
  <si>
    <t>114</t>
  </si>
  <si>
    <t>721171906</t>
  </si>
  <si>
    <t>Opravy odpadního potrubí plastového vsazení odbočky do potrubí DN 125</t>
  </si>
  <si>
    <t>-776202439</t>
  </si>
  <si>
    <t>115</t>
  </si>
  <si>
    <t>721174004</t>
  </si>
  <si>
    <t>Potrubí z plastových trub polypropylenové svodné (ležaté) DN 70</t>
  </si>
  <si>
    <t>398398014</t>
  </si>
  <si>
    <t>116</t>
  </si>
  <si>
    <t>721174005</t>
  </si>
  <si>
    <t>Potrubí kanalizační z PP svodné systém HT DN 100</t>
  </si>
  <si>
    <t>CS ÚRS 2013 02</t>
  </si>
  <si>
    <t>-176905226</t>
  </si>
  <si>
    <t>117</t>
  </si>
  <si>
    <t>721174025</t>
  </si>
  <si>
    <t>Potrubí kanalizační z PP odpadní systém HT DN 100</t>
  </si>
  <si>
    <t>-1755542521</t>
  </si>
  <si>
    <t>118</t>
  </si>
  <si>
    <t>721174042</t>
  </si>
  <si>
    <t>Potrubí kanalizační z PP připojovací DN 40</t>
  </si>
  <si>
    <t>-1814610199</t>
  </si>
  <si>
    <t>119</t>
  </si>
  <si>
    <t>721174043</t>
  </si>
  <si>
    <t>Potrubí kanalizační z PP připojovací DN 50</t>
  </si>
  <si>
    <t>705733597</t>
  </si>
  <si>
    <t>120</t>
  </si>
  <si>
    <t>721194104</t>
  </si>
  <si>
    <t>Vyvedení a upevnění odpadních výpustek D 40x1,8 mm</t>
  </si>
  <si>
    <t>-872338213</t>
  </si>
  <si>
    <t>121</t>
  </si>
  <si>
    <t>721194105</t>
  </si>
  <si>
    <t>Vyvedení a upevnění odpadních výpustek D 50x1,8 mm</t>
  </si>
  <si>
    <t>292115505</t>
  </si>
  <si>
    <t>122</t>
  </si>
  <si>
    <t>721194109</t>
  </si>
  <si>
    <t>Vyvedení a upevnění odpadních výpustek D 110x2,3 mm</t>
  </si>
  <si>
    <t>-1676389973</t>
  </si>
  <si>
    <t>123</t>
  </si>
  <si>
    <t>721274103</t>
  </si>
  <si>
    <t xml:space="preserve">Ventily přivzdušňovací odpadních potrubí venkovní DN 110 </t>
  </si>
  <si>
    <t>-1768290675</t>
  </si>
  <si>
    <t>124</t>
  </si>
  <si>
    <t>721290111</t>
  </si>
  <si>
    <t>Zkouška těsnosti potrubí kanalizace vodou do DN 125</t>
  </si>
  <si>
    <t>1389414478</t>
  </si>
  <si>
    <t>125</t>
  </si>
  <si>
    <t>721290823</t>
  </si>
  <si>
    <t>Vnitrostaveništní přemístění vybouraných (demontovaných) hmot vnitřní kanalizace vodorovně do 100 m v objektech výšky přes 12 do 24 m</t>
  </si>
  <si>
    <t>1037206707</t>
  </si>
  <si>
    <t>126</t>
  </si>
  <si>
    <t>721300912</t>
  </si>
  <si>
    <t>Pročištění svislých odpadů v jednom podlaží do DN 200</t>
  </si>
  <si>
    <t>2046925412</t>
  </si>
  <si>
    <t>127</t>
  </si>
  <si>
    <t>998721203</t>
  </si>
  <si>
    <t>Přesun hmot pro vnitřní kanalizace stanovený procentní sazbou (%) z ceny vodorovná dopravní vzdálenost do 50 m v objektech výšky přes 12 do 24 m</t>
  </si>
  <si>
    <t>638324041</t>
  </si>
  <si>
    <t>722</t>
  </si>
  <si>
    <t>Zdravotechnika - vnitřní vodovod</t>
  </si>
  <si>
    <t>722130801</t>
  </si>
  <si>
    <t>Demontáž potrubí z ocelových trubek pozinkovaných závitových do DN 25</t>
  </si>
  <si>
    <t>2138143362</t>
  </si>
  <si>
    <t>129</t>
  </si>
  <si>
    <t>722130913</t>
  </si>
  <si>
    <t>Opravy vodovodního potrubí z ocelových trubek pozinkovaných závitových přeřezání ocelové trubky do DN 25</t>
  </si>
  <si>
    <t>780445903</t>
  </si>
  <si>
    <t>130</t>
  </si>
  <si>
    <t>722160101</t>
  </si>
  <si>
    <t>Potrubí vodovodní měděné měkké D 12x1 mm - připojení stojánkových výtoků</t>
  </si>
  <si>
    <t>231020837</t>
  </si>
  <si>
    <t>131</t>
  </si>
  <si>
    <t>722170801</t>
  </si>
  <si>
    <t>Demontáž rozvodů vody z plastů do D 25 mm</t>
  </si>
  <si>
    <t>-942790028</t>
  </si>
  <si>
    <t>132</t>
  </si>
  <si>
    <t>722171913</t>
  </si>
  <si>
    <t>Odříznutí trubky nebo tvarovky u rozvodů vody z plastů D přes 20 do 25 mm</t>
  </si>
  <si>
    <t>-777968273</t>
  </si>
  <si>
    <t>133</t>
  </si>
  <si>
    <t>722171933</t>
  </si>
  <si>
    <t>Výměna trubky, tvarovky, vsazení odbočky na rozvodech vody z plastů D přes 20 do 25 mm</t>
  </si>
  <si>
    <t>-1996193995</t>
  </si>
  <si>
    <t>134</t>
  </si>
  <si>
    <t>722171934</t>
  </si>
  <si>
    <t>Výměna trubky, tvarovky, vsazení odbočky na rozvodech vody z plastů D přes 25 do 32 mm</t>
  </si>
  <si>
    <t>73054731</t>
  </si>
  <si>
    <t>135</t>
  </si>
  <si>
    <t>722174002</t>
  </si>
  <si>
    <t>Potrubí vodovodní plastové PPR svar polyfuze PN 16 D 20 x 2,8 mm</t>
  </si>
  <si>
    <t>805775177</t>
  </si>
  <si>
    <t>136</t>
  </si>
  <si>
    <t>722174003</t>
  </si>
  <si>
    <t>Potrubí vodovodní plastové PPR svar polyfuze PN 16 D 25 x 3,5 mm</t>
  </si>
  <si>
    <t>-552694265</t>
  </si>
  <si>
    <t>137</t>
  </si>
  <si>
    <t>722181211</t>
  </si>
  <si>
    <t>Ochrana potrubí tepelně izolačními trubicemi z pěnového polyetylenu PE přilepenými v příčných a podélných spojích, tloušťky izolace do 6 mm, vnitřního průměru izolace DN do 22 mm</t>
  </si>
  <si>
    <t>-793914852</t>
  </si>
  <si>
    <t>138</t>
  </si>
  <si>
    <t>722181212</t>
  </si>
  <si>
    <t>Ochrana potrubí tepelně izolačními trubicemi z pěnového polyetylenu PE přilepenými v příčných a podélných spojích, tloušťky izolace do 6 mm, vnitřního průměru izolace DN přes 22 do 32 mm</t>
  </si>
  <si>
    <t>-1425372501</t>
  </si>
  <si>
    <t>139</t>
  </si>
  <si>
    <t>722181221</t>
  </si>
  <si>
    <t>Ochrana potrubí tepelně izolačními trubicemi z pěnového polyetylenu PE přilepenými v příčných a podélných spojích, tloušťky izolace přes 6 do 10 mm, vnitřního průměru izolace DN do 22 mm</t>
  </si>
  <si>
    <t>-1657789317</t>
  </si>
  <si>
    <t>140</t>
  </si>
  <si>
    <t>722190401</t>
  </si>
  <si>
    <t>Vyvedení a upevnění výpustku do DN 25</t>
  </si>
  <si>
    <t>-1068356398</t>
  </si>
  <si>
    <t>141</t>
  </si>
  <si>
    <t>722190901</t>
  </si>
  <si>
    <t>Opravy ostatní uzavření nebo otevření vodovodního potrubí při opravách včetně vypuštění a napuštění</t>
  </si>
  <si>
    <t>-1022279871</t>
  </si>
  <si>
    <t>142</t>
  </si>
  <si>
    <t>722220861</t>
  </si>
  <si>
    <t>Demontáž armatur závitových se dvěma závity do G 3/4</t>
  </si>
  <si>
    <t>1600714894</t>
  </si>
  <si>
    <t>143</t>
  </si>
  <si>
    <t>722232103</t>
  </si>
  <si>
    <t>Armatury se dvěma závity kulové kohouty PN 42 do 185 st.C přímé vnější a vnitřní závit G 1/2</t>
  </si>
  <si>
    <t>1778890230</t>
  </si>
  <si>
    <t>144</t>
  </si>
  <si>
    <t>722232104</t>
  </si>
  <si>
    <t>Kohout kulový přímý G 3/4 PN 42 do 185°C s vnějším a vnitřním závitem</t>
  </si>
  <si>
    <t>-759140123</t>
  </si>
  <si>
    <t>145</t>
  </si>
  <si>
    <t>722260811</t>
  </si>
  <si>
    <t>Demontáž vodoměrů závitových G 1/2</t>
  </si>
  <si>
    <t>-521865616</t>
  </si>
  <si>
    <t>146</t>
  </si>
  <si>
    <t>722263201</t>
  </si>
  <si>
    <t>Vodoměry pro vodu do 100 st.C závitové horizontální jednovtokové suchoběžné G 1/2 x 80 mm Qn 1,5</t>
  </si>
  <si>
    <t>863910442</t>
  </si>
  <si>
    <t>147</t>
  </si>
  <si>
    <t>722290226</t>
  </si>
  <si>
    <t>Zkouška tlaková vodovodního potrubí závitového DN 50</t>
  </si>
  <si>
    <t>-328397386</t>
  </si>
  <si>
    <t>148</t>
  </si>
  <si>
    <t>722290234</t>
  </si>
  <si>
    <t>Proplach a dezinfekce vodovodního potrubí do DN 80</t>
  </si>
  <si>
    <t>-1209922472</t>
  </si>
  <si>
    <t>149</t>
  </si>
  <si>
    <t>722290823</t>
  </si>
  <si>
    <t>Vnitrostaveništní přemístění vybouraných (demontovaných) hmot vnitřní vodovod vodorovně do 100 m v objektech výšky přes 12 do 24 m</t>
  </si>
  <si>
    <t>1751153927</t>
  </si>
  <si>
    <t>150</t>
  </si>
  <si>
    <t>998722203</t>
  </si>
  <si>
    <t>Přesun hmot pro vnitřní vodovod stanovený procentní sazbou (%) z ceny vodorovná dopravní vzdálenost do 50 m v objektech výšky přes 12 do 24 m</t>
  </si>
  <si>
    <t>10665467</t>
  </si>
  <si>
    <t>723</t>
  </si>
  <si>
    <t>Zdravotechnika - vnitřní plynovod</t>
  </si>
  <si>
    <t>151</t>
  </si>
  <si>
    <t>723120999</t>
  </si>
  <si>
    <t>Demontáž vnitřního plynovodu</t>
  </si>
  <si>
    <t>-270818232</t>
  </si>
  <si>
    <t>725</t>
  </si>
  <si>
    <t>Zdravotechnika - zařizovací předměty</t>
  </si>
  <si>
    <t>152</t>
  </si>
  <si>
    <t>725110814</t>
  </si>
  <si>
    <t>Demontáž klozetů odsávacích nebo kombinačních</t>
  </si>
  <si>
    <t>soubor</t>
  </si>
  <si>
    <t>-1343748953</t>
  </si>
  <si>
    <t>153</t>
  </si>
  <si>
    <t>725112171</t>
  </si>
  <si>
    <t>Zařízení záchodů kombi klozety s hlubokým splachováním odpad vodorovný</t>
  </si>
  <si>
    <t>1488331730</t>
  </si>
  <si>
    <t>154</t>
  </si>
  <si>
    <t>551673810</t>
  </si>
  <si>
    <t>sedátko klozetové s poklopem duroplastové antibakteriální</t>
  </si>
  <si>
    <t>1009353622</t>
  </si>
  <si>
    <t>155</t>
  </si>
  <si>
    <t>725210821</t>
  </si>
  <si>
    <t>Demontáž umyvadel bez výtokových armatur umyvadel</t>
  </si>
  <si>
    <t>990038240</t>
  </si>
  <si>
    <t>157</t>
  </si>
  <si>
    <t>725211701</t>
  </si>
  <si>
    <t>Umyvadla umývátka keramická se zápachovou uzávěrkou stěnová 400 mm</t>
  </si>
  <si>
    <t>1706318369</t>
  </si>
  <si>
    <t>312</t>
  </si>
  <si>
    <t>725212199</t>
  </si>
  <si>
    <t>Umyvadla keramická bílá bez výtokových armatur nábytková včetně skříňky s jednou zásuvkou a zavěšenou skříňkou se zrcadlem a světlem , šířka umyvadla 500 mm</t>
  </si>
  <si>
    <t>220867524</t>
  </si>
  <si>
    <t>158</t>
  </si>
  <si>
    <t>725240811</t>
  </si>
  <si>
    <t>Demontáž sprchových kabin a vaniček bez výtokových armatur kabin</t>
  </si>
  <si>
    <t>-586860697</t>
  </si>
  <si>
    <t>159</t>
  </si>
  <si>
    <t>725240812</t>
  </si>
  <si>
    <t>Demontáž sprchových kabin a vaniček bez výtokových armatur vaniček</t>
  </si>
  <si>
    <t>-770678244</t>
  </si>
  <si>
    <t>160</t>
  </si>
  <si>
    <t>725241223</t>
  </si>
  <si>
    <t>Sprchové vaničky z litého polymermramoru čtvrtkruhové 900x900 mm</t>
  </si>
  <si>
    <t>353129076</t>
  </si>
  <si>
    <t>161</t>
  </si>
  <si>
    <t>725244813</t>
  </si>
  <si>
    <t>Sprchové dveře a zástěny zástěny sprchové rohové čtvrtkruhové rámové se skleněnou výplní tl. 4 a 5 mm dveře posuvné dvoudílné, vstup z oblouku, navaničku 900x900 mm</t>
  </si>
  <si>
    <t>-580278924</t>
  </si>
  <si>
    <t>162</t>
  </si>
  <si>
    <t>725291511</t>
  </si>
  <si>
    <t>Doplňky zařízení koupelen a záchodů plastové dávkovač tekutého mýdla na 350 ml</t>
  </si>
  <si>
    <t>-786566755</t>
  </si>
  <si>
    <t>163</t>
  </si>
  <si>
    <t>725291621</t>
  </si>
  <si>
    <t>Doplňky zařízení koupelen a záchodů nerezové zásobník toaletních papírů d=300 mm</t>
  </si>
  <si>
    <t>-935140002</t>
  </si>
  <si>
    <t>164</t>
  </si>
  <si>
    <t>725291631</t>
  </si>
  <si>
    <t>Doplňky zařízení koupelen a záchodů nerezové zásobník papírových ručníků</t>
  </si>
  <si>
    <t>1681529533</t>
  </si>
  <si>
    <t>165</t>
  </si>
  <si>
    <t>554310799</t>
  </si>
  <si>
    <t>koš odpadkový na zeď nášlapný nerezový 20 l</t>
  </si>
  <si>
    <t>-789455748</t>
  </si>
  <si>
    <t>166</t>
  </si>
  <si>
    <t>55431082</t>
  </si>
  <si>
    <t>koš drátěný závěsný na špinavé prádlo nerezový 350x400x750mm</t>
  </si>
  <si>
    <t>-1315781530</t>
  </si>
  <si>
    <t>167</t>
  </si>
  <si>
    <t>725532120</t>
  </si>
  <si>
    <t>Elektrické ohřívače zásobníkové beztlakové přepadové akumulační s pojistným ventilem závěsné svislé objem nádrže (příkon) 125 l (2,0 kW)</t>
  </si>
  <si>
    <t>562942528</t>
  </si>
  <si>
    <t>168</t>
  </si>
  <si>
    <t>725590813</t>
  </si>
  <si>
    <t>Vnitrostaveništní přemístění vybouraných (demontovaných) hmot zařizovacích předmětů vodorovně do 100 m v objektech výšky přes 12 do 24 m</t>
  </si>
  <si>
    <t>-508319507</t>
  </si>
  <si>
    <t>169</t>
  </si>
  <si>
    <t>725810811</t>
  </si>
  <si>
    <t>Demontáž výtokových ventilů nástěnných</t>
  </si>
  <si>
    <t>-935282313</t>
  </si>
  <si>
    <t>170</t>
  </si>
  <si>
    <t>725819201</t>
  </si>
  <si>
    <t>Montáž ventilů nástěnných G 1/2</t>
  </si>
  <si>
    <t>-1908533570</t>
  </si>
  <si>
    <t>171</t>
  </si>
  <si>
    <t>551119820</t>
  </si>
  <si>
    <t>ventil pračkový RIO 10794 3/4"</t>
  </si>
  <si>
    <t>-513023103</t>
  </si>
  <si>
    <t>172</t>
  </si>
  <si>
    <t>725819401</t>
  </si>
  <si>
    <t>Montáž ventilů rohových G 1/2 s připojovací trubičkou</t>
  </si>
  <si>
    <t>929552608</t>
  </si>
  <si>
    <t>173</t>
  </si>
  <si>
    <t>551410400A</t>
  </si>
  <si>
    <t>Kulový ventil rohový 1/2"</t>
  </si>
  <si>
    <t>-807296421</t>
  </si>
  <si>
    <t>174</t>
  </si>
  <si>
    <t>725820801</t>
  </si>
  <si>
    <t>Demontáž baterií nástěnných do G 3/4</t>
  </si>
  <si>
    <t>-1510420800</t>
  </si>
  <si>
    <t>175</t>
  </si>
  <si>
    <t>725821328</t>
  </si>
  <si>
    <t>Baterie dřezové stojánkové pákové s vytahovací sprškou</t>
  </si>
  <si>
    <t>54692165</t>
  </si>
  <si>
    <t>176</t>
  </si>
  <si>
    <t>725822611</t>
  </si>
  <si>
    <t>Baterie umyvadlové stojánkové pákové bez výpusti</t>
  </si>
  <si>
    <t>434843514</t>
  </si>
  <si>
    <t>177</t>
  </si>
  <si>
    <t>725841311</t>
  </si>
  <si>
    <t>Baterie sprchové nástěnné pákové</t>
  </si>
  <si>
    <t>1732214103</t>
  </si>
  <si>
    <t>178</t>
  </si>
  <si>
    <t>725860811</t>
  </si>
  <si>
    <t>Demontáž zápachových uzávěrek pro zařizovací předměty jednoduchých</t>
  </si>
  <si>
    <t>-1952369444</t>
  </si>
  <si>
    <t>179</t>
  </si>
  <si>
    <t>725861102</t>
  </si>
  <si>
    <t>Zápachová uzávěrka pro umyvadla DN 40</t>
  </si>
  <si>
    <t>1262483218</t>
  </si>
  <si>
    <t>180</t>
  </si>
  <si>
    <t>725862113</t>
  </si>
  <si>
    <t>Zápachová uzávěrka pro dřezy s přípojkou pro pračku nebo myčku DN 40/50</t>
  </si>
  <si>
    <t>627769652</t>
  </si>
  <si>
    <t>181</t>
  </si>
  <si>
    <t>725865322</t>
  </si>
  <si>
    <t>Zápachové uzávěrky zařizovacích předmětů pro vany sprchových koutů s kulovým kloubem na odtoku DN 40/50 a přepadovou trubicí</t>
  </si>
  <si>
    <t>497243307</t>
  </si>
  <si>
    <t>182</t>
  </si>
  <si>
    <t>725869218</t>
  </si>
  <si>
    <t>Montáž zápachových uzávěrek U-sifonů</t>
  </si>
  <si>
    <t>1093915692</t>
  </si>
  <si>
    <t>183</t>
  </si>
  <si>
    <t>551618301</t>
  </si>
  <si>
    <t>záchytná ZU DN 32 HL21 pro odvod kondenzátu a přepadu od pojistných ventilů</t>
  </si>
  <si>
    <t>KUS</t>
  </si>
  <si>
    <t>-1129852049</t>
  </si>
  <si>
    <t>184</t>
  </si>
  <si>
    <t>783101201</t>
  </si>
  <si>
    <t>Příprava podkladu truhlářských konstrukcí před provedením nátěru broušení smirkovým papírem nebo plátnem hrubé</t>
  </si>
  <si>
    <t>-326139715</t>
  </si>
  <si>
    <t>185</t>
  </si>
  <si>
    <t>551618341</t>
  </si>
  <si>
    <t>uzávěrka zápachová pračková podomít.HL405 DN40/50 s přípojem vody</t>
  </si>
  <si>
    <t>228468149</t>
  </si>
  <si>
    <t>186</t>
  </si>
  <si>
    <t>725980123</t>
  </si>
  <si>
    <t>Dvířka 15/30</t>
  </si>
  <si>
    <t>-1854255039</t>
  </si>
  <si>
    <t>187</t>
  </si>
  <si>
    <t>998725203</t>
  </si>
  <si>
    <t>Přesun hmot pro zařizovací předměty stanovený procentní sazbou (%) z ceny vodorovná dopravní vzdálenost do 50 m v objektech výšky přes 12 do 24 m</t>
  </si>
  <si>
    <t>-276521182</t>
  </si>
  <si>
    <t>733</t>
  </si>
  <si>
    <t>Ústřední vytápění - rozvodné potrubí</t>
  </si>
  <si>
    <t>188</t>
  </si>
  <si>
    <t>219900099</t>
  </si>
  <si>
    <t xml:space="preserve">Rezerva - vypuštění a napuštění systému, ( celý objekt), atd. </t>
  </si>
  <si>
    <t>417836572</t>
  </si>
  <si>
    <t>734</t>
  </si>
  <si>
    <t>Ústřední vytápění - armatury</t>
  </si>
  <si>
    <t>189</t>
  </si>
  <si>
    <t>734209102</t>
  </si>
  <si>
    <t>Montáž armatury závitové s jedním závitem G 3/8</t>
  </si>
  <si>
    <t>901127571</t>
  </si>
  <si>
    <t>190</t>
  </si>
  <si>
    <t>734221682</t>
  </si>
  <si>
    <t>Ventily regulační závitové hlavice termostatické, pro ovládání ventilů PN 10 do 110°C kapalinové otopných těles VK</t>
  </si>
  <si>
    <t>196882919</t>
  </si>
  <si>
    <t>191</t>
  </si>
  <si>
    <t>551273225</t>
  </si>
  <si>
    <t>Radiátorová armatura pro žebřík HM (přímá), dvoutr. včetně termohlavice, č. Z-DO23</t>
  </si>
  <si>
    <t>-1625686597</t>
  </si>
  <si>
    <t>192</t>
  </si>
  <si>
    <t>551273242b</t>
  </si>
  <si>
    <t>Krytka na HM č. Z-DO27</t>
  </si>
  <si>
    <t>-14699842</t>
  </si>
  <si>
    <t>193</t>
  </si>
  <si>
    <t>734221683</t>
  </si>
  <si>
    <t xml:space="preserve">Ventily regulační závitové hlavice termostatické, pro ovládání ventilů PN 10 do 110 st.C kapalinové s vestavěným čidlem </t>
  </si>
  <si>
    <t>-858287163</t>
  </si>
  <si>
    <t>194</t>
  </si>
  <si>
    <t>734261403</t>
  </si>
  <si>
    <t>Šroubení připojovací armatury radiátorů PN 10 do 110 st.C, regulační uzavíratelné rohové G 3/4 x 18</t>
  </si>
  <si>
    <t>-374977154</t>
  </si>
  <si>
    <t>195</t>
  </si>
  <si>
    <t>998734203</t>
  </si>
  <si>
    <t>Přesun hmot pro armatury stanovený procentní sazbou (%) z ceny vodorovná dopravní vzdálenost do 50 m v objektech výšky přes 12 do 24 m</t>
  </si>
  <si>
    <t>-316310101</t>
  </si>
  <si>
    <t>735</t>
  </si>
  <si>
    <t>Ústřední vytápění - otopná tělesa</t>
  </si>
  <si>
    <t>196</t>
  </si>
  <si>
    <t>735000912</t>
  </si>
  <si>
    <t>Vyregulování ventilů a kohoutů s termostatickým ovládáním</t>
  </si>
  <si>
    <t>-195569310</t>
  </si>
  <si>
    <t>197</t>
  </si>
  <si>
    <t>735111810</t>
  </si>
  <si>
    <t>Demontáž otopných těles litinových článkových</t>
  </si>
  <si>
    <t>1756058090</t>
  </si>
  <si>
    <t>1,5*0,4</t>
  </si>
  <si>
    <t>198</t>
  </si>
  <si>
    <t>735151821</t>
  </si>
  <si>
    <t>Demontáž otopných těles panelových dvouřadých stavební délky do 1500 mm</t>
  </si>
  <si>
    <t>2010550010</t>
  </si>
  <si>
    <t>1,5*0,6</t>
  </si>
  <si>
    <t>199</t>
  </si>
  <si>
    <t>735164512</t>
  </si>
  <si>
    <t>Otopná tělesa trubková montáž těles na stěnu výšky tělesa přes 1500 mm</t>
  </si>
  <si>
    <t>-1636987295</t>
  </si>
  <si>
    <t>200</t>
  </si>
  <si>
    <t>484516899</t>
  </si>
  <si>
    <t>těleso trubkové  - M 1820x750mm</t>
  </si>
  <si>
    <t>1351293158</t>
  </si>
  <si>
    <t>201</t>
  </si>
  <si>
    <t>484516863</t>
  </si>
  <si>
    <t>Sada pro kombi vytápění s integrovaným regulátorem teploty</t>
  </si>
  <si>
    <t>1056304523</t>
  </si>
  <si>
    <t>202</t>
  </si>
  <si>
    <t>735191905</t>
  </si>
  <si>
    <t>Odvzdušnění otopných těles</t>
  </si>
  <si>
    <t>-223297186</t>
  </si>
  <si>
    <t>203</t>
  </si>
  <si>
    <t>735291800</t>
  </si>
  <si>
    <t>Demontáž konzol nebo držáků otopných těles, registrů, konvektorů do odpadu</t>
  </si>
  <si>
    <t>-237128265</t>
  </si>
  <si>
    <t>204</t>
  </si>
  <si>
    <t>735291999</t>
  </si>
  <si>
    <t>Demontáž a zpětná montáž otopných těles, včetně výměny a doplnění armatur - nátěr</t>
  </si>
  <si>
    <t>-2053884935</t>
  </si>
  <si>
    <t>205</t>
  </si>
  <si>
    <t>998735203</t>
  </si>
  <si>
    <t>Přesun hmot pro otopná tělesa stanovený procentní sazbou (%) z ceny vodorovná dopravní vzdálenost do 50 m v objektech výšky přes 12 do 24 m</t>
  </si>
  <si>
    <t>1964648096</t>
  </si>
  <si>
    <t>751</t>
  </si>
  <si>
    <t>Vzduchotechnika</t>
  </si>
  <si>
    <t>206</t>
  </si>
  <si>
    <t>240010001</t>
  </si>
  <si>
    <t>Montáž a dodávka autonomního požárního hlásiče</t>
  </si>
  <si>
    <t>-675472144</t>
  </si>
  <si>
    <t>208</t>
  </si>
  <si>
    <t>240010004</t>
  </si>
  <si>
    <t xml:space="preserve">Dodávka-ventilátor jednopotrubní průměr odtahu 100mm Maico ER - AP 100 </t>
  </si>
  <si>
    <t>328199155</t>
  </si>
  <si>
    <t>209</t>
  </si>
  <si>
    <t>751122051</t>
  </si>
  <si>
    <t>Montáž ventilátoru radiálního nízkotlakého podhledového základního, průměru do 100 mm</t>
  </si>
  <si>
    <t>-1128742184</t>
  </si>
  <si>
    <t>210</t>
  </si>
  <si>
    <t>751525050</t>
  </si>
  <si>
    <t xml:space="preserve">Montáž a dodávka potrubí plastového kruhového vč. dopňků a izolace, průměru přes 100 do 200 mm </t>
  </si>
  <si>
    <t>1278596532</t>
  </si>
  <si>
    <t>1,0+(2,2+3,3+0,7)</t>
  </si>
  <si>
    <t>211</t>
  </si>
  <si>
    <t>998751201</t>
  </si>
  <si>
    <t>Přesun hmot pro vzduchotechniku stanovený procentní sazbou (%) z ceny vodorovná dopravní vzdálenost do 50 m v objektech výšky do 12 m</t>
  </si>
  <si>
    <t>-659505106</t>
  </si>
  <si>
    <t>762</t>
  </si>
  <si>
    <t>Konstrukce tesařské</t>
  </si>
  <si>
    <t>212</t>
  </si>
  <si>
    <t>762511286</t>
  </si>
  <si>
    <t>Podlahové konstrukce podkladové z dřevoštěpkových desek OSB dvouvrstvých lepených na pero a drážku 2x18 mm</t>
  </si>
  <si>
    <t>-1456979162</t>
  </si>
  <si>
    <t>213</t>
  </si>
  <si>
    <t>762511867</t>
  </si>
  <si>
    <t>Demontáž podlahové konstrukce podkladové z dřevoštěpkových desek jednovrstvých šroubovaných na pero drážku, tloušťka desky přes 15 mm</t>
  </si>
  <si>
    <t>436549644</t>
  </si>
  <si>
    <t>214</t>
  </si>
  <si>
    <t>762522811</t>
  </si>
  <si>
    <t>Demontáž podlah s polštáři z prken tl. do 32 mm</t>
  </si>
  <si>
    <t>703889649</t>
  </si>
  <si>
    <t>215</t>
  </si>
  <si>
    <t>762526110</t>
  </si>
  <si>
    <t>Položení podlah položení polštářů pod podlahy osové vzdálenosti do 650 mm</t>
  </si>
  <si>
    <t>-819406282</t>
  </si>
  <si>
    <t>216</t>
  </si>
  <si>
    <t>60512125</t>
  </si>
  <si>
    <t>hranol stavební řezivo průřezu do 120cm2 do dl 6m</t>
  </si>
  <si>
    <t>-1625871169</t>
  </si>
  <si>
    <t>217</t>
  </si>
  <si>
    <t>762595001</t>
  </si>
  <si>
    <t>Spojovací prostředky podlah a podkladových konstrukcí hřebíky, vruty</t>
  </si>
  <si>
    <t>569502989</t>
  </si>
  <si>
    <t>218</t>
  </si>
  <si>
    <t>998762203</t>
  </si>
  <si>
    <t>Přesun hmot pro konstrukce tesařské stanovený procentní sazbou (%) z ceny vodorovná dopravní vzdálenost do 50 m v objektech výšky přes 12 do 24 m</t>
  </si>
  <si>
    <t>1117230212</t>
  </si>
  <si>
    <t>763</t>
  </si>
  <si>
    <t>Konstrukce suché výstavby</t>
  </si>
  <si>
    <t>219</t>
  </si>
  <si>
    <t>763131412</t>
  </si>
  <si>
    <t>Podhled ze sádrokartonových desek dvouvrstvá zavěšená spodní konstrukce z ocelových profilů CD, UD jednoduše opláštěná deskou standardní A, tl. 12,5 mm, TI tl. 100 mm</t>
  </si>
  <si>
    <t>-1404648600</t>
  </si>
  <si>
    <t>220</t>
  </si>
  <si>
    <t>763131452</t>
  </si>
  <si>
    <t>Podhled ze sádrokartonových desek dvouvrstvá zavěšená spodní konstrukce z ocelových profilů CD, UD jednoduše opláštěná deskou impregnovanou H2, tl. 12,5 mm, TI tl. 100 mm</t>
  </si>
  <si>
    <t>789060945</t>
  </si>
  <si>
    <t>221</t>
  </si>
  <si>
    <t>763131714</t>
  </si>
  <si>
    <t>Podhled ze sádrokartonových desek ostatní práce a konstrukce na podhledech ze sádrokartonových desek základní penetrační nátěr</t>
  </si>
  <si>
    <t>1570979908</t>
  </si>
  <si>
    <t>222</t>
  </si>
  <si>
    <t>763164111</t>
  </si>
  <si>
    <t>Obklad ze sádrokartonových desek konstrukcí dřevěných včetně ochranných úhelníků ve tvaru L rozvinuté šíře do 0,4 m, opláštěný deskou standardní A, tl. 12,5 mm</t>
  </si>
  <si>
    <t>-1391642507</t>
  </si>
  <si>
    <t>223</t>
  </si>
  <si>
    <t>998763403</t>
  </si>
  <si>
    <t>Přesun hmot pro konstrukce montované z desek stanovený procentní sazbou (%) z ceny vodorovná dopravní vzdálenost do 50 m v objektech výšky přes 12 do 24 m</t>
  </si>
  <si>
    <t>1278935618</t>
  </si>
  <si>
    <t>766</t>
  </si>
  <si>
    <t>Konstrukce truhlářské</t>
  </si>
  <si>
    <t>224</t>
  </si>
  <si>
    <t>766660001</t>
  </si>
  <si>
    <t>Montáž dveřních křídel dřevěných nebo plastových otevíravých do ocelové zárubně povrchově upravených jednokřídlových, šířky do 800 mm</t>
  </si>
  <si>
    <t>-248748892</t>
  </si>
  <si>
    <t>225</t>
  </si>
  <si>
    <t>61162932</t>
  </si>
  <si>
    <t xml:space="preserve">dveře vnitřní hladké laminované světlý plné 1křídlé 700x1970mm bílé
</t>
  </si>
  <si>
    <t>488442105</t>
  </si>
  <si>
    <t>226</t>
  </si>
  <si>
    <t>61162960</t>
  </si>
  <si>
    <t xml:space="preserve">dveře vnitřní hladké laminované světlý sklo 2/3 1křídlé 800x1970mm bílé
</t>
  </si>
  <si>
    <t>1275746084</t>
  </si>
  <si>
    <t>227</t>
  </si>
  <si>
    <t>766660729</t>
  </si>
  <si>
    <t>Montáž dveřních křídel dřevěných nebo plastových ostatní práce dveřního kování</t>
  </si>
  <si>
    <t>1036337107</t>
  </si>
  <si>
    <t>228</t>
  </si>
  <si>
    <t>549146200</t>
  </si>
  <si>
    <t>kování vrchní dveřní klika včetně rozet a montážního materiálu</t>
  </si>
  <si>
    <t>-495215366</t>
  </si>
  <si>
    <t>229</t>
  </si>
  <si>
    <t>549146209</t>
  </si>
  <si>
    <t>kování vrchní dveřní klika včetně rozet a montážního materiálu R PZ nerez PK - WC zámek</t>
  </si>
  <si>
    <t>-1672517308</t>
  </si>
  <si>
    <t>313</t>
  </si>
  <si>
    <t>766660799</t>
  </si>
  <si>
    <t>Montáž a dodávka dveřní vložky s generálním klíčem</t>
  </si>
  <si>
    <t>-716211489</t>
  </si>
  <si>
    <t>230</t>
  </si>
  <si>
    <t>766691914</t>
  </si>
  <si>
    <t>Ostatní práce vyvěšení nebo zavěšení křídel s případným uložením a opětovným zavěšením po provedení stavebních změn dřevěných dveřních, plochy do 2 m2</t>
  </si>
  <si>
    <t>-978973463</t>
  </si>
  <si>
    <t>231</t>
  </si>
  <si>
    <t>766695212</t>
  </si>
  <si>
    <t>Montáž ostatních truhlářských konstrukcí prahů dveří jednokřídlových, šířky do 100 mm</t>
  </si>
  <si>
    <t>-1309003217</t>
  </si>
  <si>
    <t>232</t>
  </si>
  <si>
    <t>61187176</t>
  </si>
  <si>
    <t>práh dveřní dřevěný dubový tl 20mm dl 920mm š 100mm</t>
  </si>
  <si>
    <t>1739196501</t>
  </si>
  <si>
    <t>233</t>
  </si>
  <si>
    <t>766811160</t>
  </si>
  <si>
    <t>Montáž a dodávka atipické kuchyňské linky( na míru vyrobené dle požadavku investora) včetně horních a spodních skříněk,pultu se skříňkou pro mikrovlnou troubu, pracovní desky a vestavných zařiz. předmětů - digestoře, myčky, trouby, plotny, dřezu s odkapávačem , baterie, mikrovlnky, lednice</t>
  </si>
  <si>
    <t>833999087</t>
  </si>
  <si>
    <t>" Ti /06- dl. 6570 mm"  1</t>
  </si>
  <si>
    <t>234</t>
  </si>
  <si>
    <t>766812899</t>
  </si>
  <si>
    <t>Demontáž kuchyňské linky</t>
  </si>
  <si>
    <t>73823571</t>
  </si>
  <si>
    <t>235</t>
  </si>
  <si>
    <t>766812999</t>
  </si>
  <si>
    <t>Demontáž vestavných skříní a polic</t>
  </si>
  <si>
    <t>-1062833539</t>
  </si>
  <si>
    <t>236</t>
  </si>
  <si>
    <t>766821119</t>
  </si>
  <si>
    <t>Montáž a dodávka vestavěné skříně( na míru vyrobené dle požadavku investora) - š. 2500 mm v. 2700 mm hl. 600 mm</t>
  </si>
  <si>
    <t>-2065751313</t>
  </si>
  <si>
    <t>237</t>
  </si>
  <si>
    <t>766821195</t>
  </si>
  <si>
    <t>Montáž a dodávka vestavěné skříně ( na míru vyrobené dle požadavku investora)- š. 1800 mm v. 2700 mm hl. 600 mm0 mm</t>
  </si>
  <si>
    <t>1007715372</t>
  </si>
  <si>
    <t>238</t>
  </si>
  <si>
    <t>766821196</t>
  </si>
  <si>
    <t>Montáž a dodávka vestavěné skříně( na míru vyrobené dle požadavku investora) - š. 1000 mm v. 2700 mm hl. 600 mm</t>
  </si>
  <si>
    <t>-1280757899</t>
  </si>
  <si>
    <t>239</t>
  </si>
  <si>
    <t>766821198</t>
  </si>
  <si>
    <t>Montáž a dodávka vestavěné skříně( na míru vyrobené dle požadavku investora) - š. 800 mm v. 2700 mm hl. 600 mm</t>
  </si>
  <si>
    <t>-1264354614</t>
  </si>
  <si>
    <t>240</t>
  </si>
  <si>
    <t>998766203</t>
  </si>
  <si>
    <t>Přesun hmot pro konstrukce truhlářské stanovený procentní sazbou (%) z ceny vodorovná dopravní vzdálenost do 50 m v objektech výšky přes 12 do 24 m</t>
  </si>
  <si>
    <t>286471114</t>
  </si>
  <si>
    <t>771</t>
  </si>
  <si>
    <t>Podlahy z dlaždic</t>
  </si>
  <si>
    <t>241</t>
  </si>
  <si>
    <t>771111011</t>
  </si>
  <si>
    <t>Příprava podkladu před provedením dlažby vysátí podlah</t>
  </si>
  <si>
    <t>1947118237</t>
  </si>
  <si>
    <t>242</t>
  </si>
  <si>
    <t>771121011</t>
  </si>
  <si>
    <t>Příprava podkladu před provedením dlažby nátěr penetrační na podlahu</t>
  </si>
  <si>
    <t>202573926</t>
  </si>
  <si>
    <t>243</t>
  </si>
  <si>
    <t>771151021</t>
  </si>
  <si>
    <t>Příprava podkladu před provedením dlažby samonivelační stěrka min.pevnosti 30 MPa, tloušťky do 3 mm</t>
  </si>
  <si>
    <t>347122277</t>
  </si>
  <si>
    <t>244</t>
  </si>
  <si>
    <t>771474112</t>
  </si>
  <si>
    <t>Montáž soklů z dlaždic keramických lepených flexibilním lepidlem rovných, výšky přes 65 do 90 mm</t>
  </si>
  <si>
    <t>-2001671147</t>
  </si>
  <si>
    <t>3,88+3,88+1,36+0,44-0,9-0,7-0,7+3,96-0,9-0,9+0,76+1,9+1,55+1,5-0,9-0,9</t>
  </si>
  <si>
    <t>245</t>
  </si>
  <si>
    <t>59761009</t>
  </si>
  <si>
    <t>sokl-dlažba keramická hladká do interiéru i exteriéru</t>
  </si>
  <si>
    <t>1997593128</t>
  </si>
  <si>
    <t>13,33*4,4 'Přepočtené koeficientem množství</t>
  </si>
  <si>
    <t>246</t>
  </si>
  <si>
    <t>771551810</t>
  </si>
  <si>
    <t>Demontáž podlah z dlaždic teracových kladených do malty</t>
  </si>
  <si>
    <t>-461206688</t>
  </si>
  <si>
    <t>247</t>
  </si>
  <si>
    <t>771573810</t>
  </si>
  <si>
    <t>Demontáž podlah z dlaždic keramických lepených</t>
  </si>
  <si>
    <t>1049219382</t>
  </si>
  <si>
    <t>248</t>
  </si>
  <si>
    <t>771574113</t>
  </si>
  <si>
    <t>Montáž podlah z dlaždic keramických lepených flexibilním lepidlem režných nebo glazovaných hladkých přes 9 do 12 ks/ m2</t>
  </si>
  <si>
    <t>-1806856714</t>
  </si>
  <si>
    <t>249</t>
  </si>
  <si>
    <t>597611350</t>
  </si>
  <si>
    <t>dlaždice keramické  (barevné) 30 x 30 x 0,8 cm I. j.</t>
  </si>
  <si>
    <t>936219081</t>
  </si>
  <si>
    <t>19,362*1,1 'Přepočtené koeficientem množství</t>
  </si>
  <si>
    <t>250</t>
  </si>
  <si>
    <t>771577111</t>
  </si>
  <si>
    <t>Montáž podlah z dlaždic keramických lepených flexibilním lepidlem Příplatek k cenám za plochu do 5 m2 jednotlivě</t>
  </si>
  <si>
    <t>-859763168</t>
  </si>
  <si>
    <t>251</t>
  </si>
  <si>
    <t>771591115</t>
  </si>
  <si>
    <t>Podlahy - dokončovací práce spárování silikonem</t>
  </si>
  <si>
    <t>-831260652</t>
  </si>
  <si>
    <t>vrchobklad</t>
  </si>
  <si>
    <t>1,61+0,2+2+1,6+2+1+1,6+1+1,6+1,6+1+1-0,6-0,6-0,6-0,6</t>
  </si>
  <si>
    <t>0,6+0,6</t>
  </si>
  <si>
    <t>252</t>
  </si>
  <si>
    <t>998771203</t>
  </si>
  <si>
    <t>Přesun hmot pro podlahy z dlaždic stanovený procentní sazbou (%) z ceny vodorovná dopravní vzdálenost do 50 m v objektech výšky přes 12 do 24 m</t>
  </si>
  <si>
    <t>1865194703</t>
  </si>
  <si>
    <t>775</t>
  </si>
  <si>
    <t>Podlahy skládané</t>
  </si>
  <si>
    <t>253</t>
  </si>
  <si>
    <t>775413310</t>
  </si>
  <si>
    <t>Montáž podlahového soklíku nebo lišty obvodové (soklové) dřevěné bez základního nátěru soklíku ze dřeva tvrdého nebo měkkého, v přírodní barvě přibíjeného, s přetmelením</t>
  </si>
  <si>
    <t>109877040</t>
  </si>
  <si>
    <t>(5+5+4,27+4,27+4+4+4,27+4,27)</t>
  </si>
  <si>
    <t>254</t>
  </si>
  <si>
    <t>61418113</t>
  </si>
  <si>
    <t>lišta podlahová dřevěná dub 7x43mm</t>
  </si>
  <si>
    <t>-1604448788</t>
  </si>
  <si>
    <t>35,08*1,05 'Přepočtené koeficientem množství</t>
  </si>
  <si>
    <t>255</t>
  </si>
  <si>
    <t>775413325</t>
  </si>
  <si>
    <t>Montáž podlahového soklíku nebo lišty obvodové (soklové) dřevěné bez základního nátěru soklíku ze dřeva tvrdého nebo měkkého, v přírodní barvě zaklapnutého</t>
  </si>
  <si>
    <t>-1027545204</t>
  </si>
  <si>
    <t>614182049</t>
  </si>
  <si>
    <t>lišta zaklapovací</t>
  </si>
  <si>
    <t>-1953309938</t>
  </si>
  <si>
    <t>18,92</t>
  </si>
  <si>
    <t>18,92*1,05 'Přepočtené koeficientem množství</t>
  </si>
  <si>
    <t>257</t>
  </si>
  <si>
    <t>775429124</t>
  </si>
  <si>
    <t>Montáž lišty přechodové (vyrovnávací) zaklapnuté</t>
  </si>
  <si>
    <t>-1259382341</t>
  </si>
  <si>
    <t>0,9*3</t>
  </si>
  <si>
    <t>258</t>
  </si>
  <si>
    <t>553431100</t>
  </si>
  <si>
    <t>hliníkový přechodový profil narážecí 30 mm stříbro</t>
  </si>
  <si>
    <t>-902675253</t>
  </si>
  <si>
    <t>4,1</t>
  </si>
  <si>
    <t>4,1*1,05 'Přepočtené koeficientem množství</t>
  </si>
  <si>
    <t>259</t>
  </si>
  <si>
    <t>775510951</t>
  </si>
  <si>
    <t>Doplnění podlah vlysových bez broušení a olištování tl. do 22 mm, plochy do 0,25 m2</t>
  </si>
  <si>
    <t>1403713801</t>
  </si>
  <si>
    <t>260</t>
  </si>
  <si>
    <t>61192520</t>
  </si>
  <si>
    <t>vlysy parketové dub barevnost přirozená</t>
  </si>
  <si>
    <t>-954339699</t>
  </si>
  <si>
    <t>261</t>
  </si>
  <si>
    <t>775541151</t>
  </si>
  <si>
    <t>Montáž podlah plovoucích z velkoplošných lamel dýhovaných a laminovaných bez podložky, spojovaných lepením v drážce šířka dílce zaklapnutím</t>
  </si>
  <si>
    <t>1703514825</t>
  </si>
  <si>
    <t>262</t>
  </si>
  <si>
    <t>611521230</t>
  </si>
  <si>
    <t>parketa laminátová 7x192x1285 mm</t>
  </si>
  <si>
    <t>924329373</t>
  </si>
  <si>
    <t>263</t>
  </si>
  <si>
    <t>775541821</t>
  </si>
  <si>
    <t>Demontáž plovoucích podlah laminátových zaklapávacích</t>
  </si>
  <si>
    <t>1043145984</t>
  </si>
  <si>
    <t>264</t>
  </si>
  <si>
    <t>775591191</t>
  </si>
  <si>
    <t>Ostatní prvky pro plovoucí podlahy montáž podložky vyrovnávací a tlumící</t>
  </si>
  <si>
    <t>1572766155</t>
  </si>
  <si>
    <t>265</t>
  </si>
  <si>
    <t>611553510</t>
  </si>
  <si>
    <t>podložka izolační z pěnového PE 3 mm</t>
  </si>
  <si>
    <t>-343569638</t>
  </si>
  <si>
    <t>266</t>
  </si>
  <si>
    <t>775591905</t>
  </si>
  <si>
    <t>Ostatní práce při opravách dřevěných podlah tmelení celoplošné, podlah vlysových, parketových</t>
  </si>
  <si>
    <t>-1833086642</t>
  </si>
  <si>
    <t>267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</si>
  <si>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</si>
  <si>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</si>
  <si>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855709495</t>
  </si>
  <si>
    <t>268</t>
  </si>
  <si>
    <t>775591920</t>
  </si>
  <si>
    <t>Ostatní práce při opravách dřevěných podlah dokončovací vysátí</t>
  </si>
  <si>
    <t>335586491</t>
  </si>
  <si>
    <t>269</t>
  </si>
  <si>
    <t>775591929</t>
  </si>
  <si>
    <t>Ostatní práce při opravách dřevěných podlah lakování celkové základní lak, mezibroušení, vrchní lak, mezibroušení, vrchní lak</t>
  </si>
  <si>
    <t>-1752863307</t>
  </si>
  <si>
    <t>270</t>
  </si>
  <si>
    <t>998775203</t>
  </si>
  <si>
    <t>Přesun hmot pro podlahy skládané stanovený procentní sazbou (%) z ceny vodorovná dopravní vzdálenost do 50 m v objektech výšky přes 12 do 24 m</t>
  </si>
  <si>
    <t>982263223</t>
  </si>
  <si>
    <t>781</t>
  </si>
  <si>
    <t>Dokončovací práce - obklady</t>
  </si>
  <si>
    <t>271</t>
  </si>
  <si>
    <t>781111011</t>
  </si>
  <si>
    <t>Příprava podkladu před provedením obkladu oprášení (ometení) stěny</t>
  </si>
  <si>
    <t>1316455847</t>
  </si>
  <si>
    <t>272</t>
  </si>
  <si>
    <t>781121011</t>
  </si>
  <si>
    <t>Příprava podkladu před provedením obkladu nátěr penetrační na stěnu</t>
  </si>
  <si>
    <t>178283929</t>
  </si>
  <si>
    <t>273</t>
  </si>
  <si>
    <t>781411810</t>
  </si>
  <si>
    <t>Demontáž obkladů z obkladaček pórovinových kladených do malty</t>
  </si>
  <si>
    <t>1192524306</t>
  </si>
  <si>
    <t>(2+2+1,6+1,6)*2</t>
  </si>
  <si>
    <t>(1+1+1,6+1,6)*1,5</t>
  </si>
  <si>
    <t>274</t>
  </si>
  <si>
    <t>781474112</t>
  </si>
  <si>
    <t>Montáž obkladů vnitřních stěn z dlaždic keramických lepených flexibilním lepidlem režných nebo glazovaných hladkých přes 6 do 12 ks/m2</t>
  </si>
  <si>
    <t>-1610835614</t>
  </si>
  <si>
    <t>275</t>
  </si>
  <si>
    <t>597610000</t>
  </si>
  <si>
    <t>obkládačky keramické - koupelny  (bílé i barevné) 25 x 33 x 0,7 cm I. j.</t>
  </si>
  <si>
    <t>-934364275</t>
  </si>
  <si>
    <t>31,44*1,1 'Přepočtené koeficientem množství</t>
  </si>
  <si>
    <t>276</t>
  </si>
  <si>
    <t>781477111</t>
  </si>
  <si>
    <t>Montáž obkladů vnitřních stěn z dlaždic keramických Příplatek k cenám za plochu do 10 m2 jednotlivě</t>
  </si>
  <si>
    <t>-1791382728</t>
  </si>
  <si>
    <t>(1,6+1,6+1+1)*1,5</t>
  </si>
  <si>
    <t>279</t>
  </si>
  <si>
    <t>781494111</t>
  </si>
  <si>
    <t>Ostatní prvky plastové profily ukončovací a dilatační lepené flexibilním lepidlem rohové</t>
  </si>
  <si>
    <t>-1077245588</t>
  </si>
  <si>
    <t>2+2+2+2+2+2+2+2</t>
  </si>
  <si>
    <t>1,5*5</t>
  </si>
  <si>
    <t>280</t>
  </si>
  <si>
    <t>781494511</t>
  </si>
  <si>
    <t>Ostatní prvky plastové profily ukončovací a dilatační lepené flexibilním lepidlem ukončovací</t>
  </si>
  <si>
    <t>-1378851057</t>
  </si>
  <si>
    <t>2+2+1,5+1,5+1,5+1,5</t>
  </si>
  <si>
    <t>3,8+3,8+1,6+1,6+1+1+1,6+1,6</t>
  </si>
  <si>
    <t>281</t>
  </si>
  <si>
    <t>781495115</t>
  </si>
  <si>
    <t>Obklad - dokončující práce ostatní práce spárování silikonem</t>
  </si>
  <si>
    <t>2023734058</t>
  </si>
  <si>
    <t>2+1+1</t>
  </si>
  <si>
    <t>282</t>
  </si>
  <si>
    <t>998781203</t>
  </si>
  <si>
    <t>Přesun hmot pro obklady keramické stanovený procentní sazbou (%) z ceny vodorovná dopravní vzdálenost do 50 m v objektech výšky přes 12 do 24 m</t>
  </si>
  <si>
    <t>786945332</t>
  </si>
  <si>
    <t>783</t>
  </si>
  <si>
    <t>Dokončovací práce - nátěry</t>
  </si>
  <si>
    <t>283</t>
  </si>
  <si>
    <t>783101203</t>
  </si>
  <si>
    <t>Příprava podkladu truhlářských konstrukcí před provedením nátěru broušení smirkovým papírem nebo plátnem jemné</t>
  </si>
  <si>
    <t>963090464</t>
  </si>
  <si>
    <t>284</t>
  </si>
  <si>
    <t>783106805</t>
  </si>
  <si>
    <t>Odstranění nátěrů z truhlářských konstrukcí opálením s obroušením</t>
  </si>
  <si>
    <t>-253922139</t>
  </si>
  <si>
    <t>285</t>
  </si>
  <si>
    <t>783114101</t>
  </si>
  <si>
    <t>Základní nátěr truhlářských konstrukcí jednonásobný syntetický</t>
  </si>
  <si>
    <t>1282406402</t>
  </si>
  <si>
    <t>286</t>
  </si>
  <si>
    <t>783118211</t>
  </si>
  <si>
    <t>Lakovací nátěr truhlářských konstrukcí dvojnásobný s mezibroušením syntetický</t>
  </si>
  <si>
    <t>-369429097</t>
  </si>
  <si>
    <t>287</t>
  </si>
  <si>
    <t>783152121</t>
  </si>
  <si>
    <t>Tmelení truhlářských konstrukcí lokální, včetně přebroušení tmelených míst rozsahu přes 30 do 50% plochy, tmelem polyesterovým</t>
  </si>
  <si>
    <t>-1682012869</t>
  </si>
  <si>
    <t>288</t>
  </si>
  <si>
    <t>783301311</t>
  </si>
  <si>
    <t>Příprava podkladu zámečnických konstrukcí před provedením nátěru odmaštění odmašťovačem vodou ředitelným</t>
  </si>
  <si>
    <t>-260211016</t>
  </si>
  <si>
    <t>289</t>
  </si>
  <si>
    <t>783306801</t>
  </si>
  <si>
    <t>Odstranění nátěrů ze zámečnických konstrukcí obroušením</t>
  </si>
  <si>
    <t>1781913865</t>
  </si>
  <si>
    <t>290</t>
  </si>
  <si>
    <t>783314201</t>
  </si>
  <si>
    <t>Základní antikorozní nátěr zámečnických konstrukcí jednonásobný syntetický standardní</t>
  </si>
  <si>
    <t>-1968569621</t>
  </si>
  <si>
    <t>291</t>
  </si>
  <si>
    <t>783317101</t>
  </si>
  <si>
    <t>Krycí nátěr (email) zámečnických konstrukcí jednonásobný syntetický standardní</t>
  </si>
  <si>
    <t>1549699179</t>
  </si>
  <si>
    <t>292</t>
  </si>
  <si>
    <t>783601321</t>
  </si>
  <si>
    <t>Příprava podkladu otopných těles před provedením nátěrů článkových odrezivěním bezoplachovým</t>
  </si>
  <si>
    <t>2052779741</t>
  </si>
  <si>
    <t>(1,5*0,5)*5</t>
  </si>
  <si>
    <t>(0,75*2)*5</t>
  </si>
  <si>
    <t>(1*0,5)*5</t>
  </si>
  <si>
    <t>(0,5*1,8)*5</t>
  </si>
  <si>
    <t>293</t>
  </si>
  <si>
    <t>783606811</t>
  </si>
  <si>
    <t>Odstranění nátěrů z otopných těles článkových obroušením</t>
  </si>
  <si>
    <t>-1331629932</t>
  </si>
  <si>
    <t>294</t>
  </si>
  <si>
    <t>783614111</t>
  </si>
  <si>
    <t>Základní nátěr otopných těles jednonásobný článkových syntetický</t>
  </si>
  <si>
    <t>1130417767</t>
  </si>
  <si>
    <t>295</t>
  </si>
  <si>
    <t>783617111</t>
  </si>
  <si>
    <t>Krycí nátěr (email) otopných těles článkových jednonásobný syntetický</t>
  </si>
  <si>
    <t>803611451</t>
  </si>
  <si>
    <t>784</t>
  </si>
  <si>
    <t>Dokončovací práce - malby a tapety</t>
  </si>
  <si>
    <t>296</t>
  </si>
  <si>
    <t>784111011</t>
  </si>
  <si>
    <t>Obroušení podkladu omítky v místnostech výšky do 3,80 m</t>
  </si>
  <si>
    <t>-1460422035</t>
  </si>
  <si>
    <t>297</t>
  </si>
  <si>
    <t>784181121</t>
  </si>
  <si>
    <t>Penetrace podkladu jednonásobná hloubková v místnostech výšky do 3,80 m</t>
  </si>
  <si>
    <t>-499407433</t>
  </si>
  <si>
    <t>298</t>
  </si>
  <si>
    <t>784221101</t>
  </si>
  <si>
    <t>Malby z malířských směsí otěruvzdorných za sucha dvojnásobné, bílé za sucha otěruvzdorné dobře v místnostech výšky do 3,80 m</t>
  </si>
  <si>
    <t>-1691440902</t>
  </si>
  <si>
    <t>786</t>
  </si>
  <si>
    <t>Dokončovací práce - čalounické úpravy</t>
  </si>
  <si>
    <t>299</t>
  </si>
  <si>
    <t>786624111</t>
  </si>
  <si>
    <t>Montáž zastiňujících žaluzií lamelových do oken zdvojených otevíravých, sklápěcích nebo vyklápěcích dřevěných</t>
  </si>
  <si>
    <t>-799575374</t>
  </si>
  <si>
    <t>1,8*1,5</t>
  </si>
  <si>
    <t>300</t>
  </si>
  <si>
    <t>61140036</t>
  </si>
  <si>
    <t>žaluzie vnitřní lamelová manuálně ovládaná střešních oken rozměru do 600 x1500mm</t>
  </si>
  <si>
    <t>-361840775</t>
  </si>
  <si>
    <t>301</t>
  </si>
  <si>
    <t>998786203</t>
  </si>
  <si>
    <t>Přesun hmot pro čalounické úpravy stanovený procentní sazbou (%) z ceny vodorovná dopravní vzdálenost do 50 m v objektech výšky přes 12 do 24 m</t>
  </si>
  <si>
    <t>1039134000</t>
  </si>
  <si>
    <t>HZS</t>
  </si>
  <si>
    <t>Hodinové zúčtovací sazby</t>
  </si>
  <si>
    <t>302</t>
  </si>
  <si>
    <t>HZS2211</t>
  </si>
  <si>
    <t>Hodinové zúčtovací sazby profesí PSV provádění stavebních instalací instalatér</t>
  </si>
  <si>
    <t>hod</t>
  </si>
  <si>
    <t>512</t>
  </si>
  <si>
    <t>-1906642270</t>
  </si>
  <si>
    <t>303</t>
  </si>
  <si>
    <t>HZS2212</t>
  </si>
  <si>
    <t>Hodinové zúčtovací sazby profesí PSV provádění stavebních instalací instalatér odborný -vytápění</t>
  </si>
  <si>
    <t>1038122944</t>
  </si>
  <si>
    <t>304</t>
  </si>
  <si>
    <t>HZS2222</t>
  </si>
  <si>
    <t>Hodinové zúčtovací sazby profesí PSV provádění stavebních instalací elektrikář odborný - demontáž stávajících rozvodů + přidružené práce</t>
  </si>
  <si>
    <t>-1461520695</t>
  </si>
  <si>
    <t>305</t>
  </si>
  <si>
    <t>HZS2491.1</t>
  </si>
  <si>
    <t>Hodinové zúčtovací sazby profesí PSV zednické výpomoci a pomocné práce PSV dělník zednických výpomocí</t>
  </si>
  <si>
    <t>620646121</t>
  </si>
  <si>
    <t>306</t>
  </si>
  <si>
    <t>HZS4212</t>
  </si>
  <si>
    <t>Hodinové zúčtovací sazby ostatních profesí revizní a kontrolní činnost revizní technik specialista</t>
  </si>
  <si>
    <t>1836035859</t>
  </si>
  <si>
    <t>VRN</t>
  </si>
  <si>
    <t>Vedlejší rozpočtové náklady</t>
  </si>
  <si>
    <t>VRN1</t>
  </si>
  <si>
    <t>Průzkumné, geodetické a projektové práce</t>
  </si>
  <si>
    <t>307</t>
  </si>
  <si>
    <t>013254000</t>
  </si>
  <si>
    <t>Dokumentace skutečného provedení elekroinstalace</t>
  </si>
  <si>
    <t>1024</t>
  </si>
  <si>
    <t>222328572</t>
  </si>
  <si>
    <t>VRN2</t>
  </si>
  <si>
    <t>Příprava staveniště</t>
  </si>
  <si>
    <t>308</t>
  </si>
  <si>
    <t>020001000</t>
  </si>
  <si>
    <t>…</t>
  </si>
  <si>
    <t>-112611003</t>
  </si>
  <si>
    <t>VRN3</t>
  </si>
  <si>
    <t>Zařízení staveniště</t>
  </si>
  <si>
    <t>309</t>
  </si>
  <si>
    <t>030001000</t>
  </si>
  <si>
    <t>-701466093</t>
  </si>
  <si>
    <t>VRN7</t>
  </si>
  <si>
    <t>Provozní vlivy</t>
  </si>
  <si>
    <t>310</t>
  </si>
  <si>
    <t>070001000</t>
  </si>
  <si>
    <t>Provozní vlivy - každodenní úklid společných prostor ( podlaha, prach, atd.)</t>
  </si>
  <si>
    <t>-2000046902</t>
  </si>
  <si>
    <t>4E-05*25000 'Přepočtené koeficientem množství</t>
  </si>
  <si>
    <t>20102truhl - Vybavení bytu</t>
  </si>
  <si>
    <t>766821201</t>
  </si>
  <si>
    <t>Montáž a dodávka atipické ( na míru vyrobené dle požadavku investora) skříně - š. 600 mm v. 2000 mm hl. 450 mm - uzamykatlné šuplíky</t>
  </si>
  <si>
    <t>1342715000</t>
  </si>
  <si>
    <t>766821202</t>
  </si>
  <si>
    <t>Montáž a dodávka atipické ( na míru vyrobené dle požadavku investora) skříně - š. 600 mm v. 2000 mm hl. 300 mm - uzamykatlné šuplíky</t>
  </si>
  <si>
    <t>1113732230</t>
  </si>
  <si>
    <t>766821203</t>
  </si>
  <si>
    <t>Montáž a dodávka atipického ( na míru vyrobené dle požadavku investora) pracovního stolu 1400 m x 600 mm</t>
  </si>
  <si>
    <t>133983136</t>
  </si>
  <si>
    <t>766821204</t>
  </si>
  <si>
    <t>Montáž a dodávka atipického ( na míru vyrobené dle požadavku investora) televizního stolu 1400 m x 600 mm x 450 mm</t>
  </si>
  <si>
    <t>1527970577</t>
  </si>
  <si>
    <t>766821205</t>
  </si>
  <si>
    <t>Montáž a dodávka atipické ( na míru vyrobené dle požadavku investora) pracovní židle pro klienty</t>
  </si>
  <si>
    <t>-1234839000</t>
  </si>
  <si>
    <t>766821206</t>
  </si>
  <si>
    <t>Montáž a dodávka atipické ( na míru vyrobené dle požadavku investora) pracovní židle pro pracovníka</t>
  </si>
  <si>
    <t>-2040277523</t>
  </si>
  <si>
    <t>766821207</t>
  </si>
  <si>
    <t>Montáž a dodávka atipického ( na míru vyrobené dle požadavku investora) stolu s nástavbou a kontejnerem</t>
  </si>
  <si>
    <t>-1060997124</t>
  </si>
  <si>
    <t>766821208</t>
  </si>
  <si>
    <t>Montáž a dodávka atipického ( na míru vyrobené dle požadavku investora) konferenčního stolku</t>
  </si>
  <si>
    <t>-1826063790</t>
  </si>
  <si>
    <t>766821209</t>
  </si>
  <si>
    <t>Montáž a dodávka atipické ( na míru vyrobené dle požadavku investora) polohovací postele, včetně roštu, zdravotní matrace atd.</t>
  </si>
  <si>
    <t>-1292218623</t>
  </si>
  <si>
    <t>766821210</t>
  </si>
  <si>
    <t>Montáž a dodávka atipické ( na míru vyrobené dle požadavku investora) nočního stolku uzamykatelného</t>
  </si>
  <si>
    <t>-1414248984</t>
  </si>
  <si>
    <t>766821211</t>
  </si>
  <si>
    <t>Montáž a dodávka atipického ( na míru vyrobené dle požadavku investora) křesla</t>
  </si>
  <si>
    <t>-108452939</t>
  </si>
  <si>
    <t>766821212</t>
  </si>
  <si>
    <t xml:space="preserve">Montáž a dodávka atipického ( na míru vyrobené dle požadavku investora) jídelního stolu pro pět míst
</t>
  </si>
  <si>
    <t>2016091694</t>
  </si>
  <si>
    <t>766821213</t>
  </si>
  <si>
    <t>Montáž a dodávka atipického ( na míru vyrobené dle požadavku investora) jídelních židlí - omyvatelné</t>
  </si>
  <si>
    <t>-730428156</t>
  </si>
  <si>
    <t>766821214</t>
  </si>
  <si>
    <t>Montáž a dodávka atipického ( na míru vyrobené dle požadavku investora) televizní skříňky uzamykatelné 1400x1500x450 mm</t>
  </si>
  <si>
    <t>2068290367</t>
  </si>
  <si>
    <t>766821215</t>
  </si>
  <si>
    <t>Dodávka ( na míru dle požadavku investora) rohové sedací soupravy + 1 křeslo</t>
  </si>
  <si>
    <t>-1189738261</t>
  </si>
  <si>
    <t>1023717741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</si>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</sst>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41</v>
      </c>
      <c r="E29" s="44"/>
      <c r="F29" s="30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20101DOMOV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Domov Barbora - Stavební úpravy bytu č. 3, objektu Jiráskovy sady č.p. 474, Kutná Hora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Jiráskovy sady č.p. 474, Kutná Hora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6. 1. 2020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Domov Barbora Kutná Hora, Pirknerovo nám. 228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51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52</v>
      </c>
      <c r="D52" s="80"/>
      <c r="E52" s="80"/>
      <c r="F52" s="80"/>
      <c r="G52" s="80"/>
      <c r="H52" s="81"/>
      <c r="I52" s="82" t="s">
        <v>53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54</v>
      </c>
      <c r="AH52" s="80"/>
      <c r="AI52" s="80"/>
      <c r="AJ52" s="80"/>
      <c r="AK52" s="80"/>
      <c r="AL52" s="80"/>
      <c r="AM52" s="80"/>
      <c r="AN52" s="82" t="s">
        <v>55</v>
      </c>
      <c r="AO52" s="80"/>
      <c r="AP52" s="80"/>
      <c r="AQ52" s="84" t="s">
        <v>56</v>
      </c>
      <c r="AR52" s="41"/>
      <c r="AS52" s="85" t="s">
        <v>57</v>
      </c>
      <c r="AT52" s="86" t="s">
        <v>58</v>
      </c>
      <c r="AU52" s="86" t="s">
        <v>59</v>
      </c>
      <c r="AV52" s="86" t="s">
        <v>60</v>
      </c>
      <c r="AW52" s="86" t="s">
        <v>61</v>
      </c>
      <c r="AX52" s="86" t="s">
        <v>62</v>
      </c>
      <c r="AY52" s="86" t="s">
        <v>63</v>
      </c>
      <c r="AZ52" s="86" t="s">
        <v>64</v>
      </c>
      <c r="BA52" s="86" t="s">
        <v>65</v>
      </c>
      <c r="BB52" s="86" t="s">
        <v>66</v>
      </c>
      <c r="BC52" s="86" t="s">
        <v>67</v>
      </c>
      <c r="BD52" s="87" t="s">
        <v>68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69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ROUND(SUM(AG55:AG56),2)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19</v>
      </c>
      <c r="AR54" s="97"/>
      <c r="AS54" s="98">
        <f>ROUND(SUM(AS55:AS56),2)</f>
        <v>0</v>
      </c>
      <c r="AT54" s="99">
        <f>ROUND(SUM(AV54:AW54),2)</f>
        <v>0</v>
      </c>
      <c r="AU54" s="100">
        <f>ROUND(SUM(AU55:AU56),5)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ROUND(SUM(AZ55:AZ56),2)</f>
        <v>0</v>
      </c>
      <c r="BA54" s="99">
        <f>ROUND(SUM(BA55:BA56),2)</f>
        <v>0</v>
      </c>
      <c r="BB54" s="99">
        <f>ROUND(SUM(BB55:BB56),2)</f>
        <v>0</v>
      </c>
      <c r="BC54" s="99">
        <f>ROUND(SUM(BC55:BC56),2)</f>
        <v>0</v>
      </c>
      <c r="BD54" s="101">
        <f>ROUND(SUM(BD55:BD56),2)</f>
        <v>0</v>
      </c>
      <c r="BS54" s="102" t="s">
        <v>70</v>
      </c>
      <c r="BT54" s="102" t="s">
        <v>71</v>
      </c>
      <c r="BU54" s="103" t="s">
        <v>72</v>
      </c>
      <c r="BV54" s="102" t="s">
        <v>73</v>
      </c>
      <c r="BW54" s="102" t="s">
        <v>5</v>
      </c>
      <c r="BX54" s="102" t="s">
        <v>74</v>
      </c>
      <c r="CL54" s="102" t="s">
        <v>19</v>
      </c>
    </row>
    <row r="55" spans="1:91" s="5" customFormat="1" ht="27" customHeight="1">
      <c r="A55" s="104" t="s">
        <v>75</v>
      </c>
      <c r="B55" s="105"/>
      <c r="C55" s="106"/>
      <c r="D55" s="107" t="s">
        <v>76</v>
      </c>
      <c r="E55" s="107"/>
      <c r="F55" s="107"/>
      <c r="G55" s="107"/>
      <c r="H55" s="107"/>
      <c r="I55" s="108"/>
      <c r="J55" s="107" t="s">
        <v>77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'20101stav - stavební práce'!J30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78</v>
      </c>
      <c r="AR55" s="111"/>
      <c r="AS55" s="112">
        <v>0</v>
      </c>
      <c r="AT55" s="113">
        <f>ROUND(SUM(AV55:AW55),2)</f>
        <v>0</v>
      </c>
      <c r="AU55" s="114">
        <f>'20101stav - stavební práce'!P118</f>
        <v>0</v>
      </c>
      <c r="AV55" s="113">
        <f>'20101stav - stavební práce'!J33</f>
        <v>0</v>
      </c>
      <c r="AW55" s="113">
        <f>'20101stav - stavební práce'!J34</f>
        <v>0</v>
      </c>
      <c r="AX55" s="113">
        <f>'20101stav - stavební práce'!J35</f>
        <v>0</v>
      </c>
      <c r="AY55" s="113">
        <f>'20101stav - stavební práce'!J36</f>
        <v>0</v>
      </c>
      <c r="AZ55" s="113">
        <f>'20101stav - stavební práce'!F33</f>
        <v>0</v>
      </c>
      <c r="BA55" s="113">
        <f>'20101stav - stavební práce'!F34</f>
        <v>0</v>
      </c>
      <c r="BB55" s="113">
        <f>'20101stav - stavební práce'!F35</f>
        <v>0</v>
      </c>
      <c r="BC55" s="113">
        <f>'20101stav - stavební práce'!F36</f>
        <v>0</v>
      </c>
      <c r="BD55" s="115">
        <f>'20101stav - stavební práce'!F37</f>
        <v>0</v>
      </c>
      <c r="BT55" s="116" t="s">
        <v>79</v>
      </c>
      <c r="BV55" s="116" t="s">
        <v>73</v>
      </c>
      <c r="BW55" s="116" t="s">
        <v>80</v>
      </c>
      <c r="BX55" s="116" t="s">
        <v>5</v>
      </c>
      <c r="CL55" s="116" t="s">
        <v>19</v>
      </c>
      <c r="CM55" s="116" t="s">
        <v>79</v>
      </c>
    </row>
    <row r="56" spans="1:91" s="5" customFormat="1" ht="27" customHeight="1">
      <c r="A56" s="104" t="s">
        <v>75</v>
      </c>
      <c r="B56" s="105"/>
      <c r="C56" s="106"/>
      <c r="D56" s="107" t="s">
        <v>81</v>
      </c>
      <c r="E56" s="107"/>
      <c r="F56" s="107"/>
      <c r="G56" s="107"/>
      <c r="H56" s="107"/>
      <c r="I56" s="108"/>
      <c r="J56" s="107" t="s">
        <v>82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'20102truhl - Vybavení bytu'!J30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78</v>
      </c>
      <c r="AR56" s="111"/>
      <c r="AS56" s="117">
        <v>0</v>
      </c>
      <c r="AT56" s="118">
        <f>ROUND(SUM(AV56:AW56),2)</f>
        <v>0</v>
      </c>
      <c r="AU56" s="119">
        <f>'20102truhl - Vybavení bytu'!P81</f>
        <v>0</v>
      </c>
      <c r="AV56" s="118">
        <f>'20102truhl - Vybavení bytu'!J33</f>
        <v>0</v>
      </c>
      <c r="AW56" s="118">
        <f>'20102truhl - Vybavení bytu'!J34</f>
        <v>0</v>
      </c>
      <c r="AX56" s="118">
        <f>'20102truhl - Vybavení bytu'!J35</f>
        <v>0</v>
      </c>
      <c r="AY56" s="118">
        <f>'20102truhl - Vybavení bytu'!J36</f>
        <v>0</v>
      </c>
      <c r="AZ56" s="118">
        <f>'20102truhl - Vybavení bytu'!F33</f>
        <v>0</v>
      </c>
      <c r="BA56" s="118">
        <f>'20102truhl - Vybavení bytu'!F34</f>
        <v>0</v>
      </c>
      <c r="BB56" s="118">
        <f>'20102truhl - Vybavení bytu'!F35</f>
        <v>0</v>
      </c>
      <c r="BC56" s="118">
        <f>'20102truhl - Vybavení bytu'!F36</f>
        <v>0</v>
      </c>
      <c r="BD56" s="120">
        <f>'20102truhl - Vybavení bytu'!F37</f>
        <v>0</v>
      </c>
      <c r="BT56" s="116" t="s">
        <v>79</v>
      </c>
      <c r="BV56" s="116" t="s">
        <v>73</v>
      </c>
      <c r="BW56" s="116" t="s">
        <v>83</v>
      </c>
      <c r="BX56" s="116" t="s">
        <v>5</v>
      </c>
      <c r="CL56" s="116" t="s">
        <v>19</v>
      </c>
      <c r="CM56" s="116" t="s">
        <v>84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1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20101stav - stavební práce'!C2" display="/"/>
    <hyperlink ref="A56" location="'20102truhl - Vybavení bytu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80</v>
      </c>
      <c r="AZ2" s="122" t="s">
        <v>85</v>
      </c>
      <c r="BA2" s="122" t="s">
        <v>86</v>
      </c>
      <c r="BB2" s="122" t="s">
        <v>19</v>
      </c>
      <c r="BC2" s="122" t="s">
        <v>87</v>
      </c>
      <c r="BD2" s="122" t="s">
        <v>84</v>
      </c>
    </row>
    <row r="3" spans="2:5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79</v>
      </c>
      <c r="AZ3" s="122" t="s">
        <v>88</v>
      </c>
      <c r="BA3" s="122" t="s">
        <v>89</v>
      </c>
      <c r="BB3" s="122" t="s">
        <v>19</v>
      </c>
      <c r="BC3" s="122" t="s">
        <v>90</v>
      </c>
      <c r="BD3" s="122" t="s">
        <v>91</v>
      </c>
    </row>
    <row r="4" spans="2:56" ht="24.95" customHeight="1">
      <c r="B4" s="18"/>
      <c r="D4" s="126" t="s">
        <v>92</v>
      </c>
      <c r="L4" s="18"/>
      <c r="M4" s="22" t="s">
        <v>10</v>
      </c>
      <c r="AT4" s="15" t="s">
        <v>4</v>
      </c>
      <c r="AZ4" s="122" t="s">
        <v>93</v>
      </c>
      <c r="BA4" s="122" t="s">
        <v>94</v>
      </c>
      <c r="BB4" s="122" t="s">
        <v>19</v>
      </c>
      <c r="BC4" s="122" t="s">
        <v>95</v>
      </c>
      <c r="BD4" s="122" t="s">
        <v>91</v>
      </c>
    </row>
    <row r="5" spans="2:56" ht="6.95" customHeight="1">
      <c r="B5" s="18"/>
      <c r="L5" s="18"/>
      <c r="AZ5" s="122" t="s">
        <v>96</v>
      </c>
      <c r="BA5" s="122" t="s">
        <v>97</v>
      </c>
      <c r="BB5" s="122" t="s">
        <v>19</v>
      </c>
      <c r="BC5" s="122" t="s">
        <v>98</v>
      </c>
      <c r="BD5" s="122" t="s">
        <v>91</v>
      </c>
    </row>
    <row r="6" spans="2:56" ht="12" customHeight="1">
      <c r="B6" s="18"/>
      <c r="D6" s="127" t="s">
        <v>16</v>
      </c>
      <c r="L6" s="18"/>
      <c r="AZ6" s="122" t="s">
        <v>99</v>
      </c>
      <c r="BA6" s="122" t="s">
        <v>100</v>
      </c>
      <c r="BB6" s="122" t="s">
        <v>19</v>
      </c>
      <c r="BC6" s="122" t="s">
        <v>91</v>
      </c>
      <c r="BD6" s="122" t="s">
        <v>91</v>
      </c>
    </row>
    <row r="7" spans="2:56" ht="16.5" customHeight="1">
      <c r="B7" s="18"/>
      <c r="E7" s="128" t="str">
        <f>'Rekapitulace stavby'!K6</f>
        <v>Domov Barbora - Stavební úpravy bytu č. 3, objektu Jiráskovy sady č.p. 474, Kutná Hora</v>
      </c>
      <c r="F7" s="127"/>
      <c r="G7" s="127"/>
      <c r="H7" s="127"/>
      <c r="L7" s="18"/>
      <c r="AZ7" s="122" t="s">
        <v>101</v>
      </c>
      <c r="BA7" s="122" t="s">
        <v>102</v>
      </c>
      <c r="BB7" s="122" t="s">
        <v>19</v>
      </c>
      <c r="BC7" s="122" t="s">
        <v>103</v>
      </c>
      <c r="BD7" s="122" t="s">
        <v>84</v>
      </c>
    </row>
    <row r="8" spans="2:56" s="1" customFormat="1" ht="12" customHeight="1">
      <c r="B8" s="41"/>
      <c r="D8" s="127" t="s">
        <v>104</v>
      </c>
      <c r="I8" s="129"/>
      <c r="L8" s="41"/>
      <c r="AZ8" s="122" t="s">
        <v>105</v>
      </c>
      <c r="BA8" s="122" t="s">
        <v>106</v>
      </c>
      <c r="BB8" s="122" t="s">
        <v>19</v>
      </c>
      <c r="BC8" s="122" t="s">
        <v>107</v>
      </c>
      <c r="BD8" s="122" t="s">
        <v>91</v>
      </c>
    </row>
    <row r="9" spans="2:56" s="1" customFormat="1" ht="36.95" customHeight="1">
      <c r="B9" s="41"/>
      <c r="E9" s="130" t="s">
        <v>108</v>
      </c>
      <c r="F9" s="1"/>
      <c r="G9" s="1"/>
      <c r="H9" s="1"/>
      <c r="I9" s="129"/>
      <c r="L9" s="41"/>
      <c r="AZ9" s="122" t="s">
        <v>109</v>
      </c>
      <c r="BA9" s="122" t="s">
        <v>110</v>
      </c>
      <c r="BB9" s="122" t="s">
        <v>19</v>
      </c>
      <c r="BC9" s="122" t="s">
        <v>111</v>
      </c>
      <c r="BD9" s="122" t="s">
        <v>91</v>
      </c>
    </row>
    <row r="10" spans="2:56" s="1" customFormat="1" ht="12">
      <c r="B10" s="41"/>
      <c r="I10" s="129"/>
      <c r="L10" s="41"/>
      <c r="AZ10" s="122" t="s">
        <v>112</v>
      </c>
      <c r="BA10" s="122" t="s">
        <v>113</v>
      </c>
      <c r="BB10" s="122" t="s">
        <v>19</v>
      </c>
      <c r="BC10" s="122" t="s">
        <v>114</v>
      </c>
      <c r="BD10" s="122" t="s">
        <v>91</v>
      </c>
    </row>
    <row r="11" spans="2:56" s="1" customFormat="1" ht="12" customHeight="1">
      <c r="B11" s="41"/>
      <c r="D11" s="127" t="s">
        <v>18</v>
      </c>
      <c r="F11" s="15" t="s">
        <v>19</v>
      </c>
      <c r="I11" s="131" t="s">
        <v>20</v>
      </c>
      <c r="J11" s="15" t="s">
        <v>19</v>
      </c>
      <c r="L11" s="41"/>
      <c r="AZ11" s="122" t="s">
        <v>115</v>
      </c>
      <c r="BA11" s="122" t="s">
        <v>116</v>
      </c>
      <c r="BB11" s="122" t="s">
        <v>19</v>
      </c>
      <c r="BC11" s="122" t="s">
        <v>117</v>
      </c>
      <c r="BD11" s="122" t="s">
        <v>91</v>
      </c>
    </row>
    <row r="12" spans="2:56" s="1" customFormat="1" ht="12" customHeight="1">
      <c r="B12" s="41"/>
      <c r="D12" s="127" t="s">
        <v>21</v>
      </c>
      <c r="F12" s="15" t="s">
        <v>22</v>
      </c>
      <c r="I12" s="131" t="s">
        <v>23</v>
      </c>
      <c r="J12" s="132" t="str">
        <f>'Rekapitulace stavby'!AN8</f>
        <v>6. 1. 2020</v>
      </c>
      <c r="L12" s="41"/>
      <c r="AZ12" s="122" t="s">
        <v>118</v>
      </c>
      <c r="BA12" s="122" t="s">
        <v>119</v>
      </c>
      <c r="BB12" s="122" t="s">
        <v>19</v>
      </c>
      <c r="BC12" s="122" t="s">
        <v>120</v>
      </c>
      <c r="BD12" s="122" t="s">
        <v>91</v>
      </c>
    </row>
    <row r="13" spans="2:56" s="1" customFormat="1" ht="10.8" customHeight="1">
      <c r="B13" s="41"/>
      <c r="I13" s="129"/>
      <c r="L13" s="41"/>
      <c r="AZ13" s="122" t="s">
        <v>121</v>
      </c>
      <c r="BA13" s="122" t="s">
        <v>122</v>
      </c>
      <c r="BB13" s="122" t="s">
        <v>19</v>
      </c>
      <c r="BC13" s="122" t="s">
        <v>123</v>
      </c>
      <c r="BD13" s="122" t="s">
        <v>91</v>
      </c>
    </row>
    <row r="14" spans="2:56" s="1" customFormat="1" ht="12" customHeight="1">
      <c r="B14" s="41"/>
      <c r="D14" s="127" t="s">
        <v>25</v>
      </c>
      <c r="I14" s="131" t="s">
        <v>26</v>
      </c>
      <c r="J14" s="15" t="s">
        <v>19</v>
      </c>
      <c r="L14" s="41"/>
      <c r="AZ14" s="122" t="s">
        <v>124</v>
      </c>
      <c r="BA14" s="122" t="s">
        <v>125</v>
      </c>
      <c r="BB14" s="122" t="s">
        <v>19</v>
      </c>
      <c r="BC14" s="122" t="s">
        <v>126</v>
      </c>
      <c r="BD14" s="122" t="s">
        <v>84</v>
      </c>
    </row>
    <row r="15" spans="2:56" s="1" customFormat="1" ht="18" customHeight="1">
      <c r="B15" s="41"/>
      <c r="E15" s="15" t="s">
        <v>27</v>
      </c>
      <c r="I15" s="131" t="s">
        <v>28</v>
      </c>
      <c r="J15" s="15" t="s">
        <v>19</v>
      </c>
      <c r="L15" s="41"/>
      <c r="AZ15" s="122" t="s">
        <v>127</v>
      </c>
      <c r="BA15" s="122" t="s">
        <v>128</v>
      </c>
      <c r="BB15" s="122" t="s">
        <v>19</v>
      </c>
      <c r="BC15" s="122" t="s">
        <v>129</v>
      </c>
      <c r="BD15" s="122" t="s">
        <v>84</v>
      </c>
    </row>
    <row r="16" spans="2:56" s="1" customFormat="1" ht="6.95" customHeight="1">
      <c r="B16" s="41"/>
      <c r="I16" s="129"/>
      <c r="L16" s="41"/>
      <c r="AZ16" s="122" t="s">
        <v>130</v>
      </c>
      <c r="BA16" s="122" t="s">
        <v>131</v>
      </c>
      <c r="BB16" s="122" t="s">
        <v>19</v>
      </c>
      <c r="BC16" s="122" t="s">
        <v>132</v>
      </c>
      <c r="BD16" s="122" t="s">
        <v>91</v>
      </c>
    </row>
    <row r="17" spans="2:56" s="1" customFormat="1" ht="12" customHeight="1">
      <c r="B17" s="41"/>
      <c r="D17" s="127" t="s">
        <v>29</v>
      </c>
      <c r="I17" s="131" t="s">
        <v>26</v>
      </c>
      <c r="J17" s="31" t="str">
        <f>'Rekapitulace stavby'!AN13</f>
        <v>Vyplň údaj</v>
      </c>
      <c r="L17" s="41"/>
      <c r="AZ17" s="122" t="s">
        <v>133</v>
      </c>
      <c r="BA17" s="122" t="s">
        <v>134</v>
      </c>
      <c r="BB17" s="122" t="s">
        <v>19</v>
      </c>
      <c r="BC17" s="122" t="s">
        <v>135</v>
      </c>
      <c r="BD17" s="122" t="s">
        <v>91</v>
      </c>
    </row>
    <row r="18" spans="2:56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  <c r="AZ18" s="122" t="s">
        <v>136</v>
      </c>
      <c r="BA18" s="122" t="s">
        <v>137</v>
      </c>
      <c r="BB18" s="122" t="s">
        <v>19</v>
      </c>
      <c r="BC18" s="122" t="s">
        <v>120</v>
      </c>
      <c r="BD18" s="122" t="s">
        <v>91</v>
      </c>
    </row>
    <row r="19" spans="2:56" s="1" customFormat="1" ht="6.95" customHeight="1">
      <c r="B19" s="41"/>
      <c r="I19" s="129"/>
      <c r="L19" s="41"/>
      <c r="AZ19" s="122" t="s">
        <v>138</v>
      </c>
      <c r="BA19" s="122" t="s">
        <v>138</v>
      </c>
      <c r="BB19" s="122" t="s">
        <v>19</v>
      </c>
      <c r="BC19" s="122" t="s">
        <v>139</v>
      </c>
      <c r="BD19" s="122" t="s">
        <v>84</v>
      </c>
    </row>
    <row r="20" spans="2:56" s="1" customFormat="1" ht="12" customHeight="1">
      <c r="B20" s="41"/>
      <c r="D20" s="127" t="s">
        <v>31</v>
      </c>
      <c r="I20" s="131" t="s">
        <v>26</v>
      </c>
      <c r="J20" s="15" t="str">
        <f>IF('Rekapitulace stavby'!AN16="","",'Rekapitulace stavby'!AN16)</f>
        <v/>
      </c>
      <c r="L20" s="41"/>
      <c r="AZ20" s="122" t="s">
        <v>140</v>
      </c>
      <c r="BA20" s="122" t="s">
        <v>141</v>
      </c>
      <c r="BB20" s="122" t="s">
        <v>19</v>
      </c>
      <c r="BC20" s="122" t="s">
        <v>103</v>
      </c>
      <c r="BD20" s="122" t="s">
        <v>84</v>
      </c>
    </row>
    <row r="21" spans="2:56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28</v>
      </c>
      <c r="J21" s="15" t="str">
        <f>IF('Rekapitulace stavby'!AN17="","",'Rekapitulace stavby'!AN17)</f>
        <v/>
      </c>
      <c r="L21" s="41"/>
      <c r="AZ21" s="122" t="s">
        <v>142</v>
      </c>
      <c r="BA21" s="122" t="s">
        <v>143</v>
      </c>
      <c r="BB21" s="122" t="s">
        <v>19</v>
      </c>
      <c r="BC21" s="122" t="s">
        <v>144</v>
      </c>
      <c r="BD21" s="122" t="s">
        <v>91</v>
      </c>
    </row>
    <row r="22" spans="2:56" s="1" customFormat="1" ht="6.95" customHeight="1">
      <c r="B22" s="41"/>
      <c r="I22" s="129"/>
      <c r="L22" s="41"/>
      <c r="AZ22" s="122" t="s">
        <v>145</v>
      </c>
      <c r="BA22" s="122" t="s">
        <v>146</v>
      </c>
      <c r="BB22" s="122" t="s">
        <v>19</v>
      </c>
      <c r="BC22" s="122" t="s">
        <v>147</v>
      </c>
      <c r="BD22" s="122" t="s">
        <v>84</v>
      </c>
    </row>
    <row r="23" spans="2:12" s="1" customFormat="1" ht="12" customHeight="1">
      <c r="B23" s="41"/>
      <c r="D23" s="127" t="s">
        <v>34</v>
      </c>
      <c r="I23" s="131" t="s">
        <v>26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28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35</v>
      </c>
      <c r="I26" s="129"/>
      <c r="L26" s="41"/>
    </row>
    <row r="27" spans="2:12" s="6" customFormat="1" ht="16.5" customHeight="1">
      <c r="B27" s="133"/>
      <c r="E27" s="134" t="s">
        <v>19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37</v>
      </c>
      <c r="I30" s="129"/>
      <c r="J30" s="138">
        <f>ROUND(J118,2)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39</v>
      </c>
      <c r="I32" s="140" t="s">
        <v>38</v>
      </c>
      <c r="J32" s="139" t="s">
        <v>40</v>
      </c>
      <c r="L32" s="41"/>
    </row>
    <row r="33" spans="2:12" s="1" customFormat="1" ht="14.4" customHeight="1">
      <c r="B33" s="41"/>
      <c r="D33" s="127" t="s">
        <v>41</v>
      </c>
      <c r="E33" s="127" t="s">
        <v>42</v>
      </c>
      <c r="F33" s="141">
        <f>ROUND((SUM(BE118:BE660)),2)</f>
        <v>0</v>
      </c>
      <c r="I33" s="142">
        <v>0.21</v>
      </c>
      <c r="J33" s="141">
        <f>ROUND(((SUM(BE118:BE660))*I33),2)</f>
        <v>0</v>
      </c>
      <c r="L33" s="41"/>
    </row>
    <row r="34" spans="2:12" s="1" customFormat="1" ht="14.4" customHeight="1">
      <c r="B34" s="41"/>
      <c r="E34" s="127" t="s">
        <v>43</v>
      </c>
      <c r="F34" s="141">
        <f>ROUND((SUM(BF118:BF660)),2)</f>
        <v>0</v>
      </c>
      <c r="I34" s="142">
        <v>0.15</v>
      </c>
      <c r="J34" s="141">
        <f>ROUND(((SUM(BF118:BF660))*I34),2)</f>
        <v>0</v>
      </c>
      <c r="L34" s="41"/>
    </row>
    <row r="35" spans="2:12" s="1" customFormat="1" ht="14.4" customHeight="1" hidden="1">
      <c r="B35" s="41"/>
      <c r="E35" s="127" t="s">
        <v>44</v>
      </c>
      <c r="F35" s="141">
        <f>ROUND((SUM(BG118:BG660)),2)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45</v>
      </c>
      <c r="F36" s="141">
        <f>ROUND((SUM(BH118:BH660)),2)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46</v>
      </c>
      <c r="F37" s="141">
        <f>ROUND((SUM(BI118:BI660)),2)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47</v>
      </c>
      <c r="E39" s="145"/>
      <c r="F39" s="145"/>
      <c r="G39" s="146" t="s">
        <v>48</v>
      </c>
      <c r="H39" s="147" t="s">
        <v>49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148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Domov Barbora - Stavební úpravy bytu č. 3, objektu Jiráskovy sady č.p. 474, Kutná Hora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20101stav - stavební práce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Jiráskovy sady č.p. 474, Kutná Hora</v>
      </c>
      <c r="G52" s="37"/>
      <c r="H52" s="37"/>
      <c r="I52" s="131" t="s">
        <v>23</v>
      </c>
      <c r="J52" s="65" t="str">
        <f>IF(J12="","",J12)</f>
        <v>6. 1. 2020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>Domov Barbora Kutná Hora, Pirknerovo nám. 228</v>
      </c>
      <c r="G54" s="37"/>
      <c r="H54" s="37"/>
      <c r="I54" s="131" t="s">
        <v>31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34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149</v>
      </c>
      <c r="D57" s="159"/>
      <c r="E57" s="159"/>
      <c r="F57" s="159"/>
      <c r="G57" s="159"/>
      <c r="H57" s="159"/>
      <c r="I57" s="160"/>
      <c r="J57" s="161" t="s">
        <v>150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69</v>
      </c>
      <c r="D59" s="37"/>
      <c r="E59" s="37"/>
      <c r="F59" s="37"/>
      <c r="G59" s="37"/>
      <c r="H59" s="37"/>
      <c r="I59" s="129"/>
      <c r="J59" s="95">
        <f>J118</f>
        <v>0</v>
      </c>
      <c r="K59" s="37"/>
      <c r="L59" s="41"/>
      <c r="AU59" s="15" t="s">
        <v>151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J119</f>
        <v>0</v>
      </c>
      <c r="K60" s="164"/>
      <c r="L60" s="169"/>
    </row>
    <row r="61" spans="2:12" s="8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4"/>
      <c r="J61" s="175">
        <f>J120</f>
        <v>0</v>
      </c>
      <c r="K61" s="171"/>
      <c r="L61" s="176"/>
    </row>
    <row r="62" spans="2:12" s="8" customFormat="1" ht="19.9" customHeight="1">
      <c r="B62" s="170"/>
      <c r="C62" s="171"/>
      <c r="D62" s="172" t="s">
        <v>154</v>
      </c>
      <c r="E62" s="173"/>
      <c r="F62" s="173"/>
      <c r="G62" s="173"/>
      <c r="H62" s="173"/>
      <c r="I62" s="174"/>
      <c r="J62" s="175">
        <f>J133</f>
        <v>0</v>
      </c>
      <c r="K62" s="171"/>
      <c r="L62" s="176"/>
    </row>
    <row r="63" spans="2:12" s="8" customFormat="1" ht="19.9" customHeight="1">
      <c r="B63" s="170"/>
      <c r="C63" s="171"/>
      <c r="D63" s="172" t="s">
        <v>155</v>
      </c>
      <c r="E63" s="173"/>
      <c r="F63" s="173"/>
      <c r="G63" s="173"/>
      <c r="H63" s="173"/>
      <c r="I63" s="174"/>
      <c r="J63" s="175">
        <f>J180</f>
        <v>0</v>
      </c>
      <c r="K63" s="171"/>
      <c r="L63" s="176"/>
    </row>
    <row r="64" spans="2:12" s="8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4"/>
      <c r="J64" s="175">
        <f>J236</f>
        <v>0</v>
      </c>
      <c r="K64" s="171"/>
      <c r="L64" s="176"/>
    </row>
    <row r="65" spans="2:12" s="8" customFormat="1" ht="19.9" customHeight="1">
      <c r="B65" s="170"/>
      <c r="C65" s="171"/>
      <c r="D65" s="172" t="s">
        <v>157</v>
      </c>
      <c r="E65" s="173"/>
      <c r="F65" s="173"/>
      <c r="G65" s="173"/>
      <c r="H65" s="173"/>
      <c r="I65" s="174"/>
      <c r="J65" s="175">
        <f>J242</f>
        <v>0</v>
      </c>
      <c r="K65" s="171"/>
      <c r="L65" s="176"/>
    </row>
    <row r="66" spans="2:12" s="7" customFormat="1" ht="24.95" customHeight="1">
      <c r="B66" s="163"/>
      <c r="C66" s="164"/>
      <c r="D66" s="165" t="s">
        <v>158</v>
      </c>
      <c r="E66" s="166"/>
      <c r="F66" s="166"/>
      <c r="G66" s="166"/>
      <c r="H66" s="166"/>
      <c r="I66" s="167"/>
      <c r="J66" s="168">
        <f>J244</f>
        <v>0</v>
      </c>
      <c r="K66" s="164"/>
      <c r="L66" s="169"/>
    </row>
    <row r="67" spans="2:12" s="8" customFormat="1" ht="19.9" customHeight="1">
      <c r="B67" s="170"/>
      <c r="C67" s="171"/>
      <c r="D67" s="172" t="s">
        <v>159</v>
      </c>
      <c r="E67" s="173"/>
      <c r="F67" s="173"/>
      <c r="G67" s="173"/>
      <c r="H67" s="173"/>
      <c r="I67" s="174"/>
      <c r="J67" s="175">
        <f>J245</f>
        <v>0</v>
      </c>
      <c r="K67" s="171"/>
      <c r="L67" s="176"/>
    </row>
    <row r="68" spans="2:12" s="8" customFormat="1" ht="19.9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J254</f>
        <v>0</v>
      </c>
      <c r="K68" s="171"/>
      <c r="L68" s="176"/>
    </row>
    <row r="69" spans="2:12" s="8" customFormat="1" ht="19.9" customHeight="1">
      <c r="B69" s="170"/>
      <c r="C69" s="171"/>
      <c r="D69" s="172" t="s">
        <v>161</v>
      </c>
      <c r="E69" s="173"/>
      <c r="F69" s="173"/>
      <c r="G69" s="173"/>
      <c r="H69" s="173"/>
      <c r="I69" s="174"/>
      <c r="J69" s="175">
        <f>J257</f>
        <v>0</v>
      </c>
      <c r="K69" s="171"/>
      <c r="L69" s="176"/>
    </row>
    <row r="70" spans="2:12" s="8" customFormat="1" ht="19.9" customHeight="1">
      <c r="B70" s="170"/>
      <c r="C70" s="171"/>
      <c r="D70" s="172" t="s">
        <v>162</v>
      </c>
      <c r="E70" s="173"/>
      <c r="F70" s="173"/>
      <c r="G70" s="173"/>
      <c r="H70" s="173"/>
      <c r="I70" s="174"/>
      <c r="J70" s="175">
        <f>J266</f>
        <v>0</v>
      </c>
      <c r="K70" s="171"/>
      <c r="L70" s="176"/>
    </row>
    <row r="71" spans="2:12" s="8" customFormat="1" ht="19.9" customHeight="1">
      <c r="B71" s="170"/>
      <c r="C71" s="171"/>
      <c r="D71" s="172" t="s">
        <v>163</v>
      </c>
      <c r="E71" s="173"/>
      <c r="F71" s="173"/>
      <c r="G71" s="173"/>
      <c r="H71" s="173"/>
      <c r="I71" s="174"/>
      <c r="J71" s="175">
        <f>J281</f>
        <v>0</v>
      </c>
      <c r="K71" s="171"/>
      <c r="L71" s="176"/>
    </row>
    <row r="72" spans="2:12" s="8" customFormat="1" ht="19.9" customHeight="1">
      <c r="B72" s="170"/>
      <c r="C72" s="171"/>
      <c r="D72" s="172" t="s">
        <v>164</v>
      </c>
      <c r="E72" s="173"/>
      <c r="F72" s="173"/>
      <c r="G72" s="173"/>
      <c r="H72" s="173"/>
      <c r="I72" s="174"/>
      <c r="J72" s="175">
        <f>J286</f>
        <v>0</v>
      </c>
      <c r="K72" s="171"/>
      <c r="L72" s="176"/>
    </row>
    <row r="73" spans="2:12" s="7" customFormat="1" ht="24.95" customHeight="1">
      <c r="B73" s="163"/>
      <c r="C73" s="164"/>
      <c r="D73" s="165" t="s">
        <v>165</v>
      </c>
      <c r="E73" s="166"/>
      <c r="F73" s="166"/>
      <c r="G73" s="166"/>
      <c r="H73" s="166"/>
      <c r="I73" s="167"/>
      <c r="J73" s="168">
        <f>J312</f>
        <v>0</v>
      </c>
      <c r="K73" s="164"/>
      <c r="L73" s="169"/>
    </row>
    <row r="74" spans="2:12" s="8" customFormat="1" ht="19.9" customHeight="1">
      <c r="B74" s="170"/>
      <c r="C74" s="171"/>
      <c r="D74" s="172" t="s">
        <v>166</v>
      </c>
      <c r="E74" s="173"/>
      <c r="F74" s="173"/>
      <c r="G74" s="173"/>
      <c r="H74" s="173"/>
      <c r="I74" s="174"/>
      <c r="J74" s="175">
        <f>J313</f>
        <v>0</v>
      </c>
      <c r="K74" s="171"/>
      <c r="L74" s="176"/>
    </row>
    <row r="75" spans="2:12" s="8" customFormat="1" ht="19.9" customHeight="1">
      <c r="B75" s="170"/>
      <c r="C75" s="171"/>
      <c r="D75" s="172" t="s">
        <v>167</v>
      </c>
      <c r="E75" s="173"/>
      <c r="F75" s="173"/>
      <c r="G75" s="173"/>
      <c r="H75" s="173"/>
      <c r="I75" s="174"/>
      <c r="J75" s="175">
        <f>J321</f>
        <v>0</v>
      </c>
      <c r="K75" s="171"/>
      <c r="L75" s="176"/>
    </row>
    <row r="76" spans="2:12" s="8" customFormat="1" ht="19.9" customHeight="1">
      <c r="B76" s="170"/>
      <c r="C76" s="171"/>
      <c r="D76" s="172" t="s">
        <v>168</v>
      </c>
      <c r="E76" s="173"/>
      <c r="F76" s="173"/>
      <c r="G76" s="173"/>
      <c r="H76" s="173"/>
      <c r="I76" s="174"/>
      <c r="J76" s="175">
        <f>J345</f>
        <v>0</v>
      </c>
      <c r="K76" s="171"/>
      <c r="L76" s="176"/>
    </row>
    <row r="77" spans="2:12" s="8" customFormat="1" ht="19.9" customHeight="1">
      <c r="B77" s="170"/>
      <c r="C77" s="171"/>
      <c r="D77" s="172" t="s">
        <v>169</v>
      </c>
      <c r="E77" s="173"/>
      <c r="F77" s="173"/>
      <c r="G77" s="173"/>
      <c r="H77" s="173"/>
      <c r="I77" s="174"/>
      <c r="J77" s="175">
        <f>J363</f>
        <v>0</v>
      </c>
      <c r="K77" s="171"/>
      <c r="L77" s="176"/>
    </row>
    <row r="78" spans="2:12" s="8" customFormat="1" ht="19.9" customHeight="1">
      <c r="B78" s="170"/>
      <c r="C78" s="171"/>
      <c r="D78" s="172" t="s">
        <v>170</v>
      </c>
      <c r="E78" s="173"/>
      <c r="F78" s="173"/>
      <c r="G78" s="173"/>
      <c r="H78" s="173"/>
      <c r="I78" s="174"/>
      <c r="J78" s="175">
        <f>J387</f>
        <v>0</v>
      </c>
      <c r="K78" s="171"/>
      <c r="L78" s="176"/>
    </row>
    <row r="79" spans="2:12" s="8" customFormat="1" ht="19.9" customHeight="1">
      <c r="B79" s="170"/>
      <c r="C79" s="171"/>
      <c r="D79" s="172" t="s">
        <v>171</v>
      </c>
      <c r="E79" s="173"/>
      <c r="F79" s="173"/>
      <c r="G79" s="173"/>
      <c r="H79" s="173"/>
      <c r="I79" s="174"/>
      <c r="J79" s="175">
        <f>J389</f>
        <v>0</v>
      </c>
      <c r="K79" s="171"/>
      <c r="L79" s="176"/>
    </row>
    <row r="80" spans="2:12" s="8" customFormat="1" ht="19.9" customHeight="1">
      <c r="B80" s="170"/>
      <c r="C80" s="171"/>
      <c r="D80" s="172" t="s">
        <v>172</v>
      </c>
      <c r="E80" s="173"/>
      <c r="F80" s="173"/>
      <c r="G80" s="173"/>
      <c r="H80" s="173"/>
      <c r="I80" s="174"/>
      <c r="J80" s="175">
        <f>J426</f>
        <v>0</v>
      </c>
      <c r="K80" s="171"/>
      <c r="L80" s="176"/>
    </row>
    <row r="81" spans="2:12" s="8" customFormat="1" ht="19.9" customHeight="1">
      <c r="B81" s="170"/>
      <c r="C81" s="171"/>
      <c r="D81" s="172" t="s">
        <v>173</v>
      </c>
      <c r="E81" s="173"/>
      <c r="F81" s="173"/>
      <c r="G81" s="173"/>
      <c r="H81" s="173"/>
      <c r="I81" s="174"/>
      <c r="J81" s="175">
        <f>J428</f>
        <v>0</v>
      </c>
      <c r="K81" s="171"/>
      <c r="L81" s="176"/>
    </row>
    <row r="82" spans="2:12" s="8" customFormat="1" ht="19.9" customHeight="1">
      <c r="B82" s="170"/>
      <c r="C82" s="171"/>
      <c r="D82" s="172" t="s">
        <v>174</v>
      </c>
      <c r="E82" s="173"/>
      <c r="F82" s="173"/>
      <c r="G82" s="173"/>
      <c r="H82" s="173"/>
      <c r="I82" s="174"/>
      <c r="J82" s="175">
        <f>J436</f>
        <v>0</v>
      </c>
      <c r="K82" s="171"/>
      <c r="L82" s="176"/>
    </row>
    <row r="83" spans="2:12" s="8" customFormat="1" ht="19.9" customHeight="1">
      <c r="B83" s="170"/>
      <c r="C83" s="171"/>
      <c r="D83" s="172" t="s">
        <v>175</v>
      </c>
      <c r="E83" s="173"/>
      <c r="F83" s="173"/>
      <c r="G83" s="173"/>
      <c r="H83" s="173"/>
      <c r="I83" s="174"/>
      <c r="J83" s="175">
        <f>J449</f>
        <v>0</v>
      </c>
      <c r="K83" s="171"/>
      <c r="L83" s="176"/>
    </row>
    <row r="84" spans="2:12" s="8" customFormat="1" ht="19.9" customHeight="1">
      <c r="B84" s="170"/>
      <c r="C84" s="171"/>
      <c r="D84" s="172" t="s">
        <v>176</v>
      </c>
      <c r="E84" s="173"/>
      <c r="F84" s="173"/>
      <c r="G84" s="173"/>
      <c r="H84" s="173"/>
      <c r="I84" s="174"/>
      <c r="J84" s="175">
        <f>J456</f>
        <v>0</v>
      </c>
      <c r="K84" s="171"/>
      <c r="L84" s="176"/>
    </row>
    <row r="85" spans="2:12" s="8" customFormat="1" ht="19.9" customHeight="1">
      <c r="B85" s="170"/>
      <c r="C85" s="171"/>
      <c r="D85" s="172" t="s">
        <v>177</v>
      </c>
      <c r="E85" s="173"/>
      <c r="F85" s="173"/>
      <c r="G85" s="173"/>
      <c r="H85" s="173"/>
      <c r="I85" s="174"/>
      <c r="J85" s="175">
        <f>J469</f>
        <v>0</v>
      </c>
      <c r="K85" s="171"/>
      <c r="L85" s="176"/>
    </row>
    <row r="86" spans="2:12" s="8" customFormat="1" ht="19.9" customHeight="1">
      <c r="B86" s="170"/>
      <c r="C86" s="171"/>
      <c r="D86" s="172" t="s">
        <v>178</v>
      </c>
      <c r="E86" s="173"/>
      <c r="F86" s="173"/>
      <c r="G86" s="173"/>
      <c r="H86" s="173"/>
      <c r="I86" s="174"/>
      <c r="J86" s="175">
        <f>J480</f>
        <v>0</v>
      </c>
      <c r="K86" s="171"/>
      <c r="L86" s="176"/>
    </row>
    <row r="87" spans="2:12" s="8" customFormat="1" ht="19.9" customHeight="1">
      <c r="B87" s="170"/>
      <c r="C87" s="171"/>
      <c r="D87" s="172" t="s">
        <v>179</v>
      </c>
      <c r="E87" s="173"/>
      <c r="F87" s="173"/>
      <c r="G87" s="173"/>
      <c r="H87" s="173"/>
      <c r="I87" s="174"/>
      <c r="J87" s="175">
        <f>J500</f>
        <v>0</v>
      </c>
      <c r="K87" s="171"/>
      <c r="L87" s="176"/>
    </row>
    <row r="88" spans="2:12" s="8" customFormat="1" ht="19.9" customHeight="1">
      <c r="B88" s="170"/>
      <c r="C88" s="171"/>
      <c r="D88" s="172" t="s">
        <v>180</v>
      </c>
      <c r="E88" s="173"/>
      <c r="F88" s="173"/>
      <c r="G88" s="173"/>
      <c r="H88" s="173"/>
      <c r="I88" s="174"/>
      <c r="J88" s="175">
        <f>J530</f>
        <v>0</v>
      </c>
      <c r="K88" s="171"/>
      <c r="L88" s="176"/>
    </row>
    <row r="89" spans="2:12" s="8" customFormat="1" ht="19.9" customHeight="1">
      <c r="B89" s="170"/>
      <c r="C89" s="171"/>
      <c r="D89" s="172" t="s">
        <v>181</v>
      </c>
      <c r="E89" s="173"/>
      <c r="F89" s="173"/>
      <c r="G89" s="173"/>
      <c r="H89" s="173"/>
      <c r="I89" s="174"/>
      <c r="J89" s="175">
        <f>J571</f>
        <v>0</v>
      </c>
      <c r="K89" s="171"/>
      <c r="L89" s="176"/>
    </row>
    <row r="90" spans="2:12" s="8" customFormat="1" ht="19.9" customHeight="1">
      <c r="B90" s="170"/>
      <c r="C90" s="171"/>
      <c r="D90" s="172" t="s">
        <v>182</v>
      </c>
      <c r="E90" s="173"/>
      <c r="F90" s="173"/>
      <c r="G90" s="173"/>
      <c r="H90" s="173"/>
      <c r="I90" s="174"/>
      <c r="J90" s="175">
        <f>J601</f>
        <v>0</v>
      </c>
      <c r="K90" s="171"/>
      <c r="L90" s="176"/>
    </row>
    <row r="91" spans="2:12" s="8" customFormat="1" ht="19.9" customHeight="1">
      <c r="B91" s="170"/>
      <c r="C91" s="171"/>
      <c r="D91" s="172" t="s">
        <v>183</v>
      </c>
      <c r="E91" s="173"/>
      <c r="F91" s="173"/>
      <c r="G91" s="173"/>
      <c r="H91" s="173"/>
      <c r="I91" s="174"/>
      <c r="J91" s="175">
        <f>J627</f>
        <v>0</v>
      </c>
      <c r="K91" s="171"/>
      <c r="L91" s="176"/>
    </row>
    <row r="92" spans="2:12" s="8" customFormat="1" ht="19.9" customHeight="1">
      <c r="B92" s="170"/>
      <c r="C92" s="171"/>
      <c r="D92" s="172" t="s">
        <v>184</v>
      </c>
      <c r="E92" s="173"/>
      <c r="F92" s="173"/>
      <c r="G92" s="173"/>
      <c r="H92" s="173"/>
      <c r="I92" s="174"/>
      <c r="J92" s="175">
        <f>J640</f>
        <v>0</v>
      </c>
      <c r="K92" s="171"/>
      <c r="L92" s="176"/>
    </row>
    <row r="93" spans="2:12" s="7" customFormat="1" ht="24.95" customHeight="1">
      <c r="B93" s="163"/>
      <c r="C93" s="164"/>
      <c r="D93" s="165" t="s">
        <v>185</v>
      </c>
      <c r="E93" s="166"/>
      <c r="F93" s="166"/>
      <c r="G93" s="166"/>
      <c r="H93" s="166"/>
      <c r="I93" s="167"/>
      <c r="J93" s="168">
        <f>J645</f>
        <v>0</v>
      </c>
      <c r="K93" s="164"/>
      <c r="L93" s="169"/>
    </row>
    <row r="94" spans="2:12" s="7" customFormat="1" ht="24.95" customHeight="1">
      <c r="B94" s="163"/>
      <c r="C94" s="164"/>
      <c r="D94" s="165" t="s">
        <v>186</v>
      </c>
      <c r="E94" s="166"/>
      <c r="F94" s="166"/>
      <c r="G94" s="166"/>
      <c r="H94" s="166"/>
      <c r="I94" s="167"/>
      <c r="J94" s="168">
        <f>J651</f>
        <v>0</v>
      </c>
      <c r="K94" s="164"/>
      <c r="L94" s="169"/>
    </row>
    <row r="95" spans="2:12" s="8" customFormat="1" ht="19.9" customHeight="1">
      <c r="B95" s="170"/>
      <c r="C95" s="171"/>
      <c r="D95" s="172" t="s">
        <v>187</v>
      </c>
      <c r="E95" s="173"/>
      <c r="F95" s="173"/>
      <c r="G95" s="173"/>
      <c r="H95" s="173"/>
      <c r="I95" s="174"/>
      <c r="J95" s="175">
        <f>J652</f>
        <v>0</v>
      </c>
      <c r="K95" s="171"/>
      <c r="L95" s="176"/>
    </row>
    <row r="96" spans="2:12" s="8" customFormat="1" ht="19.9" customHeight="1">
      <c r="B96" s="170"/>
      <c r="C96" s="171"/>
      <c r="D96" s="172" t="s">
        <v>188</v>
      </c>
      <c r="E96" s="173"/>
      <c r="F96" s="173"/>
      <c r="G96" s="173"/>
      <c r="H96" s="173"/>
      <c r="I96" s="174"/>
      <c r="J96" s="175">
        <f>J654</f>
        <v>0</v>
      </c>
      <c r="K96" s="171"/>
      <c r="L96" s="176"/>
    </row>
    <row r="97" spans="2:12" s="8" customFormat="1" ht="19.9" customHeight="1">
      <c r="B97" s="170"/>
      <c r="C97" s="171"/>
      <c r="D97" s="172" t="s">
        <v>189</v>
      </c>
      <c r="E97" s="173"/>
      <c r="F97" s="173"/>
      <c r="G97" s="173"/>
      <c r="H97" s="173"/>
      <c r="I97" s="174"/>
      <c r="J97" s="175">
        <f>J656</f>
        <v>0</v>
      </c>
      <c r="K97" s="171"/>
      <c r="L97" s="176"/>
    </row>
    <row r="98" spans="2:12" s="8" customFormat="1" ht="19.9" customHeight="1">
      <c r="B98" s="170"/>
      <c r="C98" s="171"/>
      <c r="D98" s="172" t="s">
        <v>190</v>
      </c>
      <c r="E98" s="173"/>
      <c r="F98" s="173"/>
      <c r="G98" s="173"/>
      <c r="H98" s="173"/>
      <c r="I98" s="174"/>
      <c r="J98" s="175">
        <f>J658</f>
        <v>0</v>
      </c>
      <c r="K98" s="171"/>
      <c r="L98" s="176"/>
    </row>
    <row r="99" spans="2:12" s="1" customFormat="1" ht="21.8" customHeight="1">
      <c r="B99" s="36"/>
      <c r="C99" s="37"/>
      <c r="D99" s="37"/>
      <c r="E99" s="37"/>
      <c r="F99" s="37"/>
      <c r="G99" s="37"/>
      <c r="H99" s="37"/>
      <c r="I99" s="129"/>
      <c r="J99" s="37"/>
      <c r="K99" s="37"/>
      <c r="L99" s="41"/>
    </row>
    <row r="100" spans="2:12" s="1" customFormat="1" ht="6.95" customHeight="1"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41"/>
    </row>
    <row r="104" spans="2:12" s="1" customFormat="1" ht="6.95" customHeight="1"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41"/>
    </row>
    <row r="105" spans="2:12" s="1" customFormat="1" ht="24.95" customHeight="1">
      <c r="B105" s="36"/>
      <c r="C105" s="21" t="s">
        <v>191</v>
      </c>
      <c r="D105" s="37"/>
      <c r="E105" s="37"/>
      <c r="F105" s="37"/>
      <c r="G105" s="37"/>
      <c r="H105" s="37"/>
      <c r="I105" s="129"/>
      <c r="J105" s="37"/>
      <c r="K105" s="37"/>
      <c r="L105" s="41"/>
    </row>
    <row r="106" spans="2:12" s="1" customFormat="1" ht="6.95" customHeight="1">
      <c r="B106" s="36"/>
      <c r="C106" s="37"/>
      <c r="D106" s="37"/>
      <c r="E106" s="37"/>
      <c r="F106" s="37"/>
      <c r="G106" s="37"/>
      <c r="H106" s="37"/>
      <c r="I106" s="129"/>
      <c r="J106" s="37"/>
      <c r="K106" s="37"/>
      <c r="L106" s="41"/>
    </row>
    <row r="107" spans="2:12" s="1" customFormat="1" ht="12" customHeight="1">
      <c r="B107" s="36"/>
      <c r="C107" s="30" t="s">
        <v>16</v>
      </c>
      <c r="D107" s="37"/>
      <c r="E107" s="37"/>
      <c r="F107" s="37"/>
      <c r="G107" s="37"/>
      <c r="H107" s="37"/>
      <c r="I107" s="129"/>
      <c r="J107" s="37"/>
      <c r="K107" s="37"/>
      <c r="L107" s="41"/>
    </row>
    <row r="108" spans="2:12" s="1" customFormat="1" ht="16.5" customHeight="1">
      <c r="B108" s="36"/>
      <c r="C108" s="37"/>
      <c r="D108" s="37"/>
      <c r="E108" s="157" t="str">
        <f>E7</f>
        <v>Domov Barbora - Stavební úpravy bytu č. 3, objektu Jiráskovy sady č.p. 474, Kutná Hora</v>
      </c>
      <c r="F108" s="30"/>
      <c r="G108" s="30"/>
      <c r="H108" s="30"/>
      <c r="I108" s="129"/>
      <c r="J108" s="37"/>
      <c r="K108" s="37"/>
      <c r="L108" s="41"/>
    </row>
    <row r="109" spans="2:12" s="1" customFormat="1" ht="12" customHeight="1">
      <c r="B109" s="36"/>
      <c r="C109" s="30" t="s">
        <v>104</v>
      </c>
      <c r="D109" s="37"/>
      <c r="E109" s="37"/>
      <c r="F109" s="37"/>
      <c r="G109" s="37"/>
      <c r="H109" s="37"/>
      <c r="I109" s="129"/>
      <c r="J109" s="37"/>
      <c r="K109" s="37"/>
      <c r="L109" s="41"/>
    </row>
    <row r="110" spans="2:12" s="1" customFormat="1" ht="16.5" customHeight="1">
      <c r="B110" s="36"/>
      <c r="C110" s="37"/>
      <c r="D110" s="37"/>
      <c r="E110" s="62" t="str">
        <f>E9</f>
        <v>20101stav - stavební práce</v>
      </c>
      <c r="F110" s="37"/>
      <c r="G110" s="37"/>
      <c r="H110" s="37"/>
      <c r="I110" s="129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29"/>
      <c r="J111" s="37"/>
      <c r="K111" s="37"/>
      <c r="L111" s="41"/>
    </row>
    <row r="112" spans="2:12" s="1" customFormat="1" ht="12" customHeight="1">
      <c r="B112" s="36"/>
      <c r="C112" s="30" t="s">
        <v>21</v>
      </c>
      <c r="D112" s="37"/>
      <c r="E112" s="37"/>
      <c r="F112" s="25" t="str">
        <f>F12</f>
        <v>Jiráskovy sady č.p. 474, Kutná Hora</v>
      </c>
      <c r="G112" s="37"/>
      <c r="H112" s="37"/>
      <c r="I112" s="131" t="s">
        <v>23</v>
      </c>
      <c r="J112" s="65" t="str">
        <f>IF(J12="","",J12)</f>
        <v>6. 1. 2020</v>
      </c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29"/>
      <c r="J113" s="37"/>
      <c r="K113" s="37"/>
      <c r="L113" s="41"/>
    </row>
    <row r="114" spans="2:12" s="1" customFormat="1" ht="13.65" customHeight="1">
      <c r="B114" s="36"/>
      <c r="C114" s="30" t="s">
        <v>25</v>
      </c>
      <c r="D114" s="37"/>
      <c r="E114" s="37"/>
      <c r="F114" s="25" t="str">
        <f>E15</f>
        <v>Domov Barbora Kutná Hora, Pirknerovo nám. 228</v>
      </c>
      <c r="G114" s="37"/>
      <c r="H114" s="37"/>
      <c r="I114" s="131" t="s">
        <v>31</v>
      </c>
      <c r="J114" s="34" t="str">
        <f>E21</f>
        <v xml:space="preserve"> </v>
      </c>
      <c r="K114" s="37"/>
      <c r="L114" s="41"/>
    </row>
    <row r="115" spans="2:12" s="1" customFormat="1" ht="13.65" customHeight="1">
      <c r="B115" s="36"/>
      <c r="C115" s="30" t="s">
        <v>29</v>
      </c>
      <c r="D115" s="37"/>
      <c r="E115" s="37"/>
      <c r="F115" s="25" t="str">
        <f>IF(E18="","",E18)</f>
        <v>Vyplň údaj</v>
      </c>
      <c r="G115" s="37"/>
      <c r="H115" s="37"/>
      <c r="I115" s="131" t="s">
        <v>34</v>
      </c>
      <c r="J115" s="34" t="str">
        <f>E24</f>
        <v xml:space="preserve"> </v>
      </c>
      <c r="K115" s="37"/>
      <c r="L115" s="41"/>
    </row>
    <row r="116" spans="2:12" s="1" customFormat="1" ht="10.3" customHeight="1">
      <c r="B116" s="36"/>
      <c r="C116" s="37"/>
      <c r="D116" s="37"/>
      <c r="E116" s="37"/>
      <c r="F116" s="37"/>
      <c r="G116" s="37"/>
      <c r="H116" s="37"/>
      <c r="I116" s="129"/>
      <c r="J116" s="37"/>
      <c r="K116" s="37"/>
      <c r="L116" s="41"/>
    </row>
    <row r="117" spans="2:20" s="9" customFormat="1" ht="29.25" customHeight="1">
      <c r="B117" s="177"/>
      <c r="C117" s="178" t="s">
        <v>192</v>
      </c>
      <c r="D117" s="179" t="s">
        <v>56</v>
      </c>
      <c r="E117" s="179" t="s">
        <v>52</v>
      </c>
      <c r="F117" s="179" t="s">
        <v>53</v>
      </c>
      <c r="G117" s="179" t="s">
        <v>193</v>
      </c>
      <c r="H117" s="179" t="s">
        <v>194</v>
      </c>
      <c r="I117" s="180" t="s">
        <v>195</v>
      </c>
      <c r="J117" s="181" t="s">
        <v>150</v>
      </c>
      <c r="K117" s="182" t="s">
        <v>196</v>
      </c>
      <c r="L117" s="183"/>
      <c r="M117" s="85" t="s">
        <v>19</v>
      </c>
      <c r="N117" s="86" t="s">
        <v>41</v>
      </c>
      <c r="O117" s="86" t="s">
        <v>197</v>
      </c>
      <c r="P117" s="86" t="s">
        <v>198</v>
      </c>
      <c r="Q117" s="86" t="s">
        <v>199</v>
      </c>
      <c r="R117" s="86" t="s">
        <v>200</v>
      </c>
      <c r="S117" s="86" t="s">
        <v>201</v>
      </c>
      <c r="T117" s="87" t="s">
        <v>202</v>
      </c>
    </row>
    <row r="118" spans="2:63" s="1" customFormat="1" ht="22.8" customHeight="1">
      <c r="B118" s="36"/>
      <c r="C118" s="92" t="s">
        <v>203</v>
      </c>
      <c r="D118" s="37"/>
      <c r="E118" s="37"/>
      <c r="F118" s="37"/>
      <c r="G118" s="37"/>
      <c r="H118" s="37"/>
      <c r="I118" s="129"/>
      <c r="J118" s="184">
        <f>BK118</f>
        <v>0</v>
      </c>
      <c r="K118" s="37"/>
      <c r="L118" s="41"/>
      <c r="M118" s="88"/>
      <c r="N118" s="89"/>
      <c r="O118" s="89"/>
      <c r="P118" s="185">
        <f>P119+P244+P312+P645+P651</f>
        <v>0</v>
      </c>
      <c r="Q118" s="89"/>
      <c r="R118" s="185">
        <f>R119+R244+R312+R645+R651</f>
        <v>18.9345951228</v>
      </c>
      <c r="S118" s="89"/>
      <c r="T118" s="186">
        <f>T119+T244+T312+T645+T651</f>
        <v>14.327833820000002</v>
      </c>
      <c r="AT118" s="15" t="s">
        <v>70</v>
      </c>
      <c r="AU118" s="15" t="s">
        <v>151</v>
      </c>
      <c r="BK118" s="187">
        <f>BK119+BK244+BK312+BK645+BK651</f>
        <v>0</v>
      </c>
    </row>
    <row r="119" spans="2:63" s="10" customFormat="1" ht="25.9" customHeight="1">
      <c r="B119" s="188"/>
      <c r="C119" s="189"/>
      <c r="D119" s="190" t="s">
        <v>70</v>
      </c>
      <c r="E119" s="191" t="s">
        <v>204</v>
      </c>
      <c r="F119" s="191" t="s">
        <v>205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P120+P133+P180+P236+P242</f>
        <v>0</v>
      </c>
      <c r="Q119" s="196"/>
      <c r="R119" s="197">
        <f>R120+R133+R180+R236+R242</f>
        <v>14.33732842</v>
      </c>
      <c r="S119" s="196"/>
      <c r="T119" s="198">
        <f>T120+T133+T180+T236+T242</f>
        <v>10.168230000000001</v>
      </c>
      <c r="AR119" s="199" t="s">
        <v>79</v>
      </c>
      <c r="AT119" s="200" t="s">
        <v>70</v>
      </c>
      <c r="AU119" s="200" t="s">
        <v>71</v>
      </c>
      <c r="AY119" s="199" t="s">
        <v>206</v>
      </c>
      <c r="BK119" s="201">
        <f>BK120+BK133+BK180+BK236+BK242</f>
        <v>0</v>
      </c>
    </row>
    <row r="120" spans="2:63" s="10" customFormat="1" ht="22.8" customHeight="1">
      <c r="B120" s="188"/>
      <c r="C120" s="189"/>
      <c r="D120" s="190" t="s">
        <v>70</v>
      </c>
      <c r="E120" s="202" t="s">
        <v>91</v>
      </c>
      <c r="F120" s="202" t="s">
        <v>207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SUM(P121:P132)</f>
        <v>0</v>
      </c>
      <c r="Q120" s="196"/>
      <c r="R120" s="197">
        <f>SUM(R121:R132)</f>
        <v>2.5999724</v>
      </c>
      <c r="S120" s="196"/>
      <c r="T120" s="198">
        <f>SUM(T121:T132)</f>
        <v>0</v>
      </c>
      <c r="AR120" s="199" t="s">
        <v>79</v>
      </c>
      <c r="AT120" s="200" t="s">
        <v>70</v>
      </c>
      <c r="AU120" s="200" t="s">
        <v>79</v>
      </c>
      <c r="AY120" s="199" t="s">
        <v>206</v>
      </c>
      <c r="BK120" s="201">
        <f>SUM(BK121:BK132)</f>
        <v>0</v>
      </c>
    </row>
    <row r="121" spans="2:65" s="1" customFormat="1" ht="16.5" customHeight="1">
      <c r="B121" s="36"/>
      <c r="C121" s="204" t="s">
        <v>79</v>
      </c>
      <c r="D121" s="204" t="s">
        <v>208</v>
      </c>
      <c r="E121" s="205" t="s">
        <v>209</v>
      </c>
      <c r="F121" s="206" t="s">
        <v>210</v>
      </c>
      <c r="G121" s="207" t="s">
        <v>211</v>
      </c>
      <c r="H121" s="208">
        <v>6</v>
      </c>
      <c r="I121" s="209"/>
      <c r="J121" s="210">
        <f>ROUND(I121*H121,2)</f>
        <v>0</v>
      </c>
      <c r="K121" s="206" t="s">
        <v>212</v>
      </c>
      <c r="L121" s="41"/>
      <c r="M121" s="211" t="s">
        <v>19</v>
      </c>
      <c r="N121" s="212" t="s">
        <v>43</v>
      </c>
      <c r="O121" s="77"/>
      <c r="P121" s="213">
        <f>O121*H121</f>
        <v>0</v>
      </c>
      <c r="Q121" s="213">
        <v>0.25365</v>
      </c>
      <c r="R121" s="213">
        <f>Q121*H121</f>
        <v>1.5219</v>
      </c>
      <c r="S121" s="213">
        <v>0</v>
      </c>
      <c r="T121" s="214">
        <f>S121*H121</f>
        <v>0</v>
      </c>
      <c r="AR121" s="15" t="s">
        <v>95</v>
      </c>
      <c r="AT121" s="15" t="s">
        <v>208</v>
      </c>
      <c r="AU121" s="15" t="s">
        <v>84</v>
      </c>
      <c r="AY121" s="15" t="s">
        <v>206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84</v>
      </c>
      <c r="BK121" s="215">
        <f>ROUND(I121*H121,2)</f>
        <v>0</v>
      </c>
      <c r="BL121" s="15" t="s">
        <v>95</v>
      </c>
      <c r="BM121" s="15" t="s">
        <v>213</v>
      </c>
    </row>
    <row r="122" spans="2:51" s="11" customFormat="1" ht="12">
      <c r="B122" s="216"/>
      <c r="C122" s="217"/>
      <c r="D122" s="218" t="s">
        <v>214</v>
      </c>
      <c r="E122" s="219" t="s">
        <v>19</v>
      </c>
      <c r="F122" s="220" t="s">
        <v>215</v>
      </c>
      <c r="G122" s="217"/>
      <c r="H122" s="221">
        <v>4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214</v>
      </c>
      <c r="AU122" s="227" t="s">
        <v>84</v>
      </c>
      <c r="AV122" s="11" t="s">
        <v>84</v>
      </c>
      <c r="AW122" s="11" t="s">
        <v>33</v>
      </c>
      <c r="AX122" s="11" t="s">
        <v>71</v>
      </c>
      <c r="AY122" s="227" t="s">
        <v>206</v>
      </c>
    </row>
    <row r="123" spans="2:51" s="11" customFormat="1" ht="12">
      <c r="B123" s="216"/>
      <c r="C123" s="217"/>
      <c r="D123" s="218" t="s">
        <v>214</v>
      </c>
      <c r="E123" s="219" t="s">
        <v>19</v>
      </c>
      <c r="F123" s="220" t="s">
        <v>216</v>
      </c>
      <c r="G123" s="217"/>
      <c r="H123" s="221">
        <v>2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214</v>
      </c>
      <c r="AU123" s="227" t="s">
        <v>84</v>
      </c>
      <c r="AV123" s="11" t="s">
        <v>84</v>
      </c>
      <c r="AW123" s="11" t="s">
        <v>33</v>
      </c>
      <c r="AX123" s="11" t="s">
        <v>71</v>
      </c>
      <c r="AY123" s="227" t="s">
        <v>206</v>
      </c>
    </row>
    <row r="124" spans="2:51" s="12" customFormat="1" ht="12">
      <c r="B124" s="228"/>
      <c r="C124" s="229"/>
      <c r="D124" s="218" t="s">
        <v>214</v>
      </c>
      <c r="E124" s="230" t="s">
        <v>217</v>
      </c>
      <c r="F124" s="231" t="s">
        <v>218</v>
      </c>
      <c r="G124" s="229"/>
      <c r="H124" s="232">
        <v>6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214</v>
      </c>
      <c r="AU124" s="238" t="s">
        <v>84</v>
      </c>
      <c r="AV124" s="12" t="s">
        <v>95</v>
      </c>
      <c r="AW124" s="12" t="s">
        <v>33</v>
      </c>
      <c r="AX124" s="12" t="s">
        <v>79</v>
      </c>
      <c r="AY124" s="238" t="s">
        <v>206</v>
      </c>
    </row>
    <row r="125" spans="2:65" s="1" customFormat="1" ht="22.5" customHeight="1">
      <c r="B125" s="36"/>
      <c r="C125" s="204" t="s">
        <v>84</v>
      </c>
      <c r="D125" s="204" t="s">
        <v>208</v>
      </c>
      <c r="E125" s="205" t="s">
        <v>219</v>
      </c>
      <c r="F125" s="206" t="s">
        <v>220</v>
      </c>
      <c r="G125" s="207" t="s">
        <v>211</v>
      </c>
      <c r="H125" s="208">
        <v>0.84</v>
      </c>
      <c r="I125" s="209"/>
      <c r="J125" s="210">
        <f>ROUND(I125*H125,2)</f>
        <v>0</v>
      </c>
      <c r="K125" s="206" t="s">
        <v>221</v>
      </c>
      <c r="L125" s="41"/>
      <c r="M125" s="211" t="s">
        <v>19</v>
      </c>
      <c r="N125" s="212" t="s">
        <v>43</v>
      </c>
      <c r="O125" s="77"/>
      <c r="P125" s="213">
        <f>O125*H125</f>
        <v>0</v>
      </c>
      <c r="Q125" s="213">
        <v>0.3216</v>
      </c>
      <c r="R125" s="213">
        <f>Q125*H125</f>
        <v>0.270144</v>
      </c>
      <c r="S125" s="213">
        <v>0</v>
      </c>
      <c r="T125" s="214">
        <f>S125*H125</f>
        <v>0</v>
      </c>
      <c r="AR125" s="15" t="s">
        <v>95</v>
      </c>
      <c r="AT125" s="15" t="s">
        <v>208</v>
      </c>
      <c r="AU125" s="15" t="s">
        <v>84</v>
      </c>
      <c r="AY125" s="15" t="s">
        <v>206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84</v>
      </c>
      <c r="BK125" s="215">
        <f>ROUND(I125*H125,2)</f>
        <v>0</v>
      </c>
      <c r="BL125" s="15" t="s">
        <v>95</v>
      </c>
      <c r="BM125" s="15" t="s">
        <v>222</v>
      </c>
    </row>
    <row r="126" spans="2:51" s="11" customFormat="1" ht="12">
      <c r="B126" s="216"/>
      <c r="C126" s="217"/>
      <c r="D126" s="218" t="s">
        <v>214</v>
      </c>
      <c r="E126" s="219" t="s">
        <v>19</v>
      </c>
      <c r="F126" s="220" t="s">
        <v>223</v>
      </c>
      <c r="G126" s="217"/>
      <c r="H126" s="221">
        <v>0.84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214</v>
      </c>
      <c r="AU126" s="227" t="s">
        <v>84</v>
      </c>
      <c r="AV126" s="11" t="s">
        <v>84</v>
      </c>
      <c r="AW126" s="11" t="s">
        <v>33</v>
      </c>
      <c r="AX126" s="11" t="s">
        <v>79</v>
      </c>
      <c r="AY126" s="227" t="s">
        <v>206</v>
      </c>
    </row>
    <row r="127" spans="2:65" s="1" customFormat="1" ht="22.5" customHeight="1">
      <c r="B127" s="36"/>
      <c r="C127" s="204" t="s">
        <v>91</v>
      </c>
      <c r="D127" s="204" t="s">
        <v>208</v>
      </c>
      <c r="E127" s="205" t="s">
        <v>224</v>
      </c>
      <c r="F127" s="206" t="s">
        <v>225</v>
      </c>
      <c r="G127" s="207" t="s">
        <v>211</v>
      </c>
      <c r="H127" s="208">
        <v>4.32</v>
      </c>
      <c r="I127" s="209"/>
      <c r="J127" s="210">
        <f>ROUND(I127*H127,2)</f>
        <v>0</v>
      </c>
      <c r="K127" s="206" t="s">
        <v>212</v>
      </c>
      <c r="L127" s="41"/>
      <c r="M127" s="211" t="s">
        <v>19</v>
      </c>
      <c r="N127" s="212" t="s">
        <v>43</v>
      </c>
      <c r="O127" s="77"/>
      <c r="P127" s="213">
        <f>O127*H127</f>
        <v>0</v>
      </c>
      <c r="Q127" s="213">
        <v>0.06982</v>
      </c>
      <c r="R127" s="213">
        <f>Q127*H127</f>
        <v>0.3016224</v>
      </c>
      <c r="S127" s="213">
        <v>0</v>
      </c>
      <c r="T127" s="214">
        <f>S127*H127</f>
        <v>0</v>
      </c>
      <c r="AR127" s="15" t="s">
        <v>95</v>
      </c>
      <c r="AT127" s="15" t="s">
        <v>208</v>
      </c>
      <c r="AU127" s="15" t="s">
        <v>84</v>
      </c>
      <c r="AY127" s="15" t="s">
        <v>206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84</v>
      </c>
      <c r="BK127" s="215">
        <f>ROUND(I127*H127,2)</f>
        <v>0</v>
      </c>
      <c r="BL127" s="15" t="s">
        <v>95</v>
      </c>
      <c r="BM127" s="15" t="s">
        <v>226</v>
      </c>
    </row>
    <row r="128" spans="2:51" s="11" customFormat="1" ht="12">
      <c r="B128" s="216"/>
      <c r="C128" s="217"/>
      <c r="D128" s="218" t="s">
        <v>214</v>
      </c>
      <c r="E128" s="219" t="s">
        <v>19</v>
      </c>
      <c r="F128" s="220" t="s">
        <v>227</v>
      </c>
      <c r="G128" s="217"/>
      <c r="H128" s="221">
        <v>4.32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214</v>
      </c>
      <c r="AU128" s="227" t="s">
        <v>84</v>
      </c>
      <c r="AV128" s="11" t="s">
        <v>84</v>
      </c>
      <c r="AW128" s="11" t="s">
        <v>33</v>
      </c>
      <c r="AX128" s="11" t="s">
        <v>79</v>
      </c>
      <c r="AY128" s="227" t="s">
        <v>206</v>
      </c>
    </row>
    <row r="129" spans="2:65" s="1" customFormat="1" ht="16.5" customHeight="1">
      <c r="B129" s="36"/>
      <c r="C129" s="204" t="s">
        <v>95</v>
      </c>
      <c r="D129" s="204" t="s">
        <v>208</v>
      </c>
      <c r="E129" s="205" t="s">
        <v>228</v>
      </c>
      <c r="F129" s="206" t="s">
        <v>229</v>
      </c>
      <c r="G129" s="207" t="s">
        <v>211</v>
      </c>
      <c r="H129" s="208">
        <v>0.36</v>
      </c>
      <c r="I129" s="209"/>
      <c r="J129" s="210">
        <f>ROUND(I129*H129,2)</f>
        <v>0</v>
      </c>
      <c r="K129" s="206" t="s">
        <v>221</v>
      </c>
      <c r="L129" s="41"/>
      <c r="M129" s="211" t="s">
        <v>19</v>
      </c>
      <c r="N129" s="212" t="s">
        <v>43</v>
      </c>
      <c r="O129" s="77"/>
      <c r="P129" s="213">
        <f>O129*H129</f>
        <v>0</v>
      </c>
      <c r="Q129" s="213">
        <v>0.06925</v>
      </c>
      <c r="R129" s="213">
        <f>Q129*H129</f>
        <v>0.02493</v>
      </c>
      <c r="S129" s="213">
        <v>0</v>
      </c>
      <c r="T129" s="214">
        <f>S129*H129</f>
        <v>0</v>
      </c>
      <c r="AR129" s="15" t="s">
        <v>95</v>
      </c>
      <c r="AT129" s="15" t="s">
        <v>208</v>
      </c>
      <c r="AU129" s="15" t="s">
        <v>84</v>
      </c>
      <c r="AY129" s="15" t="s">
        <v>206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84</v>
      </c>
      <c r="BK129" s="215">
        <f>ROUND(I129*H129,2)</f>
        <v>0</v>
      </c>
      <c r="BL129" s="15" t="s">
        <v>95</v>
      </c>
      <c r="BM129" s="15" t="s">
        <v>230</v>
      </c>
    </row>
    <row r="130" spans="2:51" s="11" customFormat="1" ht="12">
      <c r="B130" s="216"/>
      <c r="C130" s="217"/>
      <c r="D130" s="218" t="s">
        <v>214</v>
      </c>
      <c r="E130" s="219" t="s">
        <v>19</v>
      </c>
      <c r="F130" s="220" t="s">
        <v>231</v>
      </c>
      <c r="G130" s="217"/>
      <c r="H130" s="221">
        <v>0.36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214</v>
      </c>
      <c r="AU130" s="227" t="s">
        <v>84</v>
      </c>
      <c r="AV130" s="11" t="s">
        <v>84</v>
      </c>
      <c r="AW130" s="11" t="s">
        <v>33</v>
      </c>
      <c r="AX130" s="11" t="s">
        <v>79</v>
      </c>
      <c r="AY130" s="227" t="s">
        <v>206</v>
      </c>
    </row>
    <row r="131" spans="2:65" s="1" customFormat="1" ht="16.5" customHeight="1">
      <c r="B131" s="36"/>
      <c r="C131" s="204" t="s">
        <v>232</v>
      </c>
      <c r="D131" s="204" t="s">
        <v>208</v>
      </c>
      <c r="E131" s="205" t="s">
        <v>233</v>
      </c>
      <c r="F131" s="206" t="s">
        <v>234</v>
      </c>
      <c r="G131" s="207" t="s">
        <v>211</v>
      </c>
      <c r="H131" s="208">
        <v>4.48</v>
      </c>
      <c r="I131" s="209"/>
      <c r="J131" s="210">
        <f>ROUND(I131*H131,2)</f>
        <v>0</v>
      </c>
      <c r="K131" s="206" t="s">
        <v>221</v>
      </c>
      <c r="L131" s="41"/>
      <c r="M131" s="211" t="s">
        <v>19</v>
      </c>
      <c r="N131" s="212" t="s">
        <v>43</v>
      </c>
      <c r="O131" s="77"/>
      <c r="P131" s="213">
        <f>O131*H131</f>
        <v>0</v>
      </c>
      <c r="Q131" s="213">
        <v>0.10745</v>
      </c>
      <c r="R131" s="213">
        <f>Q131*H131</f>
        <v>0.4813760000000001</v>
      </c>
      <c r="S131" s="213">
        <v>0</v>
      </c>
      <c r="T131" s="214">
        <f>S131*H131</f>
        <v>0</v>
      </c>
      <c r="AR131" s="15" t="s">
        <v>95</v>
      </c>
      <c r="AT131" s="15" t="s">
        <v>208</v>
      </c>
      <c r="AU131" s="15" t="s">
        <v>84</v>
      </c>
      <c r="AY131" s="15" t="s">
        <v>206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84</v>
      </c>
      <c r="BK131" s="215">
        <f>ROUND(I131*H131,2)</f>
        <v>0</v>
      </c>
      <c r="BL131" s="15" t="s">
        <v>95</v>
      </c>
      <c r="BM131" s="15" t="s">
        <v>235</v>
      </c>
    </row>
    <row r="132" spans="2:51" s="11" customFormat="1" ht="12">
      <c r="B132" s="216"/>
      <c r="C132" s="217"/>
      <c r="D132" s="218" t="s">
        <v>214</v>
      </c>
      <c r="E132" s="219" t="s">
        <v>19</v>
      </c>
      <c r="F132" s="220" t="s">
        <v>236</v>
      </c>
      <c r="G132" s="217"/>
      <c r="H132" s="221">
        <v>4.48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214</v>
      </c>
      <c r="AU132" s="227" t="s">
        <v>84</v>
      </c>
      <c r="AV132" s="11" t="s">
        <v>84</v>
      </c>
      <c r="AW132" s="11" t="s">
        <v>33</v>
      </c>
      <c r="AX132" s="11" t="s">
        <v>79</v>
      </c>
      <c r="AY132" s="227" t="s">
        <v>206</v>
      </c>
    </row>
    <row r="133" spans="2:63" s="10" customFormat="1" ht="22.8" customHeight="1">
      <c r="B133" s="188"/>
      <c r="C133" s="189"/>
      <c r="D133" s="190" t="s">
        <v>70</v>
      </c>
      <c r="E133" s="202" t="s">
        <v>237</v>
      </c>
      <c r="F133" s="202" t="s">
        <v>238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SUM(P134:P179)</f>
        <v>0</v>
      </c>
      <c r="Q133" s="196"/>
      <c r="R133" s="197">
        <f>SUM(R134:R179)</f>
        <v>11.72372542</v>
      </c>
      <c r="S133" s="196"/>
      <c r="T133" s="198">
        <f>SUM(T134:T179)</f>
        <v>0</v>
      </c>
      <c r="AR133" s="199" t="s">
        <v>79</v>
      </c>
      <c r="AT133" s="200" t="s">
        <v>70</v>
      </c>
      <c r="AU133" s="200" t="s">
        <v>79</v>
      </c>
      <c r="AY133" s="199" t="s">
        <v>206</v>
      </c>
      <c r="BK133" s="201">
        <f>SUM(BK134:BK179)</f>
        <v>0</v>
      </c>
    </row>
    <row r="134" spans="2:65" s="1" customFormat="1" ht="16.5" customHeight="1">
      <c r="B134" s="36"/>
      <c r="C134" s="204" t="s">
        <v>237</v>
      </c>
      <c r="D134" s="204" t="s">
        <v>208</v>
      </c>
      <c r="E134" s="205" t="s">
        <v>239</v>
      </c>
      <c r="F134" s="206" t="s">
        <v>240</v>
      </c>
      <c r="G134" s="207" t="s">
        <v>211</v>
      </c>
      <c r="H134" s="208">
        <v>429.44</v>
      </c>
      <c r="I134" s="209"/>
      <c r="J134" s="210">
        <f>ROUND(I134*H134,2)</f>
        <v>0</v>
      </c>
      <c r="K134" s="206" t="s">
        <v>221</v>
      </c>
      <c r="L134" s="41"/>
      <c r="M134" s="211" t="s">
        <v>19</v>
      </c>
      <c r="N134" s="212" t="s">
        <v>43</v>
      </c>
      <c r="O134" s="77"/>
      <c r="P134" s="213">
        <f>O134*H134</f>
        <v>0</v>
      </c>
      <c r="Q134" s="213">
        <v>0.00026</v>
      </c>
      <c r="R134" s="213">
        <f>Q134*H134</f>
        <v>0.11165439999999999</v>
      </c>
      <c r="S134" s="213">
        <v>0</v>
      </c>
      <c r="T134" s="214">
        <f>S134*H134</f>
        <v>0</v>
      </c>
      <c r="AR134" s="15" t="s">
        <v>95</v>
      </c>
      <c r="AT134" s="15" t="s">
        <v>208</v>
      </c>
      <c r="AU134" s="15" t="s">
        <v>84</v>
      </c>
      <c r="AY134" s="15" t="s">
        <v>206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84</v>
      </c>
      <c r="BK134" s="215">
        <f>ROUND(I134*H134,2)</f>
        <v>0</v>
      </c>
      <c r="BL134" s="15" t="s">
        <v>95</v>
      </c>
      <c r="BM134" s="15" t="s">
        <v>241</v>
      </c>
    </row>
    <row r="135" spans="2:51" s="11" customFormat="1" ht="12">
      <c r="B135" s="216"/>
      <c r="C135" s="217"/>
      <c r="D135" s="218" t="s">
        <v>214</v>
      </c>
      <c r="E135" s="219" t="s">
        <v>19</v>
      </c>
      <c r="F135" s="220" t="s">
        <v>242</v>
      </c>
      <c r="G135" s="217"/>
      <c r="H135" s="221">
        <v>429.44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214</v>
      </c>
      <c r="AU135" s="227" t="s">
        <v>84</v>
      </c>
      <c r="AV135" s="11" t="s">
        <v>84</v>
      </c>
      <c r="AW135" s="11" t="s">
        <v>33</v>
      </c>
      <c r="AX135" s="11" t="s">
        <v>79</v>
      </c>
      <c r="AY135" s="227" t="s">
        <v>206</v>
      </c>
    </row>
    <row r="136" spans="2:65" s="1" customFormat="1" ht="16.5" customHeight="1">
      <c r="B136" s="36"/>
      <c r="C136" s="204" t="s">
        <v>243</v>
      </c>
      <c r="D136" s="204" t="s">
        <v>208</v>
      </c>
      <c r="E136" s="205" t="s">
        <v>244</v>
      </c>
      <c r="F136" s="206" t="s">
        <v>245</v>
      </c>
      <c r="G136" s="207" t="s">
        <v>211</v>
      </c>
      <c r="H136" s="208">
        <v>5.19</v>
      </c>
      <c r="I136" s="209"/>
      <c r="J136" s="210">
        <f>ROUND(I136*H136,2)</f>
        <v>0</v>
      </c>
      <c r="K136" s="206" t="s">
        <v>212</v>
      </c>
      <c r="L136" s="41"/>
      <c r="M136" s="211" t="s">
        <v>19</v>
      </c>
      <c r="N136" s="212" t="s">
        <v>43</v>
      </c>
      <c r="O136" s="77"/>
      <c r="P136" s="213">
        <f>O136*H136</f>
        <v>0</v>
      </c>
      <c r="Q136" s="213">
        <v>0.04</v>
      </c>
      <c r="R136" s="213">
        <f>Q136*H136</f>
        <v>0.2076</v>
      </c>
      <c r="S136" s="213">
        <v>0</v>
      </c>
      <c r="T136" s="214">
        <f>S136*H136</f>
        <v>0</v>
      </c>
      <c r="AR136" s="15" t="s">
        <v>95</v>
      </c>
      <c r="AT136" s="15" t="s">
        <v>208</v>
      </c>
      <c r="AU136" s="15" t="s">
        <v>84</v>
      </c>
      <c r="AY136" s="15" t="s">
        <v>206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84</v>
      </c>
      <c r="BK136" s="215">
        <f>ROUND(I136*H136,2)</f>
        <v>0</v>
      </c>
      <c r="BL136" s="15" t="s">
        <v>95</v>
      </c>
      <c r="BM136" s="15" t="s">
        <v>246</v>
      </c>
    </row>
    <row r="137" spans="2:51" s="11" customFormat="1" ht="12">
      <c r="B137" s="216"/>
      <c r="C137" s="217"/>
      <c r="D137" s="218" t="s">
        <v>214</v>
      </c>
      <c r="E137" s="219" t="s">
        <v>19</v>
      </c>
      <c r="F137" s="220" t="s">
        <v>247</v>
      </c>
      <c r="G137" s="217"/>
      <c r="H137" s="221">
        <v>5.19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214</v>
      </c>
      <c r="AU137" s="227" t="s">
        <v>84</v>
      </c>
      <c r="AV137" s="11" t="s">
        <v>84</v>
      </c>
      <c r="AW137" s="11" t="s">
        <v>33</v>
      </c>
      <c r="AX137" s="11" t="s">
        <v>79</v>
      </c>
      <c r="AY137" s="227" t="s">
        <v>206</v>
      </c>
    </row>
    <row r="138" spans="2:65" s="1" customFormat="1" ht="16.5" customHeight="1">
      <c r="B138" s="36"/>
      <c r="C138" s="204" t="s">
        <v>248</v>
      </c>
      <c r="D138" s="204" t="s">
        <v>208</v>
      </c>
      <c r="E138" s="205" t="s">
        <v>249</v>
      </c>
      <c r="F138" s="206" t="s">
        <v>250</v>
      </c>
      <c r="G138" s="207" t="s">
        <v>211</v>
      </c>
      <c r="H138" s="208">
        <v>214.72</v>
      </c>
      <c r="I138" s="209"/>
      <c r="J138" s="210">
        <f>ROUND(I138*H138,2)</f>
        <v>0</v>
      </c>
      <c r="K138" s="206" t="s">
        <v>221</v>
      </c>
      <c r="L138" s="41"/>
      <c r="M138" s="211" t="s">
        <v>19</v>
      </c>
      <c r="N138" s="212" t="s">
        <v>43</v>
      </c>
      <c r="O138" s="77"/>
      <c r="P138" s="213">
        <f>O138*H138</f>
        <v>0</v>
      </c>
      <c r="Q138" s="213">
        <v>0.00438</v>
      </c>
      <c r="R138" s="213">
        <f>Q138*H138</f>
        <v>0.9404736</v>
      </c>
      <c r="S138" s="213">
        <v>0</v>
      </c>
      <c r="T138" s="214">
        <f>S138*H138</f>
        <v>0</v>
      </c>
      <c r="AR138" s="15" t="s">
        <v>95</v>
      </c>
      <c r="AT138" s="15" t="s">
        <v>208</v>
      </c>
      <c r="AU138" s="15" t="s">
        <v>84</v>
      </c>
      <c r="AY138" s="15" t="s">
        <v>206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84</v>
      </c>
      <c r="BK138" s="215">
        <f>ROUND(I138*H138,2)</f>
        <v>0</v>
      </c>
      <c r="BL138" s="15" t="s">
        <v>95</v>
      </c>
      <c r="BM138" s="15" t="s">
        <v>251</v>
      </c>
    </row>
    <row r="139" spans="2:51" s="11" customFormat="1" ht="12">
      <c r="B139" s="216"/>
      <c r="C139" s="217"/>
      <c r="D139" s="218" t="s">
        <v>214</v>
      </c>
      <c r="E139" s="219" t="s">
        <v>19</v>
      </c>
      <c r="F139" s="220" t="s">
        <v>88</v>
      </c>
      <c r="G139" s="217"/>
      <c r="H139" s="221">
        <v>214.72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214</v>
      </c>
      <c r="AU139" s="227" t="s">
        <v>84</v>
      </c>
      <c r="AV139" s="11" t="s">
        <v>84</v>
      </c>
      <c r="AW139" s="11" t="s">
        <v>33</v>
      </c>
      <c r="AX139" s="11" t="s">
        <v>79</v>
      </c>
      <c r="AY139" s="227" t="s">
        <v>206</v>
      </c>
    </row>
    <row r="140" spans="2:65" s="1" customFormat="1" ht="16.5" customHeight="1">
      <c r="B140" s="36"/>
      <c r="C140" s="204" t="s">
        <v>252</v>
      </c>
      <c r="D140" s="204" t="s">
        <v>208</v>
      </c>
      <c r="E140" s="205" t="s">
        <v>253</v>
      </c>
      <c r="F140" s="206" t="s">
        <v>254</v>
      </c>
      <c r="G140" s="207" t="s">
        <v>211</v>
      </c>
      <c r="H140" s="208">
        <v>214.72</v>
      </c>
      <c r="I140" s="209"/>
      <c r="J140" s="210">
        <f>ROUND(I140*H140,2)</f>
        <v>0</v>
      </c>
      <c r="K140" s="206" t="s">
        <v>212</v>
      </c>
      <c r="L140" s="41"/>
      <c r="M140" s="211" t="s">
        <v>19</v>
      </c>
      <c r="N140" s="212" t="s">
        <v>43</v>
      </c>
      <c r="O140" s="77"/>
      <c r="P140" s="213">
        <f>O140*H140</f>
        <v>0</v>
      </c>
      <c r="Q140" s="213">
        <v>0.003</v>
      </c>
      <c r="R140" s="213">
        <f>Q140*H140</f>
        <v>0.64416</v>
      </c>
      <c r="S140" s="213">
        <v>0</v>
      </c>
      <c r="T140" s="214">
        <f>S140*H140</f>
        <v>0</v>
      </c>
      <c r="AR140" s="15" t="s">
        <v>95</v>
      </c>
      <c r="AT140" s="15" t="s">
        <v>208</v>
      </c>
      <c r="AU140" s="15" t="s">
        <v>84</v>
      </c>
      <c r="AY140" s="15" t="s">
        <v>206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84</v>
      </c>
      <c r="BK140" s="215">
        <f>ROUND(I140*H140,2)</f>
        <v>0</v>
      </c>
      <c r="BL140" s="15" t="s">
        <v>95</v>
      </c>
      <c r="BM140" s="15" t="s">
        <v>255</v>
      </c>
    </row>
    <row r="141" spans="2:51" s="11" customFormat="1" ht="12">
      <c r="B141" s="216"/>
      <c r="C141" s="217"/>
      <c r="D141" s="218" t="s">
        <v>214</v>
      </c>
      <c r="E141" s="219" t="s">
        <v>19</v>
      </c>
      <c r="F141" s="220" t="s">
        <v>88</v>
      </c>
      <c r="G141" s="217"/>
      <c r="H141" s="221">
        <v>214.72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214</v>
      </c>
      <c r="AU141" s="227" t="s">
        <v>84</v>
      </c>
      <c r="AV141" s="11" t="s">
        <v>84</v>
      </c>
      <c r="AW141" s="11" t="s">
        <v>33</v>
      </c>
      <c r="AX141" s="11" t="s">
        <v>79</v>
      </c>
      <c r="AY141" s="227" t="s">
        <v>206</v>
      </c>
    </row>
    <row r="142" spans="2:65" s="1" customFormat="1" ht="22.5" customHeight="1">
      <c r="B142" s="36"/>
      <c r="C142" s="204" t="s">
        <v>256</v>
      </c>
      <c r="D142" s="204" t="s">
        <v>208</v>
      </c>
      <c r="E142" s="205" t="s">
        <v>257</v>
      </c>
      <c r="F142" s="206" t="s">
        <v>258</v>
      </c>
      <c r="G142" s="207" t="s">
        <v>211</v>
      </c>
      <c r="H142" s="208">
        <v>4</v>
      </c>
      <c r="I142" s="209"/>
      <c r="J142" s="210">
        <f>ROUND(I142*H142,2)</f>
        <v>0</v>
      </c>
      <c r="K142" s="206" t="s">
        <v>212</v>
      </c>
      <c r="L142" s="41"/>
      <c r="M142" s="211" t="s">
        <v>19</v>
      </c>
      <c r="N142" s="212" t="s">
        <v>43</v>
      </c>
      <c r="O142" s="77"/>
      <c r="P142" s="213">
        <f>O142*H142</f>
        <v>0</v>
      </c>
      <c r="Q142" s="213">
        <v>0.01838</v>
      </c>
      <c r="R142" s="213">
        <f>Q142*H142</f>
        <v>0.07352</v>
      </c>
      <c r="S142" s="213">
        <v>0</v>
      </c>
      <c r="T142" s="214">
        <f>S142*H142</f>
        <v>0</v>
      </c>
      <c r="AR142" s="15" t="s">
        <v>95</v>
      </c>
      <c r="AT142" s="15" t="s">
        <v>208</v>
      </c>
      <c r="AU142" s="15" t="s">
        <v>84</v>
      </c>
      <c r="AY142" s="15" t="s">
        <v>206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84</v>
      </c>
      <c r="BK142" s="215">
        <f>ROUND(I142*H142,2)</f>
        <v>0</v>
      </c>
      <c r="BL142" s="15" t="s">
        <v>95</v>
      </c>
      <c r="BM142" s="15" t="s">
        <v>259</v>
      </c>
    </row>
    <row r="143" spans="2:51" s="11" customFormat="1" ht="12">
      <c r="B143" s="216"/>
      <c r="C143" s="217"/>
      <c r="D143" s="218" t="s">
        <v>214</v>
      </c>
      <c r="E143" s="219" t="s">
        <v>19</v>
      </c>
      <c r="F143" s="220" t="s">
        <v>93</v>
      </c>
      <c r="G143" s="217"/>
      <c r="H143" s="221">
        <v>4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214</v>
      </c>
      <c r="AU143" s="227" t="s">
        <v>84</v>
      </c>
      <c r="AV143" s="11" t="s">
        <v>84</v>
      </c>
      <c r="AW143" s="11" t="s">
        <v>33</v>
      </c>
      <c r="AX143" s="11" t="s">
        <v>79</v>
      </c>
      <c r="AY143" s="227" t="s">
        <v>206</v>
      </c>
    </row>
    <row r="144" spans="2:65" s="1" customFormat="1" ht="22.5" customHeight="1">
      <c r="B144" s="36"/>
      <c r="C144" s="204" t="s">
        <v>260</v>
      </c>
      <c r="D144" s="204" t="s">
        <v>208</v>
      </c>
      <c r="E144" s="205" t="s">
        <v>261</v>
      </c>
      <c r="F144" s="206" t="s">
        <v>262</v>
      </c>
      <c r="G144" s="207" t="s">
        <v>211</v>
      </c>
      <c r="H144" s="208">
        <v>214.72</v>
      </c>
      <c r="I144" s="209"/>
      <c r="J144" s="210">
        <f>ROUND(I144*H144,2)</f>
        <v>0</v>
      </c>
      <c r="K144" s="206" t="s">
        <v>212</v>
      </c>
      <c r="L144" s="41"/>
      <c r="M144" s="211" t="s">
        <v>19</v>
      </c>
      <c r="N144" s="212" t="s">
        <v>43</v>
      </c>
      <c r="O144" s="77"/>
      <c r="P144" s="213">
        <f>O144*H144</f>
        <v>0</v>
      </c>
      <c r="Q144" s="213">
        <v>0.0156</v>
      </c>
      <c r="R144" s="213">
        <f>Q144*H144</f>
        <v>3.3496319999999997</v>
      </c>
      <c r="S144" s="213">
        <v>0</v>
      </c>
      <c r="T144" s="214">
        <f>S144*H144</f>
        <v>0</v>
      </c>
      <c r="AR144" s="15" t="s">
        <v>95</v>
      </c>
      <c r="AT144" s="15" t="s">
        <v>208</v>
      </c>
      <c r="AU144" s="15" t="s">
        <v>84</v>
      </c>
      <c r="AY144" s="15" t="s">
        <v>206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5" t="s">
        <v>84</v>
      </c>
      <c r="BK144" s="215">
        <f>ROUND(I144*H144,2)</f>
        <v>0</v>
      </c>
      <c r="BL144" s="15" t="s">
        <v>95</v>
      </c>
      <c r="BM144" s="15" t="s">
        <v>263</v>
      </c>
    </row>
    <row r="145" spans="2:51" s="11" customFormat="1" ht="12">
      <c r="B145" s="216"/>
      <c r="C145" s="217"/>
      <c r="D145" s="218" t="s">
        <v>214</v>
      </c>
      <c r="E145" s="219" t="s">
        <v>19</v>
      </c>
      <c r="F145" s="220" t="s">
        <v>88</v>
      </c>
      <c r="G145" s="217"/>
      <c r="H145" s="221">
        <v>214.72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214</v>
      </c>
      <c r="AU145" s="227" t="s">
        <v>84</v>
      </c>
      <c r="AV145" s="11" t="s">
        <v>84</v>
      </c>
      <c r="AW145" s="11" t="s">
        <v>33</v>
      </c>
      <c r="AX145" s="11" t="s">
        <v>79</v>
      </c>
      <c r="AY145" s="227" t="s">
        <v>206</v>
      </c>
    </row>
    <row r="146" spans="2:65" s="1" customFormat="1" ht="16.5" customHeight="1">
      <c r="B146" s="36"/>
      <c r="C146" s="204" t="s">
        <v>264</v>
      </c>
      <c r="D146" s="204" t="s">
        <v>208</v>
      </c>
      <c r="E146" s="205" t="s">
        <v>265</v>
      </c>
      <c r="F146" s="206" t="s">
        <v>266</v>
      </c>
      <c r="G146" s="207" t="s">
        <v>211</v>
      </c>
      <c r="H146" s="208">
        <v>31.44</v>
      </c>
      <c r="I146" s="209"/>
      <c r="J146" s="210">
        <f>ROUND(I146*H146,2)</f>
        <v>0</v>
      </c>
      <c r="K146" s="206" t="s">
        <v>212</v>
      </c>
      <c r="L146" s="41"/>
      <c r="M146" s="211" t="s">
        <v>19</v>
      </c>
      <c r="N146" s="212" t="s">
        <v>43</v>
      </c>
      <c r="O146" s="77"/>
      <c r="P146" s="213">
        <f>O146*H146</f>
        <v>0</v>
      </c>
      <c r="Q146" s="213">
        <v>0.021</v>
      </c>
      <c r="R146" s="213">
        <f>Q146*H146</f>
        <v>0.66024</v>
      </c>
      <c r="S146" s="213">
        <v>0</v>
      </c>
      <c r="T146" s="214">
        <f>S146*H146</f>
        <v>0</v>
      </c>
      <c r="AR146" s="15" t="s">
        <v>95</v>
      </c>
      <c r="AT146" s="15" t="s">
        <v>208</v>
      </c>
      <c r="AU146" s="15" t="s">
        <v>84</v>
      </c>
      <c r="AY146" s="15" t="s">
        <v>206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84</v>
      </c>
      <c r="BK146" s="215">
        <f>ROUND(I146*H146,2)</f>
        <v>0</v>
      </c>
      <c r="BL146" s="15" t="s">
        <v>95</v>
      </c>
      <c r="BM146" s="15" t="s">
        <v>267</v>
      </c>
    </row>
    <row r="147" spans="2:51" s="11" customFormat="1" ht="12">
      <c r="B147" s="216"/>
      <c r="C147" s="217"/>
      <c r="D147" s="218" t="s">
        <v>214</v>
      </c>
      <c r="E147" s="219" t="s">
        <v>19</v>
      </c>
      <c r="F147" s="220" t="s">
        <v>96</v>
      </c>
      <c r="G147" s="217"/>
      <c r="H147" s="221">
        <v>28.44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214</v>
      </c>
      <c r="AU147" s="227" t="s">
        <v>84</v>
      </c>
      <c r="AV147" s="11" t="s">
        <v>84</v>
      </c>
      <c r="AW147" s="11" t="s">
        <v>33</v>
      </c>
      <c r="AX147" s="11" t="s">
        <v>71</v>
      </c>
      <c r="AY147" s="227" t="s">
        <v>206</v>
      </c>
    </row>
    <row r="148" spans="2:51" s="11" customFormat="1" ht="12">
      <c r="B148" s="216"/>
      <c r="C148" s="217"/>
      <c r="D148" s="218" t="s">
        <v>214</v>
      </c>
      <c r="E148" s="219" t="s">
        <v>19</v>
      </c>
      <c r="F148" s="220" t="s">
        <v>99</v>
      </c>
      <c r="G148" s="217"/>
      <c r="H148" s="221">
        <v>3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214</v>
      </c>
      <c r="AU148" s="227" t="s">
        <v>84</v>
      </c>
      <c r="AV148" s="11" t="s">
        <v>84</v>
      </c>
      <c r="AW148" s="11" t="s">
        <v>33</v>
      </c>
      <c r="AX148" s="11" t="s">
        <v>71</v>
      </c>
      <c r="AY148" s="227" t="s">
        <v>206</v>
      </c>
    </row>
    <row r="149" spans="2:51" s="12" customFormat="1" ht="12">
      <c r="B149" s="228"/>
      <c r="C149" s="229"/>
      <c r="D149" s="218" t="s">
        <v>214</v>
      </c>
      <c r="E149" s="230" t="s">
        <v>101</v>
      </c>
      <c r="F149" s="231" t="s">
        <v>218</v>
      </c>
      <c r="G149" s="229"/>
      <c r="H149" s="232">
        <v>31.44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214</v>
      </c>
      <c r="AU149" s="238" t="s">
        <v>84</v>
      </c>
      <c r="AV149" s="12" t="s">
        <v>95</v>
      </c>
      <c r="AW149" s="12" t="s">
        <v>33</v>
      </c>
      <c r="AX149" s="12" t="s">
        <v>79</v>
      </c>
      <c r="AY149" s="238" t="s">
        <v>206</v>
      </c>
    </row>
    <row r="150" spans="2:65" s="1" customFormat="1" ht="22.5" customHeight="1">
      <c r="B150" s="36"/>
      <c r="C150" s="204" t="s">
        <v>268</v>
      </c>
      <c r="D150" s="204" t="s">
        <v>208</v>
      </c>
      <c r="E150" s="205" t="s">
        <v>269</v>
      </c>
      <c r="F150" s="206" t="s">
        <v>270</v>
      </c>
      <c r="G150" s="207" t="s">
        <v>211</v>
      </c>
      <c r="H150" s="208">
        <v>94.32</v>
      </c>
      <c r="I150" s="209"/>
      <c r="J150" s="210">
        <f>ROUND(I150*H150,2)</f>
        <v>0</v>
      </c>
      <c r="K150" s="206" t="s">
        <v>221</v>
      </c>
      <c r="L150" s="41"/>
      <c r="M150" s="211" t="s">
        <v>19</v>
      </c>
      <c r="N150" s="212" t="s">
        <v>43</v>
      </c>
      <c r="O150" s="77"/>
      <c r="P150" s="213">
        <f>O150*H150</f>
        <v>0</v>
      </c>
      <c r="Q150" s="213">
        <v>0.0105</v>
      </c>
      <c r="R150" s="213">
        <f>Q150*H150</f>
        <v>0.99036</v>
      </c>
      <c r="S150" s="213">
        <v>0</v>
      </c>
      <c r="T150" s="214">
        <f>S150*H150</f>
        <v>0</v>
      </c>
      <c r="AR150" s="15" t="s">
        <v>95</v>
      </c>
      <c r="AT150" s="15" t="s">
        <v>208</v>
      </c>
      <c r="AU150" s="15" t="s">
        <v>84</v>
      </c>
      <c r="AY150" s="15" t="s">
        <v>206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5" t="s">
        <v>84</v>
      </c>
      <c r="BK150" s="215">
        <f>ROUND(I150*H150,2)</f>
        <v>0</v>
      </c>
      <c r="BL150" s="15" t="s">
        <v>95</v>
      </c>
      <c r="BM150" s="15" t="s">
        <v>271</v>
      </c>
    </row>
    <row r="151" spans="2:51" s="11" customFormat="1" ht="12">
      <c r="B151" s="216"/>
      <c r="C151" s="217"/>
      <c r="D151" s="218" t="s">
        <v>214</v>
      </c>
      <c r="E151" s="219" t="s">
        <v>19</v>
      </c>
      <c r="F151" s="220" t="s">
        <v>101</v>
      </c>
      <c r="G151" s="217"/>
      <c r="H151" s="221">
        <v>31.44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214</v>
      </c>
      <c r="AU151" s="227" t="s">
        <v>84</v>
      </c>
      <c r="AV151" s="11" t="s">
        <v>84</v>
      </c>
      <c r="AW151" s="11" t="s">
        <v>33</v>
      </c>
      <c r="AX151" s="11" t="s">
        <v>79</v>
      </c>
      <c r="AY151" s="227" t="s">
        <v>206</v>
      </c>
    </row>
    <row r="152" spans="2:51" s="11" customFormat="1" ht="12">
      <c r="B152" s="216"/>
      <c r="C152" s="217"/>
      <c r="D152" s="218" t="s">
        <v>214</v>
      </c>
      <c r="E152" s="217"/>
      <c r="F152" s="220" t="s">
        <v>272</v>
      </c>
      <c r="G152" s="217"/>
      <c r="H152" s="221">
        <v>94.32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214</v>
      </c>
      <c r="AU152" s="227" t="s">
        <v>84</v>
      </c>
      <c r="AV152" s="11" t="s">
        <v>84</v>
      </c>
      <c r="AW152" s="11" t="s">
        <v>4</v>
      </c>
      <c r="AX152" s="11" t="s">
        <v>79</v>
      </c>
      <c r="AY152" s="227" t="s">
        <v>206</v>
      </c>
    </row>
    <row r="153" spans="2:65" s="1" customFormat="1" ht="16.5" customHeight="1">
      <c r="B153" s="36"/>
      <c r="C153" s="204" t="s">
        <v>273</v>
      </c>
      <c r="D153" s="204" t="s">
        <v>208</v>
      </c>
      <c r="E153" s="205" t="s">
        <v>274</v>
      </c>
      <c r="F153" s="206" t="s">
        <v>275</v>
      </c>
      <c r="G153" s="207" t="s">
        <v>211</v>
      </c>
      <c r="H153" s="208">
        <v>111.287</v>
      </c>
      <c r="I153" s="209"/>
      <c r="J153" s="210">
        <f>ROUND(I153*H153,2)</f>
        <v>0</v>
      </c>
      <c r="K153" s="206" t="s">
        <v>221</v>
      </c>
      <c r="L153" s="41"/>
      <c r="M153" s="211" t="s">
        <v>19</v>
      </c>
      <c r="N153" s="212" t="s">
        <v>43</v>
      </c>
      <c r="O153" s="77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5" t="s">
        <v>95</v>
      </c>
      <c r="AT153" s="15" t="s">
        <v>208</v>
      </c>
      <c r="AU153" s="15" t="s">
        <v>84</v>
      </c>
      <c r="AY153" s="15" t="s">
        <v>206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5" t="s">
        <v>84</v>
      </c>
      <c r="BK153" s="215">
        <f>ROUND(I153*H153,2)</f>
        <v>0</v>
      </c>
      <c r="BL153" s="15" t="s">
        <v>95</v>
      </c>
      <c r="BM153" s="15" t="s">
        <v>276</v>
      </c>
    </row>
    <row r="154" spans="2:51" s="11" customFormat="1" ht="12">
      <c r="B154" s="216"/>
      <c r="C154" s="217"/>
      <c r="D154" s="218" t="s">
        <v>214</v>
      </c>
      <c r="E154" s="219" t="s">
        <v>19</v>
      </c>
      <c r="F154" s="220" t="s">
        <v>256</v>
      </c>
      <c r="G154" s="217"/>
      <c r="H154" s="221">
        <v>10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214</v>
      </c>
      <c r="AU154" s="227" t="s">
        <v>84</v>
      </c>
      <c r="AV154" s="11" t="s">
        <v>84</v>
      </c>
      <c r="AW154" s="11" t="s">
        <v>33</v>
      </c>
      <c r="AX154" s="11" t="s">
        <v>71</v>
      </c>
      <c r="AY154" s="227" t="s">
        <v>206</v>
      </c>
    </row>
    <row r="155" spans="2:51" s="11" customFormat="1" ht="12">
      <c r="B155" s="216"/>
      <c r="C155" s="217"/>
      <c r="D155" s="218" t="s">
        <v>214</v>
      </c>
      <c r="E155" s="219" t="s">
        <v>19</v>
      </c>
      <c r="F155" s="220" t="s">
        <v>105</v>
      </c>
      <c r="G155" s="217"/>
      <c r="H155" s="221">
        <v>20.349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214</v>
      </c>
      <c r="AU155" s="227" t="s">
        <v>84</v>
      </c>
      <c r="AV155" s="11" t="s">
        <v>84</v>
      </c>
      <c r="AW155" s="11" t="s">
        <v>33</v>
      </c>
      <c r="AX155" s="11" t="s">
        <v>71</v>
      </c>
      <c r="AY155" s="227" t="s">
        <v>206</v>
      </c>
    </row>
    <row r="156" spans="2:51" s="11" customFormat="1" ht="12">
      <c r="B156" s="216"/>
      <c r="C156" s="217"/>
      <c r="D156" s="218" t="s">
        <v>214</v>
      </c>
      <c r="E156" s="219" t="s">
        <v>19</v>
      </c>
      <c r="F156" s="220" t="s">
        <v>277</v>
      </c>
      <c r="G156" s="217"/>
      <c r="H156" s="221">
        <v>80.938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214</v>
      </c>
      <c r="AU156" s="227" t="s">
        <v>84</v>
      </c>
      <c r="AV156" s="11" t="s">
        <v>84</v>
      </c>
      <c r="AW156" s="11" t="s">
        <v>33</v>
      </c>
      <c r="AX156" s="11" t="s">
        <v>71</v>
      </c>
      <c r="AY156" s="227" t="s">
        <v>206</v>
      </c>
    </row>
    <row r="157" spans="2:51" s="12" customFormat="1" ht="12">
      <c r="B157" s="228"/>
      <c r="C157" s="229"/>
      <c r="D157" s="218" t="s">
        <v>214</v>
      </c>
      <c r="E157" s="230" t="s">
        <v>19</v>
      </c>
      <c r="F157" s="231" t="s">
        <v>218</v>
      </c>
      <c r="G157" s="229"/>
      <c r="H157" s="232">
        <v>111.287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214</v>
      </c>
      <c r="AU157" s="238" t="s">
        <v>84</v>
      </c>
      <c r="AV157" s="12" t="s">
        <v>95</v>
      </c>
      <c r="AW157" s="12" t="s">
        <v>33</v>
      </c>
      <c r="AX157" s="12" t="s">
        <v>79</v>
      </c>
      <c r="AY157" s="238" t="s">
        <v>206</v>
      </c>
    </row>
    <row r="158" spans="2:65" s="1" customFormat="1" ht="16.5" customHeight="1">
      <c r="B158" s="36"/>
      <c r="C158" s="204" t="s">
        <v>8</v>
      </c>
      <c r="D158" s="204" t="s">
        <v>208</v>
      </c>
      <c r="E158" s="205" t="s">
        <v>278</v>
      </c>
      <c r="F158" s="206" t="s">
        <v>279</v>
      </c>
      <c r="G158" s="207" t="s">
        <v>280</v>
      </c>
      <c r="H158" s="208">
        <v>25.5</v>
      </c>
      <c r="I158" s="209"/>
      <c r="J158" s="210">
        <f>ROUND(I158*H158,2)</f>
        <v>0</v>
      </c>
      <c r="K158" s="206" t="s">
        <v>221</v>
      </c>
      <c r="L158" s="41"/>
      <c r="M158" s="211" t="s">
        <v>19</v>
      </c>
      <c r="N158" s="212" t="s">
        <v>43</v>
      </c>
      <c r="O158" s="77"/>
      <c r="P158" s="213">
        <f>O158*H158</f>
        <v>0</v>
      </c>
      <c r="Q158" s="213">
        <v>0.0015</v>
      </c>
      <c r="R158" s="213">
        <f>Q158*H158</f>
        <v>0.03825</v>
      </c>
      <c r="S158" s="213">
        <v>0</v>
      </c>
      <c r="T158" s="214">
        <f>S158*H158</f>
        <v>0</v>
      </c>
      <c r="AR158" s="15" t="s">
        <v>95</v>
      </c>
      <c r="AT158" s="15" t="s">
        <v>208</v>
      </c>
      <c r="AU158" s="15" t="s">
        <v>84</v>
      </c>
      <c r="AY158" s="15" t="s">
        <v>206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5" t="s">
        <v>84</v>
      </c>
      <c r="BK158" s="215">
        <f>ROUND(I158*H158,2)</f>
        <v>0</v>
      </c>
      <c r="BL158" s="15" t="s">
        <v>95</v>
      </c>
      <c r="BM158" s="15" t="s">
        <v>281</v>
      </c>
    </row>
    <row r="159" spans="2:51" s="11" customFormat="1" ht="12">
      <c r="B159" s="216"/>
      <c r="C159" s="217"/>
      <c r="D159" s="218" t="s">
        <v>214</v>
      </c>
      <c r="E159" s="219" t="s">
        <v>19</v>
      </c>
      <c r="F159" s="220" t="s">
        <v>282</v>
      </c>
      <c r="G159" s="217"/>
      <c r="H159" s="221">
        <v>4.7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214</v>
      </c>
      <c r="AU159" s="227" t="s">
        <v>84</v>
      </c>
      <c r="AV159" s="11" t="s">
        <v>84</v>
      </c>
      <c r="AW159" s="11" t="s">
        <v>33</v>
      </c>
      <c r="AX159" s="11" t="s">
        <v>71</v>
      </c>
      <c r="AY159" s="227" t="s">
        <v>206</v>
      </c>
    </row>
    <row r="160" spans="2:51" s="11" customFormat="1" ht="12">
      <c r="B160" s="216"/>
      <c r="C160" s="217"/>
      <c r="D160" s="218" t="s">
        <v>214</v>
      </c>
      <c r="E160" s="219" t="s">
        <v>19</v>
      </c>
      <c r="F160" s="220" t="s">
        <v>283</v>
      </c>
      <c r="G160" s="217"/>
      <c r="H160" s="221">
        <v>5.6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214</v>
      </c>
      <c r="AU160" s="227" t="s">
        <v>84</v>
      </c>
      <c r="AV160" s="11" t="s">
        <v>84</v>
      </c>
      <c r="AW160" s="11" t="s">
        <v>33</v>
      </c>
      <c r="AX160" s="11" t="s">
        <v>71</v>
      </c>
      <c r="AY160" s="227" t="s">
        <v>206</v>
      </c>
    </row>
    <row r="161" spans="2:51" s="11" customFormat="1" ht="12">
      <c r="B161" s="216"/>
      <c r="C161" s="217"/>
      <c r="D161" s="218" t="s">
        <v>214</v>
      </c>
      <c r="E161" s="219" t="s">
        <v>19</v>
      </c>
      <c r="F161" s="220" t="s">
        <v>284</v>
      </c>
      <c r="G161" s="217"/>
      <c r="H161" s="221">
        <v>5.2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214</v>
      </c>
      <c r="AU161" s="227" t="s">
        <v>84</v>
      </c>
      <c r="AV161" s="11" t="s">
        <v>84</v>
      </c>
      <c r="AW161" s="11" t="s">
        <v>33</v>
      </c>
      <c r="AX161" s="11" t="s">
        <v>71</v>
      </c>
      <c r="AY161" s="227" t="s">
        <v>206</v>
      </c>
    </row>
    <row r="162" spans="2:51" s="11" customFormat="1" ht="12">
      <c r="B162" s="216"/>
      <c r="C162" s="217"/>
      <c r="D162" s="218" t="s">
        <v>214</v>
      </c>
      <c r="E162" s="219" t="s">
        <v>19</v>
      </c>
      <c r="F162" s="220" t="s">
        <v>285</v>
      </c>
      <c r="G162" s="217"/>
      <c r="H162" s="221">
        <v>5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214</v>
      </c>
      <c r="AU162" s="227" t="s">
        <v>84</v>
      </c>
      <c r="AV162" s="11" t="s">
        <v>84</v>
      </c>
      <c r="AW162" s="11" t="s">
        <v>33</v>
      </c>
      <c r="AX162" s="11" t="s">
        <v>71</v>
      </c>
      <c r="AY162" s="227" t="s">
        <v>206</v>
      </c>
    </row>
    <row r="163" spans="2:51" s="11" customFormat="1" ht="12">
      <c r="B163" s="216"/>
      <c r="C163" s="217"/>
      <c r="D163" s="218" t="s">
        <v>214</v>
      </c>
      <c r="E163" s="219" t="s">
        <v>19</v>
      </c>
      <c r="F163" s="220" t="s">
        <v>286</v>
      </c>
      <c r="G163" s="217"/>
      <c r="H163" s="221">
        <v>2.5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214</v>
      </c>
      <c r="AU163" s="227" t="s">
        <v>84</v>
      </c>
      <c r="AV163" s="11" t="s">
        <v>84</v>
      </c>
      <c r="AW163" s="11" t="s">
        <v>33</v>
      </c>
      <c r="AX163" s="11" t="s">
        <v>71</v>
      </c>
      <c r="AY163" s="227" t="s">
        <v>206</v>
      </c>
    </row>
    <row r="164" spans="2:51" s="11" customFormat="1" ht="12">
      <c r="B164" s="216"/>
      <c r="C164" s="217"/>
      <c r="D164" s="218" t="s">
        <v>214</v>
      </c>
      <c r="E164" s="219" t="s">
        <v>19</v>
      </c>
      <c r="F164" s="220" t="s">
        <v>286</v>
      </c>
      <c r="G164" s="217"/>
      <c r="H164" s="221">
        <v>2.5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214</v>
      </c>
      <c r="AU164" s="227" t="s">
        <v>84</v>
      </c>
      <c r="AV164" s="11" t="s">
        <v>84</v>
      </c>
      <c r="AW164" s="11" t="s">
        <v>33</v>
      </c>
      <c r="AX164" s="11" t="s">
        <v>71</v>
      </c>
      <c r="AY164" s="227" t="s">
        <v>206</v>
      </c>
    </row>
    <row r="165" spans="2:51" s="12" customFormat="1" ht="12">
      <c r="B165" s="228"/>
      <c r="C165" s="229"/>
      <c r="D165" s="218" t="s">
        <v>214</v>
      </c>
      <c r="E165" s="230" t="s">
        <v>19</v>
      </c>
      <c r="F165" s="231" t="s">
        <v>218</v>
      </c>
      <c r="G165" s="229"/>
      <c r="H165" s="232">
        <v>25.5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214</v>
      </c>
      <c r="AU165" s="238" t="s">
        <v>84</v>
      </c>
      <c r="AV165" s="12" t="s">
        <v>95</v>
      </c>
      <c r="AW165" s="12" t="s">
        <v>33</v>
      </c>
      <c r="AX165" s="12" t="s">
        <v>79</v>
      </c>
      <c r="AY165" s="238" t="s">
        <v>206</v>
      </c>
    </row>
    <row r="166" spans="2:65" s="1" customFormat="1" ht="16.5" customHeight="1">
      <c r="B166" s="36"/>
      <c r="C166" s="204" t="s">
        <v>287</v>
      </c>
      <c r="D166" s="204" t="s">
        <v>208</v>
      </c>
      <c r="E166" s="205" t="s">
        <v>288</v>
      </c>
      <c r="F166" s="206" t="s">
        <v>289</v>
      </c>
      <c r="G166" s="207" t="s">
        <v>211</v>
      </c>
      <c r="H166" s="208">
        <v>9.36</v>
      </c>
      <c r="I166" s="209"/>
      <c r="J166" s="210">
        <f>ROUND(I166*H166,2)</f>
        <v>0</v>
      </c>
      <c r="K166" s="206" t="s">
        <v>221</v>
      </c>
      <c r="L166" s="41"/>
      <c r="M166" s="211" t="s">
        <v>19</v>
      </c>
      <c r="N166" s="212" t="s">
        <v>43</v>
      </c>
      <c r="O166" s="77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15" t="s">
        <v>95</v>
      </c>
      <c r="AT166" s="15" t="s">
        <v>208</v>
      </c>
      <c r="AU166" s="15" t="s">
        <v>84</v>
      </c>
      <c r="AY166" s="15" t="s">
        <v>206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5" t="s">
        <v>84</v>
      </c>
      <c r="BK166" s="215">
        <f>ROUND(I166*H166,2)</f>
        <v>0</v>
      </c>
      <c r="BL166" s="15" t="s">
        <v>95</v>
      </c>
      <c r="BM166" s="15" t="s">
        <v>290</v>
      </c>
    </row>
    <row r="167" spans="2:51" s="11" customFormat="1" ht="12">
      <c r="B167" s="216"/>
      <c r="C167" s="217"/>
      <c r="D167" s="218" t="s">
        <v>214</v>
      </c>
      <c r="E167" s="219" t="s">
        <v>19</v>
      </c>
      <c r="F167" s="220" t="s">
        <v>112</v>
      </c>
      <c r="G167" s="217"/>
      <c r="H167" s="221">
        <v>9.36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214</v>
      </c>
      <c r="AU167" s="227" t="s">
        <v>84</v>
      </c>
      <c r="AV167" s="11" t="s">
        <v>84</v>
      </c>
      <c r="AW167" s="11" t="s">
        <v>33</v>
      </c>
      <c r="AX167" s="11" t="s">
        <v>79</v>
      </c>
      <c r="AY167" s="227" t="s">
        <v>206</v>
      </c>
    </row>
    <row r="168" spans="2:65" s="1" customFormat="1" ht="16.5" customHeight="1">
      <c r="B168" s="36"/>
      <c r="C168" s="204" t="s">
        <v>291</v>
      </c>
      <c r="D168" s="204" t="s">
        <v>208</v>
      </c>
      <c r="E168" s="205" t="s">
        <v>292</v>
      </c>
      <c r="F168" s="206" t="s">
        <v>293</v>
      </c>
      <c r="G168" s="207" t="s">
        <v>294</v>
      </c>
      <c r="H168" s="208">
        <v>1.549</v>
      </c>
      <c r="I168" s="209"/>
      <c r="J168" s="210">
        <f>ROUND(I168*H168,2)</f>
        <v>0</v>
      </c>
      <c r="K168" s="206" t="s">
        <v>212</v>
      </c>
      <c r="L168" s="41"/>
      <c r="M168" s="211" t="s">
        <v>19</v>
      </c>
      <c r="N168" s="212" t="s">
        <v>43</v>
      </c>
      <c r="O168" s="77"/>
      <c r="P168" s="213">
        <f>O168*H168</f>
        <v>0</v>
      </c>
      <c r="Q168" s="213">
        <v>2.25634</v>
      </c>
      <c r="R168" s="213">
        <f>Q168*H168</f>
        <v>3.4950706599999997</v>
      </c>
      <c r="S168" s="213">
        <v>0</v>
      </c>
      <c r="T168" s="214">
        <f>S168*H168</f>
        <v>0</v>
      </c>
      <c r="AR168" s="15" t="s">
        <v>95</v>
      </c>
      <c r="AT168" s="15" t="s">
        <v>208</v>
      </c>
      <c r="AU168" s="15" t="s">
        <v>84</v>
      </c>
      <c r="AY168" s="15" t="s">
        <v>206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5" t="s">
        <v>84</v>
      </c>
      <c r="BK168" s="215">
        <f>ROUND(I168*H168,2)</f>
        <v>0</v>
      </c>
      <c r="BL168" s="15" t="s">
        <v>95</v>
      </c>
      <c r="BM168" s="15" t="s">
        <v>295</v>
      </c>
    </row>
    <row r="169" spans="2:51" s="11" customFormat="1" ht="12">
      <c r="B169" s="216"/>
      <c r="C169" s="217"/>
      <c r="D169" s="218" t="s">
        <v>214</v>
      </c>
      <c r="E169" s="219" t="s">
        <v>19</v>
      </c>
      <c r="F169" s="220" t="s">
        <v>296</v>
      </c>
      <c r="G169" s="217"/>
      <c r="H169" s="221">
        <v>1.549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214</v>
      </c>
      <c r="AU169" s="227" t="s">
        <v>84</v>
      </c>
      <c r="AV169" s="11" t="s">
        <v>84</v>
      </c>
      <c r="AW169" s="11" t="s">
        <v>33</v>
      </c>
      <c r="AX169" s="11" t="s">
        <v>79</v>
      </c>
      <c r="AY169" s="227" t="s">
        <v>206</v>
      </c>
    </row>
    <row r="170" spans="2:65" s="1" customFormat="1" ht="16.5" customHeight="1">
      <c r="B170" s="36"/>
      <c r="C170" s="204" t="s">
        <v>297</v>
      </c>
      <c r="D170" s="204" t="s">
        <v>208</v>
      </c>
      <c r="E170" s="205" t="s">
        <v>298</v>
      </c>
      <c r="F170" s="206" t="s">
        <v>299</v>
      </c>
      <c r="G170" s="207" t="s">
        <v>294</v>
      </c>
      <c r="H170" s="208">
        <v>1.549</v>
      </c>
      <c r="I170" s="209"/>
      <c r="J170" s="210">
        <f>ROUND(I170*H170,2)</f>
        <v>0</v>
      </c>
      <c r="K170" s="206" t="s">
        <v>221</v>
      </c>
      <c r="L170" s="41"/>
      <c r="M170" s="211" t="s">
        <v>19</v>
      </c>
      <c r="N170" s="212" t="s">
        <v>43</v>
      </c>
      <c r="O170" s="77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15" t="s">
        <v>95</v>
      </c>
      <c r="AT170" s="15" t="s">
        <v>208</v>
      </c>
      <c r="AU170" s="15" t="s">
        <v>84</v>
      </c>
      <c r="AY170" s="15" t="s">
        <v>206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5" t="s">
        <v>84</v>
      </c>
      <c r="BK170" s="215">
        <f>ROUND(I170*H170,2)</f>
        <v>0</v>
      </c>
      <c r="BL170" s="15" t="s">
        <v>95</v>
      </c>
      <c r="BM170" s="15" t="s">
        <v>300</v>
      </c>
    </row>
    <row r="171" spans="2:51" s="11" customFormat="1" ht="12">
      <c r="B171" s="216"/>
      <c r="C171" s="217"/>
      <c r="D171" s="218" t="s">
        <v>214</v>
      </c>
      <c r="E171" s="219" t="s">
        <v>19</v>
      </c>
      <c r="F171" s="220" t="s">
        <v>296</v>
      </c>
      <c r="G171" s="217"/>
      <c r="H171" s="221">
        <v>1.549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214</v>
      </c>
      <c r="AU171" s="227" t="s">
        <v>84</v>
      </c>
      <c r="AV171" s="11" t="s">
        <v>84</v>
      </c>
      <c r="AW171" s="11" t="s">
        <v>33</v>
      </c>
      <c r="AX171" s="11" t="s">
        <v>79</v>
      </c>
      <c r="AY171" s="227" t="s">
        <v>206</v>
      </c>
    </row>
    <row r="172" spans="2:65" s="1" customFormat="1" ht="22.5" customHeight="1">
      <c r="B172" s="36"/>
      <c r="C172" s="204" t="s">
        <v>301</v>
      </c>
      <c r="D172" s="204" t="s">
        <v>208</v>
      </c>
      <c r="E172" s="205" t="s">
        <v>302</v>
      </c>
      <c r="F172" s="206" t="s">
        <v>303</v>
      </c>
      <c r="G172" s="207" t="s">
        <v>294</v>
      </c>
      <c r="H172" s="208">
        <v>1.549</v>
      </c>
      <c r="I172" s="209"/>
      <c r="J172" s="210">
        <f>ROUND(I172*H172,2)</f>
        <v>0</v>
      </c>
      <c r="K172" s="206" t="s">
        <v>212</v>
      </c>
      <c r="L172" s="41"/>
      <c r="M172" s="211" t="s">
        <v>19</v>
      </c>
      <c r="N172" s="212" t="s">
        <v>43</v>
      </c>
      <c r="O172" s="77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15" t="s">
        <v>95</v>
      </c>
      <c r="AT172" s="15" t="s">
        <v>208</v>
      </c>
      <c r="AU172" s="15" t="s">
        <v>84</v>
      </c>
      <c r="AY172" s="15" t="s">
        <v>206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5" t="s">
        <v>84</v>
      </c>
      <c r="BK172" s="215">
        <f>ROUND(I172*H172,2)</f>
        <v>0</v>
      </c>
      <c r="BL172" s="15" t="s">
        <v>95</v>
      </c>
      <c r="BM172" s="15" t="s">
        <v>304</v>
      </c>
    </row>
    <row r="173" spans="2:51" s="11" customFormat="1" ht="12">
      <c r="B173" s="216"/>
      <c r="C173" s="217"/>
      <c r="D173" s="218" t="s">
        <v>214</v>
      </c>
      <c r="E173" s="219" t="s">
        <v>19</v>
      </c>
      <c r="F173" s="220" t="s">
        <v>296</v>
      </c>
      <c r="G173" s="217"/>
      <c r="H173" s="221">
        <v>1.549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214</v>
      </c>
      <c r="AU173" s="227" t="s">
        <v>84</v>
      </c>
      <c r="AV173" s="11" t="s">
        <v>84</v>
      </c>
      <c r="AW173" s="11" t="s">
        <v>33</v>
      </c>
      <c r="AX173" s="11" t="s">
        <v>79</v>
      </c>
      <c r="AY173" s="227" t="s">
        <v>206</v>
      </c>
    </row>
    <row r="174" spans="2:65" s="1" customFormat="1" ht="16.5" customHeight="1">
      <c r="B174" s="36"/>
      <c r="C174" s="204" t="s">
        <v>305</v>
      </c>
      <c r="D174" s="204" t="s">
        <v>208</v>
      </c>
      <c r="E174" s="205" t="s">
        <v>306</v>
      </c>
      <c r="F174" s="206" t="s">
        <v>307</v>
      </c>
      <c r="G174" s="207" t="s">
        <v>294</v>
      </c>
      <c r="H174" s="208">
        <v>6.24</v>
      </c>
      <c r="I174" s="209"/>
      <c r="J174" s="210">
        <f>ROUND(I174*H174,2)</f>
        <v>0</v>
      </c>
      <c r="K174" s="206" t="s">
        <v>221</v>
      </c>
      <c r="L174" s="41"/>
      <c r="M174" s="211" t="s">
        <v>19</v>
      </c>
      <c r="N174" s="212" t="s">
        <v>43</v>
      </c>
      <c r="O174" s="77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15" t="s">
        <v>95</v>
      </c>
      <c r="AT174" s="15" t="s">
        <v>208</v>
      </c>
      <c r="AU174" s="15" t="s">
        <v>84</v>
      </c>
      <c r="AY174" s="15" t="s">
        <v>206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5" t="s">
        <v>84</v>
      </c>
      <c r="BK174" s="215">
        <f>ROUND(I174*H174,2)</f>
        <v>0</v>
      </c>
      <c r="BL174" s="15" t="s">
        <v>95</v>
      </c>
      <c r="BM174" s="15" t="s">
        <v>308</v>
      </c>
    </row>
    <row r="175" spans="2:51" s="11" customFormat="1" ht="12">
      <c r="B175" s="216"/>
      <c r="C175" s="217"/>
      <c r="D175" s="218" t="s">
        <v>214</v>
      </c>
      <c r="E175" s="219" t="s">
        <v>19</v>
      </c>
      <c r="F175" s="220" t="s">
        <v>118</v>
      </c>
      <c r="G175" s="217"/>
      <c r="H175" s="221">
        <v>6.24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214</v>
      </c>
      <c r="AU175" s="227" t="s">
        <v>84</v>
      </c>
      <c r="AV175" s="11" t="s">
        <v>84</v>
      </c>
      <c r="AW175" s="11" t="s">
        <v>33</v>
      </c>
      <c r="AX175" s="11" t="s">
        <v>79</v>
      </c>
      <c r="AY175" s="227" t="s">
        <v>206</v>
      </c>
    </row>
    <row r="176" spans="2:65" s="1" customFormat="1" ht="16.5" customHeight="1">
      <c r="B176" s="36"/>
      <c r="C176" s="204" t="s">
        <v>7</v>
      </c>
      <c r="D176" s="204" t="s">
        <v>208</v>
      </c>
      <c r="E176" s="205" t="s">
        <v>309</v>
      </c>
      <c r="F176" s="206" t="s">
        <v>310</v>
      </c>
      <c r="G176" s="207" t="s">
        <v>311</v>
      </c>
      <c r="H176" s="208">
        <v>0.046</v>
      </c>
      <c r="I176" s="209"/>
      <c r="J176" s="210">
        <f>ROUND(I176*H176,2)</f>
        <v>0</v>
      </c>
      <c r="K176" s="206" t="s">
        <v>212</v>
      </c>
      <c r="L176" s="41"/>
      <c r="M176" s="211" t="s">
        <v>19</v>
      </c>
      <c r="N176" s="212" t="s">
        <v>43</v>
      </c>
      <c r="O176" s="77"/>
      <c r="P176" s="213">
        <f>O176*H176</f>
        <v>0</v>
      </c>
      <c r="Q176" s="213">
        <v>1.05306</v>
      </c>
      <c r="R176" s="213">
        <f>Q176*H176</f>
        <v>0.048440760000000006</v>
      </c>
      <c r="S176" s="213">
        <v>0</v>
      </c>
      <c r="T176" s="214">
        <f>S176*H176</f>
        <v>0</v>
      </c>
      <c r="AR176" s="15" t="s">
        <v>95</v>
      </c>
      <c r="AT176" s="15" t="s">
        <v>208</v>
      </c>
      <c r="AU176" s="15" t="s">
        <v>84</v>
      </c>
      <c r="AY176" s="15" t="s">
        <v>206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5" t="s">
        <v>84</v>
      </c>
      <c r="BK176" s="215">
        <f>ROUND(I176*H176,2)</f>
        <v>0</v>
      </c>
      <c r="BL176" s="15" t="s">
        <v>95</v>
      </c>
      <c r="BM176" s="15" t="s">
        <v>312</v>
      </c>
    </row>
    <row r="177" spans="2:51" s="11" customFormat="1" ht="12">
      <c r="B177" s="216"/>
      <c r="C177" s="217"/>
      <c r="D177" s="218" t="s">
        <v>214</v>
      </c>
      <c r="E177" s="219" t="s">
        <v>19</v>
      </c>
      <c r="F177" s="220" t="s">
        <v>313</v>
      </c>
      <c r="G177" s="217"/>
      <c r="H177" s="221">
        <v>0.046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214</v>
      </c>
      <c r="AU177" s="227" t="s">
        <v>84</v>
      </c>
      <c r="AV177" s="11" t="s">
        <v>84</v>
      </c>
      <c r="AW177" s="11" t="s">
        <v>33</v>
      </c>
      <c r="AX177" s="11" t="s">
        <v>79</v>
      </c>
      <c r="AY177" s="227" t="s">
        <v>206</v>
      </c>
    </row>
    <row r="178" spans="2:65" s="1" customFormat="1" ht="22.5" customHeight="1">
      <c r="B178" s="36"/>
      <c r="C178" s="204" t="s">
        <v>314</v>
      </c>
      <c r="D178" s="204" t="s">
        <v>208</v>
      </c>
      <c r="E178" s="205" t="s">
        <v>315</v>
      </c>
      <c r="F178" s="206" t="s">
        <v>316</v>
      </c>
      <c r="G178" s="207" t="s">
        <v>294</v>
      </c>
      <c r="H178" s="208">
        <v>0.581</v>
      </c>
      <c r="I178" s="209"/>
      <c r="J178" s="210">
        <f>ROUND(I178*H178,2)</f>
        <v>0</v>
      </c>
      <c r="K178" s="206" t="s">
        <v>221</v>
      </c>
      <c r="L178" s="41"/>
      <c r="M178" s="211" t="s">
        <v>19</v>
      </c>
      <c r="N178" s="212" t="s">
        <v>43</v>
      </c>
      <c r="O178" s="77"/>
      <c r="P178" s="213">
        <f>O178*H178</f>
        <v>0</v>
      </c>
      <c r="Q178" s="213">
        <v>2.004</v>
      </c>
      <c r="R178" s="213">
        <f>Q178*H178</f>
        <v>1.164324</v>
      </c>
      <c r="S178" s="213">
        <v>0</v>
      </c>
      <c r="T178" s="214">
        <f>S178*H178</f>
        <v>0</v>
      </c>
      <c r="AR178" s="15" t="s">
        <v>95</v>
      </c>
      <c r="AT178" s="15" t="s">
        <v>208</v>
      </c>
      <c r="AU178" s="15" t="s">
        <v>84</v>
      </c>
      <c r="AY178" s="15" t="s">
        <v>206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5" t="s">
        <v>84</v>
      </c>
      <c r="BK178" s="215">
        <f>ROUND(I178*H178,2)</f>
        <v>0</v>
      </c>
      <c r="BL178" s="15" t="s">
        <v>95</v>
      </c>
      <c r="BM178" s="15" t="s">
        <v>317</v>
      </c>
    </row>
    <row r="179" spans="2:51" s="11" customFormat="1" ht="12">
      <c r="B179" s="216"/>
      <c r="C179" s="217"/>
      <c r="D179" s="218" t="s">
        <v>214</v>
      </c>
      <c r="E179" s="219" t="s">
        <v>19</v>
      </c>
      <c r="F179" s="220" t="s">
        <v>318</v>
      </c>
      <c r="G179" s="217"/>
      <c r="H179" s="221">
        <v>0.581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214</v>
      </c>
      <c r="AU179" s="227" t="s">
        <v>84</v>
      </c>
      <c r="AV179" s="11" t="s">
        <v>84</v>
      </c>
      <c r="AW179" s="11" t="s">
        <v>33</v>
      </c>
      <c r="AX179" s="11" t="s">
        <v>79</v>
      </c>
      <c r="AY179" s="227" t="s">
        <v>206</v>
      </c>
    </row>
    <row r="180" spans="2:63" s="10" customFormat="1" ht="22.8" customHeight="1">
      <c r="B180" s="188"/>
      <c r="C180" s="189"/>
      <c r="D180" s="190" t="s">
        <v>70</v>
      </c>
      <c r="E180" s="202" t="s">
        <v>252</v>
      </c>
      <c r="F180" s="202" t="s">
        <v>319</v>
      </c>
      <c r="G180" s="189"/>
      <c r="H180" s="189"/>
      <c r="I180" s="192"/>
      <c r="J180" s="203">
        <f>BK180</f>
        <v>0</v>
      </c>
      <c r="K180" s="189"/>
      <c r="L180" s="194"/>
      <c r="M180" s="195"/>
      <c r="N180" s="196"/>
      <c r="O180" s="196"/>
      <c r="P180" s="197">
        <f>SUM(P181:P235)</f>
        <v>0</v>
      </c>
      <c r="Q180" s="196"/>
      <c r="R180" s="197">
        <f>SUM(R181:R235)</f>
        <v>0.0136306</v>
      </c>
      <c r="S180" s="196"/>
      <c r="T180" s="198">
        <f>SUM(T181:T235)</f>
        <v>10.168230000000001</v>
      </c>
      <c r="AR180" s="199" t="s">
        <v>79</v>
      </c>
      <c r="AT180" s="200" t="s">
        <v>70</v>
      </c>
      <c r="AU180" s="200" t="s">
        <v>79</v>
      </c>
      <c r="AY180" s="199" t="s">
        <v>206</v>
      </c>
      <c r="BK180" s="201">
        <f>SUM(BK181:BK235)</f>
        <v>0</v>
      </c>
    </row>
    <row r="181" spans="2:65" s="1" customFormat="1" ht="22.5" customHeight="1">
      <c r="B181" s="36"/>
      <c r="C181" s="204" t="s">
        <v>320</v>
      </c>
      <c r="D181" s="204" t="s">
        <v>208</v>
      </c>
      <c r="E181" s="205" t="s">
        <v>321</v>
      </c>
      <c r="F181" s="206" t="s">
        <v>322</v>
      </c>
      <c r="G181" s="207" t="s">
        <v>211</v>
      </c>
      <c r="H181" s="208">
        <v>27</v>
      </c>
      <c r="I181" s="209"/>
      <c r="J181" s="210">
        <f>ROUND(I181*H181,2)</f>
        <v>0</v>
      </c>
      <c r="K181" s="206" t="s">
        <v>221</v>
      </c>
      <c r="L181" s="41"/>
      <c r="M181" s="211" t="s">
        <v>19</v>
      </c>
      <c r="N181" s="212" t="s">
        <v>43</v>
      </c>
      <c r="O181" s="77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15" t="s">
        <v>95</v>
      </c>
      <c r="AT181" s="15" t="s">
        <v>208</v>
      </c>
      <c r="AU181" s="15" t="s">
        <v>84</v>
      </c>
      <c r="AY181" s="15" t="s">
        <v>206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5" t="s">
        <v>84</v>
      </c>
      <c r="BK181" s="215">
        <f>ROUND(I181*H181,2)</f>
        <v>0</v>
      </c>
      <c r="BL181" s="15" t="s">
        <v>95</v>
      </c>
      <c r="BM181" s="15" t="s">
        <v>323</v>
      </c>
    </row>
    <row r="182" spans="2:51" s="11" customFormat="1" ht="12">
      <c r="B182" s="216"/>
      <c r="C182" s="217"/>
      <c r="D182" s="218" t="s">
        <v>214</v>
      </c>
      <c r="E182" s="219" t="s">
        <v>19</v>
      </c>
      <c r="F182" s="220" t="s">
        <v>121</v>
      </c>
      <c r="G182" s="217"/>
      <c r="H182" s="221">
        <v>27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214</v>
      </c>
      <c r="AU182" s="227" t="s">
        <v>84</v>
      </c>
      <c r="AV182" s="11" t="s">
        <v>84</v>
      </c>
      <c r="AW182" s="11" t="s">
        <v>33</v>
      </c>
      <c r="AX182" s="11" t="s">
        <v>79</v>
      </c>
      <c r="AY182" s="227" t="s">
        <v>206</v>
      </c>
    </row>
    <row r="183" spans="2:65" s="1" customFormat="1" ht="22.5" customHeight="1">
      <c r="B183" s="36"/>
      <c r="C183" s="204" t="s">
        <v>324</v>
      </c>
      <c r="D183" s="204" t="s">
        <v>208</v>
      </c>
      <c r="E183" s="205" t="s">
        <v>325</v>
      </c>
      <c r="F183" s="206" t="s">
        <v>326</v>
      </c>
      <c r="G183" s="207" t="s">
        <v>211</v>
      </c>
      <c r="H183" s="208">
        <v>810</v>
      </c>
      <c r="I183" s="209"/>
      <c r="J183" s="210">
        <f>ROUND(I183*H183,2)</f>
        <v>0</v>
      </c>
      <c r="K183" s="206" t="s">
        <v>221</v>
      </c>
      <c r="L183" s="41"/>
      <c r="M183" s="211" t="s">
        <v>19</v>
      </c>
      <c r="N183" s="212" t="s">
        <v>43</v>
      </c>
      <c r="O183" s="77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15" t="s">
        <v>95</v>
      </c>
      <c r="AT183" s="15" t="s">
        <v>208</v>
      </c>
      <c r="AU183" s="15" t="s">
        <v>84</v>
      </c>
      <c r="AY183" s="15" t="s">
        <v>206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5" t="s">
        <v>84</v>
      </c>
      <c r="BK183" s="215">
        <f>ROUND(I183*H183,2)</f>
        <v>0</v>
      </c>
      <c r="BL183" s="15" t="s">
        <v>95</v>
      </c>
      <c r="BM183" s="15" t="s">
        <v>327</v>
      </c>
    </row>
    <row r="184" spans="2:51" s="11" customFormat="1" ht="12">
      <c r="B184" s="216"/>
      <c r="C184" s="217"/>
      <c r="D184" s="218" t="s">
        <v>214</v>
      </c>
      <c r="E184" s="219" t="s">
        <v>19</v>
      </c>
      <c r="F184" s="220" t="s">
        <v>121</v>
      </c>
      <c r="G184" s="217"/>
      <c r="H184" s="221">
        <v>27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214</v>
      </c>
      <c r="AU184" s="227" t="s">
        <v>84</v>
      </c>
      <c r="AV184" s="11" t="s">
        <v>84</v>
      </c>
      <c r="AW184" s="11" t="s">
        <v>33</v>
      </c>
      <c r="AX184" s="11" t="s">
        <v>79</v>
      </c>
      <c r="AY184" s="227" t="s">
        <v>206</v>
      </c>
    </row>
    <row r="185" spans="2:51" s="11" customFormat="1" ht="12">
      <c r="B185" s="216"/>
      <c r="C185" s="217"/>
      <c r="D185" s="218" t="s">
        <v>214</v>
      </c>
      <c r="E185" s="217"/>
      <c r="F185" s="220" t="s">
        <v>328</v>
      </c>
      <c r="G185" s="217"/>
      <c r="H185" s="221">
        <v>810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214</v>
      </c>
      <c r="AU185" s="227" t="s">
        <v>84</v>
      </c>
      <c r="AV185" s="11" t="s">
        <v>84</v>
      </c>
      <c r="AW185" s="11" t="s">
        <v>4</v>
      </c>
      <c r="AX185" s="11" t="s">
        <v>79</v>
      </c>
      <c r="AY185" s="227" t="s">
        <v>206</v>
      </c>
    </row>
    <row r="186" spans="2:65" s="1" customFormat="1" ht="22.5" customHeight="1">
      <c r="B186" s="36"/>
      <c r="C186" s="204" t="s">
        <v>329</v>
      </c>
      <c r="D186" s="204" t="s">
        <v>208</v>
      </c>
      <c r="E186" s="205" t="s">
        <v>330</v>
      </c>
      <c r="F186" s="206" t="s">
        <v>331</v>
      </c>
      <c r="G186" s="207" t="s">
        <v>211</v>
      </c>
      <c r="H186" s="208">
        <v>27</v>
      </c>
      <c r="I186" s="209"/>
      <c r="J186" s="210">
        <f>ROUND(I186*H186,2)</f>
        <v>0</v>
      </c>
      <c r="K186" s="206" t="s">
        <v>221</v>
      </c>
      <c r="L186" s="41"/>
      <c r="M186" s="211" t="s">
        <v>19</v>
      </c>
      <c r="N186" s="212" t="s">
        <v>43</v>
      </c>
      <c r="O186" s="77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15" t="s">
        <v>95</v>
      </c>
      <c r="AT186" s="15" t="s">
        <v>208</v>
      </c>
      <c r="AU186" s="15" t="s">
        <v>84</v>
      </c>
      <c r="AY186" s="15" t="s">
        <v>206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5" t="s">
        <v>84</v>
      </c>
      <c r="BK186" s="215">
        <f>ROUND(I186*H186,2)</f>
        <v>0</v>
      </c>
      <c r="BL186" s="15" t="s">
        <v>95</v>
      </c>
      <c r="BM186" s="15" t="s">
        <v>332</v>
      </c>
    </row>
    <row r="187" spans="2:51" s="11" customFormat="1" ht="12">
      <c r="B187" s="216"/>
      <c r="C187" s="217"/>
      <c r="D187" s="218" t="s">
        <v>214</v>
      </c>
      <c r="E187" s="219" t="s">
        <v>19</v>
      </c>
      <c r="F187" s="220" t="s">
        <v>121</v>
      </c>
      <c r="G187" s="217"/>
      <c r="H187" s="221">
        <v>27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214</v>
      </c>
      <c r="AU187" s="227" t="s">
        <v>84</v>
      </c>
      <c r="AV187" s="11" t="s">
        <v>84</v>
      </c>
      <c r="AW187" s="11" t="s">
        <v>33</v>
      </c>
      <c r="AX187" s="11" t="s">
        <v>79</v>
      </c>
      <c r="AY187" s="227" t="s">
        <v>206</v>
      </c>
    </row>
    <row r="188" spans="2:65" s="1" customFormat="1" ht="16.5" customHeight="1">
      <c r="B188" s="36"/>
      <c r="C188" s="204" t="s">
        <v>333</v>
      </c>
      <c r="D188" s="204" t="s">
        <v>208</v>
      </c>
      <c r="E188" s="205" t="s">
        <v>334</v>
      </c>
      <c r="F188" s="206" t="s">
        <v>335</v>
      </c>
      <c r="G188" s="207" t="s">
        <v>211</v>
      </c>
      <c r="H188" s="208">
        <v>48.6</v>
      </c>
      <c r="I188" s="209"/>
      <c r="J188" s="210">
        <f>ROUND(I188*H188,2)</f>
        <v>0</v>
      </c>
      <c r="K188" s="206" t="s">
        <v>221</v>
      </c>
      <c r="L188" s="41"/>
      <c r="M188" s="211" t="s">
        <v>19</v>
      </c>
      <c r="N188" s="212" t="s">
        <v>43</v>
      </c>
      <c r="O188" s="77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15" t="s">
        <v>95</v>
      </c>
      <c r="AT188" s="15" t="s">
        <v>208</v>
      </c>
      <c r="AU188" s="15" t="s">
        <v>84</v>
      </c>
      <c r="AY188" s="15" t="s">
        <v>206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5" t="s">
        <v>84</v>
      </c>
      <c r="BK188" s="215">
        <f>ROUND(I188*H188,2)</f>
        <v>0</v>
      </c>
      <c r="BL188" s="15" t="s">
        <v>95</v>
      </c>
      <c r="BM188" s="15" t="s">
        <v>336</v>
      </c>
    </row>
    <row r="189" spans="2:51" s="11" customFormat="1" ht="12">
      <c r="B189" s="216"/>
      <c r="C189" s="217"/>
      <c r="D189" s="218" t="s">
        <v>214</v>
      </c>
      <c r="E189" s="219" t="s">
        <v>19</v>
      </c>
      <c r="F189" s="220" t="s">
        <v>121</v>
      </c>
      <c r="G189" s="217"/>
      <c r="H189" s="221">
        <v>27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214</v>
      </c>
      <c r="AU189" s="227" t="s">
        <v>84</v>
      </c>
      <c r="AV189" s="11" t="s">
        <v>84</v>
      </c>
      <c r="AW189" s="11" t="s">
        <v>33</v>
      </c>
      <c r="AX189" s="11" t="s">
        <v>71</v>
      </c>
      <c r="AY189" s="227" t="s">
        <v>206</v>
      </c>
    </row>
    <row r="190" spans="2:51" s="11" customFormat="1" ht="12">
      <c r="B190" s="216"/>
      <c r="C190" s="217"/>
      <c r="D190" s="218" t="s">
        <v>214</v>
      </c>
      <c r="E190" s="219" t="s">
        <v>19</v>
      </c>
      <c r="F190" s="220" t="s">
        <v>337</v>
      </c>
      <c r="G190" s="217"/>
      <c r="H190" s="221">
        <v>21.6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214</v>
      </c>
      <c r="AU190" s="227" t="s">
        <v>84</v>
      </c>
      <c r="AV190" s="11" t="s">
        <v>84</v>
      </c>
      <c r="AW190" s="11" t="s">
        <v>33</v>
      </c>
      <c r="AX190" s="11" t="s">
        <v>71</v>
      </c>
      <c r="AY190" s="227" t="s">
        <v>206</v>
      </c>
    </row>
    <row r="191" spans="2:51" s="12" customFormat="1" ht="12">
      <c r="B191" s="228"/>
      <c r="C191" s="229"/>
      <c r="D191" s="218" t="s">
        <v>214</v>
      </c>
      <c r="E191" s="230" t="s">
        <v>124</v>
      </c>
      <c r="F191" s="231" t="s">
        <v>218</v>
      </c>
      <c r="G191" s="229"/>
      <c r="H191" s="232">
        <v>48.6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214</v>
      </c>
      <c r="AU191" s="238" t="s">
        <v>84</v>
      </c>
      <c r="AV191" s="12" t="s">
        <v>95</v>
      </c>
      <c r="AW191" s="12" t="s">
        <v>33</v>
      </c>
      <c r="AX191" s="12" t="s">
        <v>79</v>
      </c>
      <c r="AY191" s="238" t="s">
        <v>206</v>
      </c>
    </row>
    <row r="192" spans="2:65" s="1" customFormat="1" ht="16.5" customHeight="1">
      <c r="B192" s="36"/>
      <c r="C192" s="204" t="s">
        <v>123</v>
      </c>
      <c r="D192" s="204" t="s">
        <v>208</v>
      </c>
      <c r="E192" s="205" t="s">
        <v>338</v>
      </c>
      <c r="F192" s="206" t="s">
        <v>339</v>
      </c>
      <c r="G192" s="207" t="s">
        <v>211</v>
      </c>
      <c r="H192" s="208">
        <v>1458</v>
      </c>
      <c r="I192" s="209"/>
      <c r="J192" s="210">
        <f>ROUND(I192*H192,2)</f>
        <v>0</v>
      </c>
      <c r="K192" s="206" t="s">
        <v>221</v>
      </c>
      <c r="L192" s="41"/>
      <c r="M192" s="211" t="s">
        <v>19</v>
      </c>
      <c r="N192" s="212" t="s">
        <v>43</v>
      </c>
      <c r="O192" s="77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15" t="s">
        <v>95</v>
      </c>
      <c r="AT192" s="15" t="s">
        <v>208</v>
      </c>
      <c r="AU192" s="15" t="s">
        <v>84</v>
      </c>
      <c r="AY192" s="15" t="s">
        <v>206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5" t="s">
        <v>84</v>
      </c>
      <c r="BK192" s="215">
        <f>ROUND(I192*H192,2)</f>
        <v>0</v>
      </c>
      <c r="BL192" s="15" t="s">
        <v>95</v>
      </c>
      <c r="BM192" s="15" t="s">
        <v>340</v>
      </c>
    </row>
    <row r="193" spans="2:51" s="11" customFormat="1" ht="12">
      <c r="B193" s="216"/>
      <c r="C193" s="217"/>
      <c r="D193" s="218" t="s">
        <v>214</v>
      </c>
      <c r="E193" s="219" t="s">
        <v>19</v>
      </c>
      <c r="F193" s="220" t="s">
        <v>124</v>
      </c>
      <c r="G193" s="217"/>
      <c r="H193" s="221">
        <v>48.6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214</v>
      </c>
      <c r="AU193" s="227" t="s">
        <v>84</v>
      </c>
      <c r="AV193" s="11" t="s">
        <v>84</v>
      </c>
      <c r="AW193" s="11" t="s">
        <v>33</v>
      </c>
      <c r="AX193" s="11" t="s">
        <v>79</v>
      </c>
      <c r="AY193" s="227" t="s">
        <v>206</v>
      </c>
    </row>
    <row r="194" spans="2:51" s="11" customFormat="1" ht="12">
      <c r="B194" s="216"/>
      <c r="C194" s="217"/>
      <c r="D194" s="218" t="s">
        <v>214</v>
      </c>
      <c r="E194" s="217"/>
      <c r="F194" s="220" t="s">
        <v>341</v>
      </c>
      <c r="G194" s="217"/>
      <c r="H194" s="221">
        <v>1458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214</v>
      </c>
      <c r="AU194" s="227" t="s">
        <v>84</v>
      </c>
      <c r="AV194" s="11" t="s">
        <v>84</v>
      </c>
      <c r="AW194" s="11" t="s">
        <v>4</v>
      </c>
      <c r="AX194" s="11" t="s">
        <v>79</v>
      </c>
      <c r="AY194" s="227" t="s">
        <v>206</v>
      </c>
    </row>
    <row r="195" spans="2:65" s="1" customFormat="1" ht="16.5" customHeight="1">
      <c r="B195" s="36"/>
      <c r="C195" s="204" t="s">
        <v>342</v>
      </c>
      <c r="D195" s="204" t="s">
        <v>208</v>
      </c>
      <c r="E195" s="205" t="s">
        <v>343</v>
      </c>
      <c r="F195" s="206" t="s">
        <v>344</v>
      </c>
      <c r="G195" s="207" t="s">
        <v>211</v>
      </c>
      <c r="H195" s="208">
        <v>48.6</v>
      </c>
      <c r="I195" s="209"/>
      <c r="J195" s="210">
        <f>ROUND(I195*H195,2)</f>
        <v>0</v>
      </c>
      <c r="K195" s="206" t="s">
        <v>221</v>
      </c>
      <c r="L195" s="41"/>
      <c r="M195" s="211" t="s">
        <v>19</v>
      </c>
      <c r="N195" s="212" t="s">
        <v>43</v>
      </c>
      <c r="O195" s="77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15" t="s">
        <v>95</v>
      </c>
      <c r="AT195" s="15" t="s">
        <v>208</v>
      </c>
      <c r="AU195" s="15" t="s">
        <v>84</v>
      </c>
      <c r="AY195" s="15" t="s">
        <v>206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5" t="s">
        <v>84</v>
      </c>
      <c r="BK195" s="215">
        <f>ROUND(I195*H195,2)</f>
        <v>0</v>
      </c>
      <c r="BL195" s="15" t="s">
        <v>95</v>
      </c>
      <c r="BM195" s="15" t="s">
        <v>345</v>
      </c>
    </row>
    <row r="196" spans="2:51" s="11" customFormat="1" ht="12">
      <c r="B196" s="216"/>
      <c r="C196" s="217"/>
      <c r="D196" s="218" t="s">
        <v>214</v>
      </c>
      <c r="E196" s="219" t="s">
        <v>19</v>
      </c>
      <c r="F196" s="220" t="s">
        <v>124</v>
      </c>
      <c r="G196" s="217"/>
      <c r="H196" s="221">
        <v>48.6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214</v>
      </c>
      <c r="AU196" s="227" t="s">
        <v>84</v>
      </c>
      <c r="AV196" s="11" t="s">
        <v>84</v>
      </c>
      <c r="AW196" s="11" t="s">
        <v>33</v>
      </c>
      <c r="AX196" s="11" t="s">
        <v>79</v>
      </c>
      <c r="AY196" s="227" t="s">
        <v>206</v>
      </c>
    </row>
    <row r="197" spans="2:65" s="1" customFormat="1" ht="16.5" customHeight="1">
      <c r="B197" s="36"/>
      <c r="C197" s="204" t="s">
        <v>346</v>
      </c>
      <c r="D197" s="204" t="s">
        <v>208</v>
      </c>
      <c r="E197" s="205" t="s">
        <v>347</v>
      </c>
      <c r="F197" s="206" t="s">
        <v>348</v>
      </c>
      <c r="G197" s="207" t="s">
        <v>211</v>
      </c>
      <c r="H197" s="208">
        <v>80.18</v>
      </c>
      <c r="I197" s="209"/>
      <c r="J197" s="210">
        <f>ROUND(I197*H197,2)</f>
        <v>0</v>
      </c>
      <c r="K197" s="206" t="s">
        <v>212</v>
      </c>
      <c r="L197" s="41"/>
      <c r="M197" s="211" t="s">
        <v>19</v>
      </c>
      <c r="N197" s="212" t="s">
        <v>43</v>
      </c>
      <c r="O197" s="77"/>
      <c r="P197" s="213">
        <f>O197*H197</f>
        <v>0</v>
      </c>
      <c r="Q197" s="213">
        <v>0.00013</v>
      </c>
      <c r="R197" s="213">
        <f>Q197*H197</f>
        <v>0.0104234</v>
      </c>
      <c r="S197" s="213">
        <v>0</v>
      </c>
      <c r="T197" s="214">
        <f>S197*H197</f>
        <v>0</v>
      </c>
      <c r="AR197" s="15" t="s">
        <v>95</v>
      </c>
      <c r="AT197" s="15" t="s">
        <v>208</v>
      </c>
      <c r="AU197" s="15" t="s">
        <v>84</v>
      </c>
      <c r="AY197" s="15" t="s">
        <v>206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5" t="s">
        <v>84</v>
      </c>
      <c r="BK197" s="215">
        <f>ROUND(I197*H197,2)</f>
        <v>0</v>
      </c>
      <c r="BL197" s="15" t="s">
        <v>95</v>
      </c>
      <c r="BM197" s="15" t="s">
        <v>349</v>
      </c>
    </row>
    <row r="198" spans="2:51" s="11" customFormat="1" ht="12">
      <c r="B198" s="216"/>
      <c r="C198" s="217"/>
      <c r="D198" s="218" t="s">
        <v>214</v>
      </c>
      <c r="E198" s="219" t="s">
        <v>19</v>
      </c>
      <c r="F198" s="220" t="s">
        <v>127</v>
      </c>
      <c r="G198" s="217"/>
      <c r="H198" s="221">
        <v>80.18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214</v>
      </c>
      <c r="AU198" s="227" t="s">
        <v>84</v>
      </c>
      <c r="AV198" s="11" t="s">
        <v>84</v>
      </c>
      <c r="AW198" s="11" t="s">
        <v>33</v>
      </c>
      <c r="AX198" s="11" t="s">
        <v>79</v>
      </c>
      <c r="AY198" s="227" t="s">
        <v>206</v>
      </c>
    </row>
    <row r="199" spans="2:65" s="1" customFormat="1" ht="33.75" customHeight="1">
      <c r="B199" s="36"/>
      <c r="C199" s="204" t="s">
        <v>350</v>
      </c>
      <c r="D199" s="204" t="s">
        <v>208</v>
      </c>
      <c r="E199" s="205" t="s">
        <v>351</v>
      </c>
      <c r="F199" s="206" t="s">
        <v>352</v>
      </c>
      <c r="G199" s="207" t="s">
        <v>211</v>
      </c>
      <c r="H199" s="208">
        <v>80.18</v>
      </c>
      <c r="I199" s="209"/>
      <c r="J199" s="210">
        <f>ROUND(I199*H199,2)</f>
        <v>0</v>
      </c>
      <c r="K199" s="206" t="s">
        <v>212</v>
      </c>
      <c r="L199" s="41"/>
      <c r="M199" s="211" t="s">
        <v>19</v>
      </c>
      <c r="N199" s="212" t="s">
        <v>43</v>
      </c>
      <c r="O199" s="77"/>
      <c r="P199" s="213">
        <f>O199*H199</f>
        <v>0</v>
      </c>
      <c r="Q199" s="213">
        <v>4E-05</v>
      </c>
      <c r="R199" s="213">
        <f>Q199*H199</f>
        <v>0.0032072000000000003</v>
      </c>
      <c r="S199" s="213">
        <v>0</v>
      </c>
      <c r="T199" s="214">
        <f>S199*H199</f>
        <v>0</v>
      </c>
      <c r="AR199" s="15" t="s">
        <v>95</v>
      </c>
      <c r="AT199" s="15" t="s">
        <v>208</v>
      </c>
      <c r="AU199" s="15" t="s">
        <v>84</v>
      </c>
      <c r="AY199" s="15" t="s">
        <v>206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5" t="s">
        <v>84</v>
      </c>
      <c r="BK199" s="215">
        <f>ROUND(I199*H199,2)</f>
        <v>0</v>
      </c>
      <c r="BL199" s="15" t="s">
        <v>95</v>
      </c>
      <c r="BM199" s="15" t="s">
        <v>353</v>
      </c>
    </row>
    <row r="200" spans="2:51" s="11" customFormat="1" ht="12">
      <c r="B200" s="216"/>
      <c r="C200" s="217"/>
      <c r="D200" s="218" t="s">
        <v>214</v>
      </c>
      <c r="E200" s="219" t="s">
        <v>19</v>
      </c>
      <c r="F200" s="220" t="s">
        <v>105</v>
      </c>
      <c r="G200" s="217"/>
      <c r="H200" s="221">
        <v>20.349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214</v>
      </c>
      <c r="AU200" s="227" t="s">
        <v>84</v>
      </c>
      <c r="AV200" s="11" t="s">
        <v>84</v>
      </c>
      <c r="AW200" s="11" t="s">
        <v>33</v>
      </c>
      <c r="AX200" s="11" t="s">
        <v>71</v>
      </c>
      <c r="AY200" s="227" t="s">
        <v>206</v>
      </c>
    </row>
    <row r="201" spans="2:51" s="11" customFormat="1" ht="12">
      <c r="B201" s="216"/>
      <c r="C201" s="217"/>
      <c r="D201" s="218" t="s">
        <v>214</v>
      </c>
      <c r="E201" s="219" t="s">
        <v>19</v>
      </c>
      <c r="F201" s="220" t="s">
        <v>130</v>
      </c>
      <c r="G201" s="217"/>
      <c r="H201" s="221">
        <v>13.122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214</v>
      </c>
      <c r="AU201" s="227" t="s">
        <v>84</v>
      </c>
      <c r="AV201" s="11" t="s">
        <v>84</v>
      </c>
      <c r="AW201" s="11" t="s">
        <v>33</v>
      </c>
      <c r="AX201" s="11" t="s">
        <v>71</v>
      </c>
      <c r="AY201" s="227" t="s">
        <v>206</v>
      </c>
    </row>
    <row r="202" spans="2:51" s="11" customFormat="1" ht="12">
      <c r="B202" s="216"/>
      <c r="C202" s="217"/>
      <c r="D202" s="218" t="s">
        <v>214</v>
      </c>
      <c r="E202" s="219" t="s">
        <v>19</v>
      </c>
      <c r="F202" s="220" t="s">
        <v>118</v>
      </c>
      <c r="G202" s="217"/>
      <c r="H202" s="221">
        <v>6.24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214</v>
      </c>
      <c r="AU202" s="227" t="s">
        <v>84</v>
      </c>
      <c r="AV202" s="11" t="s">
        <v>84</v>
      </c>
      <c r="AW202" s="11" t="s">
        <v>33</v>
      </c>
      <c r="AX202" s="11" t="s">
        <v>71</v>
      </c>
      <c r="AY202" s="227" t="s">
        <v>206</v>
      </c>
    </row>
    <row r="203" spans="2:51" s="11" customFormat="1" ht="12">
      <c r="B203" s="216"/>
      <c r="C203" s="217"/>
      <c r="D203" s="218" t="s">
        <v>214</v>
      </c>
      <c r="E203" s="219" t="s">
        <v>19</v>
      </c>
      <c r="F203" s="220" t="s">
        <v>109</v>
      </c>
      <c r="G203" s="217"/>
      <c r="H203" s="221">
        <v>40.469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214</v>
      </c>
      <c r="AU203" s="227" t="s">
        <v>84</v>
      </c>
      <c r="AV203" s="11" t="s">
        <v>84</v>
      </c>
      <c r="AW203" s="11" t="s">
        <v>33</v>
      </c>
      <c r="AX203" s="11" t="s">
        <v>71</v>
      </c>
      <c r="AY203" s="227" t="s">
        <v>206</v>
      </c>
    </row>
    <row r="204" spans="2:51" s="12" customFormat="1" ht="12">
      <c r="B204" s="228"/>
      <c r="C204" s="229"/>
      <c r="D204" s="218" t="s">
        <v>214</v>
      </c>
      <c r="E204" s="230" t="s">
        <v>127</v>
      </c>
      <c r="F204" s="231" t="s">
        <v>218</v>
      </c>
      <c r="G204" s="229"/>
      <c r="H204" s="232">
        <v>80.18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214</v>
      </c>
      <c r="AU204" s="238" t="s">
        <v>84</v>
      </c>
      <c r="AV204" s="12" t="s">
        <v>95</v>
      </c>
      <c r="AW204" s="12" t="s">
        <v>33</v>
      </c>
      <c r="AX204" s="12" t="s">
        <v>79</v>
      </c>
      <c r="AY204" s="238" t="s">
        <v>206</v>
      </c>
    </row>
    <row r="205" spans="2:65" s="1" customFormat="1" ht="22.5" customHeight="1">
      <c r="B205" s="36"/>
      <c r="C205" s="204" t="s">
        <v>354</v>
      </c>
      <c r="D205" s="204" t="s">
        <v>208</v>
      </c>
      <c r="E205" s="205" t="s">
        <v>355</v>
      </c>
      <c r="F205" s="206" t="s">
        <v>356</v>
      </c>
      <c r="G205" s="207" t="s">
        <v>211</v>
      </c>
      <c r="H205" s="208">
        <v>5.04</v>
      </c>
      <c r="I205" s="209"/>
      <c r="J205" s="210">
        <f>ROUND(I205*H205,2)</f>
        <v>0</v>
      </c>
      <c r="K205" s="206" t="s">
        <v>212</v>
      </c>
      <c r="L205" s="41"/>
      <c r="M205" s="211" t="s">
        <v>19</v>
      </c>
      <c r="N205" s="212" t="s">
        <v>43</v>
      </c>
      <c r="O205" s="77"/>
      <c r="P205" s="213">
        <f>O205*H205</f>
        <v>0</v>
      </c>
      <c r="Q205" s="213">
        <v>0</v>
      </c>
      <c r="R205" s="213">
        <f>Q205*H205</f>
        <v>0</v>
      </c>
      <c r="S205" s="213">
        <v>0.131</v>
      </c>
      <c r="T205" s="214">
        <f>S205*H205</f>
        <v>0.66024</v>
      </c>
      <c r="AR205" s="15" t="s">
        <v>95</v>
      </c>
      <c r="AT205" s="15" t="s">
        <v>208</v>
      </c>
      <c r="AU205" s="15" t="s">
        <v>84</v>
      </c>
      <c r="AY205" s="15" t="s">
        <v>206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5" t="s">
        <v>84</v>
      </c>
      <c r="BK205" s="215">
        <f>ROUND(I205*H205,2)</f>
        <v>0</v>
      </c>
      <c r="BL205" s="15" t="s">
        <v>95</v>
      </c>
      <c r="BM205" s="15" t="s">
        <v>357</v>
      </c>
    </row>
    <row r="206" spans="2:51" s="11" customFormat="1" ht="12">
      <c r="B206" s="216"/>
      <c r="C206" s="217"/>
      <c r="D206" s="218" t="s">
        <v>214</v>
      </c>
      <c r="E206" s="219" t="s">
        <v>19</v>
      </c>
      <c r="F206" s="220" t="s">
        <v>358</v>
      </c>
      <c r="G206" s="217"/>
      <c r="H206" s="221">
        <v>5.04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214</v>
      </c>
      <c r="AU206" s="227" t="s">
        <v>84</v>
      </c>
      <c r="AV206" s="11" t="s">
        <v>84</v>
      </c>
      <c r="AW206" s="11" t="s">
        <v>33</v>
      </c>
      <c r="AX206" s="11" t="s">
        <v>79</v>
      </c>
      <c r="AY206" s="227" t="s">
        <v>206</v>
      </c>
    </row>
    <row r="207" spans="2:65" s="1" customFormat="1" ht="16.5" customHeight="1">
      <c r="B207" s="36"/>
      <c r="C207" s="204" t="s">
        <v>359</v>
      </c>
      <c r="D207" s="204" t="s">
        <v>208</v>
      </c>
      <c r="E207" s="205" t="s">
        <v>360</v>
      </c>
      <c r="F207" s="206" t="s">
        <v>361</v>
      </c>
      <c r="G207" s="207" t="s">
        <v>294</v>
      </c>
      <c r="H207" s="208">
        <v>0.027</v>
      </c>
      <c r="I207" s="209"/>
      <c r="J207" s="210">
        <f>ROUND(I207*H207,2)</f>
        <v>0</v>
      </c>
      <c r="K207" s="206" t="s">
        <v>212</v>
      </c>
      <c r="L207" s="41"/>
      <c r="M207" s="211" t="s">
        <v>19</v>
      </c>
      <c r="N207" s="212" t="s">
        <v>43</v>
      </c>
      <c r="O207" s="77"/>
      <c r="P207" s="213">
        <f>O207*H207</f>
        <v>0</v>
      </c>
      <c r="Q207" s="213">
        <v>0</v>
      </c>
      <c r="R207" s="213">
        <f>Q207*H207</f>
        <v>0</v>
      </c>
      <c r="S207" s="213">
        <v>2.4</v>
      </c>
      <c r="T207" s="214">
        <f>S207*H207</f>
        <v>0.0648</v>
      </c>
      <c r="AR207" s="15" t="s">
        <v>95</v>
      </c>
      <c r="AT207" s="15" t="s">
        <v>208</v>
      </c>
      <c r="AU207" s="15" t="s">
        <v>84</v>
      </c>
      <c r="AY207" s="15" t="s">
        <v>206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5" t="s">
        <v>84</v>
      </c>
      <c r="BK207" s="215">
        <f>ROUND(I207*H207,2)</f>
        <v>0</v>
      </c>
      <c r="BL207" s="15" t="s">
        <v>95</v>
      </c>
      <c r="BM207" s="15" t="s">
        <v>362</v>
      </c>
    </row>
    <row r="208" spans="2:51" s="11" customFormat="1" ht="12">
      <c r="B208" s="216"/>
      <c r="C208" s="217"/>
      <c r="D208" s="218" t="s">
        <v>214</v>
      </c>
      <c r="E208" s="219" t="s">
        <v>19</v>
      </c>
      <c r="F208" s="220" t="s">
        <v>363</v>
      </c>
      <c r="G208" s="217"/>
      <c r="H208" s="221">
        <v>0.027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214</v>
      </c>
      <c r="AU208" s="227" t="s">
        <v>84</v>
      </c>
      <c r="AV208" s="11" t="s">
        <v>84</v>
      </c>
      <c r="AW208" s="11" t="s">
        <v>33</v>
      </c>
      <c r="AX208" s="11" t="s">
        <v>79</v>
      </c>
      <c r="AY208" s="227" t="s">
        <v>206</v>
      </c>
    </row>
    <row r="209" spans="2:65" s="1" customFormat="1" ht="16.5" customHeight="1">
      <c r="B209" s="36"/>
      <c r="C209" s="204" t="s">
        <v>364</v>
      </c>
      <c r="D209" s="204" t="s">
        <v>208</v>
      </c>
      <c r="E209" s="205" t="s">
        <v>365</v>
      </c>
      <c r="F209" s="206" t="s">
        <v>366</v>
      </c>
      <c r="G209" s="207" t="s">
        <v>294</v>
      </c>
      <c r="H209" s="208">
        <v>1.549</v>
      </c>
      <c r="I209" s="209"/>
      <c r="J209" s="210">
        <f>ROUND(I209*H209,2)</f>
        <v>0</v>
      </c>
      <c r="K209" s="206" t="s">
        <v>212</v>
      </c>
      <c r="L209" s="41"/>
      <c r="M209" s="211" t="s">
        <v>19</v>
      </c>
      <c r="N209" s="212" t="s">
        <v>43</v>
      </c>
      <c r="O209" s="77"/>
      <c r="P209" s="213">
        <f>O209*H209</f>
        <v>0</v>
      </c>
      <c r="Q209" s="213">
        <v>0</v>
      </c>
      <c r="R209" s="213">
        <f>Q209*H209</f>
        <v>0</v>
      </c>
      <c r="S209" s="213">
        <v>2.2</v>
      </c>
      <c r="T209" s="214">
        <f>S209*H209</f>
        <v>3.4078</v>
      </c>
      <c r="AR209" s="15" t="s">
        <v>95</v>
      </c>
      <c r="AT209" s="15" t="s">
        <v>208</v>
      </c>
      <c r="AU209" s="15" t="s">
        <v>84</v>
      </c>
      <c r="AY209" s="15" t="s">
        <v>206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5" t="s">
        <v>84</v>
      </c>
      <c r="BK209" s="215">
        <f>ROUND(I209*H209,2)</f>
        <v>0</v>
      </c>
      <c r="BL209" s="15" t="s">
        <v>95</v>
      </c>
      <c r="BM209" s="15" t="s">
        <v>367</v>
      </c>
    </row>
    <row r="210" spans="2:51" s="11" customFormat="1" ht="12">
      <c r="B210" s="216"/>
      <c r="C210" s="217"/>
      <c r="D210" s="218" t="s">
        <v>214</v>
      </c>
      <c r="E210" s="219" t="s">
        <v>19</v>
      </c>
      <c r="F210" s="220" t="s">
        <v>296</v>
      </c>
      <c r="G210" s="217"/>
      <c r="H210" s="221">
        <v>1.549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214</v>
      </c>
      <c r="AU210" s="227" t="s">
        <v>84</v>
      </c>
      <c r="AV210" s="11" t="s">
        <v>84</v>
      </c>
      <c r="AW210" s="11" t="s">
        <v>33</v>
      </c>
      <c r="AX210" s="11" t="s">
        <v>79</v>
      </c>
      <c r="AY210" s="227" t="s">
        <v>206</v>
      </c>
    </row>
    <row r="211" spans="2:65" s="1" customFormat="1" ht="16.5" customHeight="1">
      <c r="B211" s="36"/>
      <c r="C211" s="204" t="s">
        <v>368</v>
      </c>
      <c r="D211" s="204" t="s">
        <v>208</v>
      </c>
      <c r="E211" s="205" t="s">
        <v>369</v>
      </c>
      <c r="F211" s="206" t="s">
        <v>370</v>
      </c>
      <c r="G211" s="207" t="s">
        <v>294</v>
      </c>
      <c r="H211" s="208">
        <v>1.162</v>
      </c>
      <c r="I211" s="209"/>
      <c r="J211" s="210">
        <f>ROUND(I211*H211,2)</f>
        <v>0</v>
      </c>
      <c r="K211" s="206" t="s">
        <v>212</v>
      </c>
      <c r="L211" s="41"/>
      <c r="M211" s="211" t="s">
        <v>19</v>
      </c>
      <c r="N211" s="212" t="s">
        <v>43</v>
      </c>
      <c r="O211" s="77"/>
      <c r="P211" s="213">
        <f>O211*H211</f>
        <v>0</v>
      </c>
      <c r="Q211" s="213">
        <v>0</v>
      </c>
      <c r="R211" s="213">
        <f>Q211*H211</f>
        <v>0</v>
      </c>
      <c r="S211" s="213">
        <v>1.4</v>
      </c>
      <c r="T211" s="214">
        <f>S211*H211</f>
        <v>1.6267999999999998</v>
      </c>
      <c r="AR211" s="15" t="s">
        <v>95</v>
      </c>
      <c r="AT211" s="15" t="s">
        <v>208</v>
      </c>
      <c r="AU211" s="15" t="s">
        <v>84</v>
      </c>
      <c r="AY211" s="15" t="s">
        <v>206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5" t="s">
        <v>84</v>
      </c>
      <c r="BK211" s="215">
        <f>ROUND(I211*H211,2)</f>
        <v>0</v>
      </c>
      <c r="BL211" s="15" t="s">
        <v>95</v>
      </c>
      <c r="BM211" s="15" t="s">
        <v>371</v>
      </c>
    </row>
    <row r="212" spans="2:51" s="11" customFormat="1" ht="12">
      <c r="B212" s="216"/>
      <c r="C212" s="217"/>
      <c r="D212" s="218" t="s">
        <v>214</v>
      </c>
      <c r="E212" s="219" t="s">
        <v>19</v>
      </c>
      <c r="F212" s="220" t="s">
        <v>372</v>
      </c>
      <c r="G212" s="217"/>
      <c r="H212" s="221">
        <v>1.162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214</v>
      </c>
      <c r="AU212" s="227" t="s">
        <v>84</v>
      </c>
      <c r="AV212" s="11" t="s">
        <v>84</v>
      </c>
      <c r="AW212" s="11" t="s">
        <v>33</v>
      </c>
      <c r="AX212" s="11" t="s">
        <v>79</v>
      </c>
      <c r="AY212" s="227" t="s">
        <v>206</v>
      </c>
    </row>
    <row r="213" spans="2:65" s="1" customFormat="1" ht="22.5" customHeight="1">
      <c r="B213" s="36"/>
      <c r="C213" s="204" t="s">
        <v>373</v>
      </c>
      <c r="D213" s="204" t="s">
        <v>208</v>
      </c>
      <c r="E213" s="205" t="s">
        <v>374</v>
      </c>
      <c r="F213" s="206" t="s">
        <v>375</v>
      </c>
      <c r="G213" s="207" t="s">
        <v>211</v>
      </c>
      <c r="H213" s="208">
        <v>1.4</v>
      </c>
      <c r="I213" s="209"/>
      <c r="J213" s="210">
        <f>ROUND(I213*H213,2)</f>
        <v>0</v>
      </c>
      <c r="K213" s="206" t="s">
        <v>221</v>
      </c>
      <c r="L213" s="41"/>
      <c r="M213" s="211" t="s">
        <v>19</v>
      </c>
      <c r="N213" s="212" t="s">
        <v>43</v>
      </c>
      <c r="O213" s="77"/>
      <c r="P213" s="213">
        <f>O213*H213</f>
        <v>0</v>
      </c>
      <c r="Q213" s="213">
        <v>0</v>
      </c>
      <c r="R213" s="213">
        <f>Q213*H213</f>
        <v>0</v>
      </c>
      <c r="S213" s="213">
        <v>0.27</v>
      </c>
      <c r="T213" s="214">
        <f>S213*H213</f>
        <v>0.378</v>
      </c>
      <c r="AR213" s="15" t="s">
        <v>95</v>
      </c>
      <c r="AT213" s="15" t="s">
        <v>208</v>
      </c>
      <c r="AU213" s="15" t="s">
        <v>84</v>
      </c>
      <c r="AY213" s="15" t="s">
        <v>206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5" t="s">
        <v>84</v>
      </c>
      <c r="BK213" s="215">
        <f>ROUND(I213*H213,2)</f>
        <v>0</v>
      </c>
      <c r="BL213" s="15" t="s">
        <v>95</v>
      </c>
      <c r="BM213" s="15" t="s">
        <v>376</v>
      </c>
    </row>
    <row r="214" spans="2:51" s="11" customFormat="1" ht="12">
      <c r="B214" s="216"/>
      <c r="C214" s="217"/>
      <c r="D214" s="218" t="s">
        <v>214</v>
      </c>
      <c r="E214" s="219" t="s">
        <v>19</v>
      </c>
      <c r="F214" s="220" t="s">
        <v>216</v>
      </c>
      <c r="G214" s="217"/>
      <c r="H214" s="221">
        <v>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214</v>
      </c>
      <c r="AU214" s="227" t="s">
        <v>84</v>
      </c>
      <c r="AV214" s="11" t="s">
        <v>84</v>
      </c>
      <c r="AW214" s="11" t="s">
        <v>33</v>
      </c>
      <c r="AX214" s="11" t="s">
        <v>71</v>
      </c>
      <c r="AY214" s="227" t="s">
        <v>206</v>
      </c>
    </row>
    <row r="215" spans="2:51" s="11" customFormat="1" ht="12">
      <c r="B215" s="216"/>
      <c r="C215" s="217"/>
      <c r="D215" s="218" t="s">
        <v>214</v>
      </c>
      <c r="E215" s="219" t="s">
        <v>19</v>
      </c>
      <c r="F215" s="220" t="s">
        <v>377</v>
      </c>
      <c r="G215" s="217"/>
      <c r="H215" s="221">
        <v>1.4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214</v>
      </c>
      <c r="AU215" s="227" t="s">
        <v>84</v>
      </c>
      <c r="AV215" s="11" t="s">
        <v>84</v>
      </c>
      <c r="AW215" s="11" t="s">
        <v>33</v>
      </c>
      <c r="AX215" s="11" t="s">
        <v>79</v>
      </c>
      <c r="AY215" s="227" t="s">
        <v>206</v>
      </c>
    </row>
    <row r="216" spans="2:65" s="1" customFormat="1" ht="22.5" customHeight="1">
      <c r="B216" s="36"/>
      <c r="C216" s="204" t="s">
        <v>378</v>
      </c>
      <c r="D216" s="204" t="s">
        <v>208</v>
      </c>
      <c r="E216" s="205" t="s">
        <v>379</v>
      </c>
      <c r="F216" s="206" t="s">
        <v>380</v>
      </c>
      <c r="G216" s="207" t="s">
        <v>280</v>
      </c>
      <c r="H216" s="208">
        <v>20.4</v>
      </c>
      <c r="I216" s="209"/>
      <c r="J216" s="210">
        <f>ROUND(I216*H216,2)</f>
        <v>0</v>
      </c>
      <c r="K216" s="206" t="s">
        <v>221</v>
      </c>
      <c r="L216" s="41"/>
      <c r="M216" s="211" t="s">
        <v>19</v>
      </c>
      <c r="N216" s="212" t="s">
        <v>43</v>
      </c>
      <c r="O216" s="77"/>
      <c r="P216" s="213">
        <f>O216*H216</f>
        <v>0</v>
      </c>
      <c r="Q216" s="213">
        <v>0</v>
      </c>
      <c r="R216" s="213">
        <f>Q216*H216</f>
        <v>0</v>
      </c>
      <c r="S216" s="213">
        <v>0.007</v>
      </c>
      <c r="T216" s="214">
        <f>S216*H216</f>
        <v>0.14279999999999998</v>
      </c>
      <c r="AR216" s="15" t="s">
        <v>95</v>
      </c>
      <c r="AT216" s="15" t="s">
        <v>208</v>
      </c>
      <c r="AU216" s="15" t="s">
        <v>84</v>
      </c>
      <c r="AY216" s="15" t="s">
        <v>206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5" t="s">
        <v>84</v>
      </c>
      <c r="BK216" s="215">
        <f>ROUND(I216*H216,2)</f>
        <v>0</v>
      </c>
      <c r="BL216" s="15" t="s">
        <v>95</v>
      </c>
      <c r="BM216" s="15" t="s">
        <v>381</v>
      </c>
    </row>
    <row r="217" spans="2:51" s="11" customFormat="1" ht="12">
      <c r="B217" s="216"/>
      <c r="C217" s="217"/>
      <c r="D217" s="218" t="s">
        <v>214</v>
      </c>
      <c r="E217" s="219" t="s">
        <v>19</v>
      </c>
      <c r="F217" s="220" t="s">
        <v>382</v>
      </c>
      <c r="G217" s="217"/>
      <c r="H217" s="221">
        <v>12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214</v>
      </c>
      <c r="AU217" s="227" t="s">
        <v>84</v>
      </c>
      <c r="AV217" s="11" t="s">
        <v>84</v>
      </c>
      <c r="AW217" s="11" t="s">
        <v>33</v>
      </c>
      <c r="AX217" s="11" t="s">
        <v>71</v>
      </c>
      <c r="AY217" s="227" t="s">
        <v>206</v>
      </c>
    </row>
    <row r="218" spans="2:51" s="11" customFormat="1" ht="12">
      <c r="B218" s="216"/>
      <c r="C218" s="217"/>
      <c r="D218" s="218" t="s">
        <v>214</v>
      </c>
      <c r="E218" s="219" t="s">
        <v>19</v>
      </c>
      <c r="F218" s="220" t="s">
        <v>383</v>
      </c>
      <c r="G218" s="217"/>
      <c r="H218" s="221">
        <v>2.8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214</v>
      </c>
      <c r="AU218" s="227" t="s">
        <v>84</v>
      </c>
      <c r="AV218" s="11" t="s">
        <v>84</v>
      </c>
      <c r="AW218" s="11" t="s">
        <v>33</v>
      </c>
      <c r="AX218" s="11" t="s">
        <v>71</v>
      </c>
      <c r="AY218" s="227" t="s">
        <v>206</v>
      </c>
    </row>
    <row r="219" spans="2:51" s="11" customFormat="1" ht="12">
      <c r="B219" s="216"/>
      <c r="C219" s="217"/>
      <c r="D219" s="218" t="s">
        <v>214</v>
      </c>
      <c r="E219" s="219" t="s">
        <v>19</v>
      </c>
      <c r="F219" s="220" t="s">
        <v>384</v>
      </c>
      <c r="G219" s="217"/>
      <c r="H219" s="221">
        <v>5.6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214</v>
      </c>
      <c r="AU219" s="227" t="s">
        <v>84</v>
      </c>
      <c r="AV219" s="11" t="s">
        <v>84</v>
      </c>
      <c r="AW219" s="11" t="s">
        <v>33</v>
      </c>
      <c r="AX219" s="11" t="s">
        <v>71</v>
      </c>
      <c r="AY219" s="227" t="s">
        <v>206</v>
      </c>
    </row>
    <row r="220" spans="2:51" s="12" customFormat="1" ht="12">
      <c r="B220" s="228"/>
      <c r="C220" s="229"/>
      <c r="D220" s="218" t="s">
        <v>214</v>
      </c>
      <c r="E220" s="230" t="s">
        <v>19</v>
      </c>
      <c r="F220" s="231" t="s">
        <v>218</v>
      </c>
      <c r="G220" s="229"/>
      <c r="H220" s="232">
        <v>20.4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214</v>
      </c>
      <c r="AU220" s="238" t="s">
        <v>84</v>
      </c>
      <c r="AV220" s="12" t="s">
        <v>95</v>
      </c>
      <c r="AW220" s="12" t="s">
        <v>33</v>
      </c>
      <c r="AX220" s="12" t="s">
        <v>79</v>
      </c>
      <c r="AY220" s="238" t="s">
        <v>206</v>
      </c>
    </row>
    <row r="221" spans="2:65" s="1" customFormat="1" ht="22.5" customHeight="1">
      <c r="B221" s="36"/>
      <c r="C221" s="204" t="s">
        <v>385</v>
      </c>
      <c r="D221" s="204" t="s">
        <v>208</v>
      </c>
      <c r="E221" s="205" t="s">
        <v>386</v>
      </c>
      <c r="F221" s="206" t="s">
        <v>387</v>
      </c>
      <c r="G221" s="207" t="s">
        <v>280</v>
      </c>
      <c r="H221" s="208">
        <v>2.4</v>
      </c>
      <c r="I221" s="209"/>
      <c r="J221" s="210">
        <f>ROUND(I221*H221,2)</f>
        <v>0</v>
      </c>
      <c r="K221" s="206" t="s">
        <v>221</v>
      </c>
      <c r="L221" s="41"/>
      <c r="M221" s="211" t="s">
        <v>19</v>
      </c>
      <c r="N221" s="212" t="s">
        <v>43</v>
      </c>
      <c r="O221" s="77"/>
      <c r="P221" s="213">
        <f>O221*H221</f>
        <v>0</v>
      </c>
      <c r="Q221" s="213">
        <v>0</v>
      </c>
      <c r="R221" s="213">
        <f>Q221*H221</f>
        <v>0</v>
      </c>
      <c r="S221" s="213">
        <v>0.027</v>
      </c>
      <c r="T221" s="214">
        <f>S221*H221</f>
        <v>0.0648</v>
      </c>
      <c r="AR221" s="15" t="s">
        <v>95</v>
      </c>
      <c r="AT221" s="15" t="s">
        <v>208</v>
      </c>
      <c r="AU221" s="15" t="s">
        <v>84</v>
      </c>
      <c r="AY221" s="15" t="s">
        <v>206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5" t="s">
        <v>84</v>
      </c>
      <c r="BK221" s="215">
        <f>ROUND(I221*H221,2)</f>
        <v>0</v>
      </c>
      <c r="BL221" s="15" t="s">
        <v>95</v>
      </c>
      <c r="BM221" s="15" t="s">
        <v>388</v>
      </c>
    </row>
    <row r="222" spans="2:51" s="11" customFormat="1" ht="12">
      <c r="B222" s="216"/>
      <c r="C222" s="217"/>
      <c r="D222" s="218" t="s">
        <v>214</v>
      </c>
      <c r="E222" s="219" t="s">
        <v>19</v>
      </c>
      <c r="F222" s="220" t="s">
        <v>389</v>
      </c>
      <c r="G222" s="217"/>
      <c r="H222" s="221">
        <v>2.4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214</v>
      </c>
      <c r="AU222" s="227" t="s">
        <v>84</v>
      </c>
      <c r="AV222" s="11" t="s">
        <v>84</v>
      </c>
      <c r="AW222" s="11" t="s">
        <v>33</v>
      </c>
      <c r="AX222" s="11" t="s">
        <v>79</v>
      </c>
      <c r="AY222" s="227" t="s">
        <v>206</v>
      </c>
    </row>
    <row r="223" spans="2:65" s="1" customFormat="1" ht="16.5" customHeight="1">
      <c r="B223" s="36"/>
      <c r="C223" s="204" t="s">
        <v>390</v>
      </c>
      <c r="D223" s="204" t="s">
        <v>208</v>
      </c>
      <c r="E223" s="205" t="s">
        <v>391</v>
      </c>
      <c r="F223" s="206" t="s">
        <v>392</v>
      </c>
      <c r="G223" s="207" t="s">
        <v>280</v>
      </c>
      <c r="H223" s="208">
        <v>103.79</v>
      </c>
      <c r="I223" s="209"/>
      <c r="J223" s="210">
        <f>ROUND(I223*H223,2)</f>
        <v>0</v>
      </c>
      <c r="K223" s="206" t="s">
        <v>221</v>
      </c>
      <c r="L223" s="41"/>
      <c r="M223" s="211" t="s">
        <v>19</v>
      </c>
      <c r="N223" s="212" t="s">
        <v>43</v>
      </c>
      <c r="O223" s="77"/>
      <c r="P223" s="213">
        <f>O223*H223</f>
        <v>0</v>
      </c>
      <c r="Q223" s="213">
        <v>0</v>
      </c>
      <c r="R223" s="213">
        <f>Q223*H223</f>
        <v>0</v>
      </c>
      <c r="S223" s="213">
        <v>0.001</v>
      </c>
      <c r="T223" s="214">
        <f>S223*H223</f>
        <v>0.10379000000000001</v>
      </c>
      <c r="AR223" s="15" t="s">
        <v>95</v>
      </c>
      <c r="AT223" s="15" t="s">
        <v>208</v>
      </c>
      <c r="AU223" s="15" t="s">
        <v>84</v>
      </c>
      <c r="AY223" s="15" t="s">
        <v>206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5" t="s">
        <v>84</v>
      </c>
      <c r="BK223" s="215">
        <f>ROUND(I223*H223,2)</f>
        <v>0</v>
      </c>
      <c r="BL223" s="15" t="s">
        <v>95</v>
      </c>
      <c r="BM223" s="15" t="s">
        <v>393</v>
      </c>
    </row>
    <row r="224" spans="2:51" s="11" customFormat="1" ht="12">
      <c r="B224" s="216"/>
      <c r="C224" s="217"/>
      <c r="D224" s="218" t="s">
        <v>214</v>
      </c>
      <c r="E224" s="219" t="s">
        <v>19</v>
      </c>
      <c r="F224" s="220" t="s">
        <v>394</v>
      </c>
      <c r="G224" s="217"/>
      <c r="H224" s="221">
        <v>21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214</v>
      </c>
      <c r="AU224" s="227" t="s">
        <v>84</v>
      </c>
      <c r="AV224" s="11" t="s">
        <v>84</v>
      </c>
      <c r="AW224" s="11" t="s">
        <v>33</v>
      </c>
      <c r="AX224" s="11" t="s">
        <v>71</v>
      </c>
      <c r="AY224" s="227" t="s">
        <v>206</v>
      </c>
    </row>
    <row r="225" spans="2:51" s="11" customFormat="1" ht="12">
      <c r="B225" s="216"/>
      <c r="C225" s="217"/>
      <c r="D225" s="218" t="s">
        <v>214</v>
      </c>
      <c r="E225" s="219" t="s">
        <v>19</v>
      </c>
      <c r="F225" s="220" t="s">
        <v>395</v>
      </c>
      <c r="G225" s="217"/>
      <c r="H225" s="221">
        <v>20.54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214</v>
      </c>
      <c r="AU225" s="227" t="s">
        <v>84</v>
      </c>
      <c r="AV225" s="11" t="s">
        <v>84</v>
      </c>
      <c r="AW225" s="11" t="s">
        <v>33</v>
      </c>
      <c r="AX225" s="11" t="s">
        <v>71</v>
      </c>
      <c r="AY225" s="227" t="s">
        <v>206</v>
      </c>
    </row>
    <row r="226" spans="2:51" s="11" customFormat="1" ht="12">
      <c r="B226" s="216"/>
      <c r="C226" s="217"/>
      <c r="D226" s="218" t="s">
        <v>214</v>
      </c>
      <c r="E226" s="219" t="s">
        <v>19</v>
      </c>
      <c r="F226" s="220" t="s">
        <v>396</v>
      </c>
      <c r="G226" s="217"/>
      <c r="H226" s="221">
        <v>22.25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214</v>
      </c>
      <c r="AU226" s="227" t="s">
        <v>84</v>
      </c>
      <c r="AV226" s="11" t="s">
        <v>84</v>
      </c>
      <c r="AW226" s="11" t="s">
        <v>33</v>
      </c>
      <c r="AX226" s="11" t="s">
        <v>71</v>
      </c>
      <c r="AY226" s="227" t="s">
        <v>206</v>
      </c>
    </row>
    <row r="227" spans="2:51" s="11" customFormat="1" ht="12">
      <c r="B227" s="216"/>
      <c r="C227" s="217"/>
      <c r="D227" s="218" t="s">
        <v>214</v>
      </c>
      <c r="E227" s="219" t="s">
        <v>19</v>
      </c>
      <c r="F227" s="220" t="s">
        <v>397</v>
      </c>
      <c r="G227" s="217"/>
      <c r="H227" s="221">
        <v>7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214</v>
      </c>
      <c r="AU227" s="227" t="s">
        <v>84</v>
      </c>
      <c r="AV227" s="11" t="s">
        <v>84</v>
      </c>
      <c r="AW227" s="11" t="s">
        <v>33</v>
      </c>
      <c r="AX227" s="11" t="s">
        <v>71</v>
      </c>
      <c r="AY227" s="227" t="s">
        <v>206</v>
      </c>
    </row>
    <row r="228" spans="2:51" s="11" customFormat="1" ht="12">
      <c r="B228" s="216"/>
      <c r="C228" s="217"/>
      <c r="D228" s="218" t="s">
        <v>214</v>
      </c>
      <c r="E228" s="219" t="s">
        <v>19</v>
      </c>
      <c r="F228" s="220" t="s">
        <v>397</v>
      </c>
      <c r="G228" s="217"/>
      <c r="H228" s="221">
        <v>7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214</v>
      </c>
      <c r="AU228" s="227" t="s">
        <v>84</v>
      </c>
      <c r="AV228" s="11" t="s">
        <v>84</v>
      </c>
      <c r="AW228" s="11" t="s">
        <v>33</v>
      </c>
      <c r="AX228" s="11" t="s">
        <v>71</v>
      </c>
      <c r="AY228" s="227" t="s">
        <v>206</v>
      </c>
    </row>
    <row r="229" spans="2:51" s="11" customFormat="1" ht="12">
      <c r="B229" s="216"/>
      <c r="C229" s="217"/>
      <c r="D229" s="218" t="s">
        <v>214</v>
      </c>
      <c r="E229" s="219" t="s">
        <v>19</v>
      </c>
      <c r="F229" s="220" t="s">
        <v>398</v>
      </c>
      <c r="G229" s="217"/>
      <c r="H229" s="221">
        <v>17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214</v>
      </c>
      <c r="AU229" s="227" t="s">
        <v>84</v>
      </c>
      <c r="AV229" s="11" t="s">
        <v>84</v>
      </c>
      <c r="AW229" s="11" t="s">
        <v>33</v>
      </c>
      <c r="AX229" s="11" t="s">
        <v>71</v>
      </c>
      <c r="AY229" s="227" t="s">
        <v>206</v>
      </c>
    </row>
    <row r="230" spans="2:51" s="11" customFormat="1" ht="12">
      <c r="B230" s="216"/>
      <c r="C230" s="217"/>
      <c r="D230" s="218" t="s">
        <v>214</v>
      </c>
      <c r="E230" s="219" t="s">
        <v>19</v>
      </c>
      <c r="F230" s="220" t="s">
        <v>252</v>
      </c>
      <c r="G230" s="217"/>
      <c r="H230" s="221">
        <v>9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214</v>
      </c>
      <c r="AU230" s="227" t="s">
        <v>84</v>
      </c>
      <c r="AV230" s="11" t="s">
        <v>84</v>
      </c>
      <c r="AW230" s="11" t="s">
        <v>33</v>
      </c>
      <c r="AX230" s="11" t="s">
        <v>71</v>
      </c>
      <c r="AY230" s="227" t="s">
        <v>206</v>
      </c>
    </row>
    <row r="231" spans="2:51" s="12" customFormat="1" ht="12">
      <c r="B231" s="228"/>
      <c r="C231" s="229"/>
      <c r="D231" s="218" t="s">
        <v>214</v>
      </c>
      <c r="E231" s="230" t="s">
        <v>85</v>
      </c>
      <c r="F231" s="231" t="s">
        <v>218</v>
      </c>
      <c r="G231" s="229"/>
      <c r="H231" s="232">
        <v>103.79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214</v>
      </c>
      <c r="AU231" s="238" t="s">
        <v>84</v>
      </c>
      <c r="AV231" s="12" t="s">
        <v>95</v>
      </c>
      <c r="AW231" s="12" t="s">
        <v>33</v>
      </c>
      <c r="AX231" s="12" t="s">
        <v>79</v>
      </c>
      <c r="AY231" s="238" t="s">
        <v>206</v>
      </c>
    </row>
    <row r="232" spans="2:65" s="1" customFormat="1" ht="22.5" customHeight="1">
      <c r="B232" s="36"/>
      <c r="C232" s="204" t="s">
        <v>399</v>
      </c>
      <c r="D232" s="204" t="s">
        <v>208</v>
      </c>
      <c r="E232" s="205" t="s">
        <v>400</v>
      </c>
      <c r="F232" s="206" t="s">
        <v>401</v>
      </c>
      <c r="G232" s="207" t="s">
        <v>211</v>
      </c>
      <c r="H232" s="208">
        <v>214.72</v>
      </c>
      <c r="I232" s="209"/>
      <c r="J232" s="210">
        <f>ROUND(I232*H232,2)</f>
        <v>0</v>
      </c>
      <c r="K232" s="206" t="s">
        <v>221</v>
      </c>
      <c r="L232" s="41"/>
      <c r="M232" s="211" t="s">
        <v>19</v>
      </c>
      <c r="N232" s="212" t="s">
        <v>43</v>
      </c>
      <c r="O232" s="77"/>
      <c r="P232" s="213">
        <f>O232*H232</f>
        <v>0</v>
      </c>
      <c r="Q232" s="213">
        <v>0</v>
      </c>
      <c r="R232" s="213">
        <f>Q232*H232</f>
        <v>0</v>
      </c>
      <c r="S232" s="213">
        <v>0.01</v>
      </c>
      <c r="T232" s="214">
        <f>S232*H232</f>
        <v>2.1472</v>
      </c>
      <c r="AR232" s="15" t="s">
        <v>95</v>
      </c>
      <c r="AT232" s="15" t="s">
        <v>208</v>
      </c>
      <c r="AU232" s="15" t="s">
        <v>84</v>
      </c>
      <c r="AY232" s="15" t="s">
        <v>206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5" t="s">
        <v>84</v>
      </c>
      <c r="BK232" s="215">
        <f>ROUND(I232*H232,2)</f>
        <v>0</v>
      </c>
      <c r="BL232" s="15" t="s">
        <v>95</v>
      </c>
      <c r="BM232" s="15" t="s">
        <v>402</v>
      </c>
    </row>
    <row r="233" spans="2:51" s="11" customFormat="1" ht="12">
      <c r="B233" s="216"/>
      <c r="C233" s="217"/>
      <c r="D233" s="218" t="s">
        <v>214</v>
      </c>
      <c r="E233" s="219" t="s">
        <v>19</v>
      </c>
      <c r="F233" s="220" t="s">
        <v>88</v>
      </c>
      <c r="G233" s="217"/>
      <c r="H233" s="221">
        <v>214.72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214</v>
      </c>
      <c r="AU233" s="227" t="s">
        <v>84</v>
      </c>
      <c r="AV233" s="11" t="s">
        <v>84</v>
      </c>
      <c r="AW233" s="11" t="s">
        <v>33</v>
      </c>
      <c r="AX233" s="11" t="s">
        <v>79</v>
      </c>
      <c r="AY233" s="227" t="s">
        <v>206</v>
      </c>
    </row>
    <row r="234" spans="2:65" s="1" customFormat="1" ht="16.5" customHeight="1">
      <c r="B234" s="36"/>
      <c r="C234" s="204" t="s">
        <v>403</v>
      </c>
      <c r="D234" s="204" t="s">
        <v>208</v>
      </c>
      <c r="E234" s="205" t="s">
        <v>404</v>
      </c>
      <c r="F234" s="206" t="s">
        <v>405</v>
      </c>
      <c r="G234" s="207" t="s">
        <v>211</v>
      </c>
      <c r="H234" s="208">
        <v>31.44</v>
      </c>
      <c r="I234" s="209"/>
      <c r="J234" s="210">
        <f>ROUND(I234*H234,2)</f>
        <v>0</v>
      </c>
      <c r="K234" s="206" t="s">
        <v>221</v>
      </c>
      <c r="L234" s="41"/>
      <c r="M234" s="211" t="s">
        <v>19</v>
      </c>
      <c r="N234" s="212" t="s">
        <v>43</v>
      </c>
      <c r="O234" s="77"/>
      <c r="P234" s="213">
        <f>O234*H234</f>
        <v>0</v>
      </c>
      <c r="Q234" s="213">
        <v>0</v>
      </c>
      <c r="R234" s="213">
        <f>Q234*H234</f>
        <v>0</v>
      </c>
      <c r="S234" s="213">
        <v>0.05</v>
      </c>
      <c r="T234" s="214">
        <f>S234*H234</f>
        <v>1.572</v>
      </c>
      <c r="AR234" s="15" t="s">
        <v>95</v>
      </c>
      <c r="AT234" s="15" t="s">
        <v>208</v>
      </c>
      <c r="AU234" s="15" t="s">
        <v>84</v>
      </c>
      <c r="AY234" s="15" t="s">
        <v>206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5" t="s">
        <v>84</v>
      </c>
      <c r="BK234" s="215">
        <f>ROUND(I234*H234,2)</f>
        <v>0</v>
      </c>
      <c r="BL234" s="15" t="s">
        <v>95</v>
      </c>
      <c r="BM234" s="15" t="s">
        <v>406</v>
      </c>
    </row>
    <row r="235" spans="2:51" s="11" customFormat="1" ht="12">
      <c r="B235" s="216"/>
      <c r="C235" s="217"/>
      <c r="D235" s="218" t="s">
        <v>214</v>
      </c>
      <c r="E235" s="219" t="s">
        <v>19</v>
      </c>
      <c r="F235" s="220" t="s">
        <v>101</v>
      </c>
      <c r="G235" s="217"/>
      <c r="H235" s="221">
        <v>31.44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214</v>
      </c>
      <c r="AU235" s="227" t="s">
        <v>84</v>
      </c>
      <c r="AV235" s="11" t="s">
        <v>84</v>
      </c>
      <c r="AW235" s="11" t="s">
        <v>33</v>
      </c>
      <c r="AX235" s="11" t="s">
        <v>79</v>
      </c>
      <c r="AY235" s="227" t="s">
        <v>206</v>
      </c>
    </row>
    <row r="236" spans="2:63" s="10" customFormat="1" ht="22.8" customHeight="1">
      <c r="B236" s="188"/>
      <c r="C236" s="189"/>
      <c r="D236" s="190" t="s">
        <v>70</v>
      </c>
      <c r="E236" s="202" t="s">
        <v>407</v>
      </c>
      <c r="F236" s="202" t="s">
        <v>408</v>
      </c>
      <c r="G236" s="189"/>
      <c r="H236" s="189"/>
      <c r="I236" s="192"/>
      <c r="J236" s="203">
        <f>BK236</f>
        <v>0</v>
      </c>
      <c r="K236" s="189"/>
      <c r="L236" s="194"/>
      <c r="M236" s="195"/>
      <c r="N236" s="196"/>
      <c r="O236" s="196"/>
      <c r="P236" s="197">
        <f>SUM(P237:P241)</f>
        <v>0</v>
      </c>
      <c r="Q236" s="196"/>
      <c r="R236" s="197">
        <f>SUM(R237:R241)</f>
        <v>0</v>
      </c>
      <c r="S236" s="196"/>
      <c r="T236" s="198">
        <f>SUM(T237:T241)</f>
        <v>0</v>
      </c>
      <c r="AR236" s="199" t="s">
        <v>79</v>
      </c>
      <c r="AT236" s="200" t="s">
        <v>70</v>
      </c>
      <c r="AU236" s="200" t="s">
        <v>79</v>
      </c>
      <c r="AY236" s="199" t="s">
        <v>206</v>
      </c>
      <c r="BK236" s="201">
        <f>SUM(BK237:BK241)</f>
        <v>0</v>
      </c>
    </row>
    <row r="237" spans="2:65" s="1" customFormat="1" ht="22.5" customHeight="1">
      <c r="B237" s="36"/>
      <c r="C237" s="204" t="s">
        <v>409</v>
      </c>
      <c r="D237" s="204" t="s">
        <v>208</v>
      </c>
      <c r="E237" s="205" t="s">
        <v>410</v>
      </c>
      <c r="F237" s="206" t="s">
        <v>411</v>
      </c>
      <c r="G237" s="207" t="s">
        <v>311</v>
      </c>
      <c r="H237" s="208">
        <v>14.328</v>
      </c>
      <c r="I237" s="209"/>
      <c r="J237" s="210">
        <f>ROUND(I237*H237,2)</f>
        <v>0</v>
      </c>
      <c r="K237" s="206" t="s">
        <v>221</v>
      </c>
      <c r="L237" s="41"/>
      <c r="M237" s="211" t="s">
        <v>19</v>
      </c>
      <c r="N237" s="212" t="s">
        <v>43</v>
      </c>
      <c r="O237" s="77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15" t="s">
        <v>95</v>
      </c>
      <c r="AT237" s="15" t="s">
        <v>208</v>
      </c>
      <c r="AU237" s="15" t="s">
        <v>84</v>
      </c>
      <c r="AY237" s="15" t="s">
        <v>206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5" t="s">
        <v>84</v>
      </c>
      <c r="BK237" s="215">
        <f>ROUND(I237*H237,2)</f>
        <v>0</v>
      </c>
      <c r="BL237" s="15" t="s">
        <v>95</v>
      </c>
      <c r="BM237" s="15" t="s">
        <v>412</v>
      </c>
    </row>
    <row r="238" spans="2:65" s="1" customFormat="1" ht="16.5" customHeight="1">
      <c r="B238" s="36"/>
      <c r="C238" s="204" t="s">
        <v>413</v>
      </c>
      <c r="D238" s="204" t="s">
        <v>208</v>
      </c>
      <c r="E238" s="205" t="s">
        <v>414</v>
      </c>
      <c r="F238" s="206" t="s">
        <v>415</v>
      </c>
      <c r="G238" s="207" t="s">
        <v>311</v>
      </c>
      <c r="H238" s="208">
        <v>14.328</v>
      </c>
      <c r="I238" s="209"/>
      <c r="J238" s="210">
        <f>ROUND(I238*H238,2)</f>
        <v>0</v>
      </c>
      <c r="K238" s="206" t="s">
        <v>212</v>
      </c>
      <c r="L238" s="41"/>
      <c r="M238" s="211" t="s">
        <v>19</v>
      </c>
      <c r="N238" s="212" t="s">
        <v>43</v>
      </c>
      <c r="O238" s="77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15" t="s">
        <v>95</v>
      </c>
      <c r="AT238" s="15" t="s">
        <v>208</v>
      </c>
      <c r="AU238" s="15" t="s">
        <v>84</v>
      </c>
      <c r="AY238" s="15" t="s">
        <v>206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5" t="s">
        <v>84</v>
      </c>
      <c r="BK238" s="215">
        <f>ROUND(I238*H238,2)</f>
        <v>0</v>
      </c>
      <c r="BL238" s="15" t="s">
        <v>95</v>
      </c>
      <c r="BM238" s="15" t="s">
        <v>416</v>
      </c>
    </row>
    <row r="239" spans="2:65" s="1" customFormat="1" ht="22.5" customHeight="1">
      <c r="B239" s="36"/>
      <c r="C239" s="204" t="s">
        <v>417</v>
      </c>
      <c r="D239" s="204" t="s">
        <v>208</v>
      </c>
      <c r="E239" s="205" t="s">
        <v>418</v>
      </c>
      <c r="F239" s="206" t="s">
        <v>419</v>
      </c>
      <c r="G239" s="207" t="s">
        <v>311</v>
      </c>
      <c r="H239" s="208">
        <v>157.608</v>
      </c>
      <c r="I239" s="209"/>
      <c r="J239" s="210">
        <f>ROUND(I239*H239,2)</f>
        <v>0</v>
      </c>
      <c r="K239" s="206" t="s">
        <v>212</v>
      </c>
      <c r="L239" s="41"/>
      <c r="M239" s="211" t="s">
        <v>19</v>
      </c>
      <c r="N239" s="212" t="s">
        <v>43</v>
      </c>
      <c r="O239" s="77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15" t="s">
        <v>95</v>
      </c>
      <c r="AT239" s="15" t="s">
        <v>208</v>
      </c>
      <c r="AU239" s="15" t="s">
        <v>84</v>
      </c>
      <c r="AY239" s="15" t="s">
        <v>206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5" t="s">
        <v>84</v>
      </c>
      <c r="BK239" s="215">
        <f>ROUND(I239*H239,2)</f>
        <v>0</v>
      </c>
      <c r="BL239" s="15" t="s">
        <v>95</v>
      </c>
      <c r="BM239" s="15" t="s">
        <v>420</v>
      </c>
    </row>
    <row r="240" spans="2:51" s="11" customFormat="1" ht="12">
      <c r="B240" s="216"/>
      <c r="C240" s="217"/>
      <c r="D240" s="218" t="s">
        <v>214</v>
      </c>
      <c r="E240" s="217"/>
      <c r="F240" s="220" t="s">
        <v>421</v>
      </c>
      <c r="G240" s="217"/>
      <c r="H240" s="221">
        <v>157.608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214</v>
      </c>
      <c r="AU240" s="227" t="s">
        <v>84</v>
      </c>
      <c r="AV240" s="11" t="s">
        <v>84</v>
      </c>
      <c r="AW240" s="11" t="s">
        <v>4</v>
      </c>
      <c r="AX240" s="11" t="s">
        <v>79</v>
      </c>
      <c r="AY240" s="227" t="s">
        <v>206</v>
      </c>
    </row>
    <row r="241" spans="2:65" s="1" customFormat="1" ht="16.5" customHeight="1">
      <c r="B241" s="36"/>
      <c r="C241" s="204" t="s">
        <v>422</v>
      </c>
      <c r="D241" s="204" t="s">
        <v>208</v>
      </c>
      <c r="E241" s="205" t="s">
        <v>423</v>
      </c>
      <c r="F241" s="206" t="s">
        <v>424</v>
      </c>
      <c r="G241" s="207" t="s">
        <v>311</v>
      </c>
      <c r="H241" s="208">
        <v>14.328</v>
      </c>
      <c r="I241" s="209"/>
      <c r="J241" s="210">
        <f>ROUND(I241*H241,2)</f>
        <v>0</v>
      </c>
      <c r="K241" s="206" t="s">
        <v>212</v>
      </c>
      <c r="L241" s="41"/>
      <c r="M241" s="211" t="s">
        <v>19</v>
      </c>
      <c r="N241" s="212" t="s">
        <v>43</v>
      </c>
      <c r="O241" s="77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15" t="s">
        <v>95</v>
      </c>
      <c r="AT241" s="15" t="s">
        <v>208</v>
      </c>
      <c r="AU241" s="15" t="s">
        <v>84</v>
      </c>
      <c r="AY241" s="15" t="s">
        <v>206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5" t="s">
        <v>84</v>
      </c>
      <c r="BK241" s="215">
        <f>ROUND(I241*H241,2)</f>
        <v>0</v>
      </c>
      <c r="BL241" s="15" t="s">
        <v>95</v>
      </c>
      <c r="BM241" s="15" t="s">
        <v>425</v>
      </c>
    </row>
    <row r="242" spans="2:63" s="10" customFormat="1" ht="22.8" customHeight="1">
      <c r="B242" s="188"/>
      <c r="C242" s="189"/>
      <c r="D242" s="190" t="s">
        <v>70</v>
      </c>
      <c r="E242" s="202" t="s">
        <v>426</v>
      </c>
      <c r="F242" s="202" t="s">
        <v>427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0</v>
      </c>
      <c r="S242" s="196"/>
      <c r="T242" s="198">
        <f>T243</f>
        <v>0</v>
      </c>
      <c r="AR242" s="199" t="s">
        <v>79</v>
      </c>
      <c r="AT242" s="200" t="s">
        <v>70</v>
      </c>
      <c r="AU242" s="200" t="s">
        <v>79</v>
      </c>
      <c r="AY242" s="199" t="s">
        <v>206</v>
      </c>
      <c r="BK242" s="201">
        <f>BK243</f>
        <v>0</v>
      </c>
    </row>
    <row r="243" spans="2:65" s="1" customFormat="1" ht="22.5" customHeight="1">
      <c r="B243" s="36"/>
      <c r="C243" s="204" t="s">
        <v>428</v>
      </c>
      <c r="D243" s="204" t="s">
        <v>208</v>
      </c>
      <c r="E243" s="205" t="s">
        <v>429</v>
      </c>
      <c r="F243" s="206" t="s">
        <v>430</v>
      </c>
      <c r="G243" s="207" t="s">
        <v>311</v>
      </c>
      <c r="H243" s="208">
        <v>14.34</v>
      </c>
      <c r="I243" s="209"/>
      <c r="J243" s="210">
        <f>ROUND(I243*H243,2)</f>
        <v>0</v>
      </c>
      <c r="K243" s="206" t="s">
        <v>221</v>
      </c>
      <c r="L243" s="41"/>
      <c r="M243" s="211" t="s">
        <v>19</v>
      </c>
      <c r="N243" s="212" t="s">
        <v>43</v>
      </c>
      <c r="O243" s="77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15" t="s">
        <v>95</v>
      </c>
      <c r="AT243" s="15" t="s">
        <v>208</v>
      </c>
      <c r="AU243" s="15" t="s">
        <v>84</v>
      </c>
      <c r="AY243" s="15" t="s">
        <v>206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5" t="s">
        <v>84</v>
      </c>
      <c r="BK243" s="215">
        <f>ROUND(I243*H243,2)</f>
        <v>0</v>
      </c>
      <c r="BL243" s="15" t="s">
        <v>95</v>
      </c>
      <c r="BM243" s="15" t="s">
        <v>431</v>
      </c>
    </row>
    <row r="244" spans="2:63" s="10" customFormat="1" ht="25.9" customHeight="1">
      <c r="B244" s="188"/>
      <c r="C244" s="189"/>
      <c r="D244" s="190" t="s">
        <v>70</v>
      </c>
      <c r="E244" s="191" t="s">
        <v>432</v>
      </c>
      <c r="F244" s="191" t="s">
        <v>433</v>
      </c>
      <c r="G244" s="189"/>
      <c r="H244" s="189"/>
      <c r="I244" s="192"/>
      <c r="J244" s="193">
        <f>BK244</f>
        <v>0</v>
      </c>
      <c r="K244" s="189"/>
      <c r="L244" s="194"/>
      <c r="M244" s="195"/>
      <c r="N244" s="196"/>
      <c r="O244" s="196"/>
      <c r="P244" s="197">
        <f>P245+P254+P257+P266+P281+P286</f>
        <v>0</v>
      </c>
      <c r="Q244" s="196"/>
      <c r="R244" s="197">
        <f>R245+R254+R257+R266+R281+R286</f>
        <v>0.1902515</v>
      </c>
      <c r="S244" s="196"/>
      <c r="T244" s="198">
        <f>T245+T254+T257+T266+T281+T286</f>
        <v>0</v>
      </c>
      <c r="AR244" s="199" t="s">
        <v>84</v>
      </c>
      <c r="AT244" s="200" t="s">
        <v>70</v>
      </c>
      <c r="AU244" s="200" t="s">
        <v>71</v>
      </c>
      <c r="AY244" s="199" t="s">
        <v>206</v>
      </c>
      <c r="BK244" s="201">
        <f>BK245+BK254+BK257+BK266+BK281+BK286</f>
        <v>0</v>
      </c>
    </row>
    <row r="245" spans="2:63" s="10" customFormat="1" ht="22.8" customHeight="1">
      <c r="B245" s="188"/>
      <c r="C245" s="189"/>
      <c r="D245" s="190" t="s">
        <v>70</v>
      </c>
      <c r="E245" s="202" t="s">
        <v>434</v>
      </c>
      <c r="F245" s="202" t="s">
        <v>435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SUM(P246:P253)</f>
        <v>0</v>
      </c>
      <c r="Q245" s="196"/>
      <c r="R245" s="197">
        <f>SUM(R246:R253)</f>
        <v>0</v>
      </c>
      <c r="S245" s="196"/>
      <c r="T245" s="198">
        <f>SUM(T246:T253)</f>
        <v>0</v>
      </c>
      <c r="AR245" s="199" t="s">
        <v>79</v>
      </c>
      <c r="AT245" s="200" t="s">
        <v>70</v>
      </c>
      <c r="AU245" s="200" t="s">
        <v>79</v>
      </c>
      <c r="AY245" s="199" t="s">
        <v>206</v>
      </c>
      <c r="BK245" s="201">
        <f>SUM(BK246:BK253)</f>
        <v>0</v>
      </c>
    </row>
    <row r="246" spans="2:65" s="1" customFormat="1" ht="16.5" customHeight="1">
      <c r="B246" s="36"/>
      <c r="C246" s="204" t="s">
        <v>436</v>
      </c>
      <c r="D246" s="204" t="s">
        <v>208</v>
      </c>
      <c r="E246" s="205" t="s">
        <v>437</v>
      </c>
      <c r="F246" s="206" t="s">
        <v>438</v>
      </c>
      <c r="G246" s="207" t="s">
        <v>439</v>
      </c>
      <c r="H246" s="208">
        <v>3</v>
      </c>
      <c r="I246" s="209"/>
      <c r="J246" s="210">
        <f>ROUND(I246*H246,2)</f>
        <v>0</v>
      </c>
      <c r="K246" s="206" t="s">
        <v>19</v>
      </c>
      <c r="L246" s="41"/>
      <c r="M246" s="211" t="s">
        <v>19</v>
      </c>
      <c r="N246" s="212" t="s">
        <v>43</v>
      </c>
      <c r="O246" s="77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15" t="s">
        <v>287</v>
      </c>
      <c r="AT246" s="15" t="s">
        <v>208</v>
      </c>
      <c r="AU246" s="15" t="s">
        <v>84</v>
      </c>
      <c r="AY246" s="15" t="s">
        <v>206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5" t="s">
        <v>84</v>
      </c>
      <c r="BK246" s="215">
        <f>ROUND(I246*H246,2)</f>
        <v>0</v>
      </c>
      <c r="BL246" s="15" t="s">
        <v>287</v>
      </c>
      <c r="BM246" s="15" t="s">
        <v>440</v>
      </c>
    </row>
    <row r="247" spans="2:65" s="1" customFormat="1" ht="16.5" customHeight="1">
      <c r="B247" s="36"/>
      <c r="C247" s="204" t="s">
        <v>441</v>
      </c>
      <c r="D247" s="204" t="s">
        <v>208</v>
      </c>
      <c r="E247" s="205" t="s">
        <v>442</v>
      </c>
      <c r="F247" s="206" t="s">
        <v>443</v>
      </c>
      <c r="G247" s="207" t="s">
        <v>439</v>
      </c>
      <c r="H247" s="208">
        <v>3</v>
      </c>
      <c r="I247" s="209"/>
      <c r="J247" s="210">
        <f>ROUND(I247*H247,2)</f>
        <v>0</v>
      </c>
      <c r="K247" s="206" t="s">
        <v>19</v>
      </c>
      <c r="L247" s="41"/>
      <c r="M247" s="211" t="s">
        <v>19</v>
      </c>
      <c r="N247" s="212" t="s">
        <v>43</v>
      </c>
      <c r="O247" s="77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15" t="s">
        <v>287</v>
      </c>
      <c r="AT247" s="15" t="s">
        <v>208</v>
      </c>
      <c r="AU247" s="15" t="s">
        <v>84</v>
      </c>
      <c r="AY247" s="15" t="s">
        <v>206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5" t="s">
        <v>84</v>
      </c>
      <c r="BK247" s="215">
        <f>ROUND(I247*H247,2)</f>
        <v>0</v>
      </c>
      <c r="BL247" s="15" t="s">
        <v>287</v>
      </c>
      <c r="BM247" s="15" t="s">
        <v>444</v>
      </c>
    </row>
    <row r="248" spans="2:65" s="1" customFormat="1" ht="16.5" customHeight="1">
      <c r="B248" s="36"/>
      <c r="C248" s="204" t="s">
        <v>445</v>
      </c>
      <c r="D248" s="204" t="s">
        <v>208</v>
      </c>
      <c r="E248" s="205" t="s">
        <v>446</v>
      </c>
      <c r="F248" s="206" t="s">
        <v>447</v>
      </c>
      <c r="G248" s="207" t="s">
        <v>448</v>
      </c>
      <c r="H248" s="208">
        <v>1</v>
      </c>
      <c r="I248" s="209"/>
      <c r="J248" s="210">
        <f>ROUND(I248*H248,2)</f>
        <v>0</v>
      </c>
      <c r="K248" s="206" t="s">
        <v>19</v>
      </c>
      <c r="L248" s="41"/>
      <c r="M248" s="211" t="s">
        <v>19</v>
      </c>
      <c r="N248" s="212" t="s">
        <v>43</v>
      </c>
      <c r="O248" s="77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15" t="s">
        <v>449</v>
      </c>
      <c r="AT248" s="15" t="s">
        <v>208</v>
      </c>
      <c r="AU248" s="15" t="s">
        <v>84</v>
      </c>
      <c r="AY248" s="15" t="s">
        <v>206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5" t="s">
        <v>84</v>
      </c>
      <c r="BK248" s="215">
        <f>ROUND(I248*H248,2)</f>
        <v>0</v>
      </c>
      <c r="BL248" s="15" t="s">
        <v>449</v>
      </c>
      <c r="BM248" s="15" t="s">
        <v>450</v>
      </c>
    </row>
    <row r="249" spans="2:65" s="1" customFormat="1" ht="16.5" customHeight="1">
      <c r="B249" s="36"/>
      <c r="C249" s="204" t="s">
        <v>451</v>
      </c>
      <c r="D249" s="204" t="s">
        <v>208</v>
      </c>
      <c r="E249" s="205" t="s">
        <v>452</v>
      </c>
      <c r="F249" s="206" t="s">
        <v>453</v>
      </c>
      <c r="G249" s="207" t="s">
        <v>439</v>
      </c>
      <c r="H249" s="208">
        <v>1</v>
      </c>
      <c r="I249" s="209"/>
      <c r="J249" s="210">
        <f>ROUND(I249*H249,2)</f>
        <v>0</v>
      </c>
      <c r="K249" s="206" t="s">
        <v>19</v>
      </c>
      <c r="L249" s="41"/>
      <c r="M249" s="211" t="s">
        <v>19</v>
      </c>
      <c r="N249" s="212" t="s">
        <v>43</v>
      </c>
      <c r="O249" s="77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15" t="s">
        <v>449</v>
      </c>
      <c r="AT249" s="15" t="s">
        <v>208</v>
      </c>
      <c r="AU249" s="15" t="s">
        <v>84</v>
      </c>
      <c r="AY249" s="15" t="s">
        <v>206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5" t="s">
        <v>84</v>
      </c>
      <c r="BK249" s="215">
        <f>ROUND(I249*H249,2)</f>
        <v>0</v>
      </c>
      <c r="BL249" s="15" t="s">
        <v>449</v>
      </c>
      <c r="BM249" s="15" t="s">
        <v>454</v>
      </c>
    </row>
    <row r="250" spans="2:65" s="1" customFormat="1" ht="16.5" customHeight="1">
      <c r="B250" s="36"/>
      <c r="C250" s="204" t="s">
        <v>455</v>
      </c>
      <c r="D250" s="204" t="s">
        <v>208</v>
      </c>
      <c r="E250" s="205" t="s">
        <v>456</v>
      </c>
      <c r="F250" s="206" t="s">
        <v>457</v>
      </c>
      <c r="G250" s="207" t="s">
        <v>280</v>
      </c>
      <c r="H250" s="208">
        <v>1</v>
      </c>
      <c r="I250" s="209"/>
      <c r="J250" s="210">
        <f>ROUND(I250*H250,2)</f>
        <v>0</v>
      </c>
      <c r="K250" s="206" t="s">
        <v>19</v>
      </c>
      <c r="L250" s="41"/>
      <c r="M250" s="211" t="s">
        <v>19</v>
      </c>
      <c r="N250" s="212" t="s">
        <v>43</v>
      </c>
      <c r="O250" s="77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15" t="s">
        <v>449</v>
      </c>
      <c r="AT250" s="15" t="s">
        <v>208</v>
      </c>
      <c r="AU250" s="15" t="s">
        <v>84</v>
      </c>
      <c r="AY250" s="15" t="s">
        <v>206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5" t="s">
        <v>84</v>
      </c>
      <c r="BK250" s="215">
        <f>ROUND(I250*H250,2)</f>
        <v>0</v>
      </c>
      <c r="BL250" s="15" t="s">
        <v>449</v>
      </c>
      <c r="BM250" s="15" t="s">
        <v>458</v>
      </c>
    </row>
    <row r="251" spans="2:65" s="1" customFormat="1" ht="16.5" customHeight="1">
      <c r="B251" s="36"/>
      <c r="C251" s="204" t="s">
        <v>459</v>
      </c>
      <c r="D251" s="204" t="s">
        <v>208</v>
      </c>
      <c r="E251" s="205" t="s">
        <v>460</v>
      </c>
      <c r="F251" s="206" t="s">
        <v>461</v>
      </c>
      <c r="G251" s="207" t="s">
        <v>280</v>
      </c>
      <c r="H251" s="208">
        <v>75</v>
      </c>
      <c r="I251" s="209"/>
      <c r="J251" s="210">
        <f>ROUND(I251*H251,2)</f>
        <v>0</v>
      </c>
      <c r="K251" s="206" t="s">
        <v>19</v>
      </c>
      <c r="L251" s="41"/>
      <c r="M251" s="211" t="s">
        <v>19</v>
      </c>
      <c r="N251" s="212" t="s">
        <v>43</v>
      </c>
      <c r="O251" s="77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15" t="s">
        <v>449</v>
      </c>
      <c r="AT251" s="15" t="s">
        <v>208</v>
      </c>
      <c r="AU251" s="15" t="s">
        <v>84</v>
      </c>
      <c r="AY251" s="15" t="s">
        <v>206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5" t="s">
        <v>84</v>
      </c>
      <c r="BK251" s="215">
        <f>ROUND(I251*H251,2)</f>
        <v>0</v>
      </c>
      <c r="BL251" s="15" t="s">
        <v>449</v>
      </c>
      <c r="BM251" s="15" t="s">
        <v>462</v>
      </c>
    </row>
    <row r="252" spans="2:65" s="1" customFormat="1" ht="16.5" customHeight="1">
      <c r="B252" s="36"/>
      <c r="C252" s="204" t="s">
        <v>463</v>
      </c>
      <c r="D252" s="204" t="s">
        <v>208</v>
      </c>
      <c r="E252" s="205" t="s">
        <v>464</v>
      </c>
      <c r="F252" s="206" t="s">
        <v>465</v>
      </c>
      <c r="G252" s="207" t="s">
        <v>280</v>
      </c>
      <c r="H252" s="208">
        <v>55</v>
      </c>
      <c r="I252" s="209"/>
      <c r="J252" s="210">
        <f>ROUND(I252*H252,2)</f>
        <v>0</v>
      </c>
      <c r="K252" s="206" t="s">
        <v>19</v>
      </c>
      <c r="L252" s="41"/>
      <c r="M252" s="211" t="s">
        <v>19</v>
      </c>
      <c r="N252" s="212" t="s">
        <v>43</v>
      </c>
      <c r="O252" s="77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15" t="s">
        <v>449</v>
      </c>
      <c r="AT252" s="15" t="s">
        <v>208</v>
      </c>
      <c r="AU252" s="15" t="s">
        <v>84</v>
      </c>
      <c r="AY252" s="15" t="s">
        <v>206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84</v>
      </c>
      <c r="BK252" s="215">
        <f>ROUND(I252*H252,2)</f>
        <v>0</v>
      </c>
      <c r="BL252" s="15" t="s">
        <v>449</v>
      </c>
      <c r="BM252" s="15" t="s">
        <v>466</v>
      </c>
    </row>
    <row r="253" spans="2:65" s="1" customFormat="1" ht="16.5" customHeight="1">
      <c r="B253" s="36"/>
      <c r="C253" s="204" t="s">
        <v>467</v>
      </c>
      <c r="D253" s="204" t="s">
        <v>208</v>
      </c>
      <c r="E253" s="205" t="s">
        <v>468</v>
      </c>
      <c r="F253" s="206" t="s">
        <v>469</v>
      </c>
      <c r="G253" s="207" t="s">
        <v>280</v>
      </c>
      <c r="H253" s="208">
        <v>60</v>
      </c>
      <c r="I253" s="209"/>
      <c r="J253" s="210">
        <f>ROUND(I253*H253,2)</f>
        <v>0</v>
      </c>
      <c r="K253" s="206" t="s">
        <v>19</v>
      </c>
      <c r="L253" s="41"/>
      <c r="M253" s="211" t="s">
        <v>19</v>
      </c>
      <c r="N253" s="212" t="s">
        <v>43</v>
      </c>
      <c r="O253" s="77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15" t="s">
        <v>449</v>
      </c>
      <c r="AT253" s="15" t="s">
        <v>208</v>
      </c>
      <c r="AU253" s="15" t="s">
        <v>84</v>
      </c>
      <c r="AY253" s="15" t="s">
        <v>206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5" t="s">
        <v>84</v>
      </c>
      <c r="BK253" s="215">
        <f>ROUND(I253*H253,2)</f>
        <v>0</v>
      </c>
      <c r="BL253" s="15" t="s">
        <v>449</v>
      </c>
      <c r="BM253" s="15" t="s">
        <v>470</v>
      </c>
    </row>
    <row r="254" spans="2:63" s="10" customFormat="1" ht="22.8" customHeight="1">
      <c r="B254" s="188"/>
      <c r="C254" s="189"/>
      <c r="D254" s="190" t="s">
        <v>70</v>
      </c>
      <c r="E254" s="202" t="s">
        <v>471</v>
      </c>
      <c r="F254" s="202" t="s">
        <v>472</v>
      </c>
      <c r="G254" s="189"/>
      <c r="H254" s="189"/>
      <c r="I254" s="192"/>
      <c r="J254" s="203">
        <f>BK254</f>
        <v>0</v>
      </c>
      <c r="K254" s="189"/>
      <c r="L254" s="194"/>
      <c r="M254" s="195"/>
      <c r="N254" s="196"/>
      <c r="O254" s="196"/>
      <c r="P254" s="197">
        <f>SUM(P255:P256)</f>
        <v>0</v>
      </c>
      <c r="Q254" s="196"/>
      <c r="R254" s="197">
        <f>SUM(R255:R256)</f>
        <v>0.022</v>
      </c>
      <c r="S254" s="196"/>
      <c r="T254" s="198">
        <f>SUM(T255:T256)</f>
        <v>0</v>
      </c>
      <c r="AR254" s="199" t="s">
        <v>84</v>
      </c>
      <c r="AT254" s="200" t="s">
        <v>70</v>
      </c>
      <c r="AU254" s="200" t="s">
        <v>79</v>
      </c>
      <c r="AY254" s="199" t="s">
        <v>206</v>
      </c>
      <c r="BK254" s="201">
        <f>SUM(BK255:BK256)</f>
        <v>0</v>
      </c>
    </row>
    <row r="255" spans="2:65" s="1" customFormat="1" ht="16.5" customHeight="1">
      <c r="B255" s="36"/>
      <c r="C255" s="204" t="s">
        <v>473</v>
      </c>
      <c r="D255" s="204" t="s">
        <v>208</v>
      </c>
      <c r="E255" s="205" t="s">
        <v>474</v>
      </c>
      <c r="F255" s="206" t="s">
        <v>475</v>
      </c>
      <c r="G255" s="207" t="s">
        <v>439</v>
      </c>
      <c r="H255" s="208">
        <v>1</v>
      </c>
      <c r="I255" s="209"/>
      <c r="J255" s="210">
        <f>ROUND(I255*H255,2)</f>
        <v>0</v>
      </c>
      <c r="K255" s="206" t="s">
        <v>212</v>
      </c>
      <c r="L255" s="41"/>
      <c r="M255" s="211" t="s">
        <v>19</v>
      </c>
      <c r="N255" s="212" t="s">
        <v>43</v>
      </c>
      <c r="O255" s="77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15" t="s">
        <v>287</v>
      </c>
      <c r="AT255" s="15" t="s">
        <v>208</v>
      </c>
      <c r="AU255" s="15" t="s">
        <v>84</v>
      </c>
      <c r="AY255" s="15" t="s">
        <v>206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5" t="s">
        <v>84</v>
      </c>
      <c r="BK255" s="215">
        <f>ROUND(I255*H255,2)</f>
        <v>0</v>
      </c>
      <c r="BL255" s="15" t="s">
        <v>287</v>
      </c>
      <c r="BM255" s="15" t="s">
        <v>476</v>
      </c>
    </row>
    <row r="256" spans="2:65" s="1" customFormat="1" ht="16.5" customHeight="1">
      <c r="B256" s="36"/>
      <c r="C256" s="239" t="s">
        <v>477</v>
      </c>
      <c r="D256" s="239" t="s">
        <v>432</v>
      </c>
      <c r="E256" s="240" t="s">
        <v>478</v>
      </c>
      <c r="F256" s="241" t="s">
        <v>479</v>
      </c>
      <c r="G256" s="242" t="s">
        <v>439</v>
      </c>
      <c r="H256" s="243">
        <v>1</v>
      </c>
      <c r="I256" s="244"/>
      <c r="J256" s="245">
        <f>ROUND(I256*H256,2)</f>
        <v>0</v>
      </c>
      <c r="K256" s="241" t="s">
        <v>212</v>
      </c>
      <c r="L256" s="246"/>
      <c r="M256" s="247" t="s">
        <v>19</v>
      </c>
      <c r="N256" s="248" t="s">
        <v>43</v>
      </c>
      <c r="O256" s="77"/>
      <c r="P256" s="213">
        <f>O256*H256</f>
        <v>0</v>
      </c>
      <c r="Q256" s="213">
        <v>0.022</v>
      </c>
      <c r="R256" s="213">
        <f>Q256*H256</f>
        <v>0.022</v>
      </c>
      <c r="S256" s="213">
        <v>0</v>
      </c>
      <c r="T256" s="214">
        <f>S256*H256</f>
        <v>0</v>
      </c>
      <c r="AR256" s="15" t="s">
        <v>359</v>
      </c>
      <c r="AT256" s="15" t="s">
        <v>432</v>
      </c>
      <c r="AU256" s="15" t="s">
        <v>84</v>
      </c>
      <c r="AY256" s="15" t="s">
        <v>206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84</v>
      </c>
      <c r="BK256" s="215">
        <f>ROUND(I256*H256,2)</f>
        <v>0</v>
      </c>
      <c r="BL256" s="15" t="s">
        <v>287</v>
      </c>
      <c r="BM256" s="15" t="s">
        <v>480</v>
      </c>
    </row>
    <row r="257" spans="2:63" s="10" customFormat="1" ht="22.8" customHeight="1">
      <c r="B257" s="188"/>
      <c r="C257" s="189"/>
      <c r="D257" s="190" t="s">
        <v>70</v>
      </c>
      <c r="E257" s="202" t="s">
        <v>481</v>
      </c>
      <c r="F257" s="202" t="s">
        <v>482</v>
      </c>
      <c r="G257" s="189"/>
      <c r="H257" s="189"/>
      <c r="I257" s="192"/>
      <c r="J257" s="203">
        <f>BK257</f>
        <v>0</v>
      </c>
      <c r="K257" s="189"/>
      <c r="L257" s="194"/>
      <c r="M257" s="195"/>
      <c r="N257" s="196"/>
      <c r="O257" s="196"/>
      <c r="P257" s="197">
        <f>SUM(P258:P265)</f>
        <v>0</v>
      </c>
      <c r="Q257" s="196"/>
      <c r="R257" s="197">
        <f>SUM(R258:R265)</f>
        <v>0.012</v>
      </c>
      <c r="S257" s="196"/>
      <c r="T257" s="198">
        <f>SUM(T258:T265)</f>
        <v>0</v>
      </c>
      <c r="AR257" s="199" t="s">
        <v>84</v>
      </c>
      <c r="AT257" s="200" t="s">
        <v>70</v>
      </c>
      <c r="AU257" s="200" t="s">
        <v>79</v>
      </c>
      <c r="AY257" s="199" t="s">
        <v>206</v>
      </c>
      <c r="BK257" s="201">
        <f>SUM(BK258:BK265)</f>
        <v>0</v>
      </c>
    </row>
    <row r="258" spans="2:65" s="1" customFormat="1" ht="16.5" customHeight="1">
      <c r="B258" s="36"/>
      <c r="C258" s="239" t="s">
        <v>483</v>
      </c>
      <c r="D258" s="239" t="s">
        <v>432</v>
      </c>
      <c r="E258" s="240" t="s">
        <v>484</v>
      </c>
      <c r="F258" s="241" t="s">
        <v>485</v>
      </c>
      <c r="G258" s="242" t="s">
        <v>280</v>
      </c>
      <c r="H258" s="243">
        <v>150</v>
      </c>
      <c r="I258" s="244"/>
      <c r="J258" s="245">
        <f>ROUND(I258*H258,2)</f>
        <v>0</v>
      </c>
      <c r="K258" s="241" t="s">
        <v>212</v>
      </c>
      <c r="L258" s="246"/>
      <c r="M258" s="247" t="s">
        <v>19</v>
      </c>
      <c r="N258" s="248" t="s">
        <v>43</v>
      </c>
      <c r="O258" s="77"/>
      <c r="P258" s="213">
        <f>O258*H258</f>
        <v>0</v>
      </c>
      <c r="Q258" s="213">
        <v>4E-05</v>
      </c>
      <c r="R258" s="213">
        <f>Q258*H258</f>
        <v>0.006</v>
      </c>
      <c r="S258" s="213">
        <v>0</v>
      </c>
      <c r="T258" s="214">
        <f>S258*H258</f>
        <v>0</v>
      </c>
      <c r="AR258" s="15" t="s">
        <v>359</v>
      </c>
      <c r="AT258" s="15" t="s">
        <v>432</v>
      </c>
      <c r="AU258" s="15" t="s">
        <v>84</v>
      </c>
      <c r="AY258" s="15" t="s">
        <v>206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5" t="s">
        <v>84</v>
      </c>
      <c r="BK258" s="215">
        <f>ROUND(I258*H258,2)</f>
        <v>0</v>
      </c>
      <c r="BL258" s="15" t="s">
        <v>287</v>
      </c>
      <c r="BM258" s="15" t="s">
        <v>486</v>
      </c>
    </row>
    <row r="259" spans="2:65" s="1" customFormat="1" ht="22.5" customHeight="1">
      <c r="B259" s="36"/>
      <c r="C259" s="204" t="s">
        <v>487</v>
      </c>
      <c r="D259" s="204" t="s">
        <v>208</v>
      </c>
      <c r="E259" s="205" t="s">
        <v>488</v>
      </c>
      <c r="F259" s="206" t="s">
        <v>489</v>
      </c>
      <c r="G259" s="207" t="s">
        <v>280</v>
      </c>
      <c r="H259" s="208">
        <v>150</v>
      </c>
      <c r="I259" s="209"/>
      <c r="J259" s="210">
        <f>ROUND(I259*H259,2)</f>
        <v>0</v>
      </c>
      <c r="K259" s="206" t="s">
        <v>212</v>
      </c>
      <c r="L259" s="41"/>
      <c r="M259" s="211" t="s">
        <v>19</v>
      </c>
      <c r="N259" s="212" t="s">
        <v>43</v>
      </c>
      <c r="O259" s="77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15" t="s">
        <v>287</v>
      </c>
      <c r="AT259" s="15" t="s">
        <v>208</v>
      </c>
      <c r="AU259" s="15" t="s">
        <v>84</v>
      </c>
      <c r="AY259" s="15" t="s">
        <v>206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5" t="s">
        <v>84</v>
      </c>
      <c r="BK259" s="215">
        <f>ROUND(I259*H259,2)</f>
        <v>0</v>
      </c>
      <c r="BL259" s="15" t="s">
        <v>287</v>
      </c>
      <c r="BM259" s="15" t="s">
        <v>490</v>
      </c>
    </row>
    <row r="260" spans="2:65" s="1" customFormat="1" ht="22.5" customHeight="1">
      <c r="B260" s="36"/>
      <c r="C260" s="204" t="s">
        <v>491</v>
      </c>
      <c r="D260" s="204" t="s">
        <v>208</v>
      </c>
      <c r="E260" s="205" t="s">
        <v>492</v>
      </c>
      <c r="F260" s="206" t="s">
        <v>493</v>
      </c>
      <c r="G260" s="207" t="s">
        <v>280</v>
      </c>
      <c r="H260" s="208">
        <v>25</v>
      </c>
      <c r="I260" s="209"/>
      <c r="J260" s="210">
        <f>ROUND(I260*H260,2)</f>
        <v>0</v>
      </c>
      <c r="K260" s="206" t="s">
        <v>212</v>
      </c>
      <c r="L260" s="41"/>
      <c r="M260" s="211" t="s">
        <v>19</v>
      </c>
      <c r="N260" s="212" t="s">
        <v>43</v>
      </c>
      <c r="O260" s="77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15" t="s">
        <v>287</v>
      </c>
      <c r="AT260" s="15" t="s">
        <v>208</v>
      </c>
      <c r="AU260" s="15" t="s">
        <v>84</v>
      </c>
      <c r="AY260" s="15" t="s">
        <v>206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5" t="s">
        <v>84</v>
      </c>
      <c r="BK260" s="215">
        <f>ROUND(I260*H260,2)</f>
        <v>0</v>
      </c>
      <c r="BL260" s="15" t="s">
        <v>287</v>
      </c>
      <c r="BM260" s="15" t="s">
        <v>494</v>
      </c>
    </row>
    <row r="261" spans="2:65" s="1" customFormat="1" ht="16.5" customHeight="1">
      <c r="B261" s="36"/>
      <c r="C261" s="239" t="s">
        <v>495</v>
      </c>
      <c r="D261" s="239" t="s">
        <v>432</v>
      </c>
      <c r="E261" s="240" t="s">
        <v>496</v>
      </c>
      <c r="F261" s="241" t="s">
        <v>497</v>
      </c>
      <c r="G261" s="242" t="s">
        <v>280</v>
      </c>
      <c r="H261" s="243">
        <v>25</v>
      </c>
      <c r="I261" s="244"/>
      <c r="J261" s="245">
        <f>ROUND(I261*H261,2)</f>
        <v>0</v>
      </c>
      <c r="K261" s="241" t="s">
        <v>212</v>
      </c>
      <c r="L261" s="246"/>
      <c r="M261" s="247" t="s">
        <v>19</v>
      </c>
      <c r="N261" s="248" t="s">
        <v>43</v>
      </c>
      <c r="O261" s="77"/>
      <c r="P261" s="213">
        <f>O261*H261</f>
        <v>0</v>
      </c>
      <c r="Q261" s="213">
        <v>0.000104</v>
      </c>
      <c r="R261" s="213">
        <f>Q261*H261</f>
        <v>0.0026</v>
      </c>
      <c r="S261" s="213">
        <v>0</v>
      </c>
      <c r="T261" s="214">
        <f>S261*H261</f>
        <v>0</v>
      </c>
      <c r="AR261" s="15" t="s">
        <v>359</v>
      </c>
      <c r="AT261" s="15" t="s">
        <v>432</v>
      </c>
      <c r="AU261" s="15" t="s">
        <v>84</v>
      </c>
      <c r="AY261" s="15" t="s">
        <v>206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5" t="s">
        <v>84</v>
      </c>
      <c r="BK261" s="215">
        <f>ROUND(I261*H261,2)</f>
        <v>0</v>
      </c>
      <c r="BL261" s="15" t="s">
        <v>287</v>
      </c>
      <c r="BM261" s="15" t="s">
        <v>498</v>
      </c>
    </row>
    <row r="262" spans="2:65" s="1" customFormat="1" ht="22.5" customHeight="1">
      <c r="B262" s="36"/>
      <c r="C262" s="204" t="s">
        <v>499</v>
      </c>
      <c r="D262" s="204" t="s">
        <v>208</v>
      </c>
      <c r="E262" s="205" t="s">
        <v>500</v>
      </c>
      <c r="F262" s="206" t="s">
        <v>501</v>
      </c>
      <c r="G262" s="207" t="s">
        <v>439</v>
      </c>
      <c r="H262" s="208">
        <v>55</v>
      </c>
      <c r="I262" s="209"/>
      <c r="J262" s="210">
        <f>ROUND(I262*H262,2)</f>
        <v>0</v>
      </c>
      <c r="K262" s="206" t="s">
        <v>212</v>
      </c>
      <c r="L262" s="41"/>
      <c r="M262" s="211" t="s">
        <v>19</v>
      </c>
      <c r="N262" s="212" t="s">
        <v>43</v>
      </c>
      <c r="O262" s="77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15" t="s">
        <v>287</v>
      </c>
      <c r="AT262" s="15" t="s">
        <v>208</v>
      </c>
      <c r="AU262" s="15" t="s">
        <v>84</v>
      </c>
      <c r="AY262" s="15" t="s">
        <v>206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5" t="s">
        <v>84</v>
      </c>
      <c r="BK262" s="215">
        <f>ROUND(I262*H262,2)</f>
        <v>0</v>
      </c>
      <c r="BL262" s="15" t="s">
        <v>287</v>
      </c>
      <c r="BM262" s="15" t="s">
        <v>502</v>
      </c>
    </row>
    <row r="263" spans="2:65" s="1" customFormat="1" ht="16.5" customHeight="1">
      <c r="B263" s="36"/>
      <c r="C263" s="239" t="s">
        <v>503</v>
      </c>
      <c r="D263" s="239" t="s">
        <v>432</v>
      </c>
      <c r="E263" s="240" t="s">
        <v>504</v>
      </c>
      <c r="F263" s="241" t="s">
        <v>505</v>
      </c>
      <c r="G263" s="242" t="s">
        <v>439</v>
      </c>
      <c r="H263" s="243">
        <v>55</v>
      </c>
      <c r="I263" s="244"/>
      <c r="J263" s="245">
        <f>ROUND(I263*H263,2)</f>
        <v>0</v>
      </c>
      <c r="K263" s="241" t="s">
        <v>212</v>
      </c>
      <c r="L263" s="246"/>
      <c r="M263" s="247" t="s">
        <v>19</v>
      </c>
      <c r="N263" s="248" t="s">
        <v>43</v>
      </c>
      <c r="O263" s="77"/>
      <c r="P263" s="213">
        <f>O263*H263</f>
        <v>0</v>
      </c>
      <c r="Q263" s="213">
        <v>2.8E-05</v>
      </c>
      <c r="R263" s="213">
        <f>Q263*H263</f>
        <v>0.00154</v>
      </c>
      <c r="S263" s="213">
        <v>0</v>
      </c>
      <c r="T263" s="214">
        <f>S263*H263</f>
        <v>0</v>
      </c>
      <c r="AR263" s="15" t="s">
        <v>359</v>
      </c>
      <c r="AT263" s="15" t="s">
        <v>432</v>
      </c>
      <c r="AU263" s="15" t="s">
        <v>84</v>
      </c>
      <c r="AY263" s="15" t="s">
        <v>206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5" t="s">
        <v>84</v>
      </c>
      <c r="BK263" s="215">
        <f>ROUND(I263*H263,2)</f>
        <v>0</v>
      </c>
      <c r="BL263" s="15" t="s">
        <v>287</v>
      </c>
      <c r="BM263" s="15" t="s">
        <v>506</v>
      </c>
    </row>
    <row r="264" spans="2:65" s="1" customFormat="1" ht="22.5" customHeight="1">
      <c r="B264" s="36"/>
      <c r="C264" s="204" t="s">
        <v>507</v>
      </c>
      <c r="D264" s="204" t="s">
        <v>208</v>
      </c>
      <c r="E264" s="205" t="s">
        <v>508</v>
      </c>
      <c r="F264" s="206" t="s">
        <v>509</v>
      </c>
      <c r="G264" s="207" t="s">
        <v>439</v>
      </c>
      <c r="H264" s="208">
        <v>10</v>
      </c>
      <c r="I264" s="209"/>
      <c r="J264" s="210">
        <f>ROUND(I264*H264,2)</f>
        <v>0</v>
      </c>
      <c r="K264" s="206" t="s">
        <v>212</v>
      </c>
      <c r="L264" s="41"/>
      <c r="M264" s="211" t="s">
        <v>19</v>
      </c>
      <c r="N264" s="212" t="s">
        <v>43</v>
      </c>
      <c r="O264" s="77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15" t="s">
        <v>287</v>
      </c>
      <c r="AT264" s="15" t="s">
        <v>208</v>
      </c>
      <c r="AU264" s="15" t="s">
        <v>84</v>
      </c>
      <c r="AY264" s="15" t="s">
        <v>206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5" t="s">
        <v>84</v>
      </c>
      <c r="BK264" s="215">
        <f>ROUND(I264*H264,2)</f>
        <v>0</v>
      </c>
      <c r="BL264" s="15" t="s">
        <v>287</v>
      </c>
      <c r="BM264" s="15" t="s">
        <v>510</v>
      </c>
    </row>
    <row r="265" spans="2:65" s="1" customFormat="1" ht="16.5" customHeight="1">
      <c r="B265" s="36"/>
      <c r="C265" s="239" t="s">
        <v>511</v>
      </c>
      <c r="D265" s="239" t="s">
        <v>432</v>
      </c>
      <c r="E265" s="240" t="s">
        <v>512</v>
      </c>
      <c r="F265" s="241" t="s">
        <v>513</v>
      </c>
      <c r="G265" s="242" t="s">
        <v>439</v>
      </c>
      <c r="H265" s="243">
        <v>10</v>
      </c>
      <c r="I265" s="244"/>
      <c r="J265" s="245">
        <f>ROUND(I265*H265,2)</f>
        <v>0</v>
      </c>
      <c r="K265" s="241" t="s">
        <v>212</v>
      </c>
      <c r="L265" s="246"/>
      <c r="M265" s="247" t="s">
        <v>19</v>
      </c>
      <c r="N265" s="248" t="s">
        <v>43</v>
      </c>
      <c r="O265" s="77"/>
      <c r="P265" s="213">
        <f>O265*H265</f>
        <v>0</v>
      </c>
      <c r="Q265" s="213">
        <v>0.000186</v>
      </c>
      <c r="R265" s="213">
        <f>Q265*H265</f>
        <v>0.0018599999999999999</v>
      </c>
      <c r="S265" s="213">
        <v>0</v>
      </c>
      <c r="T265" s="214">
        <f>S265*H265</f>
        <v>0</v>
      </c>
      <c r="AR265" s="15" t="s">
        <v>359</v>
      </c>
      <c r="AT265" s="15" t="s">
        <v>432</v>
      </c>
      <c r="AU265" s="15" t="s">
        <v>84</v>
      </c>
      <c r="AY265" s="15" t="s">
        <v>206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5" t="s">
        <v>84</v>
      </c>
      <c r="BK265" s="215">
        <f>ROUND(I265*H265,2)</f>
        <v>0</v>
      </c>
      <c r="BL265" s="15" t="s">
        <v>287</v>
      </c>
      <c r="BM265" s="15" t="s">
        <v>514</v>
      </c>
    </row>
    <row r="266" spans="2:63" s="10" customFormat="1" ht="22.8" customHeight="1">
      <c r="B266" s="188"/>
      <c r="C266" s="189"/>
      <c r="D266" s="190" t="s">
        <v>70</v>
      </c>
      <c r="E266" s="202" t="s">
        <v>515</v>
      </c>
      <c r="F266" s="202" t="s">
        <v>516</v>
      </c>
      <c r="G266" s="189"/>
      <c r="H266" s="189"/>
      <c r="I266" s="192"/>
      <c r="J266" s="203">
        <f>BK266</f>
        <v>0</v>
      </c>
      <c r="K266" s="189"/>
      <c r="L266" s="194"/>
      <c r="M266" s="195"/>
      <c r="N266" s="196"/>
      <c r="O266" s="196"/>
      <c r="P266" s="197">
        <f>SUM(P267:P280)</f>
        <v>0</v>
      </c>
      <c r="Q266" s="196"/>
      <c r="R266" s="197">
        <f>SUM(R267:R280)</f>
        <v>0.00249</v>
      </c>
      <c r="S266" s="196"/>
      <c r="T266" s="198">
        <f>SUM(T267:T280)</f>
        <v>0</v>
      </c>
      <c r="AR266" s="199" t="s">
        <v>84</v>
      </c>
      <c r="AT266" s="200" t="s">
        <v>70</v>
      </c>
      <c r="AU266" s="200" t="s">
        <v>79</v>
      </c>
      <c r="AY266" s="199" t="s">
        <v>206</v>
      </c>
      <c r="BK266" s="201">
        <f>SUM(BK267:BK280)</f>
        <v>0</v>
      </c>
    </row>
    <row r="267" spans="2:65" s="1" customFormat="1" ht="22.5" customHeight="1">
      <c r="B267" s="36"/>
      <c r="C267" s="204" t="s">
        <v>449</v>
      </c>
      <c r="D267" s="204" t="s">
        <v>208</v>
      </c>
      <c r="E267" s="205" t="s">
        <v>517</v>
      </c>
      <c r="F267" s="206" t="s">
        <v>518</v>
      </c>
      <c r="G267" s="207" t="s">
        <v>439</v>
      </c>
      <c r="H267" s="208">
        <v>2</v>
      </c>
      <c r="I267" s="209"/>
      <c r="J267" s="210">
        <f>ROUND(I267*H267,2)</f>
        <v>0</v>
      </c>
      <c r="K267" s="206" t="s">
        <v>212</v>
      </c>
      <c r="L267" s="41"/>
      <c r="M267" s="211" t="s">
        <v>19</v>
      </c>
      <c r="N267" s="212" t="s">
        <v>43</v>
      </c>
      <c r="O267" s="77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15" t="s">
        <v>287</v>
      </c>
      <c r="AT267" s="15" t="s">
        <v>208</v>
      </c>
      <c r="AU267" s="15" t="s">
        <v>84</v>
      </c>
      <c r="AY267" s="15" t="s">
        <v>206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5" t="s">
        <v>84</v>
      </c>
      <c r="BK267" s="215">
        <f>ROUND(I267*H267,2)</f>
        <v>0</v>
      </c>
      <c r="BL267" s="15" t="s">
        <v>287</v>
      </c>
      <c r="BM267" s="15" t="s">
        <v>519</v>
      </c>
    </row>
    <row r="268" spans="2:65" s="1" customFormat="1" ht="16.5" customHeight="1">
      <c r="B268" s="36"/>
      <c r="C268" s="239" t="s">
        <v>520</v>
      </c>
      <c r="D268" s="239" t="s">
        <v>432</v>
      </c>
      <c r="E268" s="240" t="s">
        <v>521</v>
      </c>
      <c r="F268" s="241" t="s">
        <v>522</v>
      </c>
      <c r="G268" s="242" t="s">
        <v>439</v>
      </c>
      <c r="H268" s="243">
        <v>2</v>
      </c>
      <c r="I268" s="244"/>
      <c r="J268" s="245">
        <f>ROUND(I268*H268,2)</f>
        <v>0</v>
      </c>
      <c r="K268" s="241" t="s">
        <v>212</v>
      </c>
      <c r="L268" s="246"/>
      <c r="M268" s="247" t="s">
        <v>19</v>
      </c>
      <c r="N268" s="248" t="s">
        <v>43</v>
      </c>
      <c r="O268" s="77"/>
      <c r="P268" s="213">
        <f>O268*H268</f>
        <v>0</v>
      </c>
      <c r="Q268" s="213">
        <v>5E-05</v>
      </c>
      <c r="R268" s="213">
        <f>Q268*H268</f>
        <v>0.0001</v>
      </c>
      <c r="S268" s="213">
        <v>0</v>
      </c>
      <c r="T268" s="214">
        <f>S268*H268</f>
        <v>0</v>
      </c>
      <c r="AR268" s="15" t="s">
        <v>359</v>
      </c>
      <c r="AT268" s="15" t="s">
        <v>432</v>
      </c>
      <c r="AU268" s="15" t="s">
        <v>84</v>
      </c>
      <c r="AY268" s="15" t="s">
        <v>206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5" t="s">
        <v>84</v>
      </c>
      <c r="BK268" s="215">
        <f>ROUND(I268*H268,2)</f>
        <v>0</v>
      </c>
      <c r="BL268" s="15" t="s">
        <v>287</v>
      </c>
      <c r="BM268" s="15" t="s">
        <v>523</v>
      </c>
    </row>
    <row r="269" spans="2:65" s="1" customFormat="1" ht="22.5" customHeight="1">
      <c r="B269" s="36"/>
      <c r="C269" s="204" t="s">
        <v>524</v>
      </c>
      <c r="D269" s="204" t="s">
        <v>208</v>
      </c>
      <c r="E269" s="205" t="s">
        <v>525</v>
      </c>
      <c r="F269" s="206" t="s">
        <v>526</v>
      </c>
      <c r="G269" s="207" t="s">
        <v>439</v>
      </c>
      <c r="H269" s="208">
        <v>4</v>
      </c>
      <c r="I269" s="209"/>
      <c r="J269" s="210">
        <f>ROUND(I269*H269,2)</f>
        <v>0</v>
      </c>
      <c r="K269" s="206" t="s">
        <v>212</v>
      </c>
      <c r="L269" s="41"/>
      <c r="M269" s="211" t="s">
        <v>19</v>
      </c>
      <c r="N269" s="212" t="s">
        <v>43</v>
      </c>
      <c r="O269" s="77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15" t="s">
        <v>287</v>
      </c>
      <c r="AT269" s="15" t="s">
        <v>208</v>
      </c>
      <c r="AU269" s="15" t="s">
        <v>84</v>
      </c>
      <c r="AY269" s="15" t="s">
        <v>206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5" t="s">
        <v>84</v>
      </c>
      <c r="BK269" s="215">
        <f>ROUND(I269*H269,2)</f>
        <v>0</v>
      </c>
      <c r="BL269" s="15" t="s">
        <v>287</v>
      </c>
      <c r="BM269" s="15" t="s">
        <v>527</v>
      </c>
    </row>
    <row r="270" spans="2:65" s="1" customFormat="1" ht="16.5" customHeight="1">
      <c r="B270" s="36"/>
      <c r="C270" s="239" t="s">
        <v>528</v>
      </c>
      <c r="D270" s="239" t="s">
        <v>432</v>
      </c>
      <c r="E270" s="240" t="s">
        <v>529</v>
      </c>
      <c r="F270" s="241" t="s">
        <v>530</v>
      </c>
      <c r="G270" s="242" t="s">
        <v>439</v>
      </c>
      <c r="H270" s="243">
        <v>4</v>
      </c>
      <c r="I270" s="244"/>
      <c r="J270" s="245">
        <f>ROUND(I270*H270,2)</f>
        <v>0</v>
      </c>
      <c r="K270" s="241" t="s">
        <v>212</v>
      </c>
      <c r="L270" s="246"/>
      <c r="M270" s="247" t="s">
        <v>19</v>
      </c>
      <c r="N270" s="248" t="s">
        <v>43</v>
      </c>
      <c r="O270" s="77"/>
      <c r="P270" s="213">
        <f>O270*H270</f>
        <v>0</v>
      </c>
      <c r="Q270" s="213">
        <v>5E-05</v>
      </c>
      <c r="R270" s="213">
        <f>Q270*H270</f>
        <v>0.0002</v>
      </c>
      <c r="S270" s="213">
        <v>0</v>
      </c>
      <c r="T270" s="214">
        <f>S270*H270</f>
        <v>0</v>
      </c>
      <c r="AR270" s="15" t="s">
        <v>359</v>
      </c>
      <c r="AT270" s="15" t="s">
        <v>432</v>
      </c>
      <c r="AU270" s="15" t="s">
        <v>84</v>
      </c>
      <c r="AY270" s="15" t="s">
        <v>206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5" t="s">
        <v>84</v>
      </c>
      <c r="BK270" s="215">
        <f>ROUND(I270*H270,2)</f>
        <v>0</v>
      </c>
      <c r="BL270" s="15" t="s">
        <v>287</v>
      </c>
      <c r="BM270" s="15" t="s">
        <v>531</v>
      </c>
    </row>
    <row r="271" spans="2:65" s="1" customFormat="1" ht="22.5" customHeight="1">
      <c r="B271" s="36"/>
      <c r="C271" s="204" t="s">
        <v>532</v>
      </c>
      <c r="D271" s="204" t="s">
        <v>208</v>
      </c>
      <c r="E271" s="205" t="s">
        <v>533</v>
      </c>
      <c r="F271" s="206" t="s">
        <v>534</v>
      </c>
      <c r="G271" s="207" t="s">
        <v>439</v>
      </c>
      <c r="H271" s="208">
        <v>2</v>
      </c>
      <c r="I271" s="209"/>
      <c r="J271" s="210">
        <f>ROUND(I271*H271,2)</f>
        <v>0</v>
      </c>
      <c r="K271" s="206" t="s">
        <v>212</v>
      </c>
      <c r="L271" s="41"/>
      <c r="M271" s="211" t="s">
        <v>19</v>
      </c>
      <c r="N271" s="212" t="s">
        <v>43</v>
      </c>
      <c r="O271" s="77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15" t="s">
        <v>287</v>
      </c>
      <c r="AT271" s="15" t="s">
        <v>208</v>
      </c>
      <c r="AU271" s="15" t="s">
        <v>84</v>
      </c>
      <c r="AY271" s="15" t="s">
        <v>206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5" t="s">
        <v>84</v>
      </c>
      <c r="BK271" s="215">
        <f>ROUND(I271*H271,2)</f>
        <v>0</v>
      </c>
      <c r="BL271" s="15" t="s">
        <v>287</v>
      </c>
      <c r="BM271" s="15" t="s">
        <v>535</v>
      </c>
    </row>
    <row r="272" spans="2:65" s="1" customFormat="1" ht="16.5" customHeight="1">
      <c r="B272" s="36"/>
      <c r="C272" s="239" t="s">
        <v>536</v>
      </c>
      <c r="D272" s="239" t="s">
        <v>432</v>
      </c>
      <c r="E272" s="240" t="s">
        <v>537</v>
      </c>
      <c r="F272" s="241" t="s">
        <v>538</v>
      </c>
      <c r="G272" s="242" t="s">
        <v>439</v>
      </c>
      <c r="H272" s="243">
        <v>2</v>
      </c>
      <c r="I272" s="244"/>
      <c r="J272" s="245">
        <f>ROUND(I272*H272,2)</f>
        <v>0</v>
      </c>
      <c r="K272" s="241" t="s">
        <v>212</v>
      </c>
      <c r="L272" s="246"/>
      <c r="M272" s="247" t="s">
        <v>19</v>
      </c>
      <c r="N272" s="248" t="s">
        <v>43</v>
      </c>
      <c r="O272" s="77"/>
      <c r="P272" s="213">
        <f>O272*H272</f>
        <v>0</v>
      </c>
      <c r="Q272" s="213">
        <v>5E-05</v>
      </c>
      <c r="R272" s="213">
        <f>Q272*H272</f>
        <v>0.0001</v>
      </c>
      <c r="S272" s="213">
        <v>0</v>
      </c>
      <c r="T272" s="214">
        <f>S272*H272</f>
        <v>0</v>
      </c>
      <c r="AR272" s="15" t="s">
        <v>359</v>
      </c>
      <c r="AT272" s="15" t="s">
        <v>432</v>
      </c>
      <c r="AU272" s="15" t="s">
        <v>84</v>
      </c>
      <c r="AY272" s="15" t="s">
        <v>206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5" t="s">
        <v>84</v>
      </c>
      <c r="BK272" s="215">
        <f>ROUND(I272*H272,2)</f>
        <v>0</v>
      </c>
      <c r="BL272" s="15" t="s">
        <v>287</v>
      </c>
      <c r="BM272" s="15" t="s">
        <v>539</v>
      </c>
    </row>
    <row r="273" spans="2:65" s="1" customFormat="1" ht="22.5" customHeight="1">
      <c r="B273" s="36"/>
      <c r="C273" s="204" t="s">
        <v>540</v>
      </c>
      <c r="D273" s="204" t="s">
        <v>208</v>
      </c>
      <c r="E273" s="205" t="s">
        <v>541</v>
      </c>
      <c r="F273" s="206" t="s">
        <v>542</v>
      </c>
      <c r="G273" s="207" t="s">
        <v>439</v>
      </c>
      <c r="H273" s="208">
        <v>1</v>
      </c>
      <c r="I273" s="209"/>
      <c r="J273" s="210">
        <f>ROUND(I273*H273,2)</f>
        <v>0</v>
      </c>
      <c r="K273" s="206" t="s">
        <v>212</v>
      </c>
      <c r="L273" s="41"/>
      <c r="M273" s="211" t="s">
        <v>19</v>
      </c>
      <c r="N273" s="212" t="s">
        <v>43</v>
      </c>
      <c r="O273" s="77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15" t="s">
        <v>287</v>
      </c>
      <c r="AT273" s="15" t="s">
        <v>208</v>
      </c>
      <c r="AU273" s="15" t="s">
        <v>84</v>
      </c>
      <c r="AY273" s="15" t="s">
        <v>206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5" t="s">
        <v>84</v>
      </c>
      <c r="BK273" s="215">
        <f>ROUND(I273*H273,2)</f>
        <v>0</v>
      </c>
      <c r="BL273" s="15" t="s">
        <v>287</v>
      </c>
      <c r="BM273" s="15" t="s">
        <v>543</v>
      </c>
    </row>
    <row r="274" spans="2:65" s="1" customFormat="1" ht="16.5" customHeight="1">
      <c r="B274" s="36"/>
      <c r="C274" s="239" t="s">
        <v>544</v>
      </c>
      <c r="D274" s="239" t="s">
        <v>432</v>
      </c>
      <c r="E274" s="240" t="s">
        <v>545</v>
      </c>
      <c r="F274" s="241" t="s">
        <v>546</v>
      </c>
      <c r="G274" s="242" t="s">
        <v>439</v>
      </c>
      <c r="H274" s="243">
        <v>1</v>
      </c>
      <c r="I274" s="244"/>
      <c r="J274" s="245">
        <f>ROUND(I274*H274,2)</f>
        <v>0</v>
      </c>
      <c r="K274" s="241" t="s">
        <v>212</v>
      </c>
      <c r="L274" s="246"/>
      <c r="M274" s="247" t="s">
        <v>19</v>
      </c>
      <c r="N274" s="248" t="s">
        <v>43</v>
      </c>
      <c r="O274" s="77"/>
      <c r="P274" s="213">
        <f>O274*H274</f>
        <v>0</v>
      </c>
      <c r="Q274" s="213">
        <v>5E-05</v>
      </c>
      <c r="R274" s="213">
        <f>Q274*H274</f>
        <v>5E-05</v>
      </c>
      <c r="S274" s="213">
        <v>0</v>
      </c>
      <c r="T274" s="214">
        <f>S274*H274</f>
        <v>0</v>
      </c>
      <c r="AR274" s="15" t="s">
        <v>359</v>
      </c>
      <c r="AT274" s="15" t="s">
        <v>432</v>
      </c>
      <c r="AU274" s="15" t="s">
        <v>84</v>
      </c>
      <c r="AY274" s="15" t="s">
        <v>206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5" t="s">
        <v>84</v>
      </c>
      <c r="BK274" s="215">
        <f>ROUND(I274*H274,2)</f>
        <v>0</v>
      </c>
      <c r="BL274" s="15" t="s">
        <v>287</v>
      </c>
      <c r="BM274" s="15" t="s">
        <v>547</v>
      </c>
    </row>
    <row r="275" spans="2:65" s="1" customFormat="1" ht="22.5" customHeight="1">
      <c r="B275" s="36"/>
      <c r="C275" s="204" t="s">
        <v>548</v>
      </c>
      <c r="D275" s="204" t="s">
        <v>208</v>
      </c>
      <c r="E275" s="205" t="s">
        <v>549</v>
      </c>
      <c r="F275" s="206" t="s">
        <v>550</v>
      </c>
      <c r="G275" s="207" t="s">
        <v>439</v>
      </c>
      <c r="H275" s="208">
        <v>30</v>
      </c>
      <c r="I275" s="209"/>
      <c r="J275" s="210">
        <f>ROUND(I275*H275,2)</f>
        <v>0</v>
      </c>
      <c r="K275" s="206" t="s">
        <v>212</v>
      </c>
      <c r="L275" s="41"/>
      <c r="M275" s="211" t="s">
        <v>19</v>
      </c>
      <c r="N275" s="212" t="s">
        <v>43</v>
      </c>
      <c r="O275" s="77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15" t="s">
        <v>287</v>
      </c>
      <c r="AT275" s="15" t="s">
        <v>208</v>
      </c>
      <c r="AU275" s="15" t="s">
        <v>84</v>
      </c>
      <c r="AY275" s="15" t="s">
        <v>206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5" t="s">
        <v>84</v>
      </c>
      <c r="BK275" s="215">
        <f>ROUND(I275*H275,2)</f>
        <v>0</v>
      </c>
      <c r="BL275" s="15" t="s">
        <v>287</v>
      </c>
      <c r="BM275" s="15" t="s">
        <v>551</v>
      </c>
    </row>
    <row r="276" spans="2:65" s="1" customFormat="1" ht="16.5" customHeight="1">
      <c r="B276" s="36"/>
      <c r="C276" s="239" t="s">
        <v>552</v>
      </c>
      <c r="D276" s="239" t="s">
        <v>432</v>
      </c>
      <c r="E276" s="240" t="s">
        <v>553</v>
      </c>
      <c r="F276" s="241" t="s">
        <v>554</v>
      </c>
      <c r="G276" s="242" t="s">
        <v>439</v>
      </c>
      <c r="H276" s="243">
        <v>8</v>
      </c>
      <c r="I276" s="244"/>
      <c r="J276" s="245">
        <f>ROUND(I276*H276,2)</f>
        <v>0</v>
      </c>
      <c r="K276" s="241" t="s">
        <v>19</v>
      </c>
      <c r="L276" s="246"/>
      <c r="M276" s="247" t="s">
        <v>19</v>
      </c>
      <c r="N276" s="248" t="s">
        <v>43</v>
      </c>
      <c r="O276" s="77"/>
      <c r="P276" s="213">
        <f>O276*H276</f>
        <v>0</v>
      </c>
      <c r="Q276" s="213">
        <v>6E-05</v>
      </c>
      <c r="R276" s="213">
        <f>Q276*H276</f>
        <v>0.00048</v>
      </c>
      <c r="S276" s="213">
        <v>0</v>
      </c>
      <c r="T276" s="214">
        <f>S276*H276</f>
        <v>0</v>
      </c>
      <c r="AR276" s="15" t="s">
        <v>359</v>
      </c>
      <c r="AT276" s="15" t="s">
        <v>432</v>
      </c>
      <c r="AU276" s="15" t="s">
        <v>84</v>
      </c>
      <c r="AY276" s="15" t="s">
        <v>206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5" t="s">
        <v>84</v>
      </c>
      <c r="BK276" s="215">
        <f>ROUND(I276*H276,2)</f>
        <v>0</v>
      </c>
      <c r="BL276" s="15" t="s">
        <v>287</v>
      </c>
      <c r="BM276" s="15" t="s">
        <v>555</v>
      </c>
    </row>
    <row r="277" spans="2:65" s="1" customFormat="1" ht="16.5" customHeight="1">
      <c r="B277" s="36"/>
      <c r="C277" s="239" t="s">
        <v>556</v>
      </c>
      <c r="D277" s="239" t="s">
        <v>432</v>
      </c>
      <c r="E277" s="240" t="s">
        <v>557</v>
      </c>
      <c r="F277" s="241" t="s">
        <v>558</v>
      </c>
      <c r="G277" s="242" t="s">
        <v>439</v>
      </c>
      <c r="H277" s="243">
        <v>22</v>
      </c>
      <c r="I277" s="244"/>
      <c r="J277" s="245">
        <f>ROUND(I277*H277,2)</f>
        <v>0</v>
      </c>
      <c r="K277" s="241" t="s">
        <v>221</v>
      </c>
      <c r="L277" s="246"/>
      <c r="M277" s="247" t="s">
        <v>19</v>
      </c>
      <c r="N277" s="248" t="s">
        <v>43</v>
      </c>
      <c r="O277" s="77"/>
      <c r="P277" s="213">
        <f>O277*H277</f>
        <v>0</v>
      </c>
      <c r="Q277" s="213">
        <v>6E-05</v>
      </c>
      <c r="R277" s="213">
        <f>Q277*H277</f>
        <v>0.00132</v>
      </c>
      <c r="S277" s="213">
        <v>0</v>
      </c>
      <c r="T277" s="214">
        <f>S277*H277</f>
        <v>0</v>
      </c>
      <c r="AR277" s="15" t="s">
        <v>359</v>
      </c>
      <c r="AT277" s="15" t="s">
        <v>432</v>
      </c>
      <c r="AU277" s="15" t="s">
        <v>84</v>
      </c>
      <c r="AY277" s="15" t="s">
        <v>206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5" t="s">
        <v>84</v>
      </c>
      <c r="BK277" s="215">
        <f>ROUND(I277*H277,2)</f>
        <v>0</v>
      </c>
      <c r="BL277" s="15" t="s">
        <v>287</v>
      </c>
      <c r="BM277" s="15" t="s">
        <v>559</v>
      </c>
    </row>
    <row r="278" spans="2:65" s="1" customFormat="1" ht="22.5" customHeight="1">
      <c r="B278" s="36"/>
      <c r="C278" s="204" t="s">
        <v>560</v>
      </c>
      <c r="D278" s="204" t="s">
        <v>208</v>
      </c>
      <c r="E278" s="205" t="s">
        <v>561</v>
      </c>
      <c r="F278" s="206" t="s">
        <v>562</v>
      </c>
      <c r="G278" s="207" t="s">
        <v>439</v>
      </c>
      <c r="H278" s="208">
        <v>4</v>
      </c>
      <c r="I278" s="209"/>
      <c r="J278" s="210">
        <f>ROUND(I278*H278,2)</f>
        <v>0</v>
      </c>
      <c r="K278" s="206" t="s">
        <v>212</v>
      </c>
      <c r="L278" s="41"/>
      <c r="M278" s="211" t="s">
        <v>19</v>
      </c>
      <c r="N278" s="212" t="s">
        <v>43</v>
      </c>
      <c r="O278" s="77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15" t="s">
        <v>287</v>
      </c>
      <c r="AT278" s="15" t="s">
        <v>208</v>
      </c>
      <c r="AU278" s="15" t="s">
        <v>84</v>
      </c>
      <c r="AY278" s="15" t="s">
        <v>206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5" t="s">
        <v>84</v>
      </c>
      <c r="BK278" s="215">
        <f>ROUND(I278*H278,2)</f>
        <v>0</v>
      </c>
      <c r="BL278" s="15" t="s">
        <v>287</v>
      </c>
      <c r="BM278" s="15" t="s">
        <v>563</v>
      </c>
    </row>
    <row r="279" spans="2:65" s="1" customFormat="1" ht="16.5" customHeight="1">
      <c r="B279" s="36"/>
      <c r="C279" s="239" t="s">
        <v>564</v>
      </c>
      <c r="D279" s="239" t="s">
        <v>432</v>
      </c>
      <c r="E279" s="240" t="s">
        <v>565</v>
      </c>
      <c r="F279" s="241" t="s">
        <v>566</v>
      </c>
      <c r="G279" s="242" t="s">
        <v>439</v>
      </c>
      <c r="H279" s="243">
        <v>2</v>
      </c>
      <c r="I279" s="244"/>
      <c r="J279" s="245">
        <f>ROUND(I279*H279,2)</f>
        <v>0</v>
      </c>
      <c r="K279" s="241" t="s">
        <v>212</v>
      </c>
      <c r="L279" s="246"/>
      <c r="M279" s="247" t="s">
        <v>19</v>
      </c>
      <c r="N279" s="248" t="s">
        <v>43</v>
      </c>
      <c r="O279" s="77"/>
      <c r="P279" s="213">
        <f>O279*H279</f>
        <v>0</v>
      </c>
      <c r="Q279" s="213">
        <v>6E-05</v>
      </c>
      <c r="R279" s="213">
        <f>Q279*H279</f>
        <v>0.00012</v>
      </c>
      <c r="S279" s="213">
        <v>0</v>
      </c>
      <c r="T279" s="214">
        <f>S279*H279</f>
        <v>0</v>
      </c>
      <c r="AR279" s="15" t="s">
        <v>359</v>
      </c>
      <c r="AT279" s="15" t="s">
        <v>432</v>
      </c>
      <c r="AU279" s="15" t="s">
        <v>84</v>
      </c>
      <c r="AY279" s="15" t="s">
        <v>206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15" t="s">
        <v>84</v>
      </c>
      <c r="BK279" s="215">
        <f>ROUND(I279*H279,2)</f>
        <v>0</v>
      </c>
      <c r="BL279" s="15" t="s">
        <v>287</v>
      </c>
      <c r="BM279" s="15" t="s">
        <v>567</v>
      </c>
    </row>
    <row r="280" spans="2:65" s="1" customFormat="1" ht="16.5" customHeight="1">
      <c r="B280" s="36"/>
      <c r="C280" s="239" t="s">
        <v>568</v>
      </c>
      <c r="D280" s="239" t="s">
        <v>432</v>
      </c>
      <c r="E280" s="240" t="s">
        <v>569</v>
      </c>
      <c r="F280" s="241" t="s">
        <v>570</v>
      </c>
      <c r="G280" s="242" t="s">
        <v>439</v>
      </c>
      <c r="H280" s="243">
        <v>2</v>
      </c>
      <c r="I280" s="244"/>
      <c r="J280" s="245">
        <f>ROUND(I280*H280,2)</f>
        <v>0</v>
      </c>
      <c r="K280" s="241" t="s">
        <v>19</v>
      </c>
      <c r="L280" s="246"/>
      <c r="M280" s="247" t="s">
        <v>19</v>
      </c>
      <c r="N280" s="248" t="s">
        <v>43</v>
      </c>
      <c r="O280" s="77"/>
      <c r="P280" s="213">
        <f>O280*H280</f>
        <v>0</v>
      </c>
      <c r="Q280" s="213">
        <v>6E-05</v>
      </c>
      <c r="R280" s="213">
        <f>Q280*H280</f>
        <v>0.00012</v>
      </c>
      <c r="S280" s="213">
        <v>0</v>
      </c>
      <c r="T280" s="214">
        <f>S280*H280</f>
        <v>0</v>
      </c>
      <c r="AR280" s="15" t="s">
        <v>359</v>
      </c>
      <c r="AT280" s="15" t="s">
        <v>432</v>
      </c>
      <c r="AU280" s="15" t="s">
        <v>84</v>
      </c>
      <c r="AY280" s="15" t="s">
        <v>206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5" t="s">
        <v>84</v>
      </c>
      <c r="BK280" s="215">
        <f>ROUND(I280*H280,2)</f>
        <v>0</v>
      </c>
      <c r="BL280" s="15" t="s">
        <v>287</v>
      </c>
      <c r="BM280" s="15" t="s">
        <v>571</v>
      </c>
    </row>
    <row r="281" spans="2:63" s="10" customFormat="1" ht="22.8" customHeight="1">
      <c r="B281" s="188"/>
      <c r="C281" s="189"/>
      <c r="D281" s="190" t="s">
        <v>70</v>
      </c>
      <c r="E281" s="202" t="s">
        <v>572</v>
      </c>
      <c r="F281" s="202" t="s">
        <v>573</v>
      </c>
      <c r="G281" s="189"/>
      <c r="H281" s="189"/>
      <c r="I281" s="192"/>
      <c r="J281" s="203">
        <f>BK281</f>
        <v>0</v>
      </c>
      <c r="K281" s="189"/>
      <c r="L281" s="194"/>
      <c r="M281" s="195"/>
      <c r="N281" s="196"/>
      <c r="O281" s="196"/>
      <c r="P281" s="197">
        <f>SUM(P282:P285)</f>
        <v>0</v>
      </c>
      <c r="Q281" s="196"/>
      <c r="R281" s="197">
        <f>SUM(R282:R285)</f>
        <v>0.0118</v>
      </c>
      <c r="S281" s="196"/>
      <c r="T281" s="198">
        <f>SUM(T282:T285)</f>
        <v>0</v>
      </c>
      <c r="AR281" s="199" t="s">
        <v>84</v>
      </c>
      <c r="AT281" s="200" t="s">
        <v>70</v>
      </c>
      <c r="AU281" s="200" t="s">
        <v>79</v>
      </c>
      <c r="AY281" s="199" t="s">
        <v>206</v>
      </c>
      <c r="BK281" s="201">
        <f>SUM(BK282:BK285)</f>
        <v>0</v>
      </c>
    </row>
    <row r="282" spans="2:65" s="1" customFormat="1" ht="22.5" customHeight="1">
      <c r="B282" s="36"/>
      <c r="C282" s="204" t="s">
        <v>574</v>
      </c>
      <c r="D282" s="204" t="s">
        <v>208</v>
      </c>
      <c r="E282" s="205" t="s">
        <v>575</v>
      </c>
      <c r="F282" s="206" t="s">
        <v>576</v>
      </c>
      <c r="G282" s="207" t="s">
        <v>439</v>
      </c>
      <c r="H282" s="208">
        <v>2</v>
      </c>
      <c r="I282" s="209"/>
      <c r="J282" s="210">
        <f>ROUND(I282*H282,2)</f>
        <v>0</v>
      </c>
      <c r="K282" s="206" t="s">
        <v>212</v>
      </c>
      <c r="L282" s="41"/>
      <c r="M282" s="211" t="s">
        <v>19</v>
      </c>
      <c r="N282" s="212" t="s">
        <v>43</v>
      </c>
      <c r="O282" s="77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15" t="s">
        <v>287</v>
      </c>
      <c r="AT282" s="15" t="s">
        <v>208</v>
      </c>
      <c r="AU282" s="15" t="s">
        <v>84</v>
      </c>
      <c r="AY282" s="15" t="s">
        <v>206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5" t="s">
        <v>84</v>
      </c>
      <c r="BK282" s="215">
        <f>ROUND(I282*H282,2)</f>
        <v>0</v>
      </c>
      <c r="BL282" s="15" t="s">
        <v>287</v>
      </c>
      <c r="BM282" s="15" t="s">
        <v>577</v>
      </c>
    </row>
    <row r="283" spans="2:65" s="1" customFormat="1" ht="16.5" customHeight="1">
      <c r="B283" s="36"/>
      <c r="C283" s="239" t="s">
        <v>578</v>
      </c>
      <c r="D283" s="239" t="s">
        <v>432</v>
      </c>
      <c r="E283" s="240" t="s">
        <v>579</v>
      </c>
      <c r="F283" s="241" t="s">
        <v>580</v>
      </c>
      <c r="G283" s="242" t="s">
        <v>439</v>
      </c>
      <c r="H283" s="243">
        <v>2</v>
      </c>
      <c r="I283" s="244"/>
      <c r="J283" s="245">
        <f>ROUND(I283*H283,2)</f>
        <v>0</v>
      </c>
      <c r="K283" s="241" t="s">
        <v>212</v>
      </c>
      <c r="L283" s="246"/>
      <c r="M283" s="247" t="s">
        <v>19</v>
      </c>
      <c r="N283" s="248" t="s">
        <v>43</v>
      </c>
      <c r="O283" s="77"/>
      <c r="P283" s="213">
        <f>O283*H283</f>
        <v>0</v>
      </c>
      <c r="Q283" s="213">
        <v>0.0044</v>
      </c>
      <c r="R283" s="213">
        <f>Q283*H283</f>
        <v>0.0088</v>
      </c>
      <c r="S283" s="213">
        <v>0</v>
      </c>
      <c r="T283" s="214">
        <f>S283*H283</f>
        <v>0</v>
      </c>
      <c r="AR283" s="15" t="s">
        <v>359</v>
      </c>
      <c r="AT283" s="15" t="s">
        <v>432</v>
      </c>
      <c r="AU283" s="15" t="s">
        <v>84</v>
      </c>
      <c r="AY283" s="15" t="s">
        <v>206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5" t="s">
        <v>84</v>
      </c>
      <c r="BK283" s="215">
        <f>ROUND(I283*H283,2)</f>
        <v>0</v>
      </c>
      <c r="BL283" s="15" t="s">
        <v>287</v>
      </c>
      <c r="BM283" s="15" t="s">
        <v>581</v>
      </c>
    </row>
    <row r="284" spans="2:65" s="1" customFormat="1" ht="22.5" customHeight="1">
      <c r="B284" s="36"/>
      <c r="C284" s="204" t="s">
        <v>582</v>
      </c>
      <c r="D284" s="204" t="s">
        <v>208</v>
      </c>
      <c r="E284" s="205" t="s">
        <v>583</v>
      </c>
      <c r="F284" s="206" t="s">
        <v>584</v>
      </c>
      <c r="G284" s="207" t="s">
        <v>439</v>
      </c>
      <c r="H284" s="208">
        <v>5</v>
      </c>
      <c r="I284" s="209"/>
      <c r="J284" s="210">
        <f>ROUND(I284*H284,2)</f>
        <v>0</v>
      </c>
      <c r="K284" s="206" t="s">
        <v>212</v>
      </c>
      <c r="L284" s="41"/>
      <c r="M284" s="211" t="s">
        <v>19</v>
      </c>
      <c r="N284" s="212" t="s">
        <v>43</v>
      </c>
      <c r="O284" s="77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15" t="s">
        <v>287</v>
      </c>
      <c r="AT284" s="15" t="s">
        <v>208</v>
      </c>
      <c r="AU284" s="15" t="s">
        <v>84</v>
      </c>
      <c r="AY284" s="15" t="s">
        <v>206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5" t="s">
        <v>84</v>
      </c>
      <c r="BK284" s="215">
        <f>ROUND(I284*H284,2)</f>
        <v>0</v>
      </c>
      <c r="BL284" s="15" t="s">
        <v>287</v>
      </c>
      <c r="BM284" s="15" t="s">
        <v>585</v>
      </c>
    </row>
    <row r="285" spans="2:65" s="1" customFormat="1" ht="16.5" customHeight="1">
      <c r="B285" s="36"/>
      <c r="C285" s="239" t="s">
        <v>586</v>
      </c>
      <c r="D285" s="239" t="s">
        <v>432</v>
      </c>
      <c r="E285" s="240" t="s">
        <v>587</v>
      </c>
      <c r="F285" s="241" t="s">
        <v>588</v>
      </c>
      <c r="G285" s="242" t="s">
        <v>439</v>
      </c>
      <c r="H285" s="243">
        <v>5</v>
      </c>
      <c r="I285" s="244"/>
      <c r="J285" s="245">
        <f>ROUND(I285*H285,2)</f>
        <v>0</v>
      </c>
      <c r="K285" s="241" t="s">
        <v>212</v>
      </c>
      <c r="L285" s="246"/>
      <c r="M285" s="247" t="s">
        <v>19</v>
      </c>
      <c r="N285" s="248" t="s">
        <v>43</v>
      </c>
      <c r="O285" s="77"/>
      <c r="P285" s="213">
        <f>O285*H285</f>
        <v>0</v>
      </c>
      <c r="Q285" s="213">
        <v>0.0006</v>
      </c>
      <c r="R285" s="213">
        <f>Q285*H285</f>
        <v>0.0029999999999999996</v>
      </c>
      <c r="S285" s="213">
        <v>0</v>
      </c>
      <c r="T285" s="214">
        <f>S285*H285</f>
        <v>0</v>
      </c>
      <c r="AR285" s="15" t="s">
        <v>359</v>
      </c>
      <c r="AT285" s="15" t="s">
        <v>432</v>
      </c>
      <c r="AU285" s="15" t="s">
        <v>84</v>
      </c>
      <c r="AY285" s="15" t="s">
        <v>206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5" t="s">
        <v>84</v>
      </c>
      <c r="BK285" s="215">
        <f>ROUND(I285*H285,2)</f>
        <v>0</v>
      </c>
      <c r="BL285" s="15" t="s">
        <v>287</v>
      </c>
      <c r="BM285" s="15" t="s">
        <v>589</v>
      </c>
    </row>
    <row r="286" spans="2:63" s="10" customFormat="1" ht="22.8" customHeight="1">
      <c r="B286" s="188"/>
      <c r="C286" s="189"/>
      <c r="D286" s="190" t="s">
        <v>70</v>
      </c>
      <c r="E286" s="202" t="s">
        <v>590</v>
      </c>
      <c r="F286" s="202" t="s">
        <v>591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SUM(P287:P311)</f>
        <v>0</v>
      </c>
      <c r="Q286" s="196"/>
      <c r="R286" s="197">
        <f>SUM(R287:R311)</f>
        <v>0.1419615</v>
      </c>
      <c r="S286" s="196"/>
      <c r="T286" s="198">
        <f>SUM(T287:T311)</f>
        <v>0</v>
      </c>
      <c r="AR286" s="199" t="s">
        <v>91</v>
      </c>
      <c r="AT286" s="200" t="s">
        <v>70</v>
      </c>
      <c r="AU286" s="200" t="s">
        <v>79</v>
      </c>
      <c r="AY286" s="199" t="s">
        <v>206</v>
      </c>
      <c r="BK286" s="201">
        <f>SUM(BK287:BK311)</f>
        <v>0</v>
      </c>
    </row>
    <row r="287" spans="2:65" s="1" customFormat="1" ht="16.5" customHeight="1">
      <c r="B287" s="36"/>
      <c r="C287" s="204" t="s">
        <v>592</v>
      </c>
      <c r="D287" s="204" t="s">
        <v>208</v>
      </c>
      <c r="E287" s="205" t="s">
        <v>593</v>
      </c>
      <c r="F287" s="206" t="s">
        <v>594</v>
      </c>
      <c r="G287" s="207" t="s">
        <v>439</v>
      </c>
      <c r="H287" s="208">
        <v>51</v>
      </c>
      <c r="I287" s="209"/>
      <c r="J287" s="210">
        <f>ROUND(I287*H287,2)</f>
        <v>0</v>
      </c>
      <c r="K287" s="206" t="s">
        <v>212</v>
      </c>
      <c r="L287" s="41"/>
      <c r="M287" s="211" t="s">
        <v>19</v>
      </c>
      <c r="N287" s="212" t="s">
        <v>43</v>
      </c>
      <c r="O287" s="77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15" t="s">
        <v>449</v>
      </c>
      <c r="AT287" s="15" t="s">
        <v>208</v>
      </c>
      <c r="AU287" s="15" t="s">
        <v>84</v>
      </c>
      <c r="AY287" s="15" t="s">
        <v>206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5" t="s">
        <v>84</v>
      </c>
      <c r="BK287" s="215">
        <f>ROUND(I287*H287,2)</f>
        <v>0</v>
      </c>
      <c r="BL287" s="15" t="s">
        <v>449</v>
      </c>
      <c r="BM287" s="15" t="s">
        <v>595</v>
      </c>
    </row>
    <row r="288" spans="2:65" s="1" customFormat="1" ht="16.5" customHeight="1">
      <c r="B288" s="36"/>
      <c r="C288" s="204" t="s">
        <v>596</v>
      </c>
      <c r="D288" s="204" t="s">
        <v>208</v>
      </c>
      <c r="E288" s="205" t="s">
        <v>597</v>
      </c>
      <c r="F288" s="206" t="s">
        <v>598</v>
      </c>
      <c r="G288" s="207" t="s">
        <v>439</v>
      </c>
      <c r="H288" s="208">
        <v>2</v>
      </c>
      <c r="I288" s="209"/>
      <c r="J288" s="210">
        <f>ROUND(I288*H288,2)</f>
        <v>0</v>
      </c>
      <c r="K288" s="206" t="s">
        <v>212</v>
      </c>
      <c r="L288" s="41"/>
      <c r="M288" s="211" t="s">
        <v>19</v>
      </c>
      <c r="N288" s="212" t="s">
        <v>43</v>
      </c>
      <c r="O288" s="77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15" t="s">
        <v>449</v>
      </c>
      <c r="AT288" s="15" t="s">
        <v>208</v>
      </c>
      <c r="AU288" s="15" t="s">
        <v>84</v>
      </c>
      <c r="AY288" s="15" t="s">
        <v>206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5" t="s">
        <v>84</v>
      </c>
      <c r="BK288" s="215">
        <f>ROUND(I288*H288,2)</f>
        <v>0</v>
      </c>
      <c r="BL288" s="15" t="s">
        <v>449</v>
      </c>
      <c r="BM288" s="15" t="s">
        <v>599</v>
      </c>
    </row>
    <row r="289" spans="2:65" s="1" customFormat="1" ht="16.5" customHeight="1">
      <c r="B289" s="36"/>
      <c r="C289" s="204" t="s">
        <v>600</v>
      </c>
      <c r="D289" s="204" t="s">
        <v>208</v>
      </c>
      <c r="E289" s="205" t="s">
        <v>601</v>
      </c>
      <c r="F289" s="206" t="s">
        <v>602</v>
      </c>
      <c r="G289" s="207" t="s">
        <v>439</v>
      </c>
      <c r="H289" s="208">
        <v>8</v>
      </c>
      <c r="I289" s="209"/>
      <c r="J289" s="210">
        <f>ROUND(I289*H289,2)</f>
        <v>0</v>
      </c>
      <c r="K289" s="206" t="s">
        <v>212</v>
      </c>
      <c r="L289" s="41"/>
      <c r="M289" s="211" t="s">
        <v>19</v>
      </c>
      <c r="N289" s="212" t="s">
        <v>43</v>
      </c>
      <c r="O289" s="77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15" t="s">
        <v>449</v>
      </c>
      <c r="AT289" s="15" t="s">
        <v>208</v>
      </c>
      <c r="AU289" s="15" t="s">
        <v>84</v>
      </c>
      <c r="AY289" s="15" t="s">
        <v>206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5" t="s">
        <v>84</v>
      </c>
      <c r="BK289" s="215">
        <f>ROUND(I289*H289,2)</f>
        <v>0</v>
      </c>
      <c r="BL289" s="15" t="s">
        <v>449</v>
      </c>
      <c r="BM289" s="15" t="s">
        <v>603</v>
      </c>
    </row>
    <row r="290" spans="2:65" s="1" customFormat="1" ht="16.5" customHeight="1">
      <c r="B290" s="36"/>
      <c r="C290" s="204" t="s">
        <v>604</v>
      </c>
      <c r="D290" s="204" t="s">
        <v>208</v>
      </c>
      <c r="E290" s="205" t="s">
        <v>605</v>
      </c>
      <c r="F290" s="206" t="s">
        <v>606</v>
      </c>
      <c r="G290" s="207" t="s">
        <v>439</v>
      </c>
      <c r="H290" s="208">
        <v>21</v>
      </c>
      <c r="I290" s="209"/>
      <c r="J290" s="210">
        <f>ROUND(I290*H290,2)</f>
        <v>0</v>
      </c>
      <c r="K290" s="206" t="s">
        <v>212</v>
      </c>
      <c r="L290" s="41"/>
      <c r="M290" s="211" t="s">
        <v>19</v>
      </c>
      <c r="N290" s="212" t="s">
        <v>43</v>
      </c>
      <c r="O290" s="77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15" t="s">
        <v>449</v>
      </c>
      <c r="AT290" s="15" t="s">
        <v>208</v>
      </c>
      <c r="AU290" s="15" t="s">
        <v>84</v>
      </c>
      <c r="AY290" s="15" t="s">
        <v>206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5" t="s">
        <v>84</v>
      </c>
      <c r="BK290" s="215">
        <f>ROUND(I290*H290,2)</f>
        <v>0</v>
      </c>
      <c r="BL290" s="15" t="s">
        <v>449</v>
      </c>
      <c r="BM290" s="15" t="s">
        <v>607</v>
      </c>
    </row>
    <row r="291" spans="2:65" s="1" customFormat="1" ht="16.5" customHeight="1">
      <c r="B291" s="36"/>
      <c r="C291" s="204" t="s">
        <v>608</v>
      </c>
      <c r="D291" s="204" t="s">
        <v>208</v>
      </c>
      <c r="E291" s="205" t="s">
        <v>609</v>
      </c>
      <c r="F291" s="206" t="s">
        <v>610</v>
      </c>
      <c r="G291" s="207" t="s">
        <v>439</v>
      </c>
      <c r="H291" s="208">
        <v>6</v>
      </c>
      <c r="I291" s="209"/>
      <c r="J291" s="210">
        <f>ROUND(I291*H291,2)</f>
        <v>0</v>
      </c>
      <c r="K291" s="206" t="s">
        <v>212</v>
      </c>
      <c r="L291" s="41"/>
      <c r="M291" s="211" t="s">
        <v>19</v>
      </c>
      <c r="N291" s="212" t="s">
        <v>43</v>
      </c>
      <c r="O291" s="77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15" t="s">
        <v>287</v>
      </c>
      <c r="AT291" s="15" t="s">
        <v>208</v>
      </c>
      <c r="AU291" s="15" t="s">
        <v>84</v>
      </c>
      <c r="AY291" s="15" t="s">
        <v>206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15" t="s">
        <v>84</v>
      </c>
      <c r="BK291" s="215">
        <f>ROUND(I291*H291,2)</f>
        <v>0</v>
      </c>
      <c r="BL291" s="15" t="s">
        <v>287</v>
      </c>
      <c r="BM291" s="15" t="s">
        <v>611</v>
      </c>
    </row>
    <row r="292" spans="2:65" s="1" customFormat="1" ht="16.5" customHeight="1">
      <c r="B292" s="36"/>
      <c r="C292" s="239" t="s">
        <v>612</v>
      </c>
      <c r="D292" s="239" t="s">
        <v>432</v>
      </c>
      <c r="E292" s="240" t="s">
        <v>613</v>
      </c>
      <c r="F292" s="241" t="s">
        <v>614</v>
      </c>
      <c r="G292" s="242" t="s">
        <v>439</v>
      </c>
      <c r="H292" s="243">
        <v>6</v>
      </c>
      <c r="I292" s="244"/>
      <c r="J292" s="245">
        <f>ROUND(I292*H292,2)</f>
        <v>0</v>
      </c>
      <c r="K292" s="241" t="s">
        <v>212</v>
      </c>
      <c r="L292" s="246"/>
      <c r="M292" s="247" t="s">
        <v>19</v>
      </c>
      <c r="N292" s="248" t="s">
        <v>43</v>
      </c>
      <c r="O292" s="77"/>
      <c r="P292" s="213">
        <f>O292*H292</f>
        <v>0</v>
      </c>
      <c r="Q292" s="213">
        <v>0.00016</v>
      </c>
      <c r="R292" s="213">
        <f>Q292*H292</f>
        <v>0.0009600000000000001</v>
      </c>
      <c r="S292" s="213">
        <v>0</v>
      </c>
      <c r="T292" s="214">
        <f>S292*H292</f>
        <v>0</v>
      </c>
      <c r="AR292" s="15" t="s">
        <v>615</v>
      </c>
      <c r="AT292" s="15" t="s">
        <v>432</v>
      </c>
      <c r="AU292" s="15" t="s">
        <v>84</v>
      </c>
      <c r="AY292" s="15" t="s">
        <v>206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5" t="s">
        <v>84</v>
      </c>
      <c r="BK292" s="215">
        <f>ROUND(I292*H292,2)</f>
        <v>0</v>
      </c>
      <c r="BL292" s="15" t="s">
        <v>615</v>
      </c>
      <c r="BM292" s="15" t="s">
        <v>616</v>
      </c>
    </row>
    <row r="293" spans="2:65" s="1" customFormat="1" ht="22.5" customHeight="1">
      <c r="B293" s="36"/>
      <c r="C293" s="204" t="s">
        <v>617</v>
      </c>
      <c r="D293" s="204" t="s">
        <v>208</v>
      </c>
      <c r="E293" s="205" t="s">
        <v>618</v>
      </c>
      <c r="F293" s="206" t="s">
        <v>619</v>
      </c>
      <c r="G293" s="207" t="s">
        <v>280</v>
      </c>
      <c r="H293" s="208">
        <v>30</v>
      </c>
      <c r="I293" s="209"/>
      <c r="J293" s="210">
        <f>ROUND(I293*H293,2)</f>
        <v>0</v>
      </c>
      <c r="K293" s="206" t="s">
        <v>212</v>
      </c>
      <c r="L293" s="41"/>
      <c r="M293" s="211" t="s">
        <v>19</v>
      </c>
      <c r="N293" s="212" t="s">
        <v>43</v>
      </c>
      <c r="O293" s="77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15" t="s">
        <v>449</v>
      </c>
      <c r="AT293" s="15" t="s">
        <v>208</v>
      </c>
      <c r="AU293" s="15" t="s">
        <v>84</v>
      </c>
      <c r="AY293" s="15" t="s">
        <v>206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5" t="s">
        <v>84</v>
      </c>
      <c r="BK293" s="215">
        <f>ROUND(I293*H293,2)</f>
        <v>0</v>
      </c>
      <c r="BL293" s="15" t="s">
        <v>449</v>
      </c>
      <c r="BM293" s="15" t="s">
        <v>620</v>
      </c>
    </row>
    <row r="294" spans="2:65" s="1" customFormat="1" ht="16.5" customHeight="1">
      <c r="B294" s="36"/>
      <c r="C294" s="239" t="s">
        <v>621</v>
      </c>
      <c r="D294" s="239" t="s">
        <v>432</v>
      </c>
      <c r="E294" s="240" t="s">
        <v>622</v>
      </c>
      <c r="F294" s="241" t="s">
        <v>623</v>
      </c>
      <c r="G294" s="242" t="s">
        <v>280</v>
      </c>
      <c r="H294" s="243">
        <v>9.2</v>
      </c>
      <c r="I294" s="244"/>
      <c r="J294" s="245">
        <f>ROUND(I294*H294,2)</f>
        <v>0</v>
      </c>
      <c r="K294" s="241" t="s">
        <v>212</v>
      </c>
      <c r="L294" s="246"/>
      <c r="M294" s="247" t="s">
        <v>19</v>
      </c>
      <c r="N294" s="248" t="s">
        <v>43</v>
      </c>
      <c r="O294" s="77"/>
      <c r="P294" s="213">
        <f>O294*H294</f>
        <v>0</v>
      </c>
      <c r="Q294" s="213">
        <v>0.00018</v>
      </c>
      <c r="R294" s="213">
        <f>Q294*H294</f>
        <v>0.001656</v>
      </c>
      <c r="S294" s="213">
        <v>0</v>
      </c>
      <c r="T294" s="214">
        <f>S294*H294</f>
        <v>0</v>
      </c>
      <c r="AR294" s="15" t="s">
        <v>615</v>
      </c>
      <c r="AT294" s="15" t="s">
        <v>432</v>
      </c>
      <c r="AU294" s="15" t="s">
        <v>84</v>
      </c>
      <c r="AY294" s="15" t="s">
        <v>206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5" t="s">
        <v>84</v>
      </c>
      <c r="BK294" s="215">
        <f>ROUND(I294*H294,2)</f>
        <v>0</v>
      </c>
      <c r="BL294" s="15" t="s">
        <v>615</v>
      </c>
      <c r="BM294" s="15" t="s">
        <v>624</v>
      </c>
    </row>
    <row r="295" spans="2:51" s="11" customFormat="1" ht="12">
      <c r="B295" s="216"/>
      <c r="C295" s="217"/>
      <c r="D295" s="218" t="s">
        <v>214</v>
      </c>
      <c r="E295" s="217"/>
      <c r="F295" s="220" t="s">
        <v>625</v>
      </c>
      <c r="G295" s="217"/>
      <c r="H295" s="221">
        <v>9.2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214</v>
      </c>
      <c r="AU295" s="227" t="s">
        <v>84</v>
      </c>
      <c r="AV295" s="11" t="s">
        <v>84</v>
      </c>
      <c r="AW295" s="11" t="s">
        <v>4</v>
      </c>
      <c r="AX295" s="11" t="s">
        <v>79</v>
      </c>
      <c r="AY295" s="227" t="s">
        <v>206</v>
      </c>
    </row>
    <row r="296" spans="2:65" s="1" customFormat="1" ht="16.5" customHeight="1">
      <c r="B296" s="36"/>
      <c r="C296" s="239" t="s">
        <v>626</v>
      </c>
      <c r="D296" s="239" t="s">
        <v>432</v>
      </c>
      <c r="E296" s="240" t="s">
        <v>627</v>
      </c>
      <c r="F296" s="241" t="s">
        <v>628</v>
      </c>
      <c r="G296" s="242" t="s">
        <v>280</v>
      </c>
      <c r="H296" s="243">
        <v>25.3</v>
      </c>
      <c r="I296" s="244"/>
      <c r="J296" s="245">
        <f>ROUND(I296*H296,2)</f>
        <v>0</v>
      </c>
      <c r="K296" s="241" t="s">
        <v>19</v>
      </c>
      <c r="L296" s="246"/>
      <c r="M296" s="247" t="s">
        <v>19</v>
      </c>
      <c r="N296" s="248" t="s">
        <v>43</v>
      </c>
      <c r="O296" s="77"/>
      <c r="P296" s="213">
        <f>O296*H296</f>
        <v>0</v>
      </c>
      <c r="Q296" s="213">
        <v>8E-05</v>
      </c>
      <c r="R296" s="213">
        <f>Q296*H296</f>
        <v>0.002024</v>
      </c>
      <c r="S296" s="213">
        <v>0</v>
      </c>
      <c r="T296" s="214">
        <f>S296*H296</f>
        <v>0</v>
      </c>
      <c r="AR296" s="15" t="s">
        <v>615</v>
      </c>
      <c r="AT296" s="15" t="s">
        <v>432</v>
      </c>
      <c r="AU296" s="15" t="s">
        <v>84</v>
      </c>
      <c r="AY296" s="15" t="s">
        <v>206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5" t="s">
        <v>84</v>
      </c>
      <c r="BK296" s="215">
        <f>ROUND(I296*H296,2)</f>
        <v>0</v>
      </c>
      <c r="BL296" s="15" t="s">
        <v>615</v>
      </c>
      <c r="BM296" s="15" t="s">
        <v>629</v>
      </c>
    </row>
    <row r="297" spans="2:51" s="11" customFormat="1" ht="12">
      <c r="B297" s="216"/>
      <c r="C297" s="217"/>
      <c r="D297" s="218" t="s">
        <v>214</v>
      </c>
      <c r="E297" s="217"/>
      <c r="F297" s="220" t="s">
        <v>630</v>
      </c>
      <c r="G297" s="217"/>
      <c r="H297" s="221">
        <v>25.3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214</v>
      </c>
      <c r="AU297" s="227" t="s">
        <v>84</v>
      </c>
      <c r="AV297" s="11" t="s">
        <v>84</v>
      </c>
      <c r="AW297" s="11" t="s">
        <v>4</v>
      </c>
      <c r="AX297" s="11" t="s">
        <v>79</v>
      </c>
      <c r="AY297" s="227" t="s">
        <v>206</v>
      </c>
    </row>
    <row r="298" spans="2:65" s="1" customFormat="1" ht="22.5" customHeight="1">
      <c r="B298" s="36"/>
      <c r="C298" s="204" t="s">
        <v>631</v>
      </c>
      <c r="D298" s="204" t="s">
        <v>208</v>
      </c>
      <c r="E298" s="205" t="s">
        <v>632</v>
      </c>
      <c r="F298" s="206" t="s">
        <v>633</v>
      </c>
      <c r="G298" s="207" t="s">
        <v>280</v>
      </c>
      <c r="H298" s="208">
        <v>134</v>
      </c>
      <c r="I298" s="209"/>
      <c r="J298" s="210">
        <f>ROUND(I298*H298,2)</f>
        <v>0</v>
      </c>
      <c r="K298" s="206" t="s">
        <v>212</v>
      </c>
      <c r="L298" s="41"/>
      <c r="M298" s="211" t="s">
        <v>19</v>
      </c>
      <c r="N298" s="212" t="s">
        <v>43</v>
      </c>
      <c r="O298" s="77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AR298" s="15" t="s">
        <v>449</v>
      </c>
      <c r="AT298" s="15" t="s">
        <v>208</v>
      </c>
      <c r="AU298" s="15" t="s">
        <v>84</v>
      </c>
      <c r="AY298" s="15" t="s">
        <v>206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5" t="s">
        <v>84</v>
      </c>
      <c r="BK298" s="215">
        <f>ROUND(I298*H298,2)</f>
        <v>0</v>
      </c>
      <c r="BL298" s="15" t="s">
        <v>449</v>
      </c>
      <c r="BM298" s="15" t="s">
        <v>634</v>
      </c>
    </row>
    <row r="299" spans="2:65" s="1" customFormat="1" ht="16.5" customHeight="1">
      <c r="B299" s="36"/>
      <c r="C299" s="239" t="s">
        <v>635</v>
      </c>
      <c r="D299" s="239" t="s">
        <v>432</v>
      </c>
      <c r="E299" s="240" t="s">
        <v>636</v>
      </c>
      <c r="F299" s="241" t="s">
        <v>637</v>
      </c>
      <c r="G299" s="242" t="s">
        <v>280</v>
      </c>
      <c r="H299" s="243">
        <v>154.1</v>
      </c>
      <c r="I299" s="244"/>
      <c r="J299" s="245">
        <f>ROUND(I299*H299,2)</f>
        <v>0</v>
      </c>
      <c r="K299" s="241" t="s">
        <v>212</v>
      </c>
      <c r="L299" s="246"/>
      <c r="M299" s="247" t="s">
        <v>19</v>
      </c>
      <c r="N299" s="248" t="s">
        <v>43</v>
      </c>
      <c r="O299" s="77"/>
      <c r="P299" s="213">
        <f>O299*H299</f>
        <v>0</v>
      </c>
      <c r="Q299" s="213">
        <v>0.00012</v>
      </c>
      <c r="R299" s="213">
        <f>Q299*H299</f>
        <v>0.018492</v>
      </c>
      <c r="S299" s="213">
        <v>0</v>
      </c>
      <c r="T299" s="214">
        <f>S299*H299</f>
        <v>0</v>
      </c>
      <c r="AR299" s="15" t="s">
        <v>615</v>
      </c>
      <c r="AT299" s="15" t="s">
        <v>432</v>
      </c>
      <c r="AU299" s="15" t="s">
        <v>84</v>
      </c>
      <c r="AY299" s="15" t="s">
        <v>206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15" t="s">
        <v>84</v>
      </c>
      <c r="BK299" s="215">
        <f>ROUND(I299*H299,2)</f>
        <v>0</v>
      </c>
      <c r="BL299" s="15" t="s">
        <v>615</v>
      </c>
      <c r="BM299" s="15" t="s">
        <v>638</v>
      </c>
    </row>
    <row r="300" spans="2:51" s="11" customFormat="1" ht="12">
      <c r="B300" s="216"/>
      <c r="C300" s="217"/>
      <c r="D300" s="218" t="s">
        <v>214</v>
      </c>
      <c r="E300" s="217"/>
      <c r="F300" s="220" t="s">
        <v>639</v>
      </c>
      <c r="G300" s="217"/>
      <c r="H300" s="221">
        <v>154.1</v>
      </c>
      <c r="I300" s="222"/>
      <c r="J300" s="217"/>
      <c r="K300" s="217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214</v>
      </c>
      <c r="AU300" s="227" t="s">
        <v>84</v>
      </c>
      <c r="AV300" s="11" t="s">
        <v>84</v>
      </c>
      <c r="AW300" s="11" t="s">
        <v>4</v>
      </c>
      <c r="AX300" s="11" t="s">
        <v>79</v>
      </c>
      <c r="AY300" s="227" t="s">
        <v>206</v>
      </c>
    </row>
    <row r="301" spans="2:65" s="1" customFormat="1" ht="22.5" customHeight="1">
      <c r="B301" s="36"/>
      <c r="C301" s="204" t="s">
        <v>640</v>
      </c>
      <c r="D301" s="204" t="s">
        <v>208</v>
      </c>
      <c r="E301" s="205" t="s">
        <v>641</v>
      </c>
      <c r="F301" s="206" t="s">
        <v>642</v>
      </c>
      <c r="G301" s="207" t="s">
        <v>280</v>
      </c>
      <c r="H301" s="208">
        <v>220</v>
      </c>
      <c r="I301" s="209"/>
      <c r="J301" s="210">
        <f>ROUND(I301*H301,2)</f>
        <v>0</v>
      </c>
      <c r="K301" s="206" t="s">
        <v>212</v>
      </c>
      <c r="L301" s="41"/>
      <c r="M301" s="211" t="s">
        <v>19</v>
      </c>
      <c r="N301" s="212" t="s">
        <v>43</v>
      </c>
      <c r="O301" s="77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15" t="s">
        <v>449</v>
      </c>
      <c r="AT301" s="15" t="s">
        <v>208</v>
      </c>
      <c r="AU301" s="15" t="s">
        <v>84</v>
      </c>
      <c r="AY301" s="15" t="s">
        <v>206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15" t="s">
        <v>84</v>
      </c>
      <c r="BK301" s="215">
        <f>ROUND(I301*H301,2)</f>
        <v>0</v>
      </c>
      <c r="BL301" s="15" t="s">
        <v>449</v>
      </c>
      <c r="BM301" s="15" t="s">
        <v>643</v>
      </c>
    </row>
    <row r="302" spans="2:65" s="1" customFormat="1" ht="16.5" customHeight="1">
      <c r="B302" s="36"/>
      <c r="C302" s="239" t="s">
        <v>644</v>
      </c>
      <c r="D302" s="239" t="s">
        <v>432</v>
      </c>
      <c r="E302" s="240" t="s">
        <v>645</v>
      </c>
      <c r="F302" s="241" t="s">
        <v>646</v>
      </c>
      <c r="G302" s="242" t="s">
        <v>280</v>
      </c>
      <c r="H302" s="243">
        <v>253</v>
      </c>
      <c r="I302" s="244"/>
      <c r="J302" s="245">
        <f>ROUND(I302*H302,2)</f>
        <v>0</v>
      </c>
      <c r="K302" s="241" t="s">
        <v>212</v>
      </c>
      <c r="L302" s="246"/>
      <c r="M302" s="247" t="s">
        <v>19</v>
      </c>
      <c r="N302" s="248" t="s">
        <v>43</v>
      </c>
      <c r="O302" s="77"/>
      <c r="P302" s="213">
        <f>O302*H302</f>
        <v>0</v>
      </c>
      <c r="Q302" s="213">
        <v>0.00017</v>
      </c>
      <c r="R302" s="213">
        <f>Q302*H302</f>
        <v>0.04301000000000001</v>
      </c>
      <c r="S302" s="213">
        <v>0</v>
      </c>
      <c r="T302" s="214">
        <f>S302*H302</f>
        <v>0</v>
      </c>
      <c r="AR302" s="15" t="s">
        <v>615</v>
      </c>
      <c r="AT302" s="15" t="s">
        <v>432</v>
      </c>
      <c r="AU302" s="15" t="s">
        <v>84</v>
      </c>
      <c r="AY302" s="15" t="s">
        <v>206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5" t="s">
        <v>84</v>
      </c>
      <c r="BK302" s="215">
        <f>ROUND(I302*H302,2)</f>
        <v>0</v>
      </c>
      <c r="BL302" s="15" t="s">
        <v>615</v>
      </c>
      <c r="BM302" s="15" t="s">
        <v>647</v>
      </c>
    </row>
    <row r="303" spans="2:51" s="11" customFormat="1" ht="12">
      <c r="B303" s="216"/>
      <c r="C303" s="217"/>
      <c r="D303" s="218" t="s">
        <v>214</v>
      </c>
      <c r="E303" s="217"/>
      <c r="F303" s="220" t="s">
        <v>648</v>
      </c>
      <c r="G303" s="217"/>
      <c r="H303" s="221">
        <v>253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214</v>
      </c>
      <c r="AU303" s="227" t="s">
        <v>84</v>
      </c>
      <c r="AV303" s="11" t="s">
        <v>84</v>
      </c>
      <c r="AW303" s="11" t="s">
        <v>4</v>
      </c>
      <c r="AX303" s="11" t="s">
        <v>79</v>
      </c>
      <c r="AY303" s="227" t="s">
        <v>206</v>
      </c>
    </row>
    <row r="304" spans="2:65" s="1" customFormat="1" ht="22.5" customHeight="1">
      <c r="B304" s="36"/>
      <c r="C304" s="204" t="s">
        <v>649</v>
      </c>
      <c r="D304" s="204" t="s">
        <v>208</v>
      </c>
      <c r="E304" s="205" t="s">
        <v>650</v>
      </c>
      <c r="F304" s="206" t="s">
        <v>651</v>
      </c>
      <c r="G304" s="207" t="s">
        <v>280</v>
      </c>
      <c r="H304" s="208">
        <v>47</v>
      </c>
      <c r="I304" s="209"/>
      <c r="J304" s="210">
        <f>ROUND(I304*H304,2)</f>
        <v>0</v>
      </c>
      <c r="K304" s="206" t="s">
        <v>212</v>
      </c>
      <c r="L304" s="41"/>
      <c r="M304" s="211" t="s">
        <v>19</v>
      </c>
      <c r="N304" s="212" t="s">
        <v>43</v>
      </c>
      <c r="O304" s="77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15" t="s">
        <v>449</v>
      </c>
      <c r="AT304" s="15" t="s">
        <v>208</v>
      </c>
      <c r="AU304" s="15" t="s">
        <v>84</v>
      </c>
      <c r="AY304" s="15" t="s">
        <v>206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5" t="s">
        <v>84</v>
      </c>
      <c r="BK304" s="215">
        <f>ROUND(I304*H304,2)</f>
        <v>0</v>
      </c>
      <c r="BL304" s="15" t="s">
        <v>449</v>
      </c>
      <c r="BM304" s="15" t="s">
        <v>652</v>
      </c>
    </row>
    <row r="305" spans="2:65" s="1" customFormat="1" ht="16.5" customHeight="1">
      <c r="B305" s="36"/>
      <c r="C305" s="239" t="s">
        <v>653</v>
      </c>
      <c r="D305" s="239" t="s">
        <v>432</v>
      </c>
      <c r="E305" s="240" t="s">
        <v>654</v>
      </c>
      <c r="F305" s="241" t="s">
        <v>655</v>
      </c>
      <c r="G305" s="242" t="s">
        <v>280</v>
      </c>
      <c r="H305" s="243">
        <v>25.3</v>
      </c>
      <c r="I305" s="244"/>
      <c r="J305" s="245">
        <f>ROUND(I305*H305,2)</f>
        <v>0</v>
      </c>
      <c r="K305" s="241" t="s">
        <v>221</v>
      </c>
      <c r="L305" s="246"/>
      <c r="M305" s="247" t="s">
        <v>19</v>
      </c>
      <c r="N305" s="248" t="s">
        <v>43</v>
      </c>
      <c r="O305" s="77"/>
      <c r="P305" s="213">
        <f>O305*H305</f>
        <v>0</v>
      </c>
      <c r="Q305" s="213">
        <v>0.0025</v>
      </c>
      <c r="R305" s="213">
        <f>Q305*H305</f>
        <v>0.06325</v>
      </c>
      <c r="S305" s="213">
        <v>0</v>
      </c>
      <c r="T305" s="214">
        <f>S305*H305</f>
        <v>0</v>
      </c>
      <c r="AR305" s="15" t="s">
        <v>656</v>
      </c>
      <c r="AT305" s="15" t="s">
        <v>432</v>
      </c>
      <c r="AU305" s="15" t="s">
        <v>84</v>
      </c>
      <c r="AY305" s="15" t="s">
        <v>206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5" t="s">
        <v>84</v>
      </c>
      <c r="BK305" s="215">
        <f>ROUND(I305*H305,2)</f>
        <v>0</v>
      </c>
      <c r="BL305" s="15" t="s">
        <v>449</v>
      </c>
      <c r="BM305" s="15" t="s">
        <v>657</v>
      </c>
    </row>
    <row r="306" spans="2:51" s="11" customFormat="1" ht="12">
      <c r="B306" s="216"/>
      <c r="C306" s="217"/>
      <c r="D306" s="218" t="s">
        <v>214</v>
      </c>
      <c r="E306" s="217"/>
      <c r="F306" s="220" t="s">
        <v>630</v>
      </c>
      <c r="G306" s="217"/>
      <c r="H306" s="221">
        <v>25.3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214</v>
      </c>
      <c r="AU306" s="227" t="s">
        <v>84</v>
      </c>
      <c r="AV306" s="11" t="s">
        <v>84</v>
      </c>
      <c r="AW306" s="11" t="s">
        <v>4</v>
      </c>
      <c r="AX306" s="11" t="s">
        <v>79</v>
      </c>
      <c r="AY306" s="227" t="s">
        <v>206</v>
      </c>
    </row>
    <row r="307" spans="2:65" s="1" customFormat="1" ht="16.5" customHeight="1">
      <c r="B307" s="36"/>
      <c r="C307" s="239" t="s">
        <v>658</v>
      </c>
      <c r="D307" s="239" t="s">
        <v>432</v>
      </c>
      <c r="E307" s="240" t="s">
        <v>659</v>
      </c>
      <c r="F307" s="241" t="s">
        <v>660</v>
      </c>
      <c r="G307" s="242" t="s">
        <v>280</v>
      </c>
      <c r="H307" s="243">
        <v>28.75</v>
      </c>
      <c r="I307" s="244"/>
      <c r="J307" s="245">
        <f>ROUND(I307*H307,2)</f>
        <v>0</v>
      </c>
      <c r="K307" s="241" t="s">
        <v>212</v>
      </c>
      <c r="L307" s="246"/>
      <c r="M307" s="247" t="s">
        <v>19</v>
      </c>
      <c r="N307" s="248" t="s">
        <v>43</v>
      </c>
      <c r="O307" s="77"/>
      <c r="P307" s="213">
        <f>O307*H307</f>
        <v>0</v>
      </c>
      <c r="Q307" s="213">
        <v>0.00016</v>
      </c>
      <c r="R307" s="213">
        <f>Q307*H307</f>
        <v>0.004600000000000001</v>
      </c>
      <c r="S307" s="213">
        <v>0</v>
      </c>
      <c r="T307" s="214">
        <f>S307*H307</f>
        <v>0</v>
      </c>
      <c r="AR307" s="15" t="s">
        <v>615</v>
      </c>
      <c r="AT307" s="15" t="s">
        <v>432</v>
      </c>
      <c r="AU307" s="15" t="s">
        <v>84</v>
      </c>
      <c r="AY307" s="15" t="s">
        <v>206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5" t="s">
        <v>84</v>
      </c>
      <c r="BK307" s="215">
        <f>ROUND(I307*H307,2)</f>
        <v>0</v>
      </c>
      <c r="BL307" s="15" t="s">
        <v>615</v>
      </c>
      <c r="BM307" s="15" t="s">
        <v>661</v>
      </c>
    </row>
    <row r="308" spans="2:51" s="11" customFormat="1" ht="12">
      <c r="B308" s="216"/>
      <c r="C308" s="217"/>
      <c r="D308" s="218" t="s">
        <v>214</v>
      </c>
      <c r="E308" s="217"/>
      <c r="F308" s="220" t="s">
        <v>662</v>
      </c>
      <c r="G308" s="217"/>
      <c r="H308" s="221">
        <v>28.75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214</v>
      </c>
      <c r="AU308" s="227" t="s">
        <v>84</v>
      </c>
      <c r="AV308" s="11" t="s">
        <v>84</v>
      </c>
      <c r="AW308" s="11" t="s">
        <v>4</v>
      </c>
      <c r="AX308" s="11" t="s">
        <v>79</v>
      </c>
      <c r="AY308" s="227" t="s">
        <v>206</v>
      </c>
    </row>
    <row r="309" spans="2:65" s="1" customFormat="1" ht="22.5" customHeight="1">
      <c r="B309" s="36"/>
      <c r="C309" s="204" t="s">
        <v>663</v>
      </c>
      <c r="D309" s="204" t="s">
        <v>208</v>
      </c>
      <c r="E309" s="205" t="s">
        <v>664</v>
      </c>
      <c r="F309" s="206" t="s">
        <v>665</v>
      </c>
      <c r="G309" s="207" t="s">
        <v>280</v>
      </c>
      <c r="H309" s="208">
        <v>11</v>
      </c>
      <c r="I309" s="209"/>
      <c r="J309" s="210">
        <f>ROUND(I309*H309,2)</f>
        <v>0</v>
      </c>
      <c r="K309" s="206" t="s">
        <v>221</v>
      </c>
      <c r="L309" s="41"/>
      <c r="M309" s="211" t="s">
        <v>19</v>
      </c>
      <c r="N309" s="212" t="s">
        <v>43</v>
      </c>
      <c r="O309" s="77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AR309" s="15" t="s">
        <v>449</v>
      </c>
      <c r="AT309" s="15" t="s">
        <v>208</v>
      </c>
      <c r="AU309" s="15" t="s">
        <v>84</v>
      </c>
      <c r="AY309" s="15" t="s">
        <v>206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15" t="s">
        <v>84</v>
      </c>
      <c r="BK309" s="215">
        <f>ROUND(I309*H309,2)</f>
        <v>0</v>
      </c>
      <c r="BL309" s="15" t="s">
        <v>449</v>
      </c>
      <c r="BM309" s="15" t="s">
        <v>666</v>
      </c>
    </row>
    <row r="310" spans="2:65" s="1" customFormat="1" ht="16.5" customHeight="1">
      <c r="B310" s="36"/>
      <c r="C310" s="239" t="s">
        <v>667</v>
      </c>
      <c r="D310" s="239" t="s">
        <v>432</v>
      </c>
      <c r="E310" s="240" t="s">
        <v>668</v>
      </c>
      <c r="F310" s="241" t="s">
        <v>669</v>
      </c>
      <c r="G310" s="242" t="s">
        <v>280</v>
      </c>
      <c r="H310" s="243">
        <v>12.65</v>
      </c>
      <c r="I310" s="244"/>
      <c r="J310" s="245">
        <f>ROUND(I310*H310,2)</f>
        <v>0</v>
      </c>
      <c r="K310" s="241" t="s">
        <v>221</v>
      </c>
      <c r="L310" s="246"/>
      <c r="M310" s="247" t="s">
        <v>19</v>
      </c>
      <c r="N310" s="248" t="s">
        <v>43</v>
      </c>
      <c r="O310" s="77"/>
      <c r="P310" s="213">
        <f>O310*H310</f>
        <v>0</v>
      </c>
      <c r="Q310" s="213">
        <v>0.00063</v>
      </c>
      <c r="R310" s="213">
        <f>Q310*H310</f>
        <v>0.007969500000000001</v>
      </c>
      <c r="S310" s="213">
        <v>0</v>
      </c>
      <c r="T310" s="214">
        <f>S310*H310</f>
        <v>0</v>
      </c>
      <c r="AR310" s="15" t="s">
        <v>615</v>
      </c>
      <c r="AT310" s="15" t="s">
        <v>432</v>
      </c>
      <c r="AU310" s="15" t="s">
        <v>84</v>
      </c>
      <c r="AY310" s="15" t="s">
        <v>206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5" t="s">
        <v>84</v>
      </c>
      <c r="BK310" s="215">
        <f>ROUND(I310*H310,2)</f>
        <v>0</v>
      </c>
      <c r="BL310" s="15" t="s">
        <v>615</v>
      </c>
      <c r="BM310" s="15" t="s">
        <v>670</v>
      </c>
    </row>
    <row r="311" spans="2:51" s="11" customFormat="1" ht="12">
      <c r="B311" s="216"/>
      <c r="C311" s="217"/>
      <c r="D311" s="218" t="s">
        <v>214</v>
      </c>
      <c r="E311" s="217"/>
      <c r="F311" s="220" t="s">
        <v>671</v>
      </c>
      <c r="G311" s="217"/>
      <c r="H311" s="221">
        <v>12.65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214</v>
      </c>
      <c r="AU311" s="227" t="s">
        <v>84</v>
      </c>
      <c r="AV311" s="11" t="s">
        <v>84</v>
      </c>
      <c r="AW311" s="11" t="s">
        <v>4</v>
      </c>
      <c r="AX311" s="11" t="s">
        <v>79</v>
      </c>
      <c r="AY311" s="227" t="s">
        <v>206</v>
      </c>
    </row>
    <row r="312" spans="2:63" s="10" customFormat="1" ht="25.9" customHeight="1">
      <c r="B312" s="188"/>
      <c r="C312" s="189"/>
      <c r="D312" s="190" t="s">
        <v>70</v>
      </c>
      <c r="E312" s="191" t="s">
        <v>672</v>
      </c>
      <c r="F312" s="191" t="s">
        <v>673</v>
      </c>
      <c r="G312" s="189"/>
      <c r="H312" s="189"/>
      <c r="I312" s="192"/>
      <c r="J312" s="193">
        <f>BK312</f>
        <v>0</v>
      </c>
      <c r="K312" s="189"/>
      <c r="L312" s="194"/>
      <c r="M312" s="195"/>
      <c r="N312" s="196"/>
      <c r="O312" s="196"/>
      <c r="P312" s="197">
        <f>P313+P321+P345+P363+P387+P389+P426+P428+P436+P449+P456+P469+P480+P500+P530+P571+P601+P627+P640</f>
        <v>0</v>
      </c>
      <c r="Q312" s="196"/>
      <c r="R312" s="197">
        <f>R313+R321+R345+R363+R387+R389+R426+R428+R436+R449+R456+R469+R480+R500+R530+R571+R601+R627+R640</f>
        <v>4.4070152028</v>
      </c>
      <c r="S312" s="196"/>
      <c r="T312" s="198">
        <f>T313+T321+T345+T363+T387+T389+T426+T428+T436+T449+T456+T469+T480+T500+T530+T571+T601+T627+T640</f>
        <v>4.15960382</v>
      </c>
      <c r="AR312" s="199" t="s">
        <v>84</v>
      </c>
      <c r="AT312" s="200" t="s">
        <v>70</v>
      </c>
      <c r="AU312" s="200" t="s">
        <v>71</v>
      </c>
      <c r="AY312" s="199" t="s">
        <v>206</v>
      </c>
      <c r="BK312" s="201">
        <f>BK313+BK321+BK345+BK363+BK387+BK389+BK426+BK428+BK436+BK449+BK456+BK469+BK480+BK500+BK530+BK571+BK601+BK627+BK640</f>
        <v>0</v>
      </c>
    </row>
    <row r="313" spans="2:63" s="10" customFormat="1" ht="22.8" customHeight="1">
      <c r="B313" s="188"/>
      <c r="C313" s="189"/>
      <c r="D313" s="190" t="s">
        <v>70</v>
      </c>
      <c r="E313" s="202" t="s">
        <v>674</v>
      </c>
      <c r="F313" s="202" t="s">
        <v>675</v>
      </c>
      <c r="G313" s="189"/>
      <c r="H313" s="189"/>
      <c r="I313" s="192"/>
      <c r="J313" s="203">
        <f>BK313</f>
        <v>0</v>
      </c>
      <c r="K313" s="189"/>
      <c r="L313" s="194"/>
      <c r="M313" s="195"/>
      <c r="N313" s="196"/>
      <c r="O313" s="196"/>
      <c r="P313" s="197">
        <f>SUM(P314:P320)</f>
        <v>0</v>
      </c>
      <c r="Q313" s="196"/>
      <c r="R313" s="197">
        <f>SUM(R314:R320)</f>
        <v>0.05026</v>
      </c>
      <c r="S313" s="196"/>
      <c r="T313" s="198">
        <f>SUM(T314:T320)</f>
        <v>0</v>
      </c>
      <c r="AR313" s="199" t="s">
        <v>84</v>
      </c>
      <c r="AT313" s="200" t="s">
        <v>70</v>
      </c>
      <c r="AU313" s="200" t="s">
        <v>79</v>
      </c>
      <c r="AY313" s="199" t="s">
        <v>206</v>
      </c>
      <c r="BK313" s="201">
        <f>SUM(BK314:BK320)</f>
        <v>0</v>
      </c>
    </row>
    <row r="314" spans="2:65" s="1" customFormat="1" ht="16.5" customHeight="1">
      <c r="B314" s="36"/>
      <c r="C314" s="204" t="s">
        <v>676</v>
      </c>
      <c r="D314" s="204" t="s">
        <v>208</v>
      </c>
      <c r="E314" s="205" t="s">
        <v>677</v>
      </c>
      <c r="F314" s="206" t="s">
        <v>678</v>
      </c>
      <c r="G314" s="207" t="s">
        <v>211</v>
      </c>
      <c r="H314" s="208">
        <v>6.24</v>
      </c>
      <c r="I314" s="209"/>
      <c r="J314" s="210">
        <f>ROUND(I314*H314,2)</f>
        <v>0</v>
      </c>
      <c r="K314" s="206" t="s">
        <v>212</v>
      </c>
      <c r="L314" s="41"/>
      <c r="M314" s="211" t="s">
        <v>19</v>
      </c>
      <c r="N314" s="212" t="s">
        <v>43</v>
      </c>
      <c r="O314" s="77"/>
      <c r="P314" s="213">
        <f>O314*H314</f>
        <v>0</v>
      </c>
      <c r="Q314" s="213">
        <v>0.0035</v>
      </c>
      <c r="R314" s="213">
        <f>Q314*H314</f>
        <v>0.021840000000000002</v>
      </c>
      <c r="S314" s="213">
        <v>0</v>
      </c>
      <c r="T314" s="214">
        <f>S314*H314</f>
        <v>0</v>
      </c>
      <c r="AR314" s="15" t="s">
        <v>287</v>
      </c>
      <c r="AT314" s="15" t="s">
        <v>208</v>
      </c>
      <c r="AU314" s="15" t="s">
        <v>84</v>
      </c>
      <c r="AY314" s="15" t="s">
        <v>206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15" t="s">
        <v>84</v>
      </c>
      <c r="BK314" s="215">
        <f>ROUND(I314*H314,2)</f>
        <v>0</v>
      </c>
      <c r="BL314" s="15" t="s">
        <v>287</v>
      </c>
      <c r="BM314" s="15" t="s">
        <v>679</v>
      </c>
    </row>
    <row r="315" spans="2:51" s="11" customFormat="1" ht="12">
      <c r="B315" s="216"/>
      <c r="C315" s="217"/>
      <c r="D315" s="218" t="s">
        <v>214</v>
      </c>
      <c r="E315" s="219" t="s">
        <v>19</v>
      </c>
      <c r="F315" s="220" t="s">
        <v>118</v>
      </c>
      <c r="G315" s="217"/>
      <c r="H315" s="221">
        <v>6.24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214</v>
      </c>
      <c r="AU315" s="227" t="s">
        <v>84</v>
      </c>
      <c r="AV315" s="11" t="s">
        <v>84</v>
      </c>
      <c r="AW315" s="11" t="s">
        <v>33</v>
      </c>
      <c r="AX315" s="11" t="s">
        <v>79</v>
      </c>
      <c r="AY315" s="227" t="s">
        <v>206</v>
      </c>
    </row>
    <row r="316" spans="2:65" s="1" customFormat="1" ht="16.5" customHeight="1">
      <c r="B316" s="36"/>
      <c r="C316" s="204" t="s">
        <v>680</v>
      </c>
      <c r="D316" s="204" t="s">
        <v>208</v>
      </c>
      <c r="E316" s="205" t="s">
        <v>681</v>
      </c>
      <c r="F316" s="206" t="s">
        <v>682</v>
      </c>
      <c r="G316" s="207" t="s">
        <v>211</v>
      </c>
      <c r="H316" s="208">
        <v>8.12</v>
      </c>
      <c r="I316" s="209"/>
      <c r="J316" s="210">
        <f>ROUND(I316*H316,2)</f>
        <v>0</v>
      </c>
      <c r="K316" s="206" t="s">
        <v>212</v>
      </c>
      <c r="L316" s="41"/>
      <c r="M316" s="211" t="s">
        <v>19</v>
      </c>
      <c r="N316" s="212" t="s">
        <v>43</v>
      </c>
      <c r="O316" s="77"/>
      <c r="P316" s="213">
        <f>O316*H316</f>
        <v>0</v>
      </c>
      <c r="Q316" s="213">
        <v>0.0035</v>
      </c>
      <c r="R316" s="213">
        <f>Q316*H316</f>
        <v>0.028419999999999997</v>
      </c>
      <c r="S316" s="213">
        <v>0</v>
      </c>
      <c r="T316" s="214">
        <f>S316*H316</f>
        <v>0</v>
      </c>
      <c r="AR316" s="15" t="s">
        <v>287</v>
      </c>
      <c r="AT316" s="15" t="s">
        <v>208</v>
      </c>
      <c r="AU316" s="15" t="s">
        <v>84</v>
      </c>
      <c r="AY316" s="15" t="s">
        <v>206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5" t="s">
        <v>84</v>
      </c>
      <c r="BK316" s="215">
        <f>ROUND(I316*H316,2)</f>
        <v>0</v>
      </c>
      <c r="BL316" s="15" t="s">
        <v>287</v>
      </c>
      <c r="BM316" s="15" t="s">
        <v>683</v>
      </c>
    </row>
    <row r="317" spans="2:51" s="11" customFormat="1" ht="12">
      <c r="B317" s="216"/>
      <c r="C317" s="217"/>
      <c r="D317" s="218" t="s">
        <v>214</v>
      </c>
      <c r="E317" s="219" t="s">
        <v>19</v>
      </c>
      <c r="F317" s="220" t="s">
        <v>684</v>
      </c>
      <c r="G317" s="217"/>
      <c r="H317" s="221">
        <v>4.8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214</v>
      </c>
      <c r="AU317" s="227" t="s">
        <v>84</v>
      </c>
      <c r="AV317" s="11" t="s">
        <v>84</v>
      </c>
      <c r="AW317" s="11" t="s">
        <v>33</v>
      </c>
      <c r="AX317" s="11" t="s">
        <v>71</v>
      </c>
      <c r="AY317" s="227" t="s">
        <v>206</v>
      </c>
    </row>
    <row r="318" spans="2:51" s="11" customFormat="1" ht="12">
      <c r="B318" s="216"/>
      <c r="C318" s="217"/>
      <c r="D318" s="218" t="s">
        <v>214</v>
      </c>
      <c r="E318" s="219" t="s">
        <v>19</v>
      </c>
      <c r="F318" s="220" t="s">
        <v>685</v>
      </c>
      <c r="G318" s="217"/>
      <c r="H318" s="221">
        <v>3.32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214</v>
      </c>
      <c r="AU318" s="227" t="s">
        <v>84</v>
      </c>
      <c r="AV318" s="11" t="s">
        <v>84</v>
      </c>
      <c r="AW318" s="11" t="s">
        <v>33</v>
      </c>
      <c r="AX318" s="11" t="s">
        <v>71</v>
      </c>
      <c r="AY318" s="227" t="s">
        <v>206</v>
      </c>
    </row>
    <row r="319" spans="2:51" s="12" customFormat="1" ht="12">
      <c r="B319" s="228"/>
      <c r="C319" s="229"/>
      <c r="D319" s="218" t="s">
        <v>214</v>
      </c>
      <c r="E319" s="230" t="s">
        <v>19</v>
      </c>
      <c r="F319" s="231" t="s">
        <v>218</v>
      </c>
      <c r="G319" s="229"/>
      <c r="H319" s="232">
        <v>8.12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214</v>
      </c>
      <c r="AU319" s="238" t="s">
        <v>84</v>
      </c>
      <c r="AV319" s="12" t="s">
        <v>95</v>
      </c>
      <c r="AW319" s="12" t="s">
        <v>33</v>
      </c>
      <c r="AX319" s="12" t="s">
        <v>79</v>
      </c>
      <c r="AY319" s="238" t="s">
        <v>206</v>
      </c>
    </row>
    <row r="320" spans="2:65" s="1" customFormat="1" ht="22.5" customHeight="1">
      <c r="B320" s="36"/>
      <c r="C320" s="204" t="s">
        <v>686</v>
      </c>
      <c r="D320" s="204" t="s">
        <v>208</v>
      </c>
      <c r="E320" s="205" t="s">
        <v>687</v>
      </c>
      <c r="F320" s="206" t="s">
        <v>688</v>
      </c>
      <c r="G320" s="207" t="s">
        <v>689</v>
      </c>
      <c r="H320" s="249"/>
      <c r="I320" s="209"/>
      <c r="J320" s="210">
        <f>ROUND(I320*H320,2)</f>
        <v>0</v>
      </c>
      <c r="K320" s="206" t="s">
        <v>212</v>
      </c>
      <c r="L320" s="41"/>
      <c r="M320" s="211" t="s">
        <v>19</v>
      </c>
      <c r="N320" s="212" t="s">
        <v>43</v>
      </c>
      <c r="O320" s="77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15" t="s">
        <v>287</v>
      </c>
      <c r="AT320" s="15" t="s">
        <v>208</v>
      </c>
      <c r="AU320" s="15" t="s">
        <v>84</v>
      </c>
      <c r="AY320" s="15" t="s">
        <v>206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15" t="s">
        <v>84</v>
      </c>
      <c r="BK320" s="215">
        <f>ROUND(I320*H320,2)</f>
        <v>0</v>
      </c>
      <c r="BL320" s="15" t="s">
        <v>287</v>
      </c>
      <c r="BM320" s="15" t="s">
        <v>690</v>
      </c>
    </row>
    <row r="321" spans="2:63" s="10" customFormat="1" ht="22.8" customHeight="1">
      <c r="B321" s="188"/>
      <c r="C321" s="189"/>
      <c r="D321" s="190" t="s">
        <v>70</v>
      </c>
      <c r="E321" s="202" t="s">
        <v>691</v>
      </c>
      <c r="F321" s="202" t="s">
        <v>692</v>
      </c>
      <c r="G321" s="189"/>
      <c r="H321" s="189"/>
      <c r="I321" s="192"/>
      <c r="J321" s="203">
        <f>BK321</f>
        <v>0</v>
      </c>
      <c r="K321" s="189"/>
      <c r="L321" s="194"/>
      <c r="M321" s="195"/>
      <c r="N321" s="196"/>
      <c r="O321" s="196"/>
      <c r="P321" s="197">
        <f>SUM(P322:P344)</f>
        <v>0</v>
      </c>
      <c r="Q321" s="196"/>
      <c r="R321" s="197">
        <f>SUM(R322:R344)</f>
        <v>0.19125610999999998</v>
      </c>
      <c r="S321" s="196"/>
      <c r="T321" s="198">
        <f>SUM(T322:T344)</f>
        <v>0</v>
      </c>
      <c r="AR321" s="199" t="s">
        <v>84</v>
      </c>
      <c r="AT321" s="200" t="s">
        <v>70</v>
      </c>
      <c r="AU321" s="200" t="s">
        <v>79</v>
      </c>
      <c r="AY321" s="199" t="s">
        <v>206</v>
      </c>
      <c r="BK321" s="201">
        <f>SUM(BK322:BK344)</f>
        <v>0</v>
      </c>
    </row>
    <row r="322" spans="2:65" s="1" customFormat="1" ht="22.5" customHeight="1">
      <c r="B322" s="36"/>
      <c r="C322" s="204" t="s">
        <v>693</v>
      </c>
      <c r="D322" s="204" t="s">
        <v>208</v>
      </c>
      <c r="E322" s="205" t="s">
        <v>694</v>
      </c>
      <c r="F322" s="206" t="s">
        <v>695</v>
      </c>
      <c r="G322" s="207" t="s">
        <v>211</v>
      </c>
      <c r="H322" s="208">
        <v>39.711</v>
      </c>
      <c r="I322" s="209"/>
      <c r="J322" s="210">
        <f>ROUND(I322*H322,2)</f>
        <v>0</v>
      </c>
      <c r="K322" s="206" t="s">
        <v>212</v>
      </c>
      <c r="L322" s="41"/>
      <c r="M322" s="211" t="s">
        <v>19</v>
      </c>
      <c r="N322" s="212" t="s">
        <v>43</v>
      </c>
      <c r="O322" s="77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15" t="s">
        <v>287</v>
      </c>
      <c r="AT322" s="15" t="s">
        <v>208</v>
      </c>
      <c r="AU322" s="15" t="s">
        <v>84</v>
      </c>
      <c r="AY322" s="15" t="s">
        <v>206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5" t="s">
        <v>84</v>
      </c>
      <c r="BK322" s="215">
        <f>ROUND(I322*H322,2)</f>
        <v>0</v>
      </c>
      <c r="BL322" s="15" t="s">
        <v>287</v>
      </c>
      <c r="BM322" s="15" t="s">
        <v>696</v>
      </c>
    </row>
    <row r="323" spans="2:51" s="11" customFormat="1" ht="12">
      <c r="B323" s="216"/>
      <c r="C323" s="217"/>
      <c r="D323" s="218" t="s">
        <v>214</v>
      </c>
      <c r="E323" s="219" t="s">
        <v>19</v>
      </c>
      <c r="F323" s="220" t="s">
        <v>115</v>
      </c>
      <c r="G323" s="217"/>
      <c r="H323" s="221">
        <v>19.362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214</v>
      </c>
      <c r="AU323" s="227" t="s">
        <v>84</v>
      </c>
      <c r="AV323" s="11" t="s">
        <v>84</v>
      </c>
      <c r="AW323" s="11" t="s">
        <v>33</v>
      </c>
      <c r="AX323" s="11" t="s">
        <v>71</v>
      </c>
      <c r="AY323" s="227" t="s">
        <v>206</v>
      </c>
    </row>
    <row r="324" spans="2:51" s="11" customFormat="1" ht="12">
      <c r="B324" s="216"/>
      <c r="C324" s="217"/>
      <c r="D324" s="218" t="s">
        <v>214</v>
      </c>
      <c r="E324" s="219" t="s">
        <v>19</v>
      </c>
      <c r="F324" s="220" t="s">
        <v>105</v>
      </c>
      <c r="G324" s="217"/>
      <c r="H324" s="221">
        <v>20.349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214</v>
      </c>
      <c r="AU324" s="227" t="s">
        <v>84</v>
      </c>
      <c r="AV324" s="11" t="s">
        <v>84</v>
      </c>
      <c r="AW324" s="11" t="s">
        <v>33</v>
      </c>
      <c r="AX324" s="11" t="s">
        <v>71</v>
      </c>
      <c r="AY324" s="227" t="s">
        <v>206</v>
      </c>
    </row>
    <row r="325" spans="2:51" s="12" customFormat="1" ht="12">
      <c r="B325" s="228"/>
      <c r="C325" s="229"/>
      <c r="D325" s="218" t="s">
        <v>214</v>
      </c>
      <c r="E325" s="230" t="s">
        <v>19</v>
      </c>
      <c r="F325" s="231" t="s">
        <v>218</v>
      </c>
      <c r="G325" s="229"/>
      <c r="H325" s="232">
        <v>39.711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214</v>
      </c>
      <c r="AU325" s="238" t="s">
        <v>84</v>
      </c>
      <c r="AV325" s="12" t="s">
        <v>95</v>
      </c>
      <c r="AW325" s="12" t="s">
        <v>33</v>
      </c>
      <c r="AX325" s="12" t="s">
        <v>79</v>
      </c>
      <c r="AY325" s="238" t="s">
        <v>206</v>
      </c>
    </row>
    <row r="326" spans="2:65" s="1" customFormat="1" ht="16.5" customHeight="1">
      <c r="B326" s="36"/>
      <c r="C326" s="239" t="s">
        <v>697</v>
      </c>
      <c r="D326" s="239" t="s">
        <v>432</v>
      </c>
      <c r="E326" s="240" t="s">
        <v>698</v>
      </c>
      <c r="F326" s="241" t="s">
        <v>699</v>
      </c>
      <c r="G326" s="242" t="s">
        <v>211</v>
      </c>
      <c r="H326" s="243">
        <v>20.33</v>
      </c>
      <c r="I326" s="244"/>
      <c r="J326" s="245">
        <f>ROUND(I326*H326,2)</f>
        <v>0</v>
      </c>
      <c r="K326" s="241" t="s">
        <v>221</v>
      </c>
      <c r="L326" s="246"/>
      <c r="M326" s="247" t="s">
        <v>19</v>
      </c>
      <c r="N326" s="248" t="s">
        <v>43</v>
      </c>
      <c r="O326" s="77"/>
      <c r="P326" s="213">
        <f>O326*H326</f>
        <v>0</v>
      </c>
      <c r="Q326" s="213">
        <v>0.0045</v>
      </c>
      <c r="R326" s="213">
        <f>Q326*H326</f>
        <v>0.09148499999999998</v>
      </c>
      <c r="S326" s="213">
        <v>0</v>
      </c>
      <c r="T326" s="214">
        <f>S326*H326</f>
        <v>0</v>
      </c>
      <c r="AR326" s="15" t="s">
        <v>359</v>
      </c>
      <c r="AT326" s="15" t="s">
        <v>432</v>
      </c>
      <c r="AU326" s="15" t="s">
        <v>84</v>
      </c>
      <c r="AY326" s="15" t="s">
        <v>206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15" t="s">
        <v>84</v>
      </c>
      <c r="BK326" s="215">
        <f>ROUND(I326*H326,2)</f>
        <v>0</v>
      </c>
      <c r="BL326" s="15" t="s">
        <v>287</v>
      </c>
      <c r="BM326" s="15" t="s">
        <v>700</v>
      </c>
    </row>
    <row r="327" spans="2:51" s="11" customFormat="1" ht="12">
      <c r="B327" s="216"/>
      <c r="C327" s="217"/>
      <c r="D327" s="218" t="s">
        <v>214</v>
      </c>
      <c r="E327" s="219" t="s">
        <v>19</v>
      </c>
      <c r="F327" s="220" t="s">
        <v>115</v>
      </c>
      <c r="G327" s="217"/>
      <c r="H327" s="221">
        <v>19.362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214</v>
      </c>
      <c r="AU327" s="227" t="s">
        <v>84</v>
      </c>
      <c r="AV327" s="11" t="s">
        <v>84</v>
      </c>
      <c r="AW327" s="11" t="s">
        <v>33</v>
      </c>
      <c r="AX327" s="11" t="s">
        <v>79</v>
      </c>
      <c r="AY327" s="227" t="s">
        <v>206</v>
      </c>
    </row>
    <row r="328" spans="2:51" s="11" customFormat="1" ht="12">
      <c r="B328" s="216"/>
      <c r="C328" s="217"/>
      <c r="D328" s="218" t="s">
        <v>214</v>
      </c>
      <c r="E328" s="217"/>
      <c r="F328" s="220" t="s">
        <v>701</v>
      </c>
      <c r="G328" s="217"/>
      <c r="H328" s="221">
        <v>20.33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214</v>
      </c>
      <c r="AU328" s="227" t="s">
        <v>84</v>
      </c>
      <c r="AV328" s="11" t="s">
        <v>84</v>
      </c>
      <c r="AW328" s="11" t="s">
        <v>4</v>
      </c>
      <c r="AX328" s="11" t="s">
        <v>79</v>
      </c>
      <c r="AY328" s="227" t="s">
        <v>206</v>
      </c>
    </row>
    <row r="329" spans="2:65" s="1" customFormat="1" ht="16.5" customHeight="1">
      <c r="B329" s="36"/>
      <c r="C329" s="239" t="s">
        <v>702</v>
      </c>
      <c r="D329" s="239" t="s">
        <v>432</v>
      </c>
      <c r="E329" s="240" t="s">
        <v>703</v>
      </c>
      <c r="F329" s="241" t="s">
        <v>704</v>
      </c>
      <c r="G329" s="242" t="s">
        <v>211</v>
      </c>
      <c r="H329" s="243">
        <v>21.366</v>
      </c>
      <c r="I329" s="244"/>
      <c r="J329" s="245">
        <f>ROUND(I329*H329,2)</f>
        <v>0</v>
      </c>
      <c r="K329" s="241" t="s">
        <v>221</v>
      </c>
      <c r="L329" s="246"/>
      <c r="M329" s="247" t="s">
        <v>19</v>
      </c>
      <c r="N329" s="248" t="s">
        <v>43</v>
      </c>
      <c r="O329" s="77"/>
      <c r="P329" s="213">
        <f>O329*H329</f>
        <v>0</v>
      </c>
      <c r="Q329" s="213">
        <v>0.0035</v>
      </c>
      <c r="R329" s="213">
        <f>Q329*H329</f>
        <v>0.074781</v>
      </c>
      <c r="S329" s="213">
        <v>0</v>
      </c>
      <c r="T329" s="214">
        <f>S329*H329</f>
        <v>0</v>
      </c>
      <c r="AR329" s="15" t="s">
        <v>359</v>
      </c>
      <c r="AT329" s="15" t="s">
        <v>432</v>
      </c>
      <c r="AU329" s="15" t="s">
        <v>84</v>
      </c>
      <c r="AY329" s="15" t="s">
        <v>206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15" t="s">
        <v>84</v>
      </c>
      <c r="BK329" s="215">
        <f>ROUND(I329*H329,2)</f>
        <v>0</v>
      </c>
      <c r="BL329" s="15" t="s">
        <v>287</v>
      </c>
      <c r="BM329" s="15" t="s">
        <v>705</v>
      </c>
    </row>
    <row r="330" spans="2:51" s="11" customFormat="1" ht="12">
      <c r="B330" s="216"/>
      <c r="C330" s="217"/>
      <c r="D330" s="218" t="s">
        <v>214</v>
      </c>
      <c r="E330" s="219" t="s">
        <v>19</v>
      </c>
      <c r="F330" s="220" t="s">
        <v>105</v>
      </c>
      <c r="G330" s="217"/>
      <c r="H330" s="221">
        <v>20.349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214</v>
      </c>
      <c r="AU330" s="227" t="s">
        <v>84</v>
      </c>
      <c r="AV330" s="11" t="s">
        <v>84</v>
      </c>
      <c r="AW330" s="11" t="s">
        <v>33</v>
      </c>
      <c r="AX330" s="11" t="s">
        <v>79</v>
      </c>
      <c r="AY330" s="227" t="s">
        <v>206</v>
      </c>
    </row>
    <row r="331" spans="2:51" s="11" customFormat="1" ht="12">
      <c r="B331" s="216"/>
      <c r="C331" s="217"/>
      <c r="D331" s="218" t="s">
        <v>214</v>
      </c>
      <c r="E331" s="217"/>
      <c r="F331" s="220" t="s">
        <v>706</v>
      </c>
      <c r="G331" s="217"/>
      <c r="H331" s="221">
        <v>21.366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214</v>
      </c>
      <c r="AU331" s="227" t="s">
        <v>84</v>
      </c>
      <c r="AV331" s="11" t="s">
        <v>84</v>
      </c>
      <c r="AW331" s="11" t="s">
        <v>4</v>
      </c>
      <c r="AX331" s="11" t="s">
        <v>79</v>
      </c>
      <c r="AY331" s="227" t="s">
        <v>206</v>
      </c>
    </row>
    <row r="332" spans="2:65" s="1" customFormat="1" ht="16.5" customHeight="1">
      <c r="B332" s="36"/>
      <c r="C332" s="204" t="s">
        <v>707</v>
      </c>
      <c r="D332" s="204" t="s">
        <v>208</v>
      </c>
      <c r="E332" s="205" t="s">
        <v>708</v>
      </c>
      <c r="F332" s="206" t="s">
        <v>709</v>
      </c>
      <c r="G332" s="207" t="s">
        <v>280</v>
      </c>
      <c r="H332" s="208">
        <v>55.04</v>
      </c>
      <c r="I332" s="209"/>
      <c r="J332" s="210">
        <f>ROUND(I332*H332,2)</f>
        <v>0</v>
      </c>
      <c r="K332" s="206" t="s">
        <v>221</v>
      </c>
      <c r="L332" s="41"/>
      <c r="M332" s="211" t="s">
        <v>19</v>
      </c>
      <c r="N332" s="212" t="s">
        <v>43</v>
      </c>
      <c r="O332" s="77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AR332" s="15" t="s">
        <v>287</v>
      </c>
      <c r="AT332" s="15" t="s">
        <v>208</v>
      </c>
      <c r="AU332" s="15" t="s">
        <v>84</v>
      </c>
      <c r="AY332" s="15" t="s">
        <v>206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15" t="s">
        <v>84</v>
      </c>
      <c r="BK332" s="215">
        <f>ROUND(I332*H332,2)</f>
        <v>0</v>
      </c>
      <c r="BL332" s="15" t="s">
        <v>287</v>
      </c>
      <c r="BM332" s="15" t="s">
        <v>710</v>
      </c>
    </row>
    <row r="333" spans="2:51" s="11" customFormat="1" ht="12">
      <c r="B333" s="216"/>
      <c r="C333" s="217"/>
      <c r="D333" s="218" t="s">
        <v>214</v>
      </c>
      <c r="E333" s="219" t="s">
        <v>19</v>
      </c>
      <c r="F333" s="220" t="s">
        <v>711</v>
      </c>
      <c r="G333" s="217"/>
      <c r="H333" s="221">
        <v>16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214</v>
      </c>
      <c r="AU333" s="227" t="s">
        <v>84</v>
      </c>
      <c r="AV333" s="11" t="s">
        <v>84</v>
      </c>
      <c r="AW333" s="11" t="s">
        <v>33</v>
      </c>
      <c r="AX333" s="11" t="s">
        <v>71</v>
      </c>
      <c r="AY333" s="227" t="s">
        <v>206</v>
      </c>
    </row>
    <row r="334" spans="2:51" s="11" customFormat="1" ht="12">
      <c r="B334" s="216"/>
      <c r="C334" s="217"/>
      <c r="D334" s="218" t="s">
        <v>214</v>
      </c>
      <c r="E334" s="219" t="s">
        <v>19</v>
      </c>
      <c r="F334" s="220" t="s">
        <v>712</v>
      </c>
      <c r="G334" s="217"/>
      <c r="H334" s="221">
        <v>20.12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214</v>
      </c>
      <c r="AU334" s="227" t="s">
        <v>84</v>
      </c>
      <c r="AV334" s="11" t="s">
        <v>84</v>
      </c>
      <c r="AW334" s="11" t="s">
        <v>33</v>
      </c>
      <c r="AX334" s="11" t="s">
        <v>71</v>
      </c>
      <c r="AY334" s="227" t="s">
        <v>206</v>
      </c>
    </row>
    <row r="335" spans="2:51" s="11" customFormat="1" ht="12">
      <c r="B335" s="216"/>
      <c r="C335" s="217"/>
      <c r="D335" s="218" t="s">
        <v>214</v>
      </c>
      <c r="E335" s="219" t="s">
        <v>19</v>
      </c>
      <c r="F335" s="220" t="s">
        <v>713</v>
      </c>
      <c r="G335" s="217"/>
      <c r="H335" s="221">
        <v>18.92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214</v>
      </c>
      <c r="AU335" s="227" t="s">
        <v>84</v>
      </c>
      <c r="AV335" s="11" t="s">
        <v>84</v>
      </c>
      <c r="AW335" s="11" t="s">
        <v>33</v>
      </c>
      <c r="AX335" s="11" t="s">
        <v>71</v>
      </c>
      <c r="AY335" s="227" t="s">
        <v>206</v>
      </c>
    </row>
    <row r="336" spans="2:51" s="12" customFormat="1" ht="12">
      <c r="B336" s="228"/>
      <c r="C336" s="229"/>
      <c r="D336" s="218" t="s">
        <v>214</v>
      </c>
      <c r="E336" s="230" t="s">
        <v>19</v>
      </c>
      <c r="F336" s="231" t="s">
        <v>218</v>
      </c>
      <c r="G336" s="229"/>
      <c r="H336" s="232">
        <v>55.04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214</v>
      </c>
      <c r="AU336" s="238" t="s">
        <v>84</v>
      </c>
      <c r="AV336" s="12" t="s">
        <v>95</v>
      </c>
      <c r="AW336" s="12" t="s">
        <v>33</v>
      </c>
      <c r="AX336" s="12" t="s">
        <v>79</v>
      </c>
      <c r="AY336" s="238" t="s">
        <v>206</v>
      </c>
    </row>
    <row r="337" spans="2:65" s="1" customFormat="1" ht="16.5" customHeight="1">
      <c r="B337" s="36"/>
      <c r="C337" s="239" t="s">
        <v>714</v>
      </c>
      <c r="D337" s="239" t="s">
        <v>432</v>
      </c>
      <c r="E337" s="240" t="s">
        <v>715</v>
      </c>
      <c r="F337" s="241" t="s">
        <v>716</v>
      </c>
      <c r="G337" s="242" t="s">
        <v>280</v>
      </c>
      <c r="H337" s="243">
        <v>55.04</v>
      </c>
      <c r="I337" s="244"/>
      <c r="J337" s="245">
        <f>ROUND(I337*H337,2)</f>
        <v>0</v>
      </c>
      <c r="K337" s="241" t="s">
        <v>221</v>
      </c>
      <c r="L337" s="246"/>
      <c r="M337" s="247" t="s">
        <v>19</v>
      </c>
      <c r="N337" s="248" t="s">
        <v>43</v>
      </c>
      <c r="O337" s="77"/>
      <c r="P337" s="213">
        <f>O337*H337</f>
        <v>0</v>
      </c>
      <c r="Q337" s="213">
        <v>5E-05</v>
      </c>
      <c r="R337" s="213">
        <f>Q337*H337</f>
        <v>0.002752</v>
      </c>
      <c r="S337" s="213">
        <v>0</v>
      </c>
      <c r="T337" s="214">
        <f>S337*H337</f>
        <v>0</v>
      </c>
      <c r="AR337" s="15" t="s">
        <v>359</v>
      </c>
      <c r="AT337" s="15" t="s">
        <v>432</v>
      </c>
      <c r="AU337" s="15" t="s">
        <v>84</v>
      </c>
      <c r="AY337" s="15" t="s">
        <v>206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15" t="s">
        <v>84</v>
      </c>
      <c r="BK337" s="215">
        <f>ROUND(I337*H337,2)</f>
        <v>0</v>
      </c>
      <c r="BL337" s="15" t="s">
        <v>287</v>
      </c>
      <c r="BM337" s="15" t="s">
        <v>717</v>
      </c>
    </row>
    <row r="338" spans="2:65" s="1" customFormat="1" ht="22.5" customHeight="1">
      <c r="B338" s="36"/>
      <c r="C338" s="204" t="s">
        <v>718</v>
      </c>
      <c r="D338" s="204" t="s">
        <v>208</v>
      </c>
      <c r="E338" s="205" t="s">
        <v>719</v>
      </c>
      <c r="F338" s="206" t="s">
        <v>720</v>
      </c>
      <c r="G338" s="207" t="s">
        <v>211</v>
      </c>
      <c r="H338" s="208">
        <v>39.711</v>
      </c>
      <c r="I338" s="209"/>
      <c r="J338" s="210">
        <f>ROUND(I338*H338,2)</f>
        <v>0</v>
      </c>
      <c r="K338" s="206" t="s">
        <v>221</v>
      </c>
      <c r="L338" s="41"/>
      <c r="M338" s="211" t="s">
        <v>19</v>
      </c>
      <c r="N338" s="212" t="s">
        <v>43</v>
      </c>
      <c r="O338" s="77"/>
      <c r="P338" s="213">
        <f>O338*H338</f>
        <v>0</v>
      </c>
      <c r="Q338" s="213">
        <v>1E-05</v>
      </c>
      <c r="R338" s="213">
        <f>Q338*H338</f>
        <v>0.00039711</v>
      </c>
      <c r="S338" s="213">
        <v>0</v>
      </c>
      <c r="T338" s="214">
        <f>S338*H338</f>
        <v>0</v>
      </c>
      <c r="AR338" s="15" t="s">
        <v>287</v>
      </c>
      <c r="AT338" s="15" t="s">
        <v>208</v>
      </c>
      <c r="AU338" s="15" t="s">
        <v>84</v>
      </c>
      <c r="AY338" s="15" t="s">
        <v>206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15" t="s">
        <v>84</v>
      </c>
      <c r="BK338" s="215">
        <f>ROUND(I338*H338,2)</f>
        <v>0</v>
      </c>
      <c r="BL338" s="15" t="s">
        <v>287</v>
      </c>
      <c r="BM338" s="15" t="s">
        <v>721</v>
      </c>
    </row>
    <row r="339" spans="2:51" s="11" customFormat="1" ht="12">
      <c r="B339" s="216"/>
      <c r="C339" s="217"/>
      <c r="D339" s="218" t="s">
        <v>214</v>
      </c>
      <c r="E339" s="219" t="s">
        <v>19</v>
      </c>
      <c r="F339" s="220" t="s">
        <v>115</v>
      </c>
      <c r="G339" s="217"/>
      <c r="H339" s="221">
        <v>19.362</v>
      </c>
      <c r="I339" s="222"/>
      <c r="J339" s="217"/>
      <c r="K339" s="217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214</v>
      </c>
      <c r="AU339" s="227" t="s">
        <v>84</v>
      </c>
      <c r="AV339" s="11" t="s">
        <v>84</v>
      </c>
      <c r="AW339" s="11" t="s">
        <v>33</v>
      </c>
      <c r="AX339" s="11" t="s">
        <v>71</v>
      </c>
      <c r="AY339" s="227" t="s">
        <v>206</v>
      </c>
    </row>
    <row r="340" spans="2:51" s="11" customFormat="1" ht="12">
      <c r="B340" s="216"/>
      <c r="C340" s="217"/>
      <c r="D340" s="218" t="s">
        <v>214</v>
      </c>
      <c r="E340" s="219" t="s">
        <v>19</v>
      </c>
      <c r="F340" s="220" t="s">
        <v>105</v>
      </c>
      <c r="G340" s="217"/>
      <c r="H340" s="221">
        <v>20.349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214</v>
      </c>
      <c r="AU340" s="227" t="s">
        <v>84</v>
      </c>
      <c r="AV340" s="11" t="s">
        <v>84</v>
      </c>
      <c r="AW340" s="11" t="s">
        <v>33</v>
      </c>
      <c r="AX340" s="11" t="s">
        <v>71</v>
      </c>
      <c r="AY340" s="227" t="s">
        <v>206</v>
      </c>
    </row>
    <row r="341" spans="2:51" s="12" customFormat="1" ht="12">
      <c r="B341" s="228"/>
      <c r="C341" s="229"/>
      <c r="D341" s="218" t="s">
        <v>214</v>
      </c>
      <c r="E341" s="230" t="s">
        <v>19</v>
      </c>
      <c r="F341" s="231" t="s">
        <v>218</v>
      </c>
      <c r="G341" s="229"/>
      <c r="H341" s="232">
        <v>39.711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214</v>
      </c>
      <c r="AU341" s="238" t="s">
        <v>84</v>
      </c>
      <c r="AV341" s="12" t="s">
        <v>95</v>
      </c>
      <c r="AW341" s="12" t="s">
        <v>33</v>
      </c>
      <c r="AX341" s="12" t="s">
        <v>79</v>
      </c>
      <c r="AY341" s="238" t="s">
        <v>206</v>
      </c>
    </row>
    <row r="342" spans="2:65" s="1" customFormat="1" ht="16.5" customHeight="1">
      <c r="B342" s="36"/>
      <c r="C342" s="239" t="s">
        <v>722</v>
      </c>
      <c r="D342" s="239" t="s">
        <v>432</v>
      </c>
      <c r="E342" s="240" t="s">
        <v>723</v>
      </c>
      <c r="F342" s="241" t="s">
        <v>724</v>
      </c>
      <c r="G342" s="242" t="s">
        <v>211</v>
      </c>
      <c r="H342" s="243">
        <v>43.682</v>
      </c>
      <c r="I342" s="244"/>
      <c r="J342" s="245">
        <f>ROUND(I342*H342,2)</f>
        <v>0</v>
      </c>
      <c r="K342" s="241" t="s">
        <v>221</v>
      </c>
      <c r="L342" s="246"/>
      <c r="M342" s="247" t="s">
        <v>19</v>
      </c>
      <c r="N342" s="248" t="s">
        <v>43</v>
      </c>
      <c r="O342" s="77"/>
      <c r="P342" s="213">
        <f>O342*H342</f>
        <v>0</v>
      </c>
      <c r="Q342" s="213">
        <v>0.0005</v>
      </c>
      <c r="R342" s="213">
        <f>Q342*H342</f>
        <v>0.021841000000000003</v>
      </c>
      <c r="S342" s="213">
        <v>0</v>
      </c>
      <c r="T342" s="214">
        <f>S342*H342</f>
        <v>0</v>
      </c>
      <c r="AR342" s="15" t="s">
        <v>359</v>
      </c>
      <c r="AT342" s="15" t="s">
        <v>432</v>
      </c>
      <c r="AU342" s="15" t="s">
        <v>84</v>
      </c>
      <c r="AY342" s="15" t="s">
        <v>206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5" t="s">
        <v>84</v>
      </c>
      <c r="BK342" s="215">
        <f>ROUND(I342*H342,2)</f>
        <v>0</v>
      </c>
      <c r="BL342" s="15" t="s">
        <v>287</v>
      </c>
      <c r="BM342" s="15" t="s">
        <v>725</v>
      </c>
    </row>
    <row r="343" spans="2:51" s="11" customFormat="1" ht="12">
      <c r="B343" s="216"/>
      <c r="C343" s="217"/>
      <c r="D343" s="218" t="s">
        <v>214</v>
      </c>
      <c r="E343" s="217"/>
      <c r="F343" s="220" t="s">
        <v>726</v>
      </c>
      <c r="G343" s="217"/>
      <c r="H343" s="221">
        <v>43.682</v>
      </c>
      <c r="I343" s="222"/>
      <c r="J343" s="217"/>
      <c r="K343" s="217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214</v>
      </c>
      <c r="AU343" s="227" t="s">
        <v>84</v>
      </c>
      <c r="AV343" s="11" t="s">
        <v>84</v>
      </c>
      <c r="AW343" s="11" t="s">
        <v>4</v>
      </c>
      <c r="AX343" s="11" t="s">
        <v>79</v>
      </c>
      <c r="AY343" s="227" t="s">
        <v>206</v>
      </c>
    </row>
    <row r="344" spans="2:65" s="1" customFormat="1" ht="22.5" customHeight="1">
      <c r="B344" s="36"/>
      <c r="C344" s="204" t="s">
        <v>727</v>
      </c>
      <c r="D344" s="204" t="s">
        <v>208</v>
      </c>
      <c r="E344" s="205" t="s">
        <v>728</v>
      </c>
      <c r="F344" s="206" t="s">
        <v>729</v>
      </c>
      <c r="G344" s="207" t="s">
        <v>689</v>
      </c>
      <c r="H344" s="249"/>
      <c r="I344" s="209"/>
      <c r="J344" s="210">
        <f>ROUND(I344*H344,2)</f>
        <v>0</v>
      </c>
      <c r="K344" s="206" t="s">
        <v>212</v>
      </c>
      <c r="L344" s="41"/>
      <c r="M344" s="211" t="s">
        <v>19</v>
      </c>
      <c r="N344" s="212" t="s">
        <v>43</v>
      </c>
      <c r="O344" s="77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15" t="s">
        <v>287</v>
      </c>
      <c r="AT344" s="15" t="s">
        <v>208</v>
      </c>
      <c r="AU344" s="15" t="s">
        <v>84</v>
      </c>
      <c r="AY344" s="15" t="s">
        <v>206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15" t="s">
        <v>84</v>
      </c>
      <c r="BK344" s="215">
        <f>ROUND(I344*H344,2)</f>
        <v>0</v>
      </c>
      <c r="BL344" s="15" t="s">
        <v>287</v>
      </c>
      <c r="BM344" s="15" t="s">
        <v>730</v>
      </c>
    </row>
    <row r="345" spans="2:63" s="10" customFormat="1" ht="22.8" customHeight="1">
      <c r="B345" s="188"/>
      <c r="C345" s="189"/>
      <c r="D345" s="190" t="s">
        <v>70</v>
      </c>
      <c r="E345" s="202" t="s">
        <v>731</v>
      </c>
      <c r="F345" s="202" t="s">
        <v>732</v>
      </c>
      <c r="G345" s="189"/>
      <c r="H345" s="189"/>
      <c r="I345" s="192"/>
      <c r="J345" s="203">
        <f>BK345</f>
        <v>0</v>
      </c>
      <c r="K345" s="189"/>
      <c r="L345" s="194"/>
      <c r="M345" s="195"/>
      <c r="N345" s="196"/>
      <c r="O345" s="196"/>
      <c r="P345" s="197">
        <f>SUM(P346:P362)</f>
        <v>0</v>
      </c>
      <c r="Q345" s="196"/>
      <c r="R345" s="197">
        <f>SUM(R346:R362)</f>
        <v>0.034254999999999994</v>
      </c>
      <c r="S345" s="196"/>
      <c r="T345" s="198">
        <f>SUM(T346:T362)</f>
        <v>0.0297</v>
      </c>
      <c r="AR345" s="199" t="s">
        <v>84</v>
      </c>
      <c r="AT345" s="200" t="s">
        <v>70</v>
      </c>
      <c r="AU345" s="200" t="s">
        <v>79</v>
      </c>
      <c r="AY345" s="199" t="s">
        <v>206</v>
      </c>
      <c r="BK345" s="201">
        <f>SUM(BK346:BK362)</f>
        <v>0</v>
      </c>
    </row>
    <row r="346" spans="2:65" s="1" customFormat="1" ht="16.5" customHeight="1">
      <c r="B346" s="36"/>
      <c r="C346" s="204" t="s">
        <v>733</v>
      </c>
      <c r="D346" s="204" t="s">
        <v>208</v>
      </c>
      <c r="E346" s="205" t="s">
        <v>734</v>
      </c>
      <c r="F346" s="206" t="s">
        <v>735</v>
      </c>
      <c r="G346" s="207" t="s">
        <v>439</v>
      </c>
      <c r="H346" s="208">
        <v>2</v>
      </c>
      <c r="I346" s="209"/>
      <c r="J346" s="210">
        <f>ROUND(I346*H346,2)</f>
        <v>0</v>
      </c>
      <c r="K346" s="206" t="s">
        <v>212</v>
      </c>
      <c r="L346" s="41"/>
      <c r="M346" s="211" t="s">
        <v>19</v>
      </c>
      <c r="N346" s="212" t="s">
        <v>43</v>
      </c>
      <c r="O346" s="77"/>
      <c r="P346" s="213">
        <f>O346*H346</f>
        <v>0</v>
      </c>
      <c r="Q346" s="213">
        <v>0</v>
      </c>
      <c r="R346" s="213">
        <f>Q346*H346</f>
        <v>0</v>
      </c>
      <c r="S346" s="213">
        <v>0</v>
      </c>
      <c r="T346" s="214">
        <f>S346*H346</f>
        <v>0</v>
      </c>
      <c r="AR346" s="15" t="s">
        <v>287</v>
      </c>
      <c r="AT346" s="15" t="s">
        <v>208</v>
      </c>
      <c r="AU346" s="15" t="s">
        <v>84</v>
      </c>
      <c r="AY346" s="15" t="s">
        <v>206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15" t="s">
        <v>84</v>
      </c>
      <c r="BK346" s="215">
        <f>ROUND(I346*H346,2)</f>
        <v>0</v>
      </c>
      <c r="BL346" s="15" t="s">
        <v>287</v>
      </c>
      <c r="BM346" s="15" t="s">
        <v>736</v>
      </c>
    </row>
    <row r="347" spans="2:65" s="1" customFormat="1" ht="16.5" customHeight="1">
      <c r="B347" s="36"/>
      <c r="C347" s="204" t="s">
        <v>737</v>
      </c>
      <c r="D347" s="204" t="s">
        <v>208</v>
      </c>
      <c r="E347" s="205" t="s">
        <v>738</v>
      </c>
      <c r="F347" s="206" t="s">
        <v>739</v>
      </c>
      <c r="G347" s="207" t="s">
        <v>280</v>
      </c>
      <c r="H347" s="208">
        <v>15</v>
      </c>
      <c r="I347" s="209"/>
      <c r="J347" s="210">
        <f>ROUND(I347*H347,2)</f>
        <v>0</v>
      </c>
      <c r="K347" s="206" t="s">
        <v>221</v>
      </c>
      <c r="L347" s="41"/>
      <c r="M347" s="211" t="s">
        <v>19</v>
      </c>
      <c r="N347" s="212" t="s">
        <v>43</v>
      </c>
      <c r="O347" s="77"/>
      <c r="P347" s="213">
        <f>O347*H347</f>
        <v>0</v>
      </c>
      <c r="Q347" s="213">
        <v>0</v>
      </c>
      <c r="R347" s="213">
        <f>Q347*H347</f>
        <v>0</v>
      </c>
      <c r="S347" s="213">
        <v>0.00198</v>
      </c>
      <c r="T347" s="214">
        <f>S347*H347</f>
        <v>0.0297</v>
      </c>
      <c r="AR347" s="15" t="s">
        <v>287</v>
      </c>
      <c r="AT347" s="15" t="s">
        <v>208</v>
      </c>
      <c r="AU347" s="15" t="s">
        <v>84</v>
      </c>
      <c r="AY347" s="15" t="s">
        <v>206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15" t="s">
        <v>84</v>
      </c>
      <c r="BK347" s="215">
        <f>ROUND(I347*H347,2)</f>
        <v>0</v>
      </c>
      <c r="BL347" s="15" t="s">
        <v>287</v>
      </c>
      <c r="BM347" s="15" t="s">
        <v>740</v>
      </c>
    </row>
    <row r="348" spans="2:65" s="1" customFormat="1" ht="16.5" customHeight="1">
      <c r="B348" s="36"/>
      <c r="C348" s="204" t="s">
        <v>741</v>
      </c>
      <c r="D348" s="204" t="s">
        <v>208</v>
      </c>
      <c r="E348" s="205" t="s">
        <v>742</v>
      </c>
      <c r="F348" s="206" t="s">
        <v>743</v>
      </c>
      <c r="G348" s="207" t="s">
        <v>439</v>
      </c>
      <c r="H348" s="208">
        <v>1</v>
      </c>
      <c r="I348" s="209"/>
      <c r="J348" s="210">
        <f>ROUND(I348*H348,2)</f>
        <v>0</v>
      </c>
      <c r="K348" s="206" t="s">
        <v>221</v>
      </c>
      <c r="L348" s="41"/>
      <c r="M348" s="211" t="s">
        <v>19</v>
      </c>
      <c r="N348" s="212" t="s">
        <v>43</v>
      </c>
      <c r="O348" s="77"/>
      <c r="P348" s="213">
        <f>O348*H348</f>
        <v>0</v>
      </c>
      <c r="Q348" s="213">
        <v>0.0018</v>
      </c>
      <c r="R348" s="213">
        <f>Q348*H348</f>
        <v>0.0018</v>
      </c>
      <c r="S348" s="213">
        <v>0</v>
      </c>
      <c r="T348" s="214">
        <f>S348*H348</f>
        <v>0</v>
      </c>
      <c r="AR348" s="15" t="s">
        <v>287</v>
      </c>
      <c r="AT348" s="15" t="s">
        <v>208</v>
      </c>
      <c r="AU348" s="15" t="s">
        <v>84</v>
      </c>
      <c r="AY348" s="15" t="s">
        <v>206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15" t="s">
        <v>84</v>
      </c>
      <c r="BK348" s="215">
        <f>ROUND(I348*H348,2)</f>
        <v>0</v>
      </c>
      <c r="BL348" s="15" t="s">
        <v>287</v>
      </c>
      <c r="BM348" s="15" t="s">
        <v>744</v>
      </c>
    </row>
    <row r="349" spans="2:65" s="1" customFormat="1" ht="16.5" customHeight="1">
      <c r="B349" s="36"/>
      <c r="C349" s="204" t="s">
        <v>745</v>
      </c>
      <c r="D349" s="204" t="s">
        <v>208</v>
      </c>
      <c r="E349" s="205" t="s">
        <v>746</v>
      </c>
      <c r="F349" s="206" t="s">
        <v>747</v>
      </c>
      <c r="G349" s="207" t="s">
        <v>439</v>
      </c>
      <c r="H349" s="208">
        <v>1</v>
      </c>
      <c r="I349" s="209"/>
      <c r="J349" s="210">
        <f>ROUND(I349*H349,2)</f>
        <v>0</v>
      </c>
      <c r="K349" s="206" t="s">
        <v>212</v>
      </c>
      <c r="L349" s="41"/>
      <c r="M349" s="211" t="s">
        <v>19</v>
      </c>
      <c r="N349" s="212" t="s">
        <v>43</v>
      </c>
      <c r="O349" s="77"/>
      <c r="P349" s="213">
        <f>O349*H349</f>
        <v>0</v>
      </c>
      <c r="Q349" s="213">
        <v>0.00247</v>
      </c>
      <c r="R349" s="213">
        <f>Q349*H349</f>
        <v>0.00247</v>
      </c>
      <c r="S349" s="213">
        <v>0</v>
      </c>
      <c r="T349" s="214">
        <f>S349*H349</f>
        <v>0</v>
      </c>
      <c r="AR349" s="15" t="s">
        <v>287</v>
      </c>
      <c r="AT349" s="15" t="s">
        <v>208</v>
      </c>
      <c r="AU349" s="15" t="s">
        <v>84</v>
      </c>
      <c r="AY349" s="15" t="s">
        <v>206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15" t="s">
        <v>84</v>
      </c>
      <c r="BK349" s="215">
        <f>ROUND(I349*H349,2)</f>
        <v>0</v>
      </c>
      <c r="BL349" s="15" t="s">
        <v>287</v>
      </c>
      <c r="BM349" s="15" t="s">
        <v>748</v>
      </c>
    </row>
    <row r="350" spans="2:65" s="1" customFormat="1" ht="16.5" customHeight="1">
      <c r="B350" s="36"/>
      <c r="C350" s="204" t="s">
        <v>749</v>
      </c>
      <c r="D350" s="204" t="s">
        <v>208</v>
      </c>
      <c r="E350" s="205" t="s">
        <v>750</v>
      </c>
      <c r="F350" s="206" t="s">
        <v>751</v>
      </c>
      <c r="G350" s="207" t="s">
        <v>280</v>
      </c>
      <c r="H350" s="208">
        <v>1</v>
      </c>
      <c r="I350" s="209"/>
      <c r="J350" s="210">
        <f>ROUND(I350*H350,2)</f>
        <v>0</v>
      </c>
      <c r="K350" s="206" t="s">
        <v>212</v>
      </c>
      <c r="L350" s="41"/>
      <c r="M350" s="211" t="s">
        <v>19</v>
      </c>
      <c r="N350" s="212" t="s">
        <v>43</v>
      </c>
      <c r="O350" s="77"/>
      <c r="P350" s="213">
        <f>O350*H350</f>
        <v>0</v>
      </c>
      <c r="Q350" s="213">
        <v>0.00056</v>
      </c>
      <c r="R350" s="213">
        <f>Q350*H350</f>
        <v>0.00056</v>
      </c>
      <c r="S350" s="213">
        <v>0</v>
      </c>
      <c r="T350" s="214">
        <f>S350*H350</f>
        <v>0</v>
      </c>
      <c r="AR350" s="15" t="s">
        <v>287</v>
      </c>
      <c r="AT350" s="15" t="s">
        <v>208</v>
      </c>
      <c r="AU350" s="15" t="s">
        <v>84</v>
      </c>
      <c r="AY350" s="15" t="s">
        <v>206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15" t="s">
        <v>84</v>
      </c>
      <c r="BK350" s="215">
        <f>ROUND(I350*H350,2)</f>
        <v>0</v>
      </c>
      <c r="BL350" s="15" t="s">
        <v>287</v>
      </c>
      <c r="BM350" s="15" t="s">
        <v>752</v>
      </c>
    </row>
    <row r="351" spans="2:65" s="1" customFormat="1" ht="16.5" customHeight="1">
      <c r="B351" s="36"/>
      <c r="C351" s="204" t="s">
        <v>753</v>
      </c>
      <c r="D351" s="204" t="s">
        <v>208</v>
      </c>
      <c r="E351" s="205" t="s">
        <v>754</v>
      </c>
      <c r="F351" s="206" t="s">
        <v>755</v>
      </c>
      <c r="G351" s="207" t="s">
        <v>280</v>
      </c>
      <c r="H351" s="208">
        <v>7.5</v>
      </c>
      <c r="I351" s="209"/>
      <c r="J351" s="210">
        <f>ROUND(I351*H351,2)</f>
        <v>0</v>
      </c>
      <c r="K351" s="206" t="s">
        <v>756</v>
      </c>
      <c r="L351" s="41"/>
      <c r="M351" s="211" t="s">
        <v>19</v>
      </c>
      <c r="N351" s="212" t="s">
        <v>43</v>
      </c>
      <c r="O351" s="77"/>
      <c r="P351" s="213">
        <f>O351*H351</f>
        <v>0</v>
      </c>
      <c r="Q351" s="213">
        <v>0.00109</v>
      </c>
      <c r="R351" s="213">
        <f>Q351*H351</f>
        <v>0.008175</v>
      </c>
      <c r="S351" s="213">
        <v>0</v>
      </c>
      <c r="T351" s="214">
        <f>S351*H351</f>
        <v>0</v>
      </c>
      <c r="AR351" s="15" t="s">
        <v>287</v>
      </c>
      <c r="AT351" s="15" t="s">
        <v>208</v>
      </c>
      <c r="AU351" s="15" t="s">
        <v>84</v>
      </c>
      <c r="AY351" s="15" t="s">
        <v>206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15" t="s">
        <v>84</v>
      </c>
      <c r="BK351" s="215">
        <f>ROUND(I351*H351,2)</f>
        <v>0</v>
      </c>
      <c r="BL351" s="15" t="s">
        <v>287</v>
      </c>
      <c r="BM351" s="15" t="s">
        <v>757</v>
      </c>
    </row>
    <row r="352" spans="2:65" s="1" customFormat="1" ht="16.5" customHeight="1">
      <c r="B352" s="36"/>
      <c r="C352" s="204" t="s">
        <v>758</v>
      </c>
      <c r="D352" s="204" t="s">
        <v>208</v>
      </c>
      <c r="E352" s="205" t="s">
        <v>759</v>
      </c>
      <c r="F352" s="206" t="s">
        <v>760</v>
      </c>
      <c r="G352" s="207" t="s">
        <v>280</v>
      </c>
      <c r="H352" s="208">
        <v>2.5</v>
      </c>
      <c r="I352" s="209"/>
      <c r="J352" s="210">
        <f>ROUND(I352*H352,2)</f>
        <v>0</v>
      </c>
      <c r="K352" s="206" t="s">
        <v>756</v>
      </c>
      <c r="L352" s="41"/>
      <c r="M352" s="211" t="s">
        <v>19</v>
      </c>
      <c r="N352" s="212" t="s">
        <v>43</v>
      </c>
      <c r="O352" s="77"/>
      <c r="P352" s="213">
        <f>O352*H352</f>
        <v>0</v>
      </c>
      <c r="Q352" s="213">
        <v>0.0012</v>
      </c>
      <c r="R352" s="213">
        <f>Q352*H352</f>
        <v>0.0029999999999999996</v>
      </c>
      <c r="S352" s="213">
        <v>0</v>
      </c>
      <c r="T352" s="214">
        <f>S352*H352</f>
        <v>0</v>
      </c>
      <c r="AR352" s="15" t="s">
        <v>287</v>
      </c>
      <c r="AT352" s="15" t="s">
        <v>208</v>
      </c>
      <c r="AU352" s="15" t="s">
        <v>84</v>
      </c>
      <c r="AY352" s="15" t="s">
        <v>206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15" t="s">
        <v>84</v>
      </c>
      <c r="BK352" s="215">
        <f>ROUND(I352*H352,2)</f>
        <v>0</v>
      </c>
      <c r="BL352" s="15" t="s">
        <v>287</v>
      </c>
      <c r="BM352" s="15" t="s">
        <v>761</v>
      </c>
    </row>
    <row r="353" spans="2:65" s="1" customFormat="1" ht="16.5" customHeight="1">
      <c r="B353" s="36"/>
      <c r="C353" s="204" t="s">
        <v>762</v>
      </c>
      <c r="D353" s="204" t="s">
        <v>208</v>
      </c>
      <c r="E353" s="205" t="s">
        <v>763</v>
      </c>
      <c r="F353" s="206" t="s">
        <v>764</v>
      </c>
      <c r="G353" s="207" t="s">
        <v>280</v>
      </c>
      <c r="H353" s="208">
        <v>7</v>
      </c>
      <c r="I353" s="209"/>
      <c r="J353" s="210">
        <f>ROUND(I353*H353,2)</f>
        <v>0</v>
      </c>
      <c r="K353" s="206" t="s">
        <v>19</v>
      </c>
      <c r="L353" s="41"/>
      <c r="M353" s="211" t="s">
        <v>19</v>
      </c>
      <c r="N353" s="212" t="s">
        <v>43</v>
      </c>
      <c r="O353" s="77"/>
      <c r="P353" s="213">
        <f>O353*H353</f>
        <v>0</v>
      </c>
      <c r="Q353" s="213">
        <v>0.00082</v>
      </c>
      <c r="R353" s="213">
        <f>Q353*H353</f>
        <v>0.00574</v>
      </c>
      <c r="S353" s="213">
        <v>0</v>
      </c>
      <c r="T353" s="214">
        <f>S353*H353</f>
        <v>0</v>
      </c>
      <c r="AR353" s="15" t="s">
        <v>287</v>
      </c>
      <c r="AT353" s="15" t="s">
        <v>208</v>
      </c>
      <c r="AU353" s="15" t="s">
        <v>84</v>
      </c>
      <c r="AY353" s="15" t="s">
        <v>206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15" t="s">
        <v>84</v>
      </c>
      <c r="BK353" s="215">
        <f>ROUND(I353*H353,2)</f>
        <v>0</v>
      </c>
      <c r="BL353" s="15" t="s">
        <v>287</v>
      </c>
      <c r="BM353" s="15" t="s">
        <v>765</v>
      </c>
    </row>
    <row r="354" spans="2:65" s="1" customFormat="1" ht="16.5" customHeight="1">
      <c r="B354" s="36"/>
      <c r="C354" s="204" t="s">
        <v>766</v>
      </c>
      <c r="D354" s="204" t="s">
        <v>208</v>
      </c>
      <c r="E354" s="205" t="s">
        <v>767</v>
      </c>
      <c r="F354" s="206" t="s">
        <v>768</v>
      </c>
      <c r="G354" s="207" t="s">
        <v>280</v>
      </c>
      <c r="H354" s="208">
        <v>12</v>
      </c>
      <c r="I354" s="209"/>
      <c r="J354" s="210">
        <f>ROUND(I354*H354,2)</f>
        <v>0</v>
      </c>
      <c r="K354" s="206" t="s">
        <v>19</v>
      </c>
      <c r="L354" s="41"/>
      <c r="M354" s="211" t="s">
        <v>19</v>
      </c>
      <c r="N354" s="212" t="s">
        <v>43</v>
      </c>
      <c r="O354" s="77"/>
      <c r="P354" s="213">
        <f>O354*H354</f>
        <v>0</v>
      </c>
      <c r="Q354" s="213">
        <v>0.001</v>
      </c>
      <c r="R354" s="213">
        <f>Q354*H354</f>
        <v>0.012</v>
      </c>
      <c r="S354" s="213">
        <v>0</v>
      </c>
      <c r="T354" s="214">
        <f>S354*H354</f>
        <v>0</v>
      </c>
      <c r="AR354" s="15" t="s">
        <v>287</v>
      </c>
      <c r="AT354" s="15" t="s">
        <v>208</v>
      </c>
      <c r="AU354" s="15" t="s">
        <v>84</v>
      </c>
      <c r="AY354" s="15" t="s">
        <v>206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15" t="s">
        <v>84</v>
      </c>
      <c r="BK354" s="215">
        <f>ROUND(I354*H354,2)</f>
        <v>0</v>
      </c>
      <c r="BL354" s="15" t="s">
        <v>287</v>
      </c>
      <c r="BM354" s="15" t="s">
        <v>769</v>
      </c>
    </row>
    <row r="355" spans="2:65" s="1" customFormat="1" ht="16.5" customHeight="1">
      <c r="B355" s="36"/>
      <c r="C355" s="204" t="s">
        <v>770</v>
      </c>
      <c r="D355" s="204" t="s">
        <v>208</v>
      </c>
      <c r="E355" s="205" t="s">
        <v>771</v>
      </c>
      <c r="F355" s="206" t="s">
        <v>772</v>
      </c>
      <c r="G355" s="207" t="s">
        <v>439</v>
      </c>
      <c r="H355" s="208">
        <v>3</v>
      </c>
      <c r="I355" s="209"/>
      <c r="J355" s="210">
        <f>ROUND(I355*H355,2)</f>
        <v>0</v>
      </c>
      <c r="K355" s="206" t="s">
        <v>19</v>
      </c>
      <c r="L355" s="41"/>
      <c r="M355" s="211" t="s">
        <v>19</v>
      </c>
      <c r="N355" s="212" t="s">
        <v>43</v>
      </c>
      <c r="O355" s="77"/>
      <c r="P355" s="213">
        <f>O355*H355</f>
        <v>0</v>
      </c>
      <c r="Q355" s="213">
        <v>0</v>
      </c>
      <c r="R355" s="213">
        <f>Q355*H355</f>
        <v>0</v>
      </c>
      <c r="S355" s="213">
        <v>0</v>
      </c>
      <c r="T355" s="214">
        <f>S355*H355</f>
        <v>0</v>
      </c>
      <c r="AR355" s="15" t="s">
        <v>287</v>
      </c>
      <c r="AT355" s="15" t="s">
        <v>208</v>
      </c>
      <c r="AU355" s="15" t="s">
        <v>84</v>
      </c>
      <c r="AY355" s="15" t="s">
        <v>206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15" t="s">
        <v>84</v>
      </c>
      <c r="BK355" s="215">
        <f>ROUND(I355*H355,2)</f>
        <v>0</v>
      </c>
      <c r="BL355" s="15" t="s">
        <v>287</v>
      </c>
      <c r="BM355" s="15" t="s">
        <v>773</v>
      </c>
    </row>
    <row r="356" spans="2:65" s="1" customFormat="1" ht="16.5" customHeight="1">
      <c r="B356" s="36"/>
      <c r="C356" s="204" t="s">
        <v>774</v>
      </c>
      <c r="D356" s="204" t="s">
        <v>208</v>
      </c>
      <c r="E356" s="205" t="s">
        <v>775</v>
      </c>
      <c r="F356" s="206" t="s">
        <v>776</v>
      </c>
      <c r="G356" s="207" t="s">
        <v>439</v>
      </c>
      <c r="H356" s="208">
        <v>3</v>
      </c>
      <c r="I356" s="209"/>
      <c r="J356" s="210">
        <f>ROUND(I356*H356,2)</f>
        <v>0</v>
      </c>
      <c r="K356" s="206" t="s">
        <v>19</v>
      </c>
      <c r="L356" s="41"/>
      <c r="M356" s="211" t="s">
        <v>19</v>
      </c>
      <c r="N356" s="212" t="s">
        <v>43</v>
      </c>
      <c r="O356" s="77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AR356" s="15" t="s">
        <v>287</v>
      </c>
      <c r="AT356" s="15" t="s">
        <v>208</v>
      </c>
      <c r="AU356" s="15" t="s">
        <v>84</v>
      </c>
      <c r="AY356" s="15" t="s">
        <v>206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15" t="s">
        <v>84</v>
      </c>
      <c r="BK356" s="215">
        <f>ROUND(I356*H356,2)</f>
        <v>0</v>
      </c>
      <c r="BL356" s="15" t="s">
        <v>287</v>
      </c>
      <c r="BM356" s="15" t="s">
        <v>777</v>
      </c>
    </row>
    <row r="357" spans="2:65" s="1" customFormat="1" ht="16.5" customHeight="1">
      <c r="B357" s="36"/>
      <c r="C357" s="204" t="s">
        <v>778</v>
      </c>
      <c r="D357" s="204" t="s">
        <v>208</v>
      </c>
      <c r="E357" s="205" t="s">
        <v>779</v>
      </c>
      <c r="F357" s="206" t="s">
        <v>780</v>
      </c>
      <c r="G357" s="207" t="s">
        <v>439</v>
      </c>
      <c r="H357" s="208">
        <v>1</v>
      </c>
      <c r="I357" s="209"/>
      <c r="J357" s="210">
        <f>ROUND(I357*H357,2)</f>
        <v>0</v>
      </c>
      <c r="K357" s="206" t="s">
        <v>19</v>
      </c>
      <c r="L357" s="41"/>
      <c r="M357" s="211" t="s">
        <v>19</v>
      </c>
      <c r="N357" s="212" t="s">
        <v>43</v>
      </c>
      <c r="O357" s="77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15" t="s">
        <v>287</v>
      </c>
      <c r="AT357" s="15" t="s">
        <v>208</v>
      </c>
      <c r="AU357" s="15" t="s">
        <v>84</v>
      </c>
      <c r="AY357" s="15" t="s">
        <v>206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5" t="s">
        <v>84</v>
      </c>
      <c r="BK357" s="215">
        <f>ROUND(I357*H357,2)</f>
        <v>0</v>
      </c>
      <c r="BL357" s="15" t="s">
        <v>287</v>
      </c>
      <c r="BM357" s="15" t="s">
        <v>781</v>
      </c>
    </row>
    <row r="358" spans="2:65" s="1" customFormat="1" ht="16.5" customHeight="1">
      <c r="B358" s="36"/>
      <c r="C358" s="204" t="s">
        <v>782</v>
      </c>
      <c r="D358" s="204" t="s">
        <v>208</v>
      </c>
      <c r="E358" s="205" t="s">
        <v>783</v>
      </c>
      <c r="F358" s="206" t="s">
        <v>784</v>
      </c>
      <c r="G358" s="207" t="s">
        <v>439</v>
      </c>
      <c r="H358" s="208">
        <v>1</v>
      </c>
      <c r="I358" s="209"/>
      <c r="J358" s="210">
        <f>ROUND(I358*H358,2)</f>
        <v>0</v>
      </c>
      <c r="K358" s="206" t="s">
        <v>212</v>
      </c>
      <c r="L358" s="41"/>
      <c r="M358" s="211" t="s">
        <v>19</v>
      </c>
      <c r="N358" s="212" t="s">
        <v>43</v>
      </c>
      <c r="O358" s="77"/>
      <c r="P358" s="213">
        <f>O358*H358</f>
        <v>0</v>
      </c>
      <c r="Q358" s="213">
        <v>0.00051</v>
      </c>
      <c r="R358" s="213">
        <f>Q358*H358</f>
        <v>0.00051</v>
      </c>
      <c r="S358" s="213">
        <v>0</v>
      </c>
      <c r="T358" s="214">
        <f>S358*H358</f>
        <v>0</v>
      </c>
      <c r="AR358" s="15" t="s">
        <v>287</v>
      </c>
      <c r="AT358" s="15" t="s">
        <v>208</v>
      </c>
      <c r="AU358" s="15" t="s">
        <v>84</v>
      </c>
      <c r="AY358" s="15" t="s">
        <v>206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5" t="s">
        <v>84</v>
      </c>
      <c r="BK358" s="215">
        <f>ROUND(I358*H358,2)</f>
        <v>0</v>
      </c>
      <c r="BL358" s="15" t="s">
        <v>287</v>
      </c>
      <c r="BM358" s="15" t="s">
        <v>785</v>
      </c>
    </row>
    <row r="359" spans="2:65" s="1" customFormat="1" ht="16.5" customHeight="1">
      <c r="B359" s="36"/>
      <c r="C359" s="204" t="s">
        <v>786</v>
      </c>
      <c r="D359" s="204" t="s">
        <v>208</v>
      </c>
      <c r="E359" s="205" t="s">
        <v>787</v>
      </c>
      <c r="F359" s="206" t="s">
        <v>788</v>
      </c>
      <c r="G359" s="207" t="s">
        <v>280</v>
      </c>
      <c r="H359" s="208">
        <v>30</v>
      </c>
      <c r="I359" s="209"/>
      <c r="J359" s="210">
        <f>ROUND(I359*H359,2)</f>
        <v>0</v>
      </c>
      <c r="K359" s="206" t="s">
        <v>19</v>
      </c>
      <c r="L359" s="41"/>
      <c r="M359" s="211" t="s">
        <v>19</v>
      </c>
      <c r="N359" s="212" t="s">
        <v>43</v>
      </c>
      <c r="O359" s="77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15" t="s">
        <v>287</v>
      </c>
      <c r="AT359" s="15" t="s">
        <v>208</v>
      </c>
      <c r="AU359" s="15" t="s">
        <v>84</v>
      </c>
      <c r="AY359" s="15" t="s">
        <v>206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15" t="s">
        <v>84</v>
      </c>
      <c r="BK359" s="215">
        <f>ROUND(I359*H359,2)</f>
        <v>0</v>
      </c>
      <c r="BL359" s="15" t="s">
        <v>287</v>
      </c>
      <c r="BM359" s="15" t="s">
        <v>789</v>
      </c>
    </row>
    <row r="360" spans="2:65" s="1" customFormat="1" ht="22.5" customHeight="1">
      <c r="B360" s="36"/>
      <c r="C360" s="204" t="s">
        <v>790</v>
      </c>
      <c r="D360" s="204" t="s">
        <v>208</v>
      </c>
      <c r="E360" s="205" t="s">
        <v>791</v>
      </c>
      <c r="F360" s="206" t="s">
        <v>792</v>
      </c>
      <c r="G360" s="207" t="s">
        <v>311</v>
      </c>
      <c r="H360" s="208">
        <v>0.021</v>
      </c>
      <c r="I360" s="209"/>
      <c r="J360" s="210">
        <f>ROUND(I360*H360,2)</f>
        <v>0</v>
      </c>
      <c r="K360" s="206" t="s">
        <v>212</v>
      </c>
      <c r="L360" s="41"/>
      <c r="M360" s="211" t="s">
        <v>19</v>
      </c>
      <c r="N360" s="212" t="s">
        <v>43</v>
      </c>
      <c r="O360" s="77"/>
      <c r="P360" s="213">
        <f>O360*H360</f>
        <v>0</v>
      </c>
      <c r="Q360" s="213">
        <v>0</v>
      </c>
      <c r="R360" s="213">
        <f>Q360*H360</f>
        <v>0</v>
      </c>
      <c r="S360" s="213">
        <v>0</v>
      </c>
      <c r="T360" s="214">
        <f>S360*H360</f>
        <v>0</v>
      </c>
      <c r="AR360" s="15" t="s">
        <v>287</v>
      </c>
      <c r="AT360" s="15" t="s">
        <v>208</v>
      </c>
      <c r="AU360" s="15" t="s">
        <v>84</v>
      </c>
      <c r="AY360" s="15" t="s">
        <v>206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15" t="s">
        <v>84</v>
      </c>
      <c r="BK360" s="215">
        <f>ROUND(I360*H360,2)</f>
        <v>0</v>
      </c>
      <c r="BL360" s="15" t="s">
        <v>287</v>
      </c>
      <c r="BM360" s="15" t="s">
        <v>793</v>
      </c>
    </row>
    <row r="361" spans="2:65" s="1" customFormat="1" ht="16.5" customHeight="1">
      <c r="B361" s="36"/>
      <c r="C361" s="204" t="s">
        <v>794</v>
      </c>
      <c r="D361" s="204" t="s">
        <v>208</v>
      </c>
      <c r="E361" s="205" t="s">
        <v>795</v>
      </c>
      <c r="F361" s="206" t="s">
        <v>796</v>
      </c>
      <c r="G361" s="207" t="s">
        <v>439</v>
      </c>
      <c r="H361" s="208">
        <v>1</v>
      </c>
      <c r="I361" s="209"/>
      <c r="J361" s="210">
        <f>ROUND(I361*H361,2)</f>
        <v>0</v>
      </c>
      <c r="K361" s="206" t="s">
        <v>221</v>
      </c>
      <c r="L361" s="41"/>
      <c r="M361" s="211" t="s">
        <v>19</v>
      </c>
      <c r="N361" s="212" t="s">
        <v>43</v>
      </c>
      <c r="O361" s="77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15" t="s">
        <v>287</v>
      </c>
      <c r="AT361" s="15" t="s">
        <v>208</v>
      </c>
      <c r="AU361" s="15" t="s">
        <v>84</v>
      </c>
      <c r="AY361" s="15" t="s">
        <v>206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15" t="s">
        <v>84</v>
      </c>
      <c r="BK361" s="215">
        <f>ROUND(I361*H361,2)</f>
        <v>0</v>
      </c>
      <c r="BL361" s="15" t="s">
        <v>287</v>
      </c>
      <c r="BM361" s="15" t="s">
        <v>797</v>
      </c>
    </row>
    <row r="362" spans="2:65" s="1" customFormat="1" ht="22.5" customHeight="1">
      <c r="B362" s="36"/>
      <c r="C362" s="204" t="s">
        <v>798</v>
      </c>
      <c r="D362" s="204" t="s">
        <v>208</v>
      </c>
      <c r="E362" s="205" t="s">
        <v>799</v>
      </c>
      <c r="F362" s="206" t="s">
        <v>800</v>
      </c>
      <c r="G362" s="207" t="s">
        <v>689</v>
      </c>
      <c r="H362" s="249"/>
      <c r="I362" s="209"/>
      <c r="J362" s="210">
        <f>ROUND(I362*H362,2)</f>
        <v>0</v>
      </c>
      <c r="K362" s="206" t="s">
        <v>212</v>
      </c>
      <c r="L362" s="41"/>
      <c r="M362" s="211" t="s">
        <v>19</v>
      </c>
      <c r="N362" s="212" t="s">
        <v>43</v>
      </c>
      <c r="O362" s="77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15" t="s">
        <v>287</v>
      </c>
      <c r="AT362" s="15" t="s">
        <v>208</v>
      </c>
      <c r="AU362" s="15" t="s">
        <v>84</v>
      </c>
      <c r="AY362" s="15" t="s">
        <v>206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5" t="s">
        <v>84</v>
      </c>
      <c r="BK362" s="215">
        <f>ROUND(I362*H362,2)</f>
        <v>0</v>
      </c>
      <c r="BL362" s="15" t="s">
        <v>287</v>
      </c>
      <c r="BM362" s="15" t="s">
        <v>801</v>
      </c>
    </row>
    <row r="363" spans="2:63" s="10" customFormat="1" ht="22.8" customHeight="1">
      <c r="B363" s="188"/>
      <c r="C363" s="189"/>
      <c r="D363" s="190" t="s">
        <v>70</v>
      </c>
      <c r="E363" s="202" t="s">
        <v>802</v>
      </c>
      <c r="F363" s="202" t="s">
        <v>803</v>
      </c>
      <c r="G363" s="189"/>
      <c r="H363" s="189"/>
      <c r="I363" s="192"/>
      <c r="J363" s="203">
        <f>BK363</f>
        <v>0</v>
      </c>
      <c r="K363" s="189"/>
      <c r="L363" s="194"/>
      <c r="M363" s="195"/>
      <c r="N363" s="196"/>
      <c r="O363" s="196"/>
      <c r="P363" s="197">
        <f>SUM(P364:P386)</f>
        <v>0</v>
      </c>
      <c r="Q363" s="196"/>
      <c r="R363" s="197">
        <f>SUM(R364:R386)</f>
        <v>0.26660873279999997</v>
      </c>
      <c r="S363" s="196"/>
      <c r="T363" s="198">
        <f>SUM(T364:T386)</f>
        <v>0.0612</v>
      </c>
      <c r="AR363" s="199" t="s">
        <v>84</v>
      </c>
      <c r="AT363" s="200" t="s">
        <v>70</v>
      </c>
      <c r="AU363" s="200" t="s">
        <v>79</v>
      </c>
      <c r="AY363" s="199" t="s">
        <v>206</v>
      </c>
      <c r="BK363" s="201">
        <f>SUM(BK364:BK386)</f>
        <v>0</v>
      </c>
    </row>
    <row r="364" spans="2:65" s="1" customFormat="1" ht="16.5" customHeight="1">
      <c r="B364" s="36"/>
      <c r="C364" s="204" t="s">
        <v>615</v>
      </c>
      <c r="D364" s="204" t="s">
        <v>208</v>
      </c>
      <c r="E364" s="205" t="s">
        <v>804</v>
      </c>
      <c r="F364" s="206" t="s">
        <v>805</v>
      </c>
      <c r="G364" s="207" t="s">
        <v>280</v>
      </c>
      <c r="H364" s="208">
        <v>25</v>
      </c>
      <c r="I364" s="209"/>
      <c r="J364" s="210">
        <f>ROUND(I364*H364,2)</f>
        <v>0</v>
      </c>
      <c r="K364" s="206" t="s">
        <v>212</v>
      </c>
      <c r="L364" s="41"/>
      <c r="M364" s="211" t="s">
        <v>19</v>
      </c>
      <c r="N364" s="212" t="s">
        <v>43</v>
      </c>
      <c r="O364" s="77"/>
      <c r="P364" s="213">
        <f>O364*H364</f>
        <v>0</v>
      </c>
      <c r="Q364" s="213">
        <v>0</v>
      </c>
      <c r="R364" s="213">
        <f>Q364*H364</f>
        <v>0</v>
      </c>
      <c r="S364" s="213">
        <v>0.00213</v>
      </c>
      <c r="T364" s="214">
        <f>S364*H364</f>
        <v>0.05325</v>
      </c>
      <c r="AR364" s="15" t="s">
        <v>287</v>
      </c>
      <c r="AT364" s="15" t="s">
        <v>208</v>
      </c>
      <c r="AU364" s="15" t="s">
        <v>84</v>
      </c>
      <c r="AY364" s="15" t="s">
        <v>206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15" t="s">
        <v>84</v>
      </c>
      <c r="BK364" s="215">
        <f>ROUND(I364*H364,2)</f>
        <v>0</v>
      </c>
      <c r="BL364" s="15" t="s">
        <v>287</v>
      </c>
      <c r="BM364" s="15" t="s">
        <v>806</v>
      </c>
    </row>
    <row r="365" spans="2:65" s="1" customFormat="1" ht="16.5" customHeight="1">
      <c r="B365" s="36"/>
      <c r="C365" s="204" t="s">
        <v>807</v>
      </c>
      <c r="D365" s="204" t="s">
        <v>208</v>
      </c>
      <c r="E365" s="205" t="s">
        <v>808</v>
      </c>
      <c r="F365" s="206" t="s">
        <v>809</v>
      </c>
      <c r="G365" s="207" t="s">
        <v>439</v>
      </c>
      <c r="H365" s="208">
        <v>12</v>
      </c>
      <c r="I365" s="209"/>
      <c r="J365" s="210">
        <f>ROUND(I365*H365,2)</f>
        <v>0</v>
      </c>
      <c r="K365" s="206" t="s">
        <v>212</v>
      </c>
      <c r="L365" s="41"/>
      <c r="M365" s="211" t="s">
        <v>19</v>
      </c>
      <c r="N365" s="212" t="s">
        <v>43</v>
      </c>
      <c r="O365" s="77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AR365" s="15" t="s">
        <v>287</v>
      </c>
      <c r="AT365" s="15" t="s">
        <v>208</v>
      </c>
      <c r="AU365" s="15" t="s">
        <v>84</v>
      </c>
      <c r="AY365" s="15" t="s">
        <v>206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15" t="s">
        <v>84</v>
      </c>
      <c r="BK365" s="215">
        <f>ROUND(I365*H365,2)</f>
        <v>0</v>
      </c>
      <c r="BL365" s="15" t="s">
        <v>287</v>
      </c>
      <c r="BM365" s="15" t="s">
        <v>810</v>
      </c>
    </row>
    <row r="366" spans="2:65" s="1" customFormat="1" ht="16.5" customHeight="1">
      <c r="B366" s="36"/>
      <c r="C366" s="204" t="s">
        <v>811</v>
      </c>
      <c r="D366" s="204" t="s">
        <v>208</v>
      </c>
      <c r="E366" s="205" t="s">
        <v>812</v>
      </c>
      <c r="F366" s="206" t="s">
        <v>813</v>
      </c>
      <c r="G366" s="207" t="s">
        <v>280</v>
      </c>
      <c r="H366" s="208">
        <v>2</v>
      </c>
      <c r="I366" s="209"/>
      <c r="J366" s="210">
        <f>ROUND(I366*H366,2)</f>
        <v>0</v>
      </c>
      <c r="K366" s="206" t="s">
        <v>19</v>
      </c>
      <c r="L366" s="41"/>
      <c r="M366" s="211" t="s">
        <v>19</v>
      </c>
      <c r="N366" s="212" t="s">
        <v>43</v>
      </c>
      <c r="O366" s="77"/>
      <c r="P366" s="213">
        <f>O366*H366</f>
        <v>0</v>
      </c>
      <c r="Q366" s="213">
        <v>0.00037</v>
      </c>
      <c r="R366" s="213">
        <f>Q366*H366</f>
        <v>0.00074</v>
      </c>
      <c r="S366" s="213">
        <v>0</v>
      </c>
      <c r="T366" s="214">
        <f>S366*H366</f>
        <v>0</v>
      </c>
      <c r="AR366" s="15" t="s">
        <v>287</v>
      </c>
      <c r="AT366" s="15" t="s">
        <v>208</v>
      </c>
      <c r="AU366" s="15" t="s">
        <v>84</v>
      </c>
      <c r="AY366" s="15" t="s">
        <v>206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15" t="s">
        <v>84</v>
      </c>
      <c r="BK366" s="215">
        <f>ROUND(I366*H366,2)</f>
        <v>0</v>
      </c>
      <c r="BL366" s="15" t="s">
        <v>287</v>
      </c>
      <c r="BM366" s="15" t="s">
        <v>814</v>
      </c>
    </row>
    <row r="367" spans="2:65" s="1" customFormat="1" ht="16.5" customHeight="1">
      <c r="B367" s="36"/>
      <c r="C367" s="204" t="s">
        <v>815</v>
      </c>
      <c r="D367" s="204" t="s">
        <v>208</v>
      </c>
      <c r="E367" s="205" t="s">
        <v>816</v>
      </c>
      <c r="F367" s="206" t="s">
        <v>817</v>
      </c>
      <c r="G367" s="207" t="s">
        <v>280</v>
      </c>
      <c r="H367" s="208">
        <v>5</v>
      </c>
      <c r="I367" s="209"/>
      <c r="J367" s="210">
        <f>ROUND(I367*H367,2)</f>
        <v>0</v>
      </c>
      <c r="K367" s="206" t="s">
        <v>212</v>
      </c>
      <c r="L367" s="41"/>
      <c r="M367" s="211" t="s">
        <v>19</v>
      </c>
      <c r="N367" s="212" t="s">
        <v>43</v>
      </c>
      <c r="O367" s="77"/>
      <c r="P367" s="213">
        <f>O367*H367</f>
        <v>0</v>
      </c>
      <c r="Q367" s="213">
        <v>0</v>
      </c>
      <c r="R367" s="213">
        <f>Q367*H367</f>
        <v>0</v>
      </c>
      <c r="S367" s="213">
        <v>0.00028</v>
      </c>
      <c r="T367" s="214">
        <f>S367*H367</f>
        <v>0.0013999999999999998</v>
      </c>
      <c r="AR367" s="15" t="s">
        <v>287</v>
      </c>
      <c r="AT367" s="15" t="s">
        <v>208</v>
      </c>
      <c r="AU367" s="15" t="s">
        <v>84</v>
      </c>
      <c r="AY367" s="15" t="s">
        <v>206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5" t="s">
        <v>84</v>
      </c>
      <c r="BK367" s="215">
        <f>ROUND(I367*H367,2)</f>
        <v>0</v>
      </c>
      <c r="BL367" s="15" t="s">
        <v>287</v>
      </c>
      <c r="BM367" s="15" t="s">
        <v>818</v>
      </c>
    </row>
    <row r="368" spans="2:65" s="1" customFormat="1" ht="16.5" customHeight="1">
      <c r="B368" s="36"/>
      <c r="C368" s="204" t="s">
        <v>819</v>
      </c>
      <c r="D368" s="204" t="s">
        <v>208</v>
      </c>
      <c r="E368" s="205" t="s">
        <v>820</v>
      </c>
      <c r="F368" s="206" t="s">
        <v>821</v>
      </c>
      <c r="G368" s="207" t="s">
        <v>439</v>
      </c>
      <c r="H368" s="208">
        <v>3</v>
      </c>
      <c r="I368" s="209"/>
      <c r="J368" s="210">
        <f>ROUND(I368*H368,2)</f>
        <v>0</v>
      </c>
      <c r="K368" s="206" t="s">
        <v>212</v>
      </c>
      <c r="L368" s="41"/>
      <c r="M368" s="211" t="s">
        <v>19</v>
      </c>
      <c r="N368" s="212" t="s">
        <v>43</v>
      </c>
      <c r="O368" s="77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15" t="s">
        <v>287</v>
      </c>
      <c r="AT368" s="15" t="s">
        <v>208</v>
      </c>
      <c r="AU368" s="15" t="s">
        <v>84</v>
      </c>
      <c r="AY368" s="15" t="s">
        <v>206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15" t="s">
        <v>84</v>
      </c>
      <c r="BK368" s="215">
        <f>ROUND(I368*H368,2)</f>
        <v>0</v>
      </c>
      <c r="BL368" s="15" t="s">
        <v>287</v>
      </c>
      <c r="BM368" s="15" t="s">
        <v>822</v>
      </c>
    </row>
    <row r="369" spans="2:65" s="1" customFormat="1" ht="16.5" customHeight="1">
      <c r="B369" s="36"/>
      <c r="C369" s="204" t="s">
        <v>823</v>
      </c>
      <c r="D369" s="204" t="s">
        <v>208</v>
      </c>
      <c r="E369" s="205" t="s">
        <v>824</v>
      </c>
      <c r="F369" s="206" t="s">
        <v>825</v>
      </c>
      <c r="G369" s="207" t="s">
        <v>439</v>
      </c>
      <c r="H369" s="208">
        <v>1</v>
      </c>
      <c r="I369" s="209"/>
      <c r="J369" s="210">
        <f>ROUND(I369*H369,2)</f>
        <v>0</v>
      </c>
      <c r="K369" s="206" t="s">
        <v>212</v>
      </c>
      <c r="L369" s="41"/>
      <c r="M369" s="211" t="s">
        <v>19</v>
      </c>
      <c r="N369" s="212" t="s">
        <v>43</v>
      </c>
      <c r="O369" s="77"/>
      <c r="P369" s="213">
        <f>O369*H369</f>
        <v>0</v>
      </c>
      <c r="Q369" s="213">
        <v>4E-05</v>
      </c>
      <c r="R369" s="213">
        <f>Q369*H369</f>
        <v>4E-05</v>
      </c>
      <c r="S369" s="213">
        <v>0</v>
      </c>
      <c r="T369" s="214">
        <f>S369*H369</f>
        <v>0</v>
      </c>
      <c r="AR369" s="15" t="s">
        <v>287</v>
      </c>
      <c r="AT369" s="15" t="s">
        <v>208</v>
      </c>
      <c r="AU369" s="15" t="s">
        <v>84</v>
      </c>
      <c r="AY369" s="15" t="s">
        <v>206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15" t="s">
        <v>84</v>
      </c>
      <c r="BK369" s="215">
        <f>ROUND(I369*H369,2)</f>
        <v>0</v>
      </c>
      <c r="BL369" s="15" t="s">
        <v>287</v>
      </c>
      <c r="BM369" s="15" t="s">
        <v>826</v>
      </c>
    </row>
    <row r="370" spans="2:65" s="1" customFormat="1" ht="16.5" customHeight="1">
      <c r="B370" s="36"/>
      <c r="C370" s="204" t="s">
        <v>827</v>
      </c>
      <c r="D370" s="204" t="s">
        <v>208</v>
      </c>
      <c r="E370" s="205" t="s">
        <v>828</v>
      </c>
      <c r="F370" s="206" t="s">
        <v>829</v>
      </c>
      <c r="G370" s="207" t="s">
        <v>439</v>
      </c>
      <c r="H370" s="208">
        <v>1</v>
      </c>
      <c r="I370" s="209"/>
      <c r="J370" s="210">
        <f>ROUND(I370*H370,2)</f>
        <v>0</v>
      </c>
      <c r="K370" s="206" t="s">
        <v>212</v>
      </c>
      <c r="L370" s="41"/>
      <c r="M370" s="211" t="s">
        <v>19</v>
      </c>
      <c r="N370" s="212" t="s">
        <v>43</v>
      </c>
      <c r="O370" s="77"/>
      <c r="P370" s="213">
        <f>O370*H370</f>
        <v>0</v>
      </c>
      <c r="Q370" s="213">
        <v>4E-05</v>
      </c>
      <c r="R370" s="213">
        <f>Q370*H370</f>
        <v>4E-05</v>
      </c>
      <c r="S370" s="213">
        <v>0</v>
      </c>
      <c r="T370" s="214">
        <f>S370*H370</f>
        <v>0</v>
      </c>
      <c r="AR370" s="15" t="s">
        <v>287</v>
      </c>
      <c r="AT370" s="15" t="s">
        <v>208</v>
      </c>
      <c r="AU370" s="15" t="s">
        <v>84</v>
      </c>
      <c r="AY370" s="15" t="s">
        <v>206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15" t="s">
        <v>84</v>
      </c>
      <c r="BK370" s="215">
        <f>ROUND(I370*H370,2)</f>
        <v>0</v>
      </c>
      <c r="BL370" s="15" t="s">
        <v>287</v>
      </c>
      <c r="BM370" s="15" t="s">
        <v>830</v>
      </c>
    </row>
    <row r="371" spans="2:65" s="1" customFormat="1" ht="16.5" customHeight="1">
      <c r="B371" s="36"/>
      <c r="C371" s="204" t="s">
        <v>831</v>
      </c>
      <c r="D371" s="204" t="s">
        <v>208</v>
      </c>
      <c r="E371" s="205" t="s">
        <v>832</v>
      </c>
      <c r="F371" s="206" t="s">
        <v>833</v>
      </c>
      <c r="G371" s="207" t="s">
        <v>280</v>
      </c>
      <c r="H371" s="208">
        <v>25</v>
      </c>
      <c r="I371" s="209"/>
      <c r="J371" s="210">
        <f>ROUND(I371*H371,2)</f>
        <v>0</v>
      </c>
      <c r="K371" s="206" t="s">
        <v>19</v>
      </c>
      <c r="L371" s="41"/>
      <c r="M371" s="211" t="s">
        <v>19</v>
      </c>
      <c r="N371" s="212" t="s">
        <v>43</v>
      </c>
      <c r="O371" s="77"/>
      <c r="P371" s="213">
        <f>O371*H371</f>
        <v>0</v>
      </c>
      <c r="Q371" s="213">
        <v>0.00396</v>
      </c>
      <c r="R371" s="213">
        <f>Q371*H371</f>
        <v>0.099</v>
      </c>
      <c r="S371" s="213">
        <v>0</v>
      </c>
      <c r="T371" s="214">
        <f>S371*H371</f>
        <v>0</v>
      </c>
      <c r="AR371" s="15" t="s">
        <v>287</v>
      </c>
      <c r="AT371" s="15" t="s">
        <v>208</v>
      </c>
      <c r="AU371" s="15" t="s">
        <v>84</v>
      </c>
      <c r="AY371" s="15" t="s">
        <v>206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15" t="s">
        <v>84</v>
      </c>
      <c r="BK371" s="215">
        <f>ROUND(I371*H371,2)</f>
        <v>0</v>
      </c>
      <c r="BL371" s="15" t="s">
        <v>287</v>
      </c>
      <c r="BM371" s="15" t="s">
        <v>834</v>
      </c>
    </row>
    <row r="372" spans="2:65" s="1" customFormat="1" ht="16.5" customHeight="1">
      <c r="B372" s="36"/>
      <c r="C372" s="204" t="s">
        <v>835</v>
      </c>
      <c r="D372" s="204" t="s">
        <v>208</v>
      </c>
      <c r="E372" s="205" t="s">
        <v>836</v>
      </c>
      <c r="F372" s="206" t="s">
        <v>837</v>
      </c>
      <c r="G372" s="207" t="s">
        <v>280</v>
      </c>
      <c r="H372" s="208">
        <v>12</v>
      </c>
      <c r="I372" s="209"/>
      <c r="J372" s="210">
        <f>ROUND(I372*H372,2)</f>
        <v>0</v>
      </c>
      <c r="K372" s="206" t="s">
        <v>19</v>
      </c>
      <c r="L372" s="41"/>
      <c r="M372" s="211" t="s">
        <v>19</v>
      </c>
      <c r="N372" s="212" t="s">
        <v>43</v>
      </c>
      <c r="O372" s="77"/>
      <c r="P372" s="213">
        <f>O372*H372</f>
        <v>0</v>
      </c>
      <c r="Q372" s="213">
        <v>0.01284</v>
      </c>
      <c r="R372" s="213">
        <f>Q372*H372</f>
        <v>0.15408</v>
      </c>
      <c r="S372" s="213">
        <v>0</v>
      </c>
      <c r="T372" s="214">
        <f>S372*H372</f>
        <v>0</v>
      </c>
      <c r="AR372" s="15" t="s">
        <v>287</v>
      </c>
      <c r="AT372" s="15" t="s">
        <v>208</v>
      </c>
      <c r="AU372" s="15" t="s">
        <v>84</v>
      </c>
      <c r="AY372" s="15" t="s">
        <v>206</v>
      </c>
      <c r="BE372" s="215">
        <f>IF(N372="základní",J372,0)</f>
        <v>0</v>
      </c>
      <c r="BF372" s="215">
        <f>IF(N372="snížená",J372,0)</f>
        <v>0</v>
      </c>
      <c r="BG372" s="215">
        <f>IF(N372="zákl. přenesená",J372,0)</f>
        <v>0</v>
      </c>
      <c r="BH372" s="215">
        <f>IF(N372="sníž. přenesená",J372,0)</f>
        <v>0</v>
      </c>
      <c r="BI372" s="215">
        <f>IF(N372="nulová",J372,0)</f>
        <v>0</v>
      </c>
      <c r="BJ372" s="15" t="s">
        <v>84</v>
      </c>
      <c r="BK372" s="215">
        <f>ROUND(I372*H372,2)</f>
        <v>0</v>
      </c>
      <c r="BL372" s="15" t="s">
        <v>287</v>
      </c>
      <c r="BM372" s="15" t="s">
        <v>838</v>
      </c>
    </row>
    <row r="373" spans="2:65" s="1" customFormat="1" ht="22.5" customHeight="1">
      <c r="B373" s="36"/>
      <c r="C373" s="204" t="s">
        <v>839</v>
      </c>
      <c r="D373" s="204" t="s">
        <v>208</v>
      </c>
      <c r="E373" s="205" t="s">
        <v>840</v>
      </c>
      <c r="F373" s="206" t="s">
        <v>841</v>
      </c>
      <c r="G373" s="207" t="s">
        <v>280</v>
      </c>
      <c r="H373" s="208">
        <v>10</v>
      </c>
      <c r="I373" s="209"/>
      <c r="J373" s="210">
        <f>ROUND(I373*H373,2)</f>
        <v>0</v>
      </c>
      <c r="K373" s="206" t="s">
        <v>212</v>
      </c>
      <c r="L373" s="41"/>
      <c r="M373" s="211" t="s">
        <v>19</v>
      </c>
      <c r="N373" s="212" t="s">
        <v>43</v>
      </c>
      <c r="O373" s="77"/>
      <c r="P373" s="213">
        <f>O373*H373</f>
        <v>0</v>
      </c>
      <c r="Q373" s="213">
        <v>3E-05</v>
      </c>
      <c r="R373" s="213">
        <f>Q373*H373</f>
        <v>0.00030000000000000003</v>
      </c>
      <c r="S373" s="213">
        <v>0</v>
      </c>
      <c r="T373" s="214">
        <f>S373*H373</f>
        <v>0</v>
      </c>
      <c r="AR373" s="15" t="s">
        <v>287</v>
      </c>
      <c r="AT373" s="15" t="s">
        <v>208</v>
      </c>
      <c r="AU373" s="15" t="s">
        <v>84</v>
      </c>
      <c r="AY373" s="15" t="s">
        <v>206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15" t="s">
        <v>84</v>
      </c>
      <c r="BK373" s="215">
        <f>ROUND(I373*H373,2)</f>
        <v>0</v>
      </c>
      <c r="BL373" s="15" t="s">
        <v>287</v>
      </c>
      <c r="BM373" s="15" t="s">
        <v>842</v>
      </c>
    </row>
    <row r="374" spans="2:65" s="1" customFormat="1" ht="22.5" customHeight="1">
      <c r="B374" s="36"/>
      <c r="C374" s="204" t="s">
        <v>843</v>
      </c>
      <c r="D374" s="204" t="s">
        <v>208</v>
      </c>
      <c r="E374" s="205" t="s">
        <v>844</v>
      </c>
      <c r="F374" s="206" t="s">
        <v>845</v>
      </c>
      <c r="G374" s="207" t="s">
        <v>280</v>
      </c>
      <c r="H374" s="208">
        <v>12</v>
      </c>
      <c r="I374" s="209"/>
      <c r="J374" s="210">
        <f>ROUND(I374*H374,2)</f>
        <v>0</v>
      </c>
      <c r="K374" s="206" t="s">
        <v>212</v>
      </c>
      <c r="L374" s="41"/>
      <c r="M374" s="211" t="s">
        <v>19</v>
      </c>
      <c r="N374" s="212" t="s">
        <v>43</v>
      </c>
      <c r="O374" s="77"/>
      <c r="P374" s="213">
        <f>O374*H374</f>
        <v>0</v>
      </c>
      <c r="Q374" s="213">
        <v>4E-05</v>
      </c>
      <c r="R374" s="213">
        <f>Q374*H374</f>
        <v>0.00048000000000000007</v>
      </c>
      <c r="S374" s="213">
        <v>0</v>
      </c>
      <c r="T374" s="214">
        <f>S374*H374</f>
        <v>0</v>
      </c>
      <c r="AR374" s="15" t="s">
        <v>287</v>
      </c>
      <c r="AT374" s="15" t="s">
        <v>208</v>
      </c>
      <c r="AU374" s="15" t="s">
        <v>84</v>
      </c>
      <c r="AY374" s="15" t="s">
        <v>206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15" t="s">
        <v>84</v>
      </c>
      <c r="BK374" s="215">
        <f>ROUND(I374*H374,2)</f>
        <v>0</v>
      </c>
      <c r="BL374" s="15" t="s">
        <v>287</v>
      </c>
      <c r="BM374" s="15" t="s">
        <v>846</v>
      </c>
    </row>
    <row r="375" spans="2:65" s="1" customFormat="1" ht="22.5" customHeight="1">
      <c r="B375" s="36"/>
      <c r="C375" s="204" t="s">
        <v>847</v>
      </c>
      <c r="D375" s="204" t="s">
        <v>208</v>
      </c>
      <c r="E375" s="205" t="s">
        <v>848</v>
      </c>
      <c r="F375" s="206" t="s">
        <v>849</v>
      </c>
      <c r="G375" s="207" t="s">
        <v>280</v>
      </c>
      <c r="H375" s="208">
        <v>15</v>
      </c>
      <c r="I375" s="209"/>
      <c r="J375" s="210">
        <f>ROUND(I375*H375,2)</f>
        <v>0</v>
      </c>
      <c r="K375" s="206" t="s">
        <v>212</v>
      </c>
      <c r="L375" s="41"/>
      <c r="M375" s="211" t="s">
        <v>19</v>
      </c>
      <c r="N375" s="212" t="s">
        <v>43</v>
      </c>
      <c r="O375" s="77"/>
      <c r="P375" s="213">
        <f>O375*H375</f>
        <v>0</v>
      </c>
      <c r="Q375" s="213">
        <v>5E-05</v>
      </c>
      <c r="R375" s="213">
        <f>Q375*H375</f>
        <v>0.00075</v>
      </c>
      <c r="S375" s="213">
        <v>0</v>
      </c>
      <c r="T375" s="214">
        <f>S375*H375</f>
        <v>0</v>
      </c>
      <c r="AR375" s="15" t="s">
        <v>287</v>
      </c>
      <c r="AT375" s="15" t="s">
        <v>208</v>
      </c>
      <c r="AU375" s="15" t="s">
        <v>84</v>
      </c>
      <c r="AY375" s="15" t="s">
        <v>206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15" t="s">
        <v>84</v>
      </c>
      <c r="BK375" s="215">
        <f>ROUND(I375*H375,2)</f>
        <v>0</v>
      </c>
      <c r="BL375" s="15" t="s">
        <v>287</v>
      </c>
      <c r="BM375" s="15" t="s">
        <v>850</v>
      </c>
    </row>
    <row r="376" spans="2:65" s="1" customFormat="1" ht="16.5" customHeight="1">
      <c r="B376" s="36"/>
      <c r="C376" s="204" t="s">
        <v>851</v>
      </c>
      <c r="D376" s="204" t="s">
        <v>208</v>
      </c>
      <c r="E376" s="205" t="s">
        <v>852</v>
      </c>
      <c r="F376" s="206" t="s">
        <v>853</v>
      </c>
      <c r="G376" s="207" t="s">
        <v>439</v>
      </c>
      <c r="H376" s="208">
        <v>13</v>
      </c>
      <c r="I376" s="209"/>
      <c r="J376" s="210">
        <f>ROUND(I376*H376,2)</f>
        <v>0</v>
      </c>
      <c r="K376" s="206" t="s">
        <v>756</v>
      </c>
      <c r="L376" s="41"/>
      <c r="M376" s="211" t="s">
        <v>19</v>
      </c>
      <c r="N376" s="212" t="s">
        <v>43</v>
      </c>
      <c r="O376" s="77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15" t="s">
        <v>287</v>
      </c>
      <c r="AT376" s="15" t="s">
        <v>208</v>
      </c>
      <c r="AU376" s="15" t="s">
        <v>84</v>
      </c>
      <c r="AY376" s="15" t="s">
        <v>206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5" t="s">
        <v>84</v>
      </c>
      <c r="BK376" s="215">
        <f>ROUND(I376*H376,2)</f>
        <v>0</v>
      </c>
      <c r="BL376" s="15" t="s">
        <v>287</v>
      </c>
      <c r="BM376" s="15" t="s">
        <v>854</v>
      </c>
    </row>
    <row r="377" spans="2:65" s="1" customFormat="1" ht="16.5" customHeight="1">
      <c r="B377" s="36"/>
      <c r="C377" s="204" t="s">
        <v>855</v>
      </c>
      <c r="D377" s="204" t="s">
        <v>208</v>
      </c>
      <c r="E377" s="205" t="s">
        <v>856</v>
      </c>
      <c r="F377" s="206" t="s">
        <v>857</v>
      </c>
      <c r="G377" s="207" t="s">
        <v>439</v>
      </c>
      <c r="H377" s="208">
        <v>2</v>
      </c>
      <c r="I377" s="209"/>
      <c r="J377" s="210">
        <f>ROUND(I377*H377,2)</f>
        <v>0</v>
      </c>
      <c r="K377" s="206" t="s">
        <v>212</v>
      </c>
      <c r="L377" s="41"/>
      <c r="M377" s="211" t="s">
        <v>19</v>
      </c>
      <c r="N377" s="212" t="s">
        <v>43</v>
      </c>
      <c r="O377" s="77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15" t="s">
        <v>287</v>
      </c>
      <c r="AT377" s="15" t="s">
        <v>208</v>
      </c>
      <c r="AU377" s="15" t="s">
        <v>84</v>
      </c>
      <c r="AY377" s="15" t="s">
        <v>206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15" t="s">
        <v>84</v>
      </c>
      <c r="BK377" s="215">
        <f>ROUND(I377*H377,2)</f>
        <v>0</v>
      </c>
      <c r="BL377" s="15" t="s">
        <v>287</v>
      </c>
      <c r="BM377" s="15" t="s">
        <v>858</v>
      </c>
    </row>
    <row r="378" spans="2:65" s="1" customFormat="1" ht="16.5" customHeight="1">
      <c r="B378" s="36"/>
      <c r="C378" s="204" t="s">
        <v>859</v>
      </c>
      <c r="D378" s="204" t="s">
        <v>208</v>
      </c>
      <c r="E378" s="205" t="s">
        <v>860</v>
      </c>
      <c r="F378" s="206" t="s">
        <v>861</v>
      </c>
      <c r="G378" s="207" t="s">
        <v>439</v>
      </c>
      <c r="H378" s="208">
        <v>2</v>
      </c>
      <c r="I378" s="209"/>
      <c r="J378" s="210">
        <f>ROUND(I378*H378,2)</f>
        <v>0</v>
      </c>
      <c r="K378" s="206" t="s">
        <v>212</v>
      </c>
      <c r="L378" s="41"/>
      <c r="M378" s="211" t="s">
        <v>19</v>
      </c>
      <c r="N378" s="212" t="s">
        <v>43</v>
      </c>
      <c r="O378" s="77"/>
      <c r="P378" s="213">
        <f>O378*H378</f>
        <v>0</v>
      </c>
      <c r="Q378" s="213">
        <v>0</v>
      </c>
      <c r="R378" s="213">
        <f>Q378*H378</f>
        <v>0</v>
      </c>
      <c r="S378" s="213">
        <v>0.00053</v>
      </c>
      <c r="T378" s="214">
        <f>S378*H378</f>
        <v>0.00106</v>
      </c>
      <c r="AR378" s="15" t="s">
        <v>287</v>
      </c>
      <c r="AT378" s="15" t="s">
        <v>208</v>
      </c>
      <c r="AU378" s="15" t="s">
        <v>84</v>
      </c>
      <c r="AY378" s="15" t="s">
        <v>206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15" t="s">
        <v>84</v>
      </c>
      <c r="BK378" s="215">
        <f>ROUND(I378*H378,2)</f>
        <v>0</v>
      </c>
      <c r="BL378" s="15" t="s">
        <v>287</v>
      </c>
      <c r="BM378" s="15" t="s">
        <v>862</v>
      </c>
    </row>
    <row r="379" spans="2:65" s="1" customFormat="1" ht="16.5" customHeight="1">
      <c r="B379" s="36"/>
      <c r="C379" s="204" t="s">
        <v>863</v>
      </c>
      <c r="D379" s="204" t="s">
        <v>208</v>
      </c>
      <c r="E379" s="205" t="s">
        <v>864</v>
      </c>
      <c r="F379" s="206" t="s">
        <v>865</v>
      </c>
      <c r="G379" s="207" t="s">
        <v>439</v>
      </c>
      <c r="H379" s="208">
        <v>1</v>
      </c>
      <c r="I379" s="209"/>
      <c r="J379" s="210">
        <f>ROUND(I379*H379,2)</f>
        <v>0</v>
      </c>
      <c r="K379" s="206" t="s">
        <v>212</v>
      </c>
      <c r="L379" s="41"/>
      <c r="M379" s="211" t="s">
        <v>19</v>
      </c>
      <c r="N379" s="212" t="s">
        <v>43</v>
      </c>
      <c r="O379" s="77"/>
      <c r="P379" s="213">
        <f>O379*H379</f>
        <v>0</v>
      </c>
      <c r="Q379" s="213">
        <v>0.00021</v>
      </c>
      <c r="R379" s="213">
        <f>Q379*H379</f>
        <v>0.00021</v>
      </c>
      <c r="S379" s="213">
        <v>0</v>
      </c>
      <c r="T379" s="214">
        <f>S379*H379</f>
        <v>0</v>
      </c>
      <c r="AR379" s="15" t="s">
        <v>287</v>
      </c>
      <c r="AT379" s="15" t="s">
        <v>208</v>
      </c>
      <c r="AU379" s="15" t="s">
        <v>84</v>
      </c>
      <c r="AY379" s="15" t="s">
        <v>206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15" t="s">
        <v>84</v>
      </c>
      <c r="BK379" s="215">
        <f>ROUND(I379*H379,2)</f>
        <v>0</v>
      </c>
      <c r="BL379" s="15" t="s">
        <v>287</v>
      </c>
      <c r="BM379" s="15" t="s">
        <v>866</v>
      </c>
    </row>
    <row r="380" spans="2:65" s="1" customFormat="1" ht="16.5" customHeight="1">
      <c r="B380" s="36"/>
      <c r="C380" s="204" t="s">
        <v>867</v>
      </c>
      <c r="D380" s="204" t="s">
        <v>208</v>
      </c>
      <c r="E380" s="205" t="s">
        <v>868</v>
      </c>
      <c r="F380" s="206" t="s">
        <v>869</v>
      </c>
      <c r="G380" s="207" t="s">
        <v>439</v>
      </c>
      <c r="H380" s="208">
        <v>1</v>
      </c>
      <c r="I380" s="209"/>
      <c r="J380" s="210">
        <f>ROUND(I380*H380,2)</f>
        <v>0</v>
      </c>
      <c r="K380" s="206" t="s">
        <v>756</v>
      </c>
      <c r="L380" s="41"/>
      <c r="M380" s="211" t="s">
        <v>19</v>
      </c>
      <c r="N380" s="212" t="s">
        <v>43</v>
      </c>
      <c r="O380" s="77"/>
      <c r="P380" s="213">
        <f>O380*H380</f>
        <v>0</v>
      </c>
      <c r="Q380" s="213">
        <v>0.00035</v>
      </c>
      <c r="R380" s="213">
        <f>Q380*H380</f>
        <v>0.00035</v>
      </c>
      <c r="S380" s="213">
        <v>0</v>
      </c>
      <c r="T380" s="214">
        <f>S380*H380</f>
        <v>0</v>
      </c>
      <c r="AR380" s="15" t="s">
        <v>287</v>
      </c>
      <c r="AT380" s="15" t="s">
        <v>208</v>
      </c>
      <c r="AU380" s="15" t="s">
        <v>84</v>
      </c>
      <c r="AY380" s="15" t="s">
        <v>206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15" t="s">
        <v>84</v>
      </c>
      <c r="BK380" s="215">
        <f>ROUND(I380*H380,2)</f>
        <v>0</v>
      </c>
      <c r="BL380" s="15" t="s">
        <v>287</v>
      </c>
      <c r="BM380" s="15" t="s">
        <v>870</v>
      </c>
    </row>
    <row r="381" spans="2:65" s="1" customFormat="1" ht="16.5" customHeight="1">
      <c r="B381" s="36"/>
      <c r="C381" s="204" t="s">
        <v>871</v>
      </c>
      <c r="D381" s="204" t="s">
        <v>208</v>
      </c>
      <c r="E381" s="205" t="s">
        <v>872</v>
      </c>
      <c r="F381" s="206" t="s">
        <v>873</v>
      </c>
      <c r="G381" s="207" t="s">
        <v>439</v>
      </c>
      <c r="H381" s="208">
        <v>1</v>
      </c>
      <c r="I381" s="209"/>
      <c r="J381" s="210">
        <f>ROUND(I381*H381,2)</f>
        <v>0</v>
      </c>
      <c r="K381" s="206" t="s">
        <v>212</v>
      </c>
      <c r="L381" s="41"/>
      <c r="M381" s="211" t="s">
        <v>19</v>
      </c>
      <c r="N381" s="212" t="s">
        <v>43</v>
      </c>
      <c r="O381" s="77"/>
      <c r="P381" s="213">
        <f>O381*H381</f>
        <v>0</v>
      </c>
      <c r="Q381" s="213">
        <v>0</v>
      </c>
      <c r="R381" s="213">
        <f>Q381*H381</f>
        <v>0</v>
      </c>
      <c r="S381" s="213">
        <v>0.00549</v>
      </c>
      <c r="T381" s="214">
        <f>S381*H381</f>
        <v>0.00549</v>
      </c>
      <c r="AR381" s="15" t="s">
        <v>287</v>
      </c>
      <c r="AT381" s="15" t="s">
        <v>208</v>
      </c>
      <c r="AU381" s="15" t="s">
        <v>84</v>
      </c>
      <c r="AY381" s="15" t="s">
        <v>206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15" t="s">
        <v>84</v>
      </c>
      <c r="BK381" s="215">
        <f>ROUND(I381*H381,2)</f>
        <v>0</v>
      </c>
      <c r="BL381" s="15" t="s">
        <v>287</v>
      </c>
      <c r="BM381" s="15" t="s">
        <v>874</v>
      </c>
    </row>
    <row r="382" spans="2:65" s="1" customFormat="1" ht="16.5" customHeight="1">
      <c r="B382" s="36"/>
      <c r="C382" s="204" t="s">
        <v>875</v>
      </c>
      <c r="D382" s="204" t="s">
        <v>208</v>
      </c>
      <c r="E382" s="205" t="s">
        <v>876</v>
      </c>
      <c r="F382" s="206" t="s">
        <v>877</v>
      </c>
      <c r="G382" s="207" t="s">
        <v>439</v>
      </c>
      <c r="H382" s="208">
        <v>1</v>
      </c>
      <c r="I382" s="209"/>
      <c r="J382" s="210">
        <f>ROUND(I382*H382,2)</f>
        <v>0</v>
      </c>
      <c r="K382" s="206" t="s">
        <v>212</v>
      </c>
      <c r="L382" s="41"/>
      <c r="M382" s="211" t="s">
        <v>19</v>
      </c>
      <c r="N382" s="212" t="s">
        <v>43</v>
      </c>
      <c r="O382" s="77"/>
      <c r="P382" s="213">
        <f>O382*H382</f>
        <v>0</v>
      </c>
      <c r="Q382" s="213">
        <v>0.00327</v>
      </c>
      <c r="R382" s="213">
        <f>Q382*H382</f>
        <v>0.00327</v>
      </c>
      <c r="S382" s="213">
        <v>0</v>
      </c>
      <c r="T382" s="214">
        <f>S382*H382</f>
        <v>0</v>
      </c>
      <c r="AR382" s="15" t="s">
        <v>287</v>
      </c>
      <c r="AT382" s="15" t="s">
        <v>208</v>
      </c>
      <c r="AU382" s="15" t="s">
        <v>84</v>
      </c>
      <c r="AY382" s="15" t="s">
        <v>206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15" t="s">
        <v>84</v>
      </c>
      <c r="BK382" s="215">
        <f>ROUND(I382*H382,2)</f>
        <v>0</v>
      </c>
      <c r="BL382" s="15" t="s">
        <v>287</v>
      </c>
      <c r="BM382" s="15" t="s">
        <v>878</v>
      </c>
    </row>
    <row r="383" spans="2:65" s="1" customFormat="1" ht="16.5" customHeight="1">
      <c r="B383" s="36"/>
      <c r="C383" s="204" t="s">
        <v>879</v>
      </c>
      <c r="D383" s="204" t="s">
        <v>208</v>
      </c>
      <c r="E383" s="205" t="s">
        <v>880</v>
      </c>
      <c r="F383" s="206" t="s">
        <v>881</v>
      </c>
      <c r="G383" s="207" t="s">
        <v>280</v>
      </c>
      <c r="H383" s="208">
        <v>37</v>
      </c>
      <c r="I383" s="209"/>
      <c r="J383" s="210">
        <f>ROUND(I383*H383,2)</f>
        <v>0</v>
      </c>
      <c r="K383" s="206" t="s">
        <v>19</v>
      </c>
      <c r="L383" s="41"/>
      <c r="M383" s="211" t="s">
        <v>19</v>
      </c>
      <c r="N383" s="212" t="s">
        <v>43</v>
      </c>
      <c r="O383" s="77"/>
      <c r="P383" s="213">
        <f>O383*H383</f>
        <v>0</v>
      </c>
      <c r="Q383" s="213">
        <v>0.0001886144</v>
      </c>
      <c r="R383" s="213">
        <f>Q383*H383</f>
        <v>0.0069787328</v>
      </c>
      <c r="S383" s="213">
        <v>0</v>
      </c>
      <c r="T383" s="214">
        <f>S383*H383</f>
        <v>0</v>
      </c>
      <c r="AR383" s="15" t="s">
        <v>287</v>
      </c>
      <c r="AT383" s="15" t="s">
        <v>208</v>
      </c>
      <c r="AU383" s="15" t="s">
        <v>84</v>
      </c>
      <c r="AY383" s="15" t="s">
        <v>206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15" t="s">
        <v>84</v>
      </c>
      <c r="BK383" s="215">
        <f>ROUND(I383*H383,2)</f>
        <v>0</v>
      </c>
      <c r="BL383" s="15" t="s">
        <v>287</v>
      </c>
      <c r="BM383" s="15" t="s">
        <v>882</v>
      </c>
    </row>
    <row r="384" spans="2:65" s="1" customFormat="1" ht="16.5" customHeight="1">
      <c r="B384" s="36"/>
      <c r="C384" s="204" t="s">
        <v>883</v>
      </c>
      <c r="D384" s="204" t="s">
        <v>208</v>
      </c>
      <c r="E384" s="205" t="s">
        <v>884</v>
      </c>
      <c r="F384" s="206" t="s">
        <v>885</v>
      </c>
      <c r="G384" s="207" t="s">
        <v>280</v>
      </c>
      <c r="H384" s="208">
        <v>37</v>
      </c>
      <c r="I384" s="209"/>
      <c r="J384" s="210">
        <f>ROUND(I384*H384,2)</f>
        <v>0</v>
      </c>
      <c r="K384" s="206" t="s">
        <v>19</v>
      </c>
      <c r="L384" s="41"/>
      <c r="M384" s="211" t="s">
        <v>19</v>
      </c>
      <c r="N384" s="212" t="s">
        <v>43</v>
      </c>
      <c r="O384" s="77"/>
      <c r="P384" s="213">
        <f>O384*H384</f>
        <v>0</v>
      </c>
      <c r="Q384" s="213">
        <v>1E-05</v>
      </c>
      <c r="R384" s="213">
        <f>Q384*H384</f>
        <v>0.00037000000000000005</v>
      </c>
      <c r="S384" s="213">
        <v>0</v>
      </c>
      <c r="T384" s="214">
        <f>S384*H384</f>
        <v>0</v>
      </c>
      <c r="AR384" s="15" t="s">
        <v>287</v>
      </c>
      <c r="AT384" s="15" t="s">
        <v>208</v>
      </c>
      <c r="AU384" s="15" t="s">
        <v>84</v>
      </c>
      <c r="AY384" s="15" t="s">
        <v>206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15" t="s">
        <v>84</v>
      </c>
      <c r="BK384" s="215">
        <f>ROUND(I384*H384,2)</f>
        <v>0</v>
      </c>
      <c r="BL384" s="15" t="s">
        <v>287</v>
      </c>
      <c r="BM384" s="15" t="s">
        <v>886</v>
      </c>
    </row>
    <row r="385" spans="2:65" s="1" customFormat="1" ht="22.5" customHeight="1">
      <c r="B385" s="36"/>
      <c r="C385" s="204" t="s">
        <v>887</v>
      </c>
      <c r="D385" s="204" t="s">
        <v>208</v>
      </c>
      <c r="E385" s="205" t="s">
        <v>888</v>
      </c>
      <c r="F385" s="206" t="s">
        <v>889</v>
      </c>
      <c r="G385" s="207" t="s">
        <v>311</v>
      </c>
      <c r="H385" s="208">
        <v>0.056</v>
      </c>
      <c r="I385" s="209"/>
      <c r="J385" s="210">
        <f>ROUND(I385*H385,2)</f>
        <v>0</v>
      </c>
      <c r="K385" s="206" t="s">
        <v>212</v>
      </c>
      <c r="L385" s="41"/>
      <c r="M385" s="211" t="s">
        <v>19</v>
      </c>
      <c r="N385" s="212" t="s">
        <v>43</v>
      </c>
      <c r="O385" s="77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AR385" s="15" t="s">
        <v>287</v>
      </c>
      <c r="AT385" s="15" t="s">
        <v>208</v>
      </c>
      <c r="AU385" s="15" t="s">
        <v>84</v>
      </c>
      <c r="AY385" s="15" t="s">
        <v>206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5" t="s">
        <v>84</v>
      </c>
      <c r="BK385" s="215">
        <f>ROUND(I385*H385,2)</f>
        <v>0</v>
      </c>
      <c r="BL385" s="15" t="s">
        <v>287</v>
      </c>
      <c r="BM385" s="15" t="s">
        <v>890</v>
      </c>
    </row>
    <row r="386" spans="2:65" s="1" customFormat="1" ht="22.5" customHeight="1">
      <c r="B386" s="36"/>
      <c r="C386" s="204" t="s">
        <v>891</v>
      </c>
      <c r="D386" s="204" t="s">
        <v>208</v>
      </c>
      <c r="E386" s="205" t="s">
        <v>892</v>
      </c>
      <c r="F386" s="206" t="s">
        <v>893</v>
      </c>
      <c r="G386" s="207" t="s">
        <v>689</v>
      </c>
      <c r="H386" s="249"/>
      <c r="I386" s="209"/>
      <c r="J386" s="210">
        <f>ROUND(I386*H386,2)</f>
        <v>0</v>
      </c>
      <c r="K386" s="206" t="s">
        <v>212</v>
      </c>
      <c r="L386" s="41"/>
      <c r="M386" s="211" t="s">
        <v>19</v>
      </c>
      <c r="N386" s="212" t="s">
        <v>43</v>
      </c>
      <c r="O386" s="77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AR386" s="15" t="s">
        <v>287</v>
      </c>
      <c r="AT386" s="15" t="s">
        <v>208</v>
      </c>
      <c r="AU386" s="15" t="s">
        <v>84</v>
      </c>
      <c r="AY386" s="15" t="s">
        <v>206</v>
      </c>
      <c r="BE386" s="215">
        <f>IF(N386="základní",J386,0)</f>
        <v>0</v>
      </c>
      <c r="BF386" s="215">
        <f>IF(N386="snížená",J386,0)</f>
        <v>0</v>
      </c>
      <c r="BG386" s="215">
        <f>IF(N386="zákl. přenesená",J386,0)</f>
        <v>0</v>
      </c>
      <c r="BH386" s="215">
        <f>IF(N386="sníž. přenesená",J386,0)</f>
        <v>0</v>
      </c>
      <c r="BI386" s="215">
        <f>IF(N386="nulová",J386,0)</f>
        <v>0</v>
      </c>
      <c r="BJ386" s="15" t="s">
        <v>84</v>
      </c>
      <c r="BK386" s="215">
        <f>ROUND(I386*H386,2)</f>
        <v>0</v>
      </c>
      <c r="BL386" s="15" t="s">
        <v>287</v>
      </c>
      <c r="BM386" s="15" t="s">
        <v>894</v>
      </c>
    </row>
    <row r="387" spans="2:63" s="10" customFormat="1" ht="22.8" customHeight="1">
      <c r="B387" s="188"/>
      <c r="C387" s="189"/>
      <c r="D387" s="190" t="s">
        <v>70</v>
      </c>
      <c r="E387" s="202" t="s">
        <v>895</v>
      </c>
      <c r="F387" s="202" t="s">
        <v>896</v>
      </c>
      <c r="G387" s="189"/>
      <c r="H387" s="189"/>
      <c r="I387" s="192"/>
      <c r="J387" s="203">
        <f>BK387</f>
        <v>0</v>
      </c>
      <c r="K387" s="189"/>
      <c r="L387" s="194"/>
      <c r="M387" s="195"/>
      <c r="N387" s="196"/>
      <c r="O387" s="196"/>
      <c r="P387" s="197">
        <f>P388</f>
        <v>0</v>
      </c>
      <c r="Q387" s="196"/>
      <c r="R387" s="197">
        <f>R388</f>
        <v>0.00039</v>
      </c>
      <c r="S387" s="196"/>
      <c r="T387" s="198">
        <f>T388</f>
        <v>0.00342</v>
      </c>
      <c r="AR387" s="199" t="s">
        <v>84</v>
      </c>
      <c r="AT387" s="200" t="s">
        <v>70</v>
      </c>
      <c r="AU387" s="200" t="s">
        <v>79</v>
      </c>
      <c r="AY387" s="199" t="s">
        <v>206</v>
      </c>
      <c r="BK387" s="201">
        <f>BK388</f>
        <v>0</v>
      </c>
    </row>
    <row r="388" spans="2:65" s="1" customFormat="1" ht="16.5" customHeight="1">
      <c r="B388" s="36"/>
      <c r="C388" s="204" t="s">
        <v>897</v>
      </c>
      <c r="D388" s="204" t="s">
        <v>208</v>
      </c>
      <c r="E388" s="205" t="s">
        <v>898</v>
      </c>
      <c r="F388" s="206" t="s">
        <v>899</v>
      </c>
      <c r="G388" s="207" t="s">
        <v>448</v>
      </c>
      <c r="H388" s="208">
        <v>1</v>
      </c>
      <c r="I388" s="209"/>
      <c r="J388" s="210">
        <f>ROUND(I388*H388,2)</f>
        <v>0</v>
      </c>
      <c r="K388" s="206" t="s">
        <v>19</v>
      </c>
      <c r="L388" s="41"/>
      <c r="M388" s="211" t="s">
        <v>19</v>
      </c>
      <c r="N388" s="212" t="s">
        <v>43</v>
      </c>
      <c r="O388" s="77"/>
      <c r="P388" s="213">
        <f>O388*H388</f>
        <v>0</v>
      </c>
      <c r="Q388" s="213">
        <v>0.00039</v>
      </c>
      <c r="R388" s="213">
        <f>Q388*H388</f>
        <v>0.00039</v>
      </c>
      <c r="S388" s="213">
        <v>0.00342</v>
      </c>
      <c r="T388" s="214">
        <f>S388*H388</f>
        <v>0.00342</v>
      </c>
      <c r="AR388" s="15" t="s">
        <v>287</v>
      </c>
      <c r="AT388" s="15" t="s">
        <v>208</v>
      </c>
      <c r="AU388" s="15" t="s">
        <v>84</v>
      </c>
      <c r="AY388" s="15" t="s">
        <v>206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15" t="s">
        <v>84</v>
      </c>
      <c r="BK388" s="215">
        <f>ROUND(I388*H388,2)</f>
        <v>0</v>
      </c>
      <c r="BL388" s="15" t="s">
        <v>287</v>
      </c>
      <c r="BM388" s="15" t="s">
        <v>900</v>
      </c>
    </row>
    <row r="389" spans="2:63" s="10" customFormat="1" ht="22.8" customHeight="1">
      <c r="B389" s="188"/>
      <c r="C389" s="189"/>
      <c r="D389" s="190" t="s">
        <v>70</v>
      </c>
      <c r="E389" s="202" t="s">
        <v>901</v>
      </c>
      <c r="F389" s="202" t="s">
        <v>902</v>
      </c>
      <c r="G389" s="189"/>
      <c r="H389" s="189"/>
      <c r="I389" s="192"/>
      <c r="J389" s="203">
        <f>BK389</f>
        <v>0</v>
      </c>
      <c r="K389" s="189"/>
      <c r="L389" s="194"/>
      <c r="M389" s="195"/>
      <c r="N389" s="196"/>
      <c r="O389" s="196"/>
      <c r="P389" s="197">
        <f>SUM(P390:P425)</f>
        <v>0</v>
      </c>
      <c r="Q389" s="196"/>
      <c r="R389" s="197">
        <f>SUM(R390:R425)</f>
        <v>0.22940504999999997</v>
      </c>
      <c r="S389" s="196"/>
      <c r="T389" s="198">
        <f>SUM(T390:T425)</f>
        <v>0.17062</v>
      </c>
      <c r="AR389" s="199" t="s">
        <v>84</v>
      </c>
      <c r="AT389" s="200" t="s">
        <v>70</v>
      </c>
      <c r="AU389" s="200" t="s">
        <v>79</v>
      </c>
      <c r="AY389" s="199" t="s">
        <v>206</v>
      </c>
      <c r="BK389" s="201">
        <f>SUM(BK390:BK425)</f>
        <v>0</v>
      </c>
    </row>
    <row r="390" spans="2:65" s="1" customFormat="1" ht="16.5" customHeight="1">
      <c r="B390" s="36"/>
      <c r="C390" s="204" t="s">
        <v>903</v>
      </c>
      <c r="D390" s="204" t="s">
        <v>208</v>
      </c>
      <c r="E390" s="205" t="s">
        <v>904</v>
      </c>
      <c r="F390" s="206" t="s">
        <v>905</v>
      </c>
      <c r="G390" s="207" t="s">
        <v>906</v>
      </c>
      <c r="H390" s="208">
        <v>1</v>
      </c>
      <c r="I390" s="209"/>
      <c r="J390" s="210">
        <f>ROUND(I390*H390,2)</f>
        <v>0</v>
      </c>
      <c r="K390" s="206" t="s">
        <v>221</v>
      </c>
      <c r="L390" s="41"/>
      <c r="M390" s="211" t="s">
        <v>19</v>
      </c>
      <c r="N390" s="212" t="s">
        <v>43</v>
      </c>
      <c r="O390" s="77"/>
      <c r="P390" s="213">
        <f>O390*H390</f>
        <v>0</v>
      </c>
      <c r="Q390" s="213">
        <v>0</v>
      </c>
      <c r="R390" s="213">
        <f>Q390*H390</f>
        <v>0</v>
      </c>
      <c r="S390" s="213">
        <v>0.0342</v>
      </c>
      <c r="T390" s="214">
        <f>S390*H390</f>
        <v>0.0342</v>
      </c>
      <c r="AR390" s="15" t="s">
        <v>287</v>
      </c>
      <c r="AT390" s="15" t="s">
        <v>208</v>
      </c>
      <c r="AU390" s="15" t="s">
        <v>84</v>
      </c>
      <c r="AY390" s="15" t="s">
        <v>206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15" t="s">
        <v>84</v>
      </c>
      <c r="BK390" s="215">
        <f>ROUND(I390*H390,2)</f>
        <v>0</v>
      </c>
      <c r="BL390" s="15" t="s">
        <v>287</v>
      </c>
      <c r="BM390" s="15" t="s">
        <v>907</v>
      </c>
    </row>
    <row r="391" spans="2:65" s="1" customFormat="1" ht="16.5" customHeight="1">
      <c r="B391" s="36"/>
      <c r="C391" s="204" t="s">
        <v>908</v>
      </c>
      <c r="D391" s="204" t="s">
        <v>208</v>
      </c>
      <c r="E391" s="205" t="s">
        <v>909</v>
      </c>
      <c r="F391" s="206" t="s">
        <v>910</v>
      </c>
      <c r="G391" s="207" t="s">
        <v>906</v>
      </c>
      <c r="H391" s="208">
        <v>1</v>
      </c>
      <c r="I391" s="209"/>
      <c r="J391" s="210">
        <f>ROUND(I391*H391,2)</f>
        <v>0</v>
      </c>
      <c r="K391" s="206" t="s">
        <v>212</v>
      </c>
      <c r="L391" s="41"/>
      <c r="M391" s="211" t="s">
        <v>19</v>
      </c>
      <c r="N391" s="212" t="s">
        <v>43</v>
      </c>
      <c r="O391" s="77"/>
      <c r="P391" s="213">
        <f>O391*H391</f>
        <v>0</v>
      </c>
      <c r="Q391" s="213">
        <v>0.0232</v>
      </c>
      <c r="R391" s="213">
        <f>Q391*H391</f>
        <v>0.0232</v>
      </c>
      <c r="S391" s="213">
        <v>0</v>
      </c>
      <c r="T391" s="214">
        <f>S391*H391</f>
        <v>0</v>
      </c>
      <c r="AR391" s="15" t="s">
        <v>287</v>
      </c>
      <c r="AT391" s="15" t="s">
        <v>208</v>
      </c>
      <c r="AU391" s="15" t="s">
        <v>84</v>
      </c>
      <c r="AY391" s="15" t="s">
        <v>206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15" t="s">
        <v>84</v>
      </c>
      <c r="BK391" s="215">
        <f>ROUND(I391*H391,2)</f>
        <v>0</v>
      </c>
      <c r="BL391" s="15" t="s">
        <v>287</v>
      </c>
      <c r="BM391" s="15" t="s">
        <v>911</v>
      </c>
    </row>
    <row r="392" spans="2:65" s="1" customFormat="1" ht="16.5" customHeight="1">
      <c r="B392" s="36"/>
      <c r="C392" s="239" t="s">
        <v>912</v>
      </c>
      <c r="D392" s="239" t="s">
        <v>432</v>
      </c>
      <c r="E392" s="240" t="s">
        <v>913</v>
      </c>
      <c r="F392" s="241" t="s">
        <v>914</v>
      </c>
      <c r="G392" s="242" t="s">
        <v>439</v>
      </c>
      <c r="H392" s="243">
        <v>1</v>
      </c>
      <c r="I392" s="244"/>
      <c r="J392" s="245">
        <f>ROUND(I392*H392,2)</f>
        <v>0</v>
      </c>
      <c r="K392" s="241" t="s">
        <v>756</v>
      </c>
      <c r="L392" s="246"/>
      <c r="M392" s="247" t="s">
        <v>19</v>
      </c>
      <c r="N392" s="248" t="s">
        <v>43</v>
      </c>
      <c r="O392" s="77"/>
      <c r="P392" s="213">
        <f>O392*H392</f>
        <v>0</v>
      </c>
      <c r="Q392" s="213">
        <v>0.0013</v>
      </c>
      <c r="R392" s="213">
        <f>Q392*H392</f>
        <v>0.0013</v>
      </c>
      <c r="S392" s="213">
        <v>0</v>
      </c>
      <c r="T392" s="214">
        <f>S392*H392</f>
        <v>0</v>
      </c>
      <c r="AR392" s="15" t="s">
        <v>359</v>
      </c>
      <c r="AT392" s="15" t="s">
        <v>432</v>
      </c>
      <c r="AU392" s="15" t="s">
        <v>84</v>
      </c>
      <c r="AY392" s="15" t="s">
        <v>206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15" t="s">
        <v>84</v>
      </c>
      <c r="BK392" s="215">
        <f>ROUND(I392*H392,2)</f>
        <v>0</v>
      </c>
      <c r="BL392" s="15" t="s">
        <v>287</v>
      </c>
      <c r="BM392" s="15" t="s">
        <v>915</v>
      </c>
    </row>
    <row r="393" spans="2:65" s="1" customFormat="1" ht="16.5" customHeight="1">
      <c r="B393" s="36"/>
      <c r="C393" s="204" t="s">
        <v>916</v>
      </c>
      <c r="D393" s="204" t="s">
        <v>208</v>
      </c>
      <c r="E393" s="205" t="s">
        <v>917</v>
      </c>
      <c r="F393" s="206" t="s">
        <v>918</v>
      </c>
      <c r="G393" s="207" t="s">
        <v>906</v>
      </c>
      <c r="H393" s="208">
        <v>1</v>
      </c>
      <c r="I393" s="209"/>
      <c r="J393" s="210">
        <f>ROUND(I393*H393,2)</f>
        <v>0</v>
      </c>
      <c r="K393" s="206" t="s">
        <v>221</v>
      </c>
      <c r="L393" s="41"/>
      <c r="M393" s="211" t="s">
        <v>19</v>
      </c>
      <c r="N393" s="212" t="s">
        <v>43</v>
      </c>
      <c r="O393" s="77"/>
      <c r="P393" s="213">
        <f>O393*H393</f>
        <v>0</v>
      </c>
      <c r="Q393" s="213">
        <v>0</v>
      </c>
      <c r="R393" s="213">
        <f>Q393*H393</f>
        <v>0</v>
      </c>
      <c r="S393" s="213">
        <v>0.01946</v>
      </c>
      <c r="T393" s="214">
        <f>S393*H393</f>
        <v>0.01946</v>
      </c>
      <c r="AR393" s="15" t="s">
        <v>287</v>
      </c>
      <c r="AT393" s="15" t="s">
        <v>208</v>
      </c>
      <c r="AU393" s="15" t="s">
        <v>84</v>
      </c>
      <c r="AY393" s="15" t="s">
        <v>206</v>
      </c>
      <c r="BE393" s="215">
        <f>IF(N393="základní",J393,0)</f>
        <v>0</v>
      </c>
      <c r="BF393" s="215">
        <f>IF(N393="snížená",J393,0)</f>
        <v>0</v>
      </c>
      <c r="BG393" s="215">
        <f>IF(N393="zákl. přenesená",J393,0)</f>
        <v>0</v>
      </c>
      <c r="BH393" s="215">
        <f>IF(N393="sníž. přenesená",J393,0)</f>
        <v>0</v>
      </c>
      <c r="BI393" s="215">
        <f>IF(N393="nulová",J393,0)</f>
        <v>0</v>
      </c>
      <c r="BJ393" s="15" t="s">
        <v>84</v>
      </c>
      <c r="BK393" s="215">
        <f>ROUND(I393*H393,2)</f>
        <v>0</v>
      </c>
      <c r="BL393" s="15" t="s">
        <v>287</v>
      </c>
      <c r="BM393" s="15" t="s">
        <v>919</v>
      </c>
    </row>
    <row r="394" spans="2:65" s="1" customFormat="1" ht="16.5" customHeight="1">
      <c r="B394" s="36"/>
      <c r="C394" s="204" t="s">
        <v>920</v>
      </c>
      <c r="D394" s="204" t="s">
        <v>208</v>
      </c>
      <c r="E394" s="205" t="s">
        <v>921</v>
      </c>
      <c r="F394" s="206" t="s">
        <v>922</v>
      </c>
      <c r="G394" s="207" t="s">
        <v>906</v>
      </c>
      <c r="H394" s="208">
        <v>1</v>
      </c>
      <c r="I394" s="209"/>
      <c r="J394" s="210">
        <f>ROUND(I394*H394,2)</f>
        <v>0</v>
      </c>
      <c r="K394" s="206" t="s">
        <v>212</v>
      </c>
      <c r="L394" s="41"/>
      <c r="M394" s="211" t="s">
        <v>19</v>
      </c>
      <c r="N394" s="212" t="s">
        <v>43</v>
      </c>
      <c r="O394" s="77"/>
      <c r="P394" s="213">
        <f>O394*H394</f>
        <v>0</v>
      </c>
      <c r="Q394" s="213">
        <v>0.01076</v>
      </c>
      <c r="R394" s="213">
        <f>Q394*H394</f>
        <v>0.01076</v>
      </c>
      <c r="S394" s="213">
        <v>0</v>
      </c>
      <c r="T394" s="214">
        <f>S394*H394</f>
        <v>0</v>
      </c>
      <c r="AR394" s="15" t="s">
        <v>287</v>
      </c>
      <c r="AT394" s="15" t="s">
        <v>208</v>
      </c>
      <c r="AU394" s="15" t="s">
        <v>84</v>
      </c>
      <c r="AY394" s="15" t="s">
        <v>206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15" t="s">
        <v>84</v>
      </c>
      <c r="BK394" s="215">
        <f>ROUND(I394*H394,2)</f>
        <v>0</v>
      </c>
      <c r="BL394" s="15" t="s">
        <v>287</v>
      </c>
      <c r="BM394" s="15" t="s">
        <v>923</v>
      </c>
    </row>
    <row r="395" spans="2:65" s="1" customFormat="1" ht="22.5" customHeight="1">
      <c r="B395" s="36"/>
      <c r="C395" s="204" t="s">
        <v>924</v>
      </c>
      <c r="D395" s="204" t="s">
        <v>208</v>
      </c>
      <c r="E395" s="205" t="s">
        <v>925</v>
      </c>
      <c r="F395" s="206" t="s">
        <v>926</v>
      </c>
      <c r="G395" s="207" t="s">
        <v>906</v>
      </c>
      <c r="H395" s="208">
        <v>1</v>
      </c>
      <c r="I395" s="209"/>
      <c r="J395" s="210">
        <f>ROUND(I395*H395,2)</f>
        <v>0</v>
      </c>
      <c r="K395" s="206" t="s">
        <v>19</v>
      </c>
      <c r="L395" s="41"/>
      <c r="M395" s="211" t="s">
        <v>19</v>
      </c>
      <c r="N395" s="212" t="s">
        <v>43</v>
      </c>
      <c r="O395" s="77"/>
      <c r="P395" s="213">
        <f>O395*H395</f>
        <v>0</v>
      </c>
      <c r="Q395" s="213">
        <v>0.03907</v>
      </c>
      <c r="R395" s="213">
        <f>Q395*H395</f>
        <v>0.03907</v>
      </c>
      <c r="S395" s="213">
        <v>0</v>
      </c>
      <c r="T395" s="214">
        <f>S395*H395</f>
        <v>0</v>
      </c>
      <c r="AR395" s="15" t="s">
        <v>287</v>
      </c>
      <c r="AT395" s="15" t="s">
        <v>208</v>
      </c>
      <c r="AU395" s="15" t="s">
        <v>84</v>
      </c>
      <c r="AY395" s="15" t="s">
        <v>206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5" t="s">
        <v>84</v>
      </c>
      <c r="BK395" s="215">
        <f>ROUND(I395*H395,2)</f>
        <v>0</v>
      </c>
      <c r="BL395" s="15" t="s">
        <v>287</v>
      </c>
      <c r="BM395" s="15" t="s">
        <v>927</v>
      </c>
    </row>
    <row r="396" spans="2:65" s="1" customFormat="1" ht="16.5" customHeight="1">
      <c r="B396" s="36"/>
      <c r="C396" s="204" t="s">
        <v>928</v>
      </c>
      <c r="D396" s="204" t="s">
        <v>208</v>
      </c>
      <c r="E396" s="205" t="s">
        <v>929</v>
      </c>
      <c r="F396" s="206" t="s">
        <v>930</v>
      </c>
      <c r="G396" s="207" t="s">
        <v>906</v>
      </c>
      <c r="H396" s="208">
        <v>1</v>
      </c>
      <c r="I396" s="209"/>
      <c r="J396" s="210">
        <f>ROUND(I396*H396,2)</f>
        <v>0</v>
      </c>
      <c r="K396" s="206" t="s">
        <v>221</v>
      </c>
      <c r="L396" s="41"/>
      <c r="M396" s="211" t="s">
        <v>19</v>
      </c>
      <c r="N396" s="212" t="s">
        <v>43</v>
      </c>
      <c r="O396" s="77"/>
      <c r="P396" s="213">
        <f>O396*H396</f>
        <v>0</v>
      </c>
      <c r="Q396" s="213">
        <v>0</v>
      </c>
      <c r="R396" s="213">
        <f>Q396*H396</f>
        <v>0</v>
      </c>
      <c r="S396" s="213">
        <v>0.088</v>
      </c>
      <c r="T396" s="214">
        <f>S396*H396</f>
        <v>0.088</v>
      </c>
      <c r="AR396" s="15" t="s">
        <v>287</v>
      </c>
      <c r="AT396" s="15" t="s">
        <v>208</v>
      </c>
      <c r="AU396" s="15" t="s">
        <v>84</v>
      </c>
      <c r="AY396" s="15" t="s">
        <v>206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15" t="s">
        <v>84</v>
      </c>
      <c r="BK396" s="215">
        <f>ROUND(I396*H396,2)</f>
        <v>0</v>
      </c>
      <c r="BL396" s="15" t="s">
        <v>287</v>
      </c>
      <c r="BM396" s="15" t="s">
        <v>931</v>
      </c>
    </row>
    <row r="397" spans="2:65" s="1" customFormat="1" ht="16.5" customHeight="1">
      <c r="B397" s="36"/>
      <c r="C397" s="204" t="s">
        <v>932</v>
      </c>
      <c r="D397" s="204" t="s">
        <v>208</v>
      </c>
      <c r="E397" s="205" t="s">
        <v>933</v>
      </c>
      <c r="F397" s="206" t="s">
        <v>934</v>
      </c>
      <c r="G397" s="207" t="s">
        <v>906</v>
      </c>
      <c r="H397" s="208">
        <v>1</v>
      </c>
      <c r="I397" s="209"/>
      <c r="J397" s="210">
        <f>ROUND(I397*H397,2)</f>
        <v>0</v>
      </c>
      <c r="K397" s="206" t="s">
        <v>221</v>
      </c>
      <c r="L397" s="41"/>
      <c r="M397" s="211" t="s">
        <v>19</v>
      </c>
      <c r="N397" s="212" t="s">
        <v>43</v>
      </c>
      <c r="O397" s="77"/>
      <c r="P397" s="213">
        <f>O397*H397</f>
        <v>0</v>
      </c>
      <c r="Q397" s="213">
        <v>0</v>
      </c>
      <c r="R397" s="213">
        <f>Q397*H397</f>
        <v>0</v>
      </c>
      <c r="S397" s="213">
        <v>0.0245</v>
      </c>
      <c r="T397" s="214">
        <f>S397*H397</f>
        <v>0.0245</v>
      </c>
      <c r="AR397" s="15" t="s">
        <v>287</v>
      </c>
      <c r="AT397" s="15" t="s">
        <v>208</v>
      </c>
      <c r="AU397" s="15" t="s">
        <v>84</v>
      </c>
      <c r="AY397" s="15" t="s">
        <v>206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15" t="s">
        <v>84</v>
      </c>
      <c r="BK397" s="215">
        <f>ROUND(I397*H397,2)</f>
        <v>0</v>
      </c>
      <c r="BL397" s="15" t="s">
        <v>287</v>
      </c>
      <c r="BM397" s="15" t="s">
        <v>935</v>
      </c>
    </row>
    <row r="398" spans="2:65" s="1" customFormat="1" ht="16.5" customHeight="1">
      <c r="B398" s="36"/>
      <c r="C398" s="204" t="s">
        <v>936</v>
      </c>
      <c r="D398" s="204" t="s">
        <v>208</v>
      </c>
      <c r="E398" s="205" t="s">
        <v>937</v>
      </c>
      <c r="F398" s="206" t="s">
        <v>938</v>
      </c>
      <c r="G398" s="207" t="s">
        <v>906</v>
      </c>
      <c r="H398" s="208">
        <v>1</v>
      </c>
      <c r="I398" s="209"/>
      <c r="J398" s="210">
        <f>ROUND(I398*H398,2)</f>
        <v>0</v>
      </c>
      <c r="K398" s="206" t="s">
        <v>221</v>
      </c>
      <c r="L398" s="41"/>
      <c r="M398" s="211" t="s">
        <v>19</v>
      </c>
      <c r="N398" s="212" t="s">
        <v>43</v>
      </c>
      <c r="O398" s="77"/>
      <c r="P398" s="213">
        <f>O398*H398</f>
        <v>0</v>
      </c>
      <c r="Q398" s="213">
        <v>0.03451</v>
      </c>
      <c r="R398" s="213">
        <f>Q398*H398</f>
        <v>0.03451</v>
      </c>
      <c r="S398" s="213">
        <v>0</v>
      </c>
      <c r="T398" s="214">
        <f>S398*H398</f>
        <v>0</v>
      </c>
      <c r="AR398" s="15" t="s">
        <v>287</v>
      </c>
      <c r="AT398" s="15" t="s">
        <v>208</v>
      </c>
      <c r="AU398" s="15" t="s">
        <v>84</v>
      </c>
      <c r="AY398" s="15" t="s">
        <v>206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15" t="s">
        <v>84</v>
      </c>
      <c r="BK398" s="215">
        <f>ROUND(I398*H398,2)</f>
        <v>0</v>
      </c>
      <c r="BL398" s="15" t="s">
        <v>287</v>
      </c>
      <c r="BM398" s="15" t="s">
        <v>939</v>
      </c>
    </row>
    <row r="399" spans="2:65" s="1" customFormat="1" ht="22.5" customHeight="1">
      <c r="B399" s="36"/>
      <c r="C399" s="204" t="s">
        <v>940</v>
      </c>
      <c r="D399" s="204" t="s">
        <v>208</v>
      </c>
      <c r="E399" s="205" t="s">
        <v>941</v>
      </c>
      <c r="F399" s="206" t="s">
        <v>942</v>
      </c>
      <c r="G399" s="207" t="s">
        <v>906</v>
      </c>
      <c r="H399" s="208">
        <v>1</v>
      </c>
      <c r="I399" s="209"/>
      <c r="J399" s="210">
        <f>ROUND(I399*H399,2)</f>
        <v>0</v>
      </c>
      <c r="K399" s="206" t="s">
        <v>221</v>
      </c>
      <c r="L399" s="41"/>
      <c r="M399" s="211" t="s">
        <v>19</v>
      </c>
      <c r="N399" s="212" t="s">
        <v>43</v>
      </c>
      <c r="O399" s="77"/>
      <c r="P399" s="213">
        <f>O399*H399</f>
        <v>0</v>
      </c>
      <c r="Q399" s="213">
        <v>0.03646</v>
      </c>
      <c r="R399" s="213">
        <f>Q399*H399</f>
        <v>0.03646</v>
      </c>
      <c r="S399" s="213">
        <v>0</v>
      </c>
      <c r="T399" s="214">
        <f>S399*H399</f>
        <v>0</v>
      </c>
      <c r="AR399" s="15" t="s">
        <v>287</v>
      </c>
      <c r="AT399" s="15" t="s">
        <v>208</v>
      </c>
      <c r="AU399" s="15" t="s">
        <v>84</v>
      </c>
      <c r="AY399" s="15" t="s">
        <v>206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5" t="s">
        <v>84</v>
      </c>
      <c r="BK399" s="215">
        <f>ROUND(I399*H399,2)</f>
        <v>0</v>
      </c>
      <c r="BL399" s="15" t="s">
        <v>287</v>
      </c>
      <c r="BM399" s="15" t="s">
        <v>943</v>
      </c>
    </row>
    <row r="400" spans="2:65" s="1" customFormat="1" ht="16.5" customHeight="1">
      <c r="B400" s="36"/>
      <c r="C400" s="204" t="s">
        <v>944</v>
      </c>
      <c r="D400" s="204" t="s">
        <v>208</v>
      </c>
      <c r="E400" s="205" t="s">
        <v>945</v>
      </c>
      <c r="F400" s="206" t="s">
        <v>946</v>
      </c>
      <c r="G400" s="207" t="s">
        <v>906</v>
      </c>
      <c r="H400" s="208">
        <v>1</v>
      </c>
      <c r="I400" s="209"/>
      <c r="J400" s="210">
        <f>ROUND(I400*H400,2)</f>
        <v>0</v>
      </c>
      <c r="K400" s="206" t="s">
        <v>221</v>
      </c>
      <c r="L400" s="41"/>
      <c r="M400" s="211" t="s">
        <v>19</v>
      </c>
      <c r="N400" s="212" t="s">
        <v>43</v>
      </c>
      <c r="O400" s="77"/>
      <c r="P400" s="213">
        <f>O400*H400</f>
        <v>0</v>
      </c>
      <c r="Q400" s="213">
        <v>0.00052</v>
      </c>
      <c r="R400" s="213">
        <f>Q400*H400</f>
        <v>0.00052</v>
      </c>
      <c r="S400" s="213">
        <v>0</v>
      </c>
      <c r="T400" s="214">
        <f>S400*H400</f>
        <v>0</v>
      </c>
      <c r="AR400" s="15" t="s">
        <v>287</v>
      </c>
      <c r="AT400" s="15" t="s">
        <v>208</v>
      </c>
      <c r="AU400" s="15" t="s">
        <v>84</v>
      </c>
      <c r="AY400" s="15" t="s">
        <v>206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15" t="s">
        <v>84</v>
      </c>
      <c r="BK400" s="215">
        <f>ROUND(I400*H400,2)</f>
        <v>0</v>
      </c>
      <c r="BL400" s="15" t="s">
        <v>287</v>
      </c>
      <c r="BM400" s="15" t="s">
        <v>947</v>
      </c>
    </row>
    <row r="401" spans="2:65" s="1" customFormat="1" ht="16.5" customHeight="1">
      <c r="B401" s="36"/>
      <c r="C401" s="204" t="s">
        <v>948</v>
      </c>
      <c r="D401" s="204" t="s">
        <v>208</v>
      </c>
      <c r="E401" s="205" t="s">
        <v>949</v>
      </c>
      <c r="F401" s="206" t="s">
        <v>950</v>
      </c>
      <c r="G401" s="207" t="s">
        <v>906</v>
      </c>
      <c r="H401" s="208">
        <v>1</v>
      </c>
      <c r="I401" s="209"/>
      <c r="J401" s="210">
        <f>ROUND(I401*H401,2)</f>
        <v>0</v>
      </c>
      <c r="K401" s="206" t="s">
        <v>221</v>
      </c>
      <c r="L401" s="41"/>
      <c r="M401" s="211" t="s">
        <v>19</v>
      </c>
      <c r="N401" s="212" t="s">
        <v>43</v>
      </c>
      <c r="O401" s="77"/>
      <c r="P401" s="213">
        <f>O401*H401</f>
        <v>0</v>
      </c>
      <c r="Q401" s="213">
        <v>0.00052</v>
      </c>
      <c r="R401" s="213">
        <f>Q401*H401</f>
        <v>0.00052</v>
      </c>
      <c r="S401" s="213">
        <v>0</v>
      </c>
      <c r="T401" s="214">
        <f>S401*H401</f>
        <v>0</v>
      </c>
      <c r="AR401" s="15" t="s">
        <v>287</v>
      </c>
      <c r="AT401" s="15" t="s">
        <v>208</v>
      </c>
      <c r="AU401" s="15" t="s">
        <v>84</v>
      </c>
      <c r="AY401" s="15" t="s">
        <v>206</v>
      </c>
      <c r="BE401" s="215">
        <f>IF(N401="základní",J401,0)</f>
        <v>0</v>
      </c>
      <c r="BF401" s="215">
        <f>IF(N401="snížená",J401,0)</f>
        <v>0</v>
      </c>
      <c r="BG401" s="215">
        <f>IF(N401="zákl. přenesená",J401,0)</f>
        <v>0</v>
      </c>
      <c r="BH401" s="215">
        <f>IF(N401="sníž. přenesená",J401,0)</f>
        <v>0</v>
      </c>
      <c r="BI401" s="215">
        <f>IF(N401="nulová",J401,0)</f>
        <v>0</v>
      </c>
      <c r="BJ401" s="15" t="s">
        <v>84</v>
      </c>
      <c r="BK401" s="215">
        <f>ROUND(I401*H401,2)</f>
        <v>0</v>
      </c>
      <c r="BL401" s="15" t="s">
        <v>287</v>
      </c>
      <c r="BM401" s="15" t="s">
        <v>951</v>
      </c>
    </row>
    <row r="402" spans="2:65" s="1" customFormat="1" ht="16.5" customHeight="1">
      <c r="B402" s="36"/>
      <c r="C402" s="204" t="s">
        <v>952</v>
      </c>
      <c r="D402" s="204" t="s">
        <v>208</v>
      </c>
      <c r="E402" s="205" t="s">
        <v>953</v>
      </c>
      <c r="F402" s="206" t="s">
        <v>954</v>
      </c>
      <c r="G402" s="207" t="s">
        <v>906</v>
      </c>
      <c r="H402" s="208">
        <v>1</v>
      </c>
      <c r="I402" s="209"/>
      <c r="J402" s="210">
        <f>ROUND(I402*H402,2)</f>
        <v>0</v>
      </c>
      <c r="K402" s="206" t="s">
        <v>221</v>
      </c>
      <c r="L402" s="41"/>
      <c r="M402" s="211" t="s">
        <v>19</v>
      </c>
      <c r="N402" s="212" t="s">
        <v>43</v>
      </c>
      <c r="O402" s="77"/>
      <c r="P402" s="213">
        <f>O402*H402</f>
        <v>0</v>
      </c>
      <c r="Q402" s="213">
        <v>0.00052</v>
      </c>
      <c r="R402" s="213">
        <f>Q402*H402</f>
        <v>0.00052</v>
      </c>
      <c r="S402" s="213">
        <v>0</v>
      </c>
      <c r="T402" s="214">
        <f>S402*H402</f>
        <v>0</v>
      </c>
      <c r="AR402" s="15" t="s">
        <v>287</v>
      </c>
      <c r="AT402" s="15" t="s">
        <v>208</v>
      </c>
      <c r="AU402" s="15" t="s">
        <v>84</v>
      </c>
      <c r="AY402" s="15" t="s">
        <v>206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15" t="s">
        <v>84</v>
      </c>
      <c r="BK402" s="215">
        <f>ROUND(I402*H402,2)</f>
        <v>0</v>
      </c>
      <c r="BL402" s="15" t="s">
        <v>287</v>
      </c>
      <c r="BM402" s="15" t="s">
        <v>955</v>
      </c>
    </row>
    <row r="403" spans="2:65" s="1" customFormat="1" ht="16.5" customHeight="1">
      <c r="B403" s="36"/>
      <c r="C403" s="239" t="s">
        <v>956</v>
      </c>
      <c r="D403" s="239" t="s">
        <v>432</v>
      </c>
      <c r="E403" s="240" t="s">
        <v>957</v>
      </c>
      <c r="F403" s="241" t="s">
        <v>958</v>
      </c>
      <c r="G403" s="242" t="s">
        <v>439</v>
      </c>
      <c r="H403" s="243">
        <v>2</v>
      </c>
      <c r="I403" s="244"/>
      <c r="J403" s="245">
        <f>ROUND(I403*H403,2)</f>
        <v>0</v>
      </c>
      <c r="K403" s="241" t="s">
        <v>19</v>
      </c>
      <c r="L403" s="246"/>
      <c r="M403" s="247" t="s">
        <v>19</v>
      </c>
      <c r="N403" s="248" t="s">
        <v>43</v>
      </c>
      <c r="O403" s="77"/>
      <c r="P403" s="213">
        <f>O403*H403</f>
        <v>0</v>
      </c>
      <c r="Q403" s="213">
        <v>0.001</v>
      </c>
      <c r="R403" s="213">
        <f>Q403*H403</f>
        <v>0.002</v>
      </c>
      <c r="S403" s="213">
        <v>0</v>
      </c>
      <c r="T403" s="214">
        <f>S403*H403</f>
        <v>0</v>
      </c>
      <c r="AR403" s="15" t="s">
        <v>248</v>
      </c>
      <c r="AT403" s="15" t="s">
        <v>432</v>
      </c>
      <c r="AU403" s="15" t="s">
        <v>84</v>
      </c>
      <c r="AY403" s="15" t="s">
        <v>206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15" t="s">
        <v>84</v>
      </c>
      <c r="BK403" s="215">
        <f>ROUND(I403*H403,2)</f>
        <v>0</v>
      </c>
      <c r="BL403" s="15" t="s">
        <v>95</v>
      </c>
      <c r="BM403" s="15" t="s">
        <v>959</v>
      </c>
    </row>
    <row r="404" spans="2:65" s="1" customFormat="1" ht="16.5" customHeight="1">
      <c r="B404" s="36"/>
      <c r="C404" s="239" t="s">
        <v>960</v>
      </c>
      <c r="D404" s="239" t="s">
        <v>432</v>
      </c>
      <c r="E404" s="240" t="s">
        <v>961</v>
      </c>
      <c r="F404" s="241" t="s">
        <v>962</v>
      </c>
      <c r="G404" s="242" t="s">
        <v>439</v>
      </c>
      <c r="H404" s="243">
        <v>1</v>
      </c>
      <c r="I404" s="244"/>
      <c r="J404" s="245">
        <f>ROUND(I404*H404,2)</f>
        <v>0</v>
      </c>
      <c r="K404" s="241" t="s">
        <v>221</v>
      </c>
      <c r="L404" s="246"/>
      <c r="M404" s="247" t="s">
        <v>19</v>
      </c>
      <c r="N404" s="248" t="s">
        <v>43</v>
      </c>
      <c r="O404" s="77"/>
      <c r="P404" s="213">
        <f>O404*H404</f>
        <v>0</v>
      </c>
      <c r="Q404" s="213">
        <v>0.0008</v>
      </c>
      <c r="R404" s="213">
        <f>Q404*H404</f>
        <v>0.0008</v>
      </c>
      <c r="S404" s="213">
        <v>0</v>
      </c>
      <c r="T404" s="214">
        <f>S404*H404</f>
        <v>0</v>
      </c>
      <c r="AR404" s="15" t="s">
        <v>248</v>
      </c>
      <c r="AT404" s="15" t="s">
        <v>432</v>
      </c>
      <c r="AU404" s="15" t="s">
        <v>84</v>
      </c>
      <c r="AY404" s="15" t="s">
        <v>206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15" t="s">
        <v>84</v>
      </c>
      <c r="BK404" s="215">
        <f>ROUND(I404*H404,2)</f>
        <v>0</v>
      </c>
      <c r="BL404" s="15" t="s">
        <v>95</v>
      </c>
      <c r="BM404" s="15" t="s">
        <v>963</v>
      </c>
    </row>
    <row r="405" spans="2:65" s="1" customFormat="1" ht="22.5" customHeight="1">
      <c r="B405" s="36"/>
      <c r="C405" s="204" t="s">
        <v>964</v>
      </c>
      <c r="D405" s="204" t="s">
        <v>208</v>
      </c>
      <c r="E405" s="205" t="s">
        <v>965</v>
      </c>
      <c r="F405" s="206" t="s">
        <v>966</v>
      </c>
      <c r="G405" s="207" t="s">
        <v>906</v>
      </c>
      <c r="H405" s="208">
        <v>1</v>
      </c>
      <c r="I405" s="209"/>
      <c r="J405" s="210">
        <f>ROUND(I405*H405,2)</f>
        <v>0</v>
      </c>
      <c r="K405" s="206" t="s">
        <v>221</v>
      </c>
      <c r="L405" s="41"/>
      <c r="M405" s="211" t="s">
        <v>19</v>
      </c>
      <c r="N405" s="212" t="s">
        <v>43</v>
      </c>
      <c r="O405" s="77"/>
      <c r="P405" s="213">
        <f>O405*H405</f>
        <v>0</v>
      </c>
      <c r="Q405" s="213">
        <v>0.06325</v>
      </c>
      <c r="R405" s="213">
        <f>Q405*H405</f>
        <v>0.06325</v>
      </c>
      <c r="S405" s="213">
        <v>0</v>
      </c>
      <c r="T405" s="214">
        <f>S405*H405</f>
        <v>0</v>
      </c>
      <c r="AR405" s="15" t="s">
        <v>287</v>
      </c>
      <c r="AT405" s="15" t="s">
        <v>208</v>
      </c>
      <c r="AU405" s="15" t="s">
        <v>84</v>
      </c>
      <c r="AY405" s="15" t="s">
        <v>206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15" t="s">
        <v>84</v>
      </c>
      <c r="BK405" s="215">
        <f>ROUND(I405*H405,2)</f>
        <v>0</v>
      </c>
      <c r="BL405" s="15" t="s">
        <v>287</v>
      </c>
      <c r="BM405" s="15" t="s">
        <v>967</v>
      </c>
    </row>
    <row r="406" spans="2:65" s="1" customFormat="1" ht="22.5" customHeight="1">
      <c r="B406" s="36"/>
      <c r="C406" s="204" t="s">
        <v>968</v>
      </c>
      <c r="D406" s="204" t="s">
        <v>208</v>
      </c>
      <c r="E406" s="205" t="s">
        <v>969</v>
      </c>
      <c r="F406" s="206" t="s">
        <v>970</v>
      </c>
      <c r="G406" s="207" t="s">
        <v>311</v>
      </c>
      <c r="H406" s="208">
        <v>0.037</v>
      </c>
      <c r="I406" s="209"/>
      <c r="J406" s="210">
        <f>ROUND(I406*H406,2)</f>
        <v>0</v>
      </c>
      <c r="K406" s="206" t="s">
        <v>212</v>
      </c>
      <c r="L406" s="41"/>
      <c r="M406" s="211" t="s">
        <v>19</v>
      </c>
      <c r="N406" s="212" t="s">
        <v>43</v>
      </c>
      <c r="O406" s="77"/>
      <c r="P406" s="213">
        <f>O406*H406</f>
        <v>0</v>
      </c>
      <c r="Q406" s="213">
        <v>0</v>
      </c>
      <c r="R406" s="213">
        <f>Q406*H406</f>
        <v>0</v>
      </c>
      <c r="S406" s="213">
        <v>0</v>
      </c>
      <c r="T406" s="214">
        <f>S406*H406</f>
        <v>0</v>
      </c>
      <c r="AR406" s="15" t="s">
        <v>287</v>
      </c>
      <c r="AT406" s="15" t="s">
        <v>208</v>
      </c>
      <c r="AU406" s="15" t="s">
        <v>84</v>
      </c>
      <c r="AY406" s="15" t="s">
        <v>206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5" t="s">
        <v>84</v>
      </c>
      <c r="BK406" s="215">
        <f>ROUND(I406*H406,2)</f>
        <v>0</v>
      </c>
      <c r="BL406" s="15" t="s">
        <v>287</v>
      </c>
      <c r="BM406" s="15" t="s">
        <v>971</v>
      </c>
    </row>
    <row r="407" spans="2:65" s="1" customFormat="1" ht="16.5" customHeight="1">
      <c r="B407" s="36"/>
      <c r="C407" s="204" t="s">
        <v>972</v>
      </c>
      <c r="D407" s="204" t="s">
        <v>208</v>
      </c>
      <c r="E407" s="205" t="s">
        <v>973</v>
      </c>
      <c r="F407" s="206" t="s">
        <v>974</v>
      </c>
      <c r="G407" s="207" t="s">
        <v>439</v>
      </c>
      <c r="H407" s="208">
        <v>1</v>
      </c>
      <c r="I407" s="209"/>
      <c r="J407" s="210">
        <f>ROUND(I407*H407,2)</f>
        <v>0</v>
      </c>
      <c r="K407" s="206" t="s">
        <v>212</v>
      </c>
      <c r="L407" s="41"/>
      <c r="M407" s="211" t="s">
        <v>19</v>
      </c>
      <c r="N407" s="212" t="s">
        <v>43</v>
      </c>
      <c r="O407" s="77"/>
      <c r="P407" s="213">
        <f>O407*H407</f>
        <v>0</v>
      </c>
      <c r="Q407" s="213">
        <v>0</v>
      </c>
      <c r="R407" s="213">
        <f>Q407*H407</f>
        <v>0</v>
      </c>
      <c r="S407" s="213">
        <v>0.00049</v>
      </c>
      <c r="T407" s="214">
        <f>S407*H407</f>
        <v>0.00049</v>
      </c>
      <c r="AR407" s="15" t="s">
        <v>287</v>
      </c>
      <c r="AT407" s="15" t="s">
        <v>208</v>
      </c>
      <c r="AU407" s="15" t="s">
        <v>84</v>
      </c>
      <c r="AY407" s="15" t="s">
        <v>206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15" t="s">
        <v>84</v>
      </c>
      <c r="BK407" s="215">
        <f>ROUND(I407*H407,2)</f>
        <v>0</v>
      </c>
      <c r="BL407" s="15" t="s">
        <v>287</v>
      </c>
      <c r="BM407" s="15" t="s">
        <v>975</v>
      </c>
    </row>
    <row r="408" spans="2:65" s="1" customFormat="1" ht="16.5" customHeight="1">
      <c r="B408" s="36"/>
      <c r="C408" s="204" t="s">
        <v>976</v>
      </c>
      <c r="D408" s="204" t="s">
        <v>208</v>
      </c>
      <c r="E408" s="205" t="s">
        <v>977</v>
      </c>
      <c r="F408" s="206" t="s">
        <v>978</v>
      </c>
      <c r="G408" s="207" t="s">
        <v>906</v>
      </c>
      <c r="H408" s="208">
        <v>2</v>
      </c>
      <c r="I408" s="209"/>
      <c r="J408" s="210">
        <f>ROUND(I408*H408,2)</f>
        <v>0</v>
      </c>
      <c r="K408" s="206" t="s">
        <v>19</v>
      </c>
      <c r="L408" s="41"/>
      <c r="M408" s="211" t="s">
        <v>19</v>
      </c>
      <c r="N408" s="212" t="s">
        <v>43</v>
      </c>
      <c r="O408" s="77"/>
      <c r="P408" s="213">
        <f>O408*H408</f>
        <v>0</v>
      </c>
      <c r="Q408" s="213">
        <v>9E-05</v>
      </c>
      <c r="R408" s="213">
        <f>Q408*H408</f>
        <v>0.00018</v>
      </c>
      <c r="S408" s="213">
        <v>0</v>
      </c>
      <c r="T408" s="214">
        <f>S408*H408</f>
        <v>0</v>
      </c>
      <c r="AR408" s="15" t="s">
        <v>287</v>
      </c>
      <c r="AT408" s="15" t="s">
        <v>208</v>
      </c>
      <c r="AU408" s="15" t="s">
        <v>84</v>
      </c>
      <c r="AY408" s="15" t="s">
        <v>206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15" t="s">
        <v>84</v>
      </c>
      <c r="BK408" s="215">
        <f>ROUND(I408*H408,2)</f>
        <v>0</v>
      </c>
      <c r="BL408" s="15" t="s">
        <v>287</v>
      </c>
      <c r="BM408" s="15" t="s">
        <v>979</v>
      </c>
    </row>
    <row r="409" spans="2:65" s="1" customFormat="1" ht="16.5" customHeight="1">
      <c r="B409" s="36"/>
      <c r="C409" s="239" t="s">
        <v>980</v>
      </c>
      <c r="D409" s="239" t="s">
        <v>432</v>
      </c>
      <c r="E409" s="240" t="s">
        <v>981</v>
      </c>
      <c r="F409" s="241" t="s">
        <v>982</v>
      </c>
      <c r="G409" s="242" t="s">
        <v>439</v>
      </c>
      <c r="H409" s="243">
        <v>2</v>
      </c>
      <c r="I409" s="244"/>
      <c r="J409" s="245">
        <f>ROUND(I409*H409,2)</f>
        <v>0</v>
      </c>
      <c r="K409" s="241" t="s">
        <v>19</v>
      </c>
      <c r="L409" s="246"/>
      <c r="M409" s="247" t="s">
        <v>19</v>
      </c>
      <c r="N409" s="248" t="s">
        <v>43</v>
      </c>
      <c r="O409" s="77"/>
      <c r="P409" s="213">
        <f>O409*H409</f>
        <v>0</v>
      </c>
      <c r="Q409" s="213">
        <v>0.001</v>
      </c>
      <c r="R409" s="213">
        <f>Q409*H409</f>
        <v>0.002</v>
      </c>
      <c r="S409" s="213">
        <v>0</v>
      </c>
      <c r="T409" s="214">
        <f>S409*H409</f>
        <v>0</v>
      </c>
      <c r="AR409" s="15" t="s">
        <v>359</v>
      </c>
      <c r="AT409" s="15" t="s">
        <v>432</v>
      </c>
      <c r="AU409" s="15" t="s">
        <v>84</v>
      </c>
      <c r="AY409" s="15" t="s">
        <v>206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5" t="s">
        <v>84</v>
      </c>
      <c r="BK409" s="215">
        <f>ROUND(I409*H409,2)</f>
        <v>0</v>
      </c>
      <c r="BL409" s="15" t="s">
        <v>287</v>
      </c>
      <c r="BM409" s="15" t="s">
        <v>983</v>
      </c>
    </row>
    <row r="410" spans="2:65" s="1" customFormat="1" ht="16.5" customHeight="1">
      <c r="B410" s="36"/>
      <c r="C410" s="204" t="s">
        <v>984</v>
      </c>
      <c r="D410" s="204" t="s">
        <v>208</v>
      </c>
      <c r="E410" s="205" t="s">
        <v>985</v>
      </c>
      <c r="F410" s="206" t="s">
        <v>986</v>
      </c>
      <c r="G410" s="207" t="s">
        <v>906</v>
      </c>
      <c r="H410" s="208">
        <v>7</v>
      </c>
      <c r="I410" s="209"/>
      <c r="J410" s="210">
        <f>ROUND(I410*H410,2)</f>
        <v>0</v>
      </c>
      <c r="K410" s="206" t="s">
        <v>756</v>
      </c>
      <c r="L410" s="41"/>
      <c r="M410" s="211" t="s">
        <v>19</v>
      </c>
      <c r="N410" s="212" t="s">
        <v>43</v>
      </c>
      <c r="O410" s="77"/>
      <c r="P410" s="213">
        <f>O410*H410</f>
        <v>0</v>
      </c>
      <c r="Q410" s="213">
        <v>9E-05</v>
      </c>
      <c r="R410" s="213">
        <f>Q410*H410</f>
        <v>0.00063</v>
      </c>
      <c r="S410" s="213">
        <v>0</v>
      </c>
      <c r="T410" s="214">
        <f>S410*H410</f>
        <v>0</v>
      </c>
      <c r="AR410" s="15" t="s">
        <v>287</v>
      </c>
      <c r="AT410" s="15" t="s">
        <v>208</v>
      </c>
      <c r="AU410" s="15" t="s">
        <v>84</v>
      </c>
      <c r="AY410" s="15" t="s">
        <v>206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15" t="s">
        <v>84</v>
      </c>
      <c r="BK410" s="215">
        <f>ROUND(I410*H410,2)</f>
        <v>0</v>
      </c>
      <c r="BL410" s="15" t="s">
        <v>287</v>
      </c>
      <c r="BM410" s="15" t="s">
        <v>987</v>
      </c>
    </row>
    <row r="411" spans="2:65" s="1" customFormat="1" ht="16.5" customHeight="1">
      <c r="B411" s="36"/>
      <c r="C411" s="239" t="s">
        <v>988</v>
      </c>
      <c r="D411" s="239" t="s">
        <v>432</v>
      </c>
      <c r="E411" s="240" t="s">
        <v>989</v>
      </c>
      <c r="F411" s="241" t="s">
        <v>990</v>
      </c>
      <c r="G411" s="242" t="s">
        <v>439</v>
      </c>
      <c r="H411" s="243">
        <v>7</v>
      </c>
      <c r="I411" s="244"/>
      <c r="J411" s="245">
        <f>ROUND(I411*H411,2)</f>
        <v>0</v>
      </c>
      <c r="K411" s="241" t="s">
        <v>19</v>
      </c>
      <c r="L411" s="246"/>
      <c r="M411" s="247" t="s">
        <v>19</v>
      </c>
      <c r="N411" s="248" t="s">
        <v>43</v>
      </c>
      <c r="O411" s="77"/>
      <c r="P411" s="213">
        <f>O411*H411</f>
        <v>0</v>
      </c>
      <c r="Q411" s="213">
        <v>0.00021</v>
      </c>
      <c r="R411" s="213">
        <f>Q411*H411</f>
        <v>0.00147</v>
      </c>
      <c r="S411" s="213">
        <v>0</v>
      </c>
      <c r="T411" s="214">
        <f>S411*H411</f>
        <v>0</v>
      </c>
      <c r="AR411" s="15" t="s">
        <v>359</v>
      </c>
      <c r="AT411" s="15" t="s">
        <v>432</v>
      </c>
      <c r="AU411" s="15" t="s">
        <v>84</v>
      </c>
      <c r="AY411" s="15" t="s">
        <v>206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15" t="s">
        <v>84</v>
      </c>
      <c r="BK411" s="215">
        <f>ROUND(I411*H411,2)</f>
        <v>0</v>
      </c>
      <c r="BL411" s="15" t="s">
        <v>287</v>
      </c>
      <c r="BM411" s="15" t="s">
        <v>991</v>
      </c>
    </row>
    <row r="412" spans="2:65" s="1" customFormat="1" ht="16.5" customHeight="1">
      <c r="B412" s="36"/>
      <c r="C412" s="204" t="s">
        <v>992</v>
      </c>
      <c r="D412" s="204" t="s">
        <v>208</v>
      </c>
      <c r="E412" s="205" t="s">
        <v>993</v>
      </c>
      <c r="F412" s="206" t="s">
        <v>994</v>
      </c>
      <c r="G412" s="207" t="s">
        <v>906</v>
      </c>
      <c r="H412" s="208">
        <v>2</v>
      </c>
      <c r="I412" s="209"/>
      <c r="J412" s="210">
        <f>ROUND(I412*H412,2)</f>
        <v>0</v>
      </c>
      <c r="K412" s="206" t="s">
        <v>212</v>
      </c>
      <c r="L412" s="41"/>
      <c r="M412" s="211" t="s">
        <v>19</v>
      </c>
      <c r="N412" s="212" t="s">
        <v>43</v>
      </c>
      <c r="O412" s="77"/>
      <c r="P412" s="213">
        <f>O412*H412</f>
        <v>0</v>
      </c>
      <c r="Q412" s="213">
        <v>0</v>
      </c>
      <c r="R412" s="213">
        <f>Q412*H412</f>
        <v>0</v>
      </c>
      <c r="S412" s="213">
        <v>0.00156</v>
      </c>
      <c r="T412" s="214">
        <f>S412*H412</f>
        <v>0.00312</v>
      </c>
      <c r="AR412" s="15" t="s">
        <v>287</v>
      </c>
      <c r="AT412" s="15" t="s">
        <v>208</v>
      </c>
      <c r="AU412" s="15" t="s">
        <v>84</v>
      </c>
      <c r="AY412" s="15" t="s">
        <v>206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15" t="s">
        <v>84</v>
      </c>
      <c r="BK412" s="215">
        <f>ROUND(I412*H412,2)</f>
        <v>0</v>
      </c>
      <c r="BL412" s="15" t="s">
        <v>287</v>
      </c>
      <c r="BM412" s="15" t="s">
        <v>995</v>
      </c>
    </row>
    <row r="413" spans="2:65" s="1" customFormat="1" ht="16.5" customHeight="1">
      <c r="B413" s="36"/>
      <c r="C413" s="204" t="s">
        <v>996</v>
      </c>
      <c r="D413" s="204" t="s">
        <v>208</v>
      </c>
      <c r="E413" s="205" t="s">
        <v>997</v>
      </c>
      <c r="F413" s="206" t="s">
        <v>998</v>
      </c>
      <c r="G413" s="207" t="s">
        <v>906</v>
      </c>
      <c r="H413" s="208">
        <v>1</v>
      </c>
      <c r="I413" s="209"/>
      <c r="J413" s="210">
        <f>ROUND(I413*H413,2)</f>
        <v>0</v>
      </c>
      <c r="K413" s="206" t="s">
        <v>756</v>
      </c>
      <c r="L413" s="41"/>
      <c r="M413" s="211" t="s">
        <v>19</v>
      </c>
      <c r="N413" s="212" t="s">
        <v>43</v>
      </c>
      <c r="O413" s="77"/>
      <c r="P413" s="213">
        <f>O413*H413</f>
        <v>0</v>
      </c>
      <c r="Q413" s="213">
        <v>0.0018</v>
      </c>
      <c r="R413" s="213">
        <f>Q413*H413</f>
        <v>0.0018</v>
      </c>
      <c r="S413" s="213">
        <v>0</v>
      </c>
      <c r="T413" s="214">
        <f>S413*H413</f>
        <v>0</v>
      </c>
      <c r="AR413" s="15" t="s">
        <v>287</v>
      </c>
      <c r="AT413" s="15" t="s">
        <v>208</v>
      </c>
      <c r="AU413" s="15" t="s">
        <v>84</v>
      </c>
      <c r="AY413" s="15" t="s">
        <v>206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15" t="s">
        <v>84</v>
      </c>
      <c r="BK413" s="215">
        <f>ROUND(I413*H413,2)</f>
        <v>0</v>
      </c>
      <c r="BL413" s="15" t="s">
        <v>287</v>
      </c>
      <c r="BM413" s="15" t="s">
        <v>999</v>
      </c>
    </row>
    <row r="414" spans="2:65" s="1" customFormat="1" ht="16.5" customHeight="1">
      <c r="B414" s="36"/>
      <c r="C414" s="204" t="s">
        <v>1000</v>
      </c>
      <c r="D414" s="204" t="s">
        <v>208</v>
      </c>
      <c r="E414" s="205" t="s">
        <v>1001</v>
      </c>
      <c r="F414" s="206" t="s">
        <v>1002</v>
      </c>
      <c r="G414" s="207" t="s">
        <v>906</v>
      </c>
      <c r="H414" s="208">
        <v>2</v>
      </c>
      <c r="I414" s="209"/>
      <c r="J414" s="210">
        <f>ROUND(I414*H414,2)</f>
        <v>0</v>
      </c>
      <c r="K414" s="206" t="s">
        <v>756</v>
      </c>
      <c r="L414" s="41"/>
      <c r="M414" s="211" t="s">
        <v>19</v>
      </c>
      <c r="N414" s="212" t="s">
        <v>43</v>
      </c>
      <c r="O414" s="77"/>
      <c r="P414" s="213">
        <f>O414*H414</f>
        <v>0</v>
      </c>
      <c r="Q414" s="213">
        <v>0.0018</v>
      </c>
      <c r="R414" s="213">
        <f>Q414*H414</f>
        <v>0.0036</v>
      </c>
      <c r="S414" s="213">
        <v>0</v>
      </c>
      <c r="T414" s="214">
        <f>S414*H414</f>
        <v>0</v>
      </c>
      <c r="AR414" s="15" t="s">
        <v>287</v>
      </c>
      <c r="AT414" s="15" t="s">
        <v>208</v>
      </c>
      <c r="AU414" s="15" t="s">
        <v>84</v>
      </c>
      <c r="AY414" s="15" t="s">
        <v>206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15" t="s">
        <v>84</v>
      </c>
      <c r="BK414" s="215">
        <f>ROUND(I414*H414,2)</f>
        <v>0</v>
      </c>
      <c r="BL414" s="15" t="s">
        <v>287</v>
      </c>
      <c r="BM414" s="15" t="s">
        <v>1003</v>
      </c>
    </row>
    <row r="415" spans="2:65" s="1" customFormat="1" ht="16.5" customHeight="1">
      <c r="B415" s="36"/>
      <c r="C415" s="204" t="s">
        <v>1004</v>
      </c>
      <c r="D415" s="204" t="s">
        <v>208</v>
      </c>
      <c r="E415" s="205" t="s">
        <v>1005</v>
      </c>
      <c r="F415" s="206" t="s">
        <v>1006</v>
      </c>
      <c r="G415" s="207" t="s">
        <v>906</v>
      </c>
      <c r="H415" s="208">
        <v>1</v>
      </c>
      <c r="I415" s="209"/>
      <c r="J415" s="210">
        <f>ROUND(I415*H415,2)</f>
        <v>0</v>
      </c>
      <c r="K415" s="206" t="s">
        <v>221</v>
      </c>
      <c r="L415" s="41"/>
      <c r="M415" s="211" t="s">
        <v>19</v>
      </c>
      <c r="N415" s="212" t="s">
        <v>43</v>
      </c>
      <c r="O415" s="77"/>
      <c r="P415" s="213">
        <f>O415*H415</f>
        <v>0</v>
      </c>
      <c r="Q415" s="213">
        <v>0.00184</v>
      </c>
      <c r="R415" s="213">
        <f>Q415*H415</f>
        <v>0.00184</v>
      </c>
      <c r="S415" s="213">
        <v>0</v>
      </c>
      <c r="T415" s="214">
        <f>S415*H415</f>
        <v>0</v>
      </c>
      <c r="AR415" s="15" t="s">
        <v>287</v>
      </c>
      <c r="AT415" s="15" t="s">
        <v>208</v>
      </c>
      <c r="AU415" s="15" t="s">
        <v>84</v>
      </c>
      <c r="AY415" s="15" t="s">
        <v>206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15" t="s">
        <v>84</v>
      </c>
      <c r="BK415" s="215">
        <f>ROUND(I415*H415,2)</f>
        <v>0</v>
      </c>
      <c r="BL415" s="15" t="s">
        <v>287</v>
      </c>
      <c r="BM415" s="15" t="s">
        <v>1007</v>
      </c>
    </row>
    <row r="416" spans="2:65" s="1" customFormat="1" ht="16.5" customHeight="1">
      <c r="B416" s="36"/>
      <c r="C416" s="204" t="s">
        <v>1008</v>
      </c>
      <c r="D416" s="204" t="s">
        <v>208</v>
      </c>
      <c r="E416" s="205" t="s">
        <v>1009</v>
      </c>
      <c r="F416" s="206" t="s">
        <v>1010</v>
      </c>
      <c r="G416" s="207" t="s">
        <v>439</v>
      </c>
      <c r="H416" s="208">
        <v>1</v>
      </c>
      <c r="I416" s="209"/>
      <c r="J416" s="210">
        <f>ROUND(I416*H416,2)</f>
        <v>0</v>
      </c>
      <c r="K416" s="206" t="s">
        <v>212</v>
      </c>
      <c r="L416" s="41"/>
      <c r="M416" s="211" t="s">
        <v>19</v>
      </c>
      <c r="N416" s="212" t="s">
        <v>43</v>
      </c>
      <c r="O416" s="77"/>
      <c r="P416" s="213">
        <f>O416*H416</f>
        <v>0</v>
      </c>
      <c r="Q416" s="213">
        <v>0</v>
      </c>
      <c r="R416" s="213">
        <f>Q416*H416</f>
        <v>0</v>
      </c>
      <c r="S416" s="213">
        <v>0.00085</v>
      </c>
      <c r="T416" s="214">
        <f>S416*H416</f>
        <v>0.00085</v>
      </c>
      <c r="AR416" s="15" t="s">
        <v>287</v>
      </c>
      <c r="AT416" s="15" t="s">
        <v>208</v>
      </c>
      <c r="AU416" s="15" t="s">
        <v>84</v>
      </c>
      <c r="AY416" s="15" t="s">
        <v>206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15" t="s">
        <v>84</v>
      </c>
      <c r="BK416" s="215">
        <f>ROUND(I416*H416,2)</f>
        <v>0</v>
      </c>
      <c r="BL416" s="15" t="s">
        <v>287</v>
      </c>
      <c r="BM416" s="15" t="s">
        <v>1011</v>
      </c>
    </row>
    <row r="417" spans="2:65" s="1" customFormat="1" ht="16.5" customHeight="1">
      <c r="B417" s="36"/>
      <c r="C417" s="204" t="s">
        <v>1012</v>
      </c>
      <c r="D417" s="204" t="s">
        <v>208</v>
      </c>
      <c r="E417" s="205" t="s">
        <v>1013</v>
      </c>
      <c r="F417" s="206" t="s">
        <v>1014</v>
      </c>
      <c r="G417" s="207" t="s">
        <v>439</v>
      </c>
      <c r="H417" s="208">
        <v>2</v>
      </c>
      <c r="I417" s="209"/>
      <c r="J417" s="210">
        <f>ROUND(I417*H417,2)</f>
        <v>0</v>
      </c>
      <c r="K417" s="206" t="s">
        <v>756</v>
      </c>
      <c r="L417" s="41"/>
      <c r="M417" s="211" t="s">
        <v>19</v>
      </c>
      <c r="N417" s="212" t="s">
        <v>43</v>
      </c>
      <c r="O417" s="77"/>
      <c r="P417" s="213">
        <f>O417*H417</f>
        <v>0</v>
      </c>
      <c r="Q417" s="213">
        <v>0.00023</v>
      </c>
      <c r="R417" s="213">
        <f>Q417*H417</f>
        <v>0.00046</v>
      </c>
      <c r="S417" s="213">
        <v>0</v>
      </c>
      <c r="T417" s="214">
        <f>S417*H417</f>
        <v>0</v>
      </c>
      <c r="AR417" s="15" t="s">
        <v>287</v>
      </c>
      <c r="AT417" s="15" t="s">
        <v>208</v>
      </c>
      <c r="AU417" s="15" t="s">
        <v>84</v>
      </c>
      <c r="AY417" s="15" t="s">
        <v>206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5" t="s">
        <v>84</v>
      </c>
      <c r="BK417" s="215">
        <f>ROUND(I417*H417,2)</f>
        <v>0</v>
      </c>
      <c r="BL417" s="15" t="s">
        <v>287</v>
      </c>
      <c r="BM417" s="15" t="s">
        <v>1015</v>
      </c>
    </row>
    <row r="418" spans="2:65" s="1" customFormat="1" ht="16.5" customHeight="1">
      <c r="B418" s="36"/>
      <c r="C418" s="204" t="s">
        <v>1016</v>
      </c>
      <c r="D418" s="204" t="s">
        <v>208</v>
      </c>
      <c r="E418" s="205" t="s">
        <v>1017</v>
      </c>
      <c r="F418" s="206" t="s">
        <v>1018</v>
      </c>
      <c r="G418" s="207" t="s">
        <v>439</v>
      </c>
      <c r="H418" s="208">
        <v>1</v>
      </c>
      <c r="I418" s="209"/>
      <c r="J418" s="210">
        <f>ROUND(I418*H418,2)</f>
        <v>0</v>
      </c>
      <c r="K418" s="206" t="s">
        <v>756</v>
      </c>
      <c r="L418" s="41"/>
      <c r="M418" s="211" t="s">
        <v>19</v>
      </c>
      <c r="N418" s="212" t="s">
        <v>43</v>
      </c>
      <c r="O418" s="77"/>
      <c r="P418" s="213">
        <f>O418*H418</f>
        <v>0</v>
      </c>
      <c r="Q418" s="213">
        <v>0.00047</v>
      </c>
      <c r="R418" s="213">
        <f>Q418*H418</f>
        <v>0.00047</v>
      </c>
      <c r="S418" s="213">
        <v>0</v>
      </c>
      <c r="T418" s="214">
        <f>S418*H418</f>
        <v>0</v>
      </c>
      <c r="AR418" s="15" t="s">
        <v>287</v>
      </c>
      <c r="AT418" s="15" t="s">
        <v>208</v>
      </c>
      <c r="AU418" s="15" t="s">
        <v>84</v>
      </c>
      <c r="AY418" s="15" t="s">
        <v>206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15" t="s">
        <v>84</v>
      </c>
      <c r="BK418" s="215">
        <f>ROUND(I418*H418,2)</f>
        <v>0</v>
      </c>
      <c r="BL418" s="15" t="s">
        <v>287</v>
      </c>
      <c r="BM418" s="15" t="s">
        <v>1019</v>
      </c>
    </row>
    <row r="419" spans="2:65" s="1" customFormat="1" ht="22.5" customHeight="1">
      <c r="B419" s="36"/>
      <c r="C419" s="204" t="s">
        <v>1020</v>
      </c>
      <c r="D419" s="204" t="s">
        <v>208</v>
      </c>
      <c r="E419" s="205" t="s">
        <v>1021</v>
      </c>
      <c r="F419" s="206" t="s">
        <v>1022</v>
      </c>
      <c r="G419" s="207" t="s">
        <v>439</v>
      </c>
      <c r="H419" s="208">
        <v>1</v>
      </c>
      <c r="I419" s="209"/>
      <c r="J419" s="210">
        <f>ROUND(I419*H419,2)</f>
        <v>0</v>
      </c>
      <c r="K419" s="206" t="s">
        <v>221</v>
      </c>
      <c r="L419" s="41"/>
      <c r="M419" s="211" t="s">
        <v>19</v>
      </c>
      <c r="N419" s="212" t="s">
        <v>43</v>
      </c>
      <c r="O419" s="77"/>
      <c r="P419" s="213">
        <f>O419*H419</f>
        <v>0</v>
      </c>
      <c r="Q419" s="213">
        <v>0.00074</v>
      </c>
      <c r="R419" s="213">
        <f>Q419*H419</f>
        <v>0.00074</v>
      </c>
      <c r="S419" s="213">
        <v>0</v>
      </c>
      <c r="T419" s="214">
        <f>S419*H419</f>
        <v>0</v>
      </c>
      <c r="AR419" s="15" t="s">
        <v>287</v>
      </c>
      <c r="AT419" s="15" t="s">
        <v>208</v>
      </c>
      <c r="AU419" s="15" t="s">
        <v>84</v>
      </c>
      <c r="AY419" s="15" t="s">
        <v>206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15" t="s">
        <v>84</v>
      </c>
      <c r="BK419" s="215">
        <f>ROUND(I419*H419,2)</f>
        <v>0</v>
      </c>
      <c r="BL419" s="15" t="s">
        <v>287</v>
      </c>
      <c r="BM419" s="15" t="s">
        <v>1023</v>
      </c>
    </row>
    <row r="420" spans="2:65" s="1" customFormat="1" ht="16.5" customHeight="1">
      <c r="B420" s="36"/>
      <c r="C420" s="204" t="s">
        <v>1024</v>
      </c>
      <c r="D420" s="204" t="s">
        <v>208</v>
      </c>
      <c r="E420" s="205" t="s">
        <v>1025</v>
      </c>
      <c r="F420" s="206" t="s">
        <v>1026</v>
      </c>
      <c r="G420" s="207" t="s">
        <v>439</v>
      </c>
      <c r="H420" s="208">
        <v>2</v>
      </c>
      <c r="I420" s="209"/>
      <c r="J420" s="210">
        <f>ROUND(I420*H420,2)</f>
        <v>0</v>
      </c>
      <c r="K420" s="206" t="s">
        <v>19</v>
      </c>
      <c r="L420" s="41"/>
      <c r="M420" s="211" t="s">
        <v>19</v>
      </c>
      <c r="N420" s="212" t="s">
        <v>43</v>
      </c>
      <c r="O420" s="77"/>
      <c r="P420" s="213">
        <f>O420*H420</f>
        <v>0</v>
      </c>
      <c r="Q420" s="213">
        <v>0.000206525</v>
      </c>
      <c r="R420" s="213">
        <f>Q420*H420</f>
        <v>0.00041305</v>
      </c>
      <c r="S420" s="213">
        <v>0</v>
      </c>
      <c r="T420" s="214">
        <f>S420*H420</f>
        <v>0</v>
      </c>
      <c r="AR420" s="15" t="s">
        <v>287</v>
      </c>
      <c r="AT420" s="15" t="s">
        <v>208</v>
      </c>
      <c r="AU420" s="15" t="s">
        <v>84</v>
      </c>
      <c r="AY420" s="15" t="s">
        <v>206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5" t="s">
        <v>84</v>
      </c>
      <c r="BK420" s="215">
        <f>ROUND(I420*H420,2)</f>
        <v>0</v>
      </c>
      <c r="BL420" s="15" t="s">
        <v>287</v>
      </c>
      <c r="BM420" s="15" t="s">
        <v>1027</v>
      </c>
    </row>
    <row r="421" spans="2:65" s="1" customFormat="1" ht="16.5" customHeight="1">
      <c r="B421" s="36"/>
      <c r="C421" s="239" t="s">
        <v>1028</v>
      </c>
      <c r="D421" s="239" t="s">
        <v>432</v>
      </c>
      <c r="E421" s="240" t="s">
        <v>1029</v>
      </c>
      <c r="F421" s="241" t="s">
        <v>1030</v>
      </c>
      <c r="G421" s="242" t="s">
        <v>1031</v>
      </c>
      <c r="H421" s="243">
        <v>1</v>
      </c>
      <c r="I421" s="244"/>
      <c r="J421" s="245">
        <f>ROUND(I421*H421,2)</f>
        <v>0</v>
      </c>
      <c r="K421" s="241" t="s">
        <v>19</v>
      </c>
      <c r="L421" s="246"/>
      <c r="M421" s="247" t="s">
        <v>19</v>
      </c>
      <c r="N421" s="248" t="s">
        <v>43</v>
      </c>
      <c r="O421" s="77"/>
      <c r="P421" s="213">
        <f>O421*H421</f>
        <v>0</v>
      </c>
      <c r="Q421" s="213">
        <v>0.00028</v>
      </c>
      <c r="R421" s="213">
        <f>Q421*H421</f>
        <v>0.00028</v>
      </c>
      <c r="S421" s="213">
        <v>0</v>
      </c>
      <c r="T421" s="214">
        <f>S421*H421</f>
        <v>0</v>
      </c>
      <c r="AR421" s="15" t="s">
        <v>359</v>
      </c>
      <c r="AT421" s="15" t="s">
        <v>432</v>
      </c>
      <c r="AU421" s="15" t="s">
        <v>84</v>
      </c>
      <c r="AY421" s="15" t="s">
        <v>206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15" t="s">
        <v>84</v>
      </c>
      <c r="BK421" s="215">
        <f>ROUND(I421*H421,2)</f>
        <v>0</v>
      </c>
      <c r="BL421" s="15" t="s">
        <v>287</v>
      </c>
      <c r="BM421" s="15" t="s">
        <v>1032</v>
      </c>
    </row>
    <row r="422" spans="2:65" s="1" customFormat="1" ht="16.5" customHeight="1">
      <c r="B422" s="36"/>
      <c r="C422" s="204" t="s">
        <v>1033</v>
      </c>
      <c r="D422" s="204" t="s">
        <v>208</v>
      </c>
      <c r="E422" s="205" t="s">
        <v>1034</v>
      </c>
      <c r="F422" s="206" t="s">
        <v>1035</v>
      </c>
      <c r="G422" s="207" t="s">
        <v>211</v>
      </c>
      <c r="H422" s="208">
        <v>3.6</v>
      </c>
      <c r="I422" s="209"/>
      <c r="J422" s="210">
        <f>ROUND(I422*H422,2)</f>
        <v>0</v>
      </c>
      <c r="K422" s="206" t="s">
        <v>221</v>
      </c>
      <c r="L422" s="41"/>
      <c r="M422" s="211" t="s">
        <v>19</v>
      </c>
      <c r="N422" s="212" t="s">
        <v>43</v>
      </c>
      <c r="O422" s="77"/>
      <c r="P422" s="213">
        <f>O422*H422</f>
        <v>0</v>
      </c>
      <c r="Q422" s="213">
        <v>2E-05</v>
      </c>
      <c r="R422" s="213">
        <f>Q422*H422</f>
        <v>7.2E-05</v>
      </c>
      <c r="S422" s="213">
        <v>0</v>
      </c>
      <c r="T422" s="214">
        <f>S422*H422</f>
        <v>0</v>
      </c>
      <c r="AR422" s="15" t="s">
        <v>287</v>
      </c>
      <c r="AT422" s="15" t="s">
        <v>208</v>
      </c>
      <c r="AU422" s="15" t="s">
        <v>84</v>
      </c>
      <c r="AY422" s="15" t="s">
        <v>206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15" t="s">
        <v>84</v>
      </c>
      <c r="BK422" s="215">
        <f>ROUND(I422*H422,2)</f>
        <v>0</v>
      </c>
      <c r="BL422" s="15" t="s">
        <v>287</v>
      </c>
      <c r="BM422" s="15" t="s">
        <v>1036</v>
      </c>
    </row>
    <row r="423" spans="2:65" s="1" customFormat="1" ht="16.5" customHeight="1">
      <c r="B423" s="36"/>
      <c r="C423" s="239" t="s">
        <v>1037</v>
      </c>
      <c r="D423" s="239" t="s">
        <v>432</v>
      </c>
      <c r="E423" s="240" t="s">
        <v>1038</v>
      </c>
      <c r="F423" s="241" t="s">
        <v>1039</v>
      </c>
      <c r="G423" s="242" t="s">
        <v>1031</v>
      </c>
      <c r="H423" s="243">
        <v>2</v>
      </c>
      <c r="I423" s="244"/>
      <c r="J423" s="245">
        <f>ROUND(I423*H423,2)</f>
        <v>0</v>
      </c>
      <c r="K423" s="241" t="s">
        <v>19</v>
      </c>
      <c r="L423" s="246"/>
      <c r="M423" s="247" t="s">
        <v>19</v>
      </c>
      <c r="N423" s="248" t="s">
        <v>43</v>
      </c>
      <c r="O423" s="77"/>
      <c r="P423" s="213">
        <f>O423*H423</f>
        <v>0</v>
      </c>
      <c r="Q423" s="213">
        <v>0.00096</v>
      </c>
      <c r="R423" s="213">
        <f>Q423*H423</f>
        <v>0.00192</v>
      </c>
      <c r="S423" s="213">
        <v>0</v>
      </c>
      <c r="T423" s="214">
        <f>S423*H423</f>
        <v>0</v>
      </c>
      <c r="AR423" s="15" t="s">
        <v>359</v>
      </c>
      <c r="AT423" s="15" t="s">
        <v>432</v>
      </c>
      <c r="AU423" s="15" t="s">
        <v>84</v>
      </c>
      <c r="AY423" s="15" t="s">
        <v>206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5" t="s">
        <v>84</v>
      </c>
      <c r="BK423" s="215">
        <f>ROUND(I423*H423,2)</f>
        <v>0</v>
      </c>
      <c r="BL423" s="15" t="s">
        <v>287</v>
      </c>
      <c r="BM423" s="15" t="s">
        <v>1040</v>
      </c>
    </row>
    <row r="424" spans="2:65" s="1" customFormat="1" ht="16.5" customHeight="1">
      <c r="B424" s="36"/>
      <c r="C424" s="204" t="s">
        <v>1041</v>
      </c>
      <c r="D424" s="204" t="s">
        <v>208</v>
      </c>
      <c r="E424" s="205" t="s">
        <v>1042</v>
      </c>
      <c r="F424" s="206" t="s">
        <v>1043</v>
      </c>
      <c r="G424" s="207" t="s">
        <v>439</v>
      </c>
      <c r="H424" s="208">
        <v>2</v>
      </c>
      <c r="I424" s="209"/>
      <c r="J424" s="210">
        <f>ROUND(I424*H424,2)</f>
        <v>0</v>
      </c>
      <c r="K424" s="206" t="s">
        <v>212</v>
      </c>
      <c r="L424" s="41"/>
      <c r="M424" s="211" t="s">
        <v>19</v>
      </c>
      <c r="N424" s="212" t="s">
        <v>43</v>
      </c>
      <c r="O424" s="77"/>
      <c r="P424" s="213">
        <f>O424*H424</f>
        <v>0</v>
      </c>
      <c r="Q424" s="213">
        <v>0.00031</v>
      </c>
      <c r="R424" s="213">
        <f>Q424*H424</f>
        <v>0.00062</v>
      </c>
      <c r="S424" s="213">
        <v>0</v>
      </c>
      <c r="T424" s="214">
        <f>S424*H424</f>
        <v>0</v>
      </c>
      <c r="AR424" s="15" t="s">
        <v>287</v>
      </c>
      <c r="AT424" s="15" t="s">
        <v>208</v>
      </c>
      <c r="AU424" s="15" t="s">
        <v>84</v>
      </c>
      <c r="AY424" s="15" t="s">
        <v>206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5" t="s">
        <v>84</v>
      </c>
      <c r="BK424" s="215">
        <f>ROUND(I424*H424,2)</f>
        <v>0</v>
      </c>
      <c r="BL424" s="15" t="s">
        <v>287</v>
      </c>
      <c r="BM424" s="15" t="s">
        <v>1044</v>
      </c>
    </row>
    <row r="425" spans="2:65" s="1" customFormat="1" ht="22.5" customHeight="1">
      <c r="B425" s="36"/>
      <c r="C425" s="204" t="s">
        <v>1045</v>
      </c>
      <c r="D425" s="204" t="s">
        <v>208</v>
      </c>
      <c r="E425" s="205" t="s">
        <v>1046</v>
      </c>
      <c r="F425" s="206" t="s">
        <v>1047</v>
      </c>
      <c r="G425" s="207" t="s">
        <v>689</v>
      </c>
      <c r="H425" s="249"/>
      <c r="I425" s="209"/>
      <c r="J425" s="210">
        <f>ROUND(I425*H425,2)</f>
        <v>0</v>
      </c>
      <c r="K425" s="206" t="s">
        <v>212</v>
      </c>
      <c r="L425" s="41"/>
      <c r="M425" s="211" t="s">
        <v>19</v>
      </c>
      <c r="N425" s="212" t="s">
        <v>43</v>
      </c>
      <c r="O425" s="77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15" t="s">
        <v>287</v>
      </c>
      <c r="AT425" s="15" t="s">
        <v>208</v>
      </c>
      <c r="AU425" s="15" t="s">
        <v>84</v>
      </c>
      <c r="AY425" s="15" t="s">
        <v>206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15" t="s">
        <v>84</v>
      </c>
      <c r="BK425" s="215">
        <f>ROUND(I425*H425,2)</f>
        <v>0</v>
      </c>
      <c r="BL425" s="15" t="s">
        <v>287</v>
      </c>
      <c r="BM425" s="15" t="s">
        <v>1048</v>
      </c>
    </row>
    <row r="426" spans="2:63" s="10" customFormat="1" ht="22.8" customHeight="1">
      <c r="B426" s="188"/>
      <c r="C426" s="189"/>
      <c r="D426" s="190" t="s">
        <v>70</v>
      </c>
      <c r="E426" s="202" t="s">
        <v>1049</v>
      </c>
      <c r="F426" s="202" t="s">
        <v>1050</v>
      </c>
      <c r="G426" s="189"/>
      <c r="H426" s="189"/>
      <c r="I426" s="192"/>
      <c r="J426" s="203">
        <f>BK426</f>
        <v>0</v>
      </c>
      <c r="K426" s="189"/>
      <c r="L426" s="194"/>
      <c r="M426" s="195"/>
      <c r="N426" s="196"/>
      <c r="O426" s="196"/>
      <c r="P426" s="197">
        <f>P427</f>
        <v>0</v>
      </c>
      <c r="Q426" s="196"/>
      <c r="R426" s="197">
        <f>R427</f>
        <v>0</v>
      </c>
      <c r="S426" s="196"/>
      <c r="T426" s="198">
        <f>T427</f>
        <v>0</v>
      </c>
      <c r="AR426" s="199" t="s">
        <v>84</v>
      </c>
      <c r="AT426" s="200" t="s">
        <v>70</v>
      </c>
      <c r="AU426" s="200" t="s">
        <v>79</v>
      </c>
      <c r="AY426" s="199" t="s">
        <v>206</v>
      </c>
      <c r="BK426" s="201">
        <f>BK427</f>
        <v>0</v>
      </c>
    </row>
    <row r="427" spans="2:65" s="1" customFormat="1" ht="16.5" customHeight="1">
      <c r="B427" s="36"/>
      <c r="C427" s="204" t="s">
        <v>1051</v>
      </c>
      <c r="D427" s="204" t="s">
        <v>208</v>
      </c>
      <c r="E427" s="205" t="s">
        <v>1052</v>
      </c>
      <c r="F427" s="206" t="s">
        <v>1053</v>
      </c>
      <c r="G427" s="207" t="s">
        <v>448</v>
      </c>
      <c r="H427" s="208">
        <v>1</v>
      </c>
      <c r="I427" s="209"/>
      <c r="J427" s="210">
        <f>ROUND(I427*H427,2)</f>
        <v>0</v>
      </c>
      <c r="K427" s="206" t="s">
        <v>19</v>
      </c>
      <c r="L427" s="41"/>
      <c r="M427" s="211" t="s">
        <v>19</v>
      </c>
      <c r="N427" s="212" t="s">
        <v>43</v>
      </c>
      <c r="O427" s="77"/>
      <c r="P427" s="213">
        <f>O427*H427</f>
        <v>0</v>
      </c>
      <c r="Q427" s="213">
        <v>0</v>
      </c>
      <c r="R427" s="213">
        <f>Q427*H427</f>
        <v>0</v>
      </c>
      <c r="S427" s="213">
        <v>0</v>
      </c>
      <c r="T427" s="214">
        <f>S427*H427</f>
        <v>0</v>
      </c>
      <c r="AR427" s="15" t="s">
        <v>95</v>
      </c>
      <c r="AT427" s="15" t="s">
        <v>208</v>
      </c>
      <c r="AU427" s="15" t="s">
        <v>84</v>
      </c>
      <c r="AY427" s="15" t="s">
        <v>206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5" t="s">
        <v>84</v>
      </c>
      <c r="BK427" s="215">
        <f>ROUND(I427*H427,2)</f>
        <v>0</v>
      </c>
      <c r="BL427" s="15" t="s">
        <v>95</v>
      </c>
      <c r="BM427" s="15" t="s">
        <v>1054</v>
      </c>
    </row>
    <row r="428" spans="2:63" s="10" customFormat="1" ht="22.8" customHeight="1">
      <c r="B428" s="188"/>
      <c r="C428" s="189"/>
      <c r="D428" s="190" t="s">
        <v>70</v>
      </c>
      <c r="E428" s="202" t="s">
        <v>1055</v>
      </c>
      <c r="F428" s="202" t="s">
        <v>1056</v>
      </c>
      <c r="G428" s="189"/>
      <c r="H428" s="189"/>
      <c r="I428" s="192"/>
      <c r="J428" s="203">
        <f>BK428</f>
        <v>0</v>
      </c>
      <c r="K428" s="189"/>
      <c r="L428" s="194"/>
      <c r="M428" s="195"/>
      <c r="N428" s="196"/>
      <c r="O428" s="196"/>
      <c r="P428" s="197">
        <f>SUM(P429:P435)</f>
        <v>0</v>
      </c>
      <c r="Q428" s="196"/>
      <c r="R428" s="197">
        <f>SUM(R429:R435)</f>
        <v>0.00212</v>
      </c>
      <c r="S428" s="196"/>
      <c r="T428" s="198">
        <f>SUM(T429:T435)</f>
        <v>0</v>
      </c>
      <c r="AR428" s="199" t="s">
        <v>84</v>
      </c>
      <c r="AT428" s="200" t="s">
        <v>70</v>
      </c>
      <c r="AU428" s="200" t="s">
        <v>79</v>
      </c>
      <c r="AY428" s="199" t="s">
        <v>206</v>
      </c>
      <c r="BK428" s="201">
        <f>SUM(BK429:BK435)</f>
        <v>0</v>
      </c>
    </row>
    <row r="429" spans="2:65" s="1" customFormat="1" ht="16.5" customHeight="1">
      <c r="B429" s="36"/>
      <c r="C429" s="204" t="s">
        <v>1057</v>
      </c>
      <c r="D429" s="204" t="s">
        <v>208</v>
      </c>
      <c r="E429" s="205" t="s">
        <v>1058</v>
      </c>
      <c r="F429" s="206" t="s">
        <v>1059</v>
      </c>
      <c r="G429" s="207" t="s">
        <v>439</v>
      </c>
      <c r="H429" s="208">
        <v>5</v>
      </c>
      <c r="I429" s="209"/>
      <c r="J429" s="210">
        <f>ROUND(I429*H429,2)</f>
        <v>0</v>
      </c>
      <c r="K429" s="206" t="s">
        <v>19</v>
      </c>
      <c r="L429" s="41"/>
      <c r="M429" s="211" t="s">
        <v>19</v>
      </c>
      <c r="N429" s="212" t="s">
        <v>43</v>
      </c>
      <c r="O429" s="77"/>
      <c r="P429" s="213">
        <f>O429*H429</f>
        <v>0</v>
      </c>
      <c r="Q429" s="213">
        <v>3E-05</v>
      </c>
      <c r="R429" s="213">
        <f>Q429*H429</f>
        <v>0.00015000000000000001</v>
      </c>
      <c r="S429" s="213">
        <v>0</v>
      </c>
      <c r="T429" s="214">
        <f>S429*H429</f>
        <v>0</v>
      </c>
      <c r="AR429" s="15" t="s">
        <v>287</v>
      </c>
      <c r="AT429" s="15" t="s">
        <v>208</v>
      </c>
      <c r="AU429" s="15" t="s">
        <v>84</v>
      </c>
      <c r="AY429" s="15" t="s">
        <v>206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15" t="s">
        <v>84</v>
      </c>
      <c r="BK429" s="215">
        <f>ROUND(I429*H429,2)</f>
        <v>0</v>
      </c>
      <c r="BL429" s="15" t="s">
        <v>287</v>
      </c>
      <c r="BM429" s="15" t="s">
        <v>1060</v>
      </c>
    </row>
    <row r="430" spans="2:65" s="1" customFormat="1" ht="16.5" customHeight="1">
      <c r="B430" s="36"/>
      <c r="C430" s="204" t="s">
        <v>1061</v>
      </c>
      <c r="D430" s="204" t="s">
        <v>208</v>
      </c>
      <c r="E430" s="205" t="s">
        <v>1062</v>
      </c>
      <c r="F430" s="206" t="s">
        <v>1063</v>
      </c>
      <c r="G430" s="207" t="s">
        <v>439</v>
      </c>
      <c r="H430" s="208">
        <v>4</v>
      </c>
      <c r="I430" s="209"/>
      <c r="J430" s="210">
        <f>ROUND(I430*H430,2)</f>
        <v>0</v>
      </c>
      <c r="K430" s="206" t="s">
        <v>221</v>
      </c>
      <c r="L430" s="41"/>
      <c r="M430" s="211" t="s">
        <v>19</v>
      </c>
      <c r="N430" s="212" t="s">
        <v>43</v>
      </c>
      <c r="O430" s="77"/>
      <c r="P430" s="213">
        <f>O430*H430</f>
        <v>0</v>
      </c>
      <c r="Q430" s="213">
        <v>0.00014</v>
      </c>
      <c r="R430" s="213">
        <f>Q430*H430</f>
        <v>0.00056</v>
      </c>
      <c r="S430" s="213">
        <v>0</v>
      </c>
      <c r="T430" s="214">
        <f>S430*H430</f>
        <v>0</v>
      </c>
      <c r="AR430" s="15" t="s">
        <v>287</v>
      </c>
      <c r="AT430" s="15" t="s">
        <v>208</v>
      </c>
      <c r="AU430" s="15" t="s">
        <v>84</v>
      </c>
      <c r="AY430" s="15" t="s">
        <v>206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15" t="s">
        <v>84</v>
      </c>
      <c r="BK430" s="215">
        <f>ROUND(I430*H430,2)</f>
        <v>0</v>
      </c>
      <c r="BL430" s="15" t="s">
        <v>287</v>
      </c>
      <c r="BM430" s="15" t="s">
        <v>1064</v>
      </c>
    </row>
    <row r="431" spans="2:65" s="1" customFormat="1" ht="16.5" customHeight="1">
      <c r="B431" s="36"/>
      <c r="C431" s="239" t="s">
        <v>1065</v>
      </c>
      <c r="D431" s="239" t="s">
        <v>432</v>
      </c>
      <c r="E431" s="240" t="s">
        <v>1066</v>
      </c>
      <c r="F431" s="241" t="s">
        <v>1067</v>
      </c>
      <c r="G431" s="242" t="s">
        <v>1031</v>
      </c>
      <c r="H431" s="243">
        <v>1</v>
      </c>
      <c r="I431" s="244"/>
      <c r="J431" s="245">
        <f>ROUND(I431*H431,2)</f>
        <v>0</v>
      </c>
      <c r="K431" s="241" t="s">
        <v>19</v>
      </c>
      <c r="L431" s="246"/>
      <c r="M431" s="247" t="s">
        <v>19</v>
      </c>
      <c r="N431" s="248" t="s">
        <v>43</v>
      </c>
      <c r="O431" s="77"/>
      <c r="P431" s="213">
        <f>O431*H431</f>
        <v>0</v>
      </c>
      <c r="Q431" s="213">
        <v>0.0005</v>
      </c>
      <c r="R431" s="213">
        <f>Q431*H431</f>
        <v>0.0005</v>
      </c>
      <c r="S431" s="213">
        <v>0</v>
      </c>
      <c r="T431" s="214">
        <f>S431*H431</f>
        <v>0</v>
      </c>
      <c r="AR431" s="15" t="s">
        <v>359</v>
      </c>
      <c r="AT431" s="15" t="s">
        <v>432</v>
      </c>
      <c r="AU431" s="15" t="s">
        <v>84</v>
      </c>
      <c r="AY431" s="15" t="s">
        <v>206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15" t="s">
        <v>84</v>
      </c>
      <c r="BK431" s="215">
        <f>ROUND(I431*H431,2)</f>
        <v>0</v>
      </c>
      <c r="BL431" s="15" t="s">
        <v>287</v>
      </c>
      <c r="BM431" s="15" t="s">
        <v>1068</v>
      </c>
    </row>
    <row r="432" spans="2:65" s="1" customFormat="1" ht="16.5" customHeight="1">
      <c r="B432" s="36"/>
      <c r="C432" s="239" t="s">
        <v>1069</v>
      </c>
      <c r="D432" s="239" t="s">
        <v>432</v>
      </c>
      <c r="E432" s="240" t="s">
        <v>1070</v>
      </c>
      <c r="F432" s="241" t="s">
        <v>1071</v>
      </c>
      <c r="G432" s="242" t="s">
        <v>1031</v>
      </c>
      <c r="H432" s="243">
        <v>1</v>
      </c>
      <c r="I432" s="244"/>
      <c r="J432" s="245">
        <f>ROUND(I432*H432,2)</f>
        <v>0</v>
      </c>
      <c r="K432" s="241" t="s">
        <v>19</v>
      </c>
      <c r="L432" s="246"/>
      <c r="M432" s="247" t="s">
        <v>19</v>
      </c>
      <c r="N432" s="248" t="s">
        <v>43</v>
      </c>
      <c r="O432" s="77"/>
      <c r="P432" s="213">
        <f>O432*H432</f>
        <v>0</v>
      </c>
      <c r="Q432" s="213">
        <v>5E-05</v>
      </c>
      <c r="R432" s="213">
        <f>Q432*H432</f>
        <v>5E-05</v>
      </c>
      <c r="S432" s="213">
        <v>0</v>
      </c>
      <c r="T432" s="214">
        <f>S432*H432</f>
        <v>0</v>
      </c>
      <c r="AR432" s="15" t="s">
        <v>359</v>
      </c>
      <c r="AT432" s="15" t="s">
        <v>432</v>
      </c>
      <c r="AU432" s="15" t="s">
        <v>84</v>
      </c>
      <c r="AY432" s="15" t="s">
        <v>206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15" t="s">
        <v>84</v>
      </c>
      <c r="BK432" s="215">
        <f>ROUND(I432*H432,2)</f>
        <v>0</v>
      </c>
      <c r="BL432" s="15" t="s">
        <v>287</v>
      </c>
      <c r="BM432" s="15" t="s">
        <v>1072</v>
      </c>
    </row>
    <row r="433" spans="2:65" s="1" customFormat="1" ht="16.5" customHeight="1">
      <c r="B433" s="36"/>
      <c r="C433" s="204" t="s">
        <v>1073</v>
      </c>
      <c r="D433" s="204" t="s">
        <v>208</v>
      </c>
      <c r="E433" s="205" t="s">
        <v>1074</v>
      </c>
      <c r="F433" s="206" t="s">
        <v>1075</v>
      </c>
      <c r="G433" s="207" t="s">
        <v>439</v>
      </c>
      <c r="H433" s="208">
        <v>1</v>
      </c>
      <c r="I433" s="209"/>
      <c r="J433" s="210">
        <f>ROUND(I433*H433,2)</f>
        <v>0</v>
      </c>
      <c r="K433" s="206" t="s">
        <v>212</v>
      </c>
      <c r="L433" s="41"/>
      <c r="M433" s="211" t="s">
        <v>19</v>
      </c>
      <c r="N433" s="212" t="s">
        <v>43</v>
      </c>
      <c r="O433" s="77"/>
      <c r="P433" s="213">
        <f>O433*H433</f>
        <v>0</v>
      </c>
      <c r="Q433" s="213">
        <v>0.00015</v>
      </c>
      <c r="R433" s="213">
        <f>Q433*H433</f>
        <v>0.00015</v>
      </c>
      <c r="S433" s="213">
        <v>0</v>
      </c>
      <c r="T433" s="214">
        <f>S433*H433</f>
        <v>0</v>
      </c>
      <c r="AR433" s="15" t="s">
        <v>287</v>
      </c>
      <c r="AT433" s="15" t="s">
        <v>208</v>
      </c>
      <c r="AU433" s="15" t="s">
        <v>84</v>
      </c>
      <c r="AY433" s="15" t="s">
        <v>206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15" t="s">
        <v>84</v>
      </c>
      <c r="BK433" s="215">
        <f>ROUND(I433*H433,2)</f>
        <v>0</v>
      </c>
      <c r="BL433" s="15" t="s">
        <v>287</v>
      </c>
      <c r="BM433" s="15" t="s">
        <v>1076</v>
      </c>
    </row>
    <row r="434" spans="2:65" s="1" customFormat="1" ht="16.5" customHeight="1">
      <c r="B434" s="36"/>
      <c r="C434" s="204" t="s">
        <v>1077</v>
      </c>
      <c r="D434" s="204" t="s">
        <v>208</v>
      </c>
      <c r="E434" s="205" t="s">
        <v>1078</v>
      </c>
      <c r="F434" s="206" t="s">
        <v>1079</v>
      </c>
      <c r="G434" s="207" t="s">
        <v>439</v>
      </c>
      <c r="H434" s="208">
        <v>1</v>
      </c>
      <c r="I434" s="209"/>
      <c r="J434" s="210">
        <f>ROUND(I434*H434,2)</f>
        <v>0</v>
      </c>
      <c r="K434" s="206" t="s">
        <v>212</v>
      </c>
      <c r="L434" s="41"/>
      <c r="M434" s="211" t="s">
        <v>19</v>
      </c>
      <c r="N434" s="212" t="s">
        <v>43</v>
      </c>
      <c r="O434" s="77"/>
      <c r="P434" s="213">
        <f>O434*H434</f>
        <v>0</v>
      </c>
      <c r="Q434" s="213">
        <v>0.00071</v>
      </c>
      <c r="R434" s="213">
        <f>Q434*H434</f>
        <v>0.00071</v>
      </c>
      <c r="S434" s="213">
        <v>0</v>
      </c>
      <c r="T434" s="214">
        <f>S434*H434</f>
        <v>0</v>
      </c>
      <c r="AR434" s="15" t="s">
        <v>287</v>
      </c>
      <c r="AT434" s="15" t="s">
        <v>208</v>
      </c>
      <c r="AU434" s="15" t="s">
        <v>84</v>
      </c>
      <c r="AY434" s="15" t="s">
        <v>206</v>
      </c>
      <c r="BE434" s="215">
        <f>IF(N434="základní",J434,0)</f>
        <v>0</v>
      </c>
      <c r="BF434" s="215">
        <f>IF(N434="snížená",J434,0)</f>
        <v>0</v>
      </c>
      <c r="BG434" s="215">
        <f>IF(N434="zákl. přenesená",J434,0)</f>
        <v>0</v>
      </c>
      <c r="BH434" s="215">
        <f>IF(N434="sníž. přenesená",J434,0)</f>
        <v>0</v>
      </c>
      <c r="BI434" s="215">
        <f>IF(N434="nulová",J434,0)</f>
        <v>0</v>
      </c>
      <c r="BJ434" s="15" t="s">
        <v>84</v>
      </c>
      <c r="BK434" s="215">
        <f>ROUND(I434*H434,2)</f>
        <v>0</v>
      </c>
      <c r="BL434" s="15" t="s">
        <v>287</v>
      </c>
      <c r="BM434" s="15" t="s">
        <v>1080</v>
      </c>
    </row>
    <row r="435" spans="2:65" s="1" customFormat="1" ht="22.5" customHeight="1">
      <c r="B435" s="36"/>
      <c r="C435" s="204" t="s">
        <v>1081</v>
      </c>
      <c r="D435" s="204" t="s">
        <v>208</v>
      </c>
      <c r="E435" s="205" t="s">
        <v>1082</v>
      </c>
      <c r="F435" s="206" t="s">
        <v>1083</v>
      </c>
      <c r="G435" s="207" t="s">
        <v>689</v>
      </c>
      <c r="H435" s="249"/>
      <c r="I435" s="209"/>
      <c r="J435" s="210">
        <f>ROUND(I435*H435,2)</f>
        <v>0</v>
      </c>
      <c r="K435" s="206" t="s">
        <v>212</v>
      </c>
      <c r="L435" s="41"/>
      <c r="M435" s="211" t="s">
        <v>19</v>
      </c>
      <c r="N435" s="212" t="s">
        <v>43</v>
      </c>
      <c r="O435" s="77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15" t="s">
        <v>287</v>
      </c>
      <c r="AT435" s="15" t="s">
        <v>208</v>
      </c>
      <c r="AU435" s="15" t="s">
        <v>84</v>
      </c>
      <c r="AY435" s="15" t="s">
        <v>206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5" t="s">
        <v>84</v>
      </c>
      <c r="BK435" s="215">
        <f>ROUND(I435*H435,2)</f>
        <v>0</v>
      </c>
      <c r="BL435" s="15" t="s">
        <v>287</v>
      </c>
      <c r="BM435" s="15" t="s">
        <v>1084</v>
      </c>
    </row>
    <row r="436" spans="2:63" s="10" customFormat="1" ht="22.8" customHeight="1">
      <c r="B436" s="188"/>
      <c r="C436" s="189"/>
      <c r="D436" s="190" t="s">
        <v>70</v>
      </c>
      <c r="E436" s="202" t="s">
        <v>1085</v>
      </c>
      <c r="F436" s="202" t="s">
        <v>1086</v>
      </c>
      <c r="G436" s="189"/>
      <c r="H436" s="189"/>
      <c r="I436" s="192"/>
      <c r="J436" s="203">
        <f>BK436</f>
        <v>0</v>
      </c>
      <c r="K436" s="189"/>
      <c r="L436" s="194"/>
      <c r="M436" s="195"/>
      <c r="N436" s="196"/>
      <c r="O436" s="196"/>
      <c r="P436" s="197">
        <f>SUM(P437:P448)</f>
        <v>0</v>
      </c>
      <c r="Q436" s="196"/>
      <c r="R436" s="197">
        <f>SUM(R437:R448)</f>
        <v>0.069392</v>
      </c>
      <c r="S436" s="196"/>
      <c r="T436" s="198">
        <f>SUM(T437:T448)</f>
        <v>0.045717</v>
      </c>
      <c r="AR436" s="199" t="s">
        <v>84</v>
      </c>
      <c r="AT436" s="200" t="s">
        <v>70</v>
      </c>
      <c r="AU436" s="200" t="s">
        <v>79</v>
      </c>
      <c r="AY436" s="199" t="s">
        <v>206</v>
      </c>
      <c r="BK436" s="201">
        <f>SUM(BK437:BK448)</f>
        <v>0</v>
      </c>
    </row>
    <row r="437" spans="2:65" s="1" customFormat="1" ht="16.5" customHeight="1">
      <c r="B437" s="36"/>
      <c r="C437" s="204" t="s">
        <v>1087</v>
      </c>
      <c r="D437" s="204" t="s">
        <v>208</v>
      </c>
      <c r="E437" s="205" t="s">
        <v>1088</v>
      </c>
      <c r="F437" s="206" t="s">
        <v>1089</v>
      </c>
      <c r="G437" s="207" t="s">
        <v>439</v>
      </c>
      <c r="H437" s="208">
        <v>5</v>
      </c>
      <c r="I437" s="209"/>
      <c r="J437" s="210">
        <f>ROUND(I437*H437,2)</f>
        <v>0</v>
      </c>
      <c r="K437" s="206" t="s">
        <v>19</v>
      </c>
      <c r="L437" s="41"/>
      <c r="M437" s="211" t="s">
        <v>19</v>
      </c>
      <c r="N437" s="212" t="s">
        <v>43</v>
      </c>
      <c r="O437" s="77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AR437" s="15" t="s">
        <v>287</v>
      </c>
      <c r="AT437" s="15" t="s">
        <v>208</v>
      </c>
      <c r="AU437" s="15" t="s">
        <v>84</v>
      </c>
      <c r="AY437" s="15" t="s">
        <v>206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15" t="s">
        <v>84</v>
      </c>
      <c r="BK437" s="215">
        <f>ROUND(I437*H437,2)</f>
        <v>0</v>
      </c>
      <c r="BL437" s="15" t="s">
        <v>287</v>
      </c>
      <c r="BM437" s="15" t="s">
        <v>1090</v>
      </c>
    </row>
    <row r="438" spans="2:65" s="1" customFormat="1" ht="16.5" customHeight="1">
      <c r="B438" s="36"/>
      <c r="C438" s="204" t="s">
        <v>1091</v>
      </c>
      <c r="D438" s="204" t="s">
        <v>208</v>
      </c>
      <c r="E438" s="205" t="s">
        <v>1092</v>
      </c>
      <c r="F438" s="206" t="s">
        <v>1093</v>
      </c>
      <c r="G438" s="207" t="s">
        <v>211</v>
      </c>
      <c r="H438" s="208">
        <v>0.6</v>
      </c>
      <c r="I438" s="209"/>
      <c r="J438" s="210">
        <f>ROUND(I438*H438,2)</f>
        <v>0</v>
      </c>
      <c r="K438" s="206" t="s">
        <v>221</v>
      </c>
      <c r="L438" s="41"/>
      <c r="M438" s="211" t="s">
        <v>19</v>
      </c>
      <c r="N438" s="212" t="s">
        <v>43</v>
      </c>
      <c r="O438" s="77"/>
      <c r="P438" s="213">
        <f>O438*H438</f>
        <v>0</v>
      </c>
      <c r="Q438" s="213">
        <v>0</v>
      </c>
      <c r="R438" s="213">
        <f>Q438*H438</f>
        <v>0</v>
      </c>
      <c r="S438" s="213">
        <v>0.0238</v>
      </c>
      <c r="T438" s="214">
        <f>S438*H438</f>
        <v>0.014280000000000001</v>
      </c>
      <c r="AR438" s="15" t="s">
        <v>287</v>
      </c>
      <c r="AT438" s="15" t="s">
        <v>208</v>
      </c>
      <c r="AU438" s="15" t="s">
        <v>84</v>
      </c>
      <c r="AY438" s="15" t="s">
        <v>206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15" t="s">
        <v>84</v>
      </c>
      <c r="BK438" s="215">
        <f>ROUND(I438*H438,2)</f>
        <v>0</v>
      </c>
      <c r="BL438" s="15" t="s">
        <v>287</v>
      </c>
      <c r="BM438" s="15" t="s">
        <v>1094</v>
      </c>
    </row>
    <row r="439" spans="2:51" s="11" customFormat="1" ht="12">
      <c r="B439" s="216"/>
      <c r="C439" s="217"/>
      <c r="D439" s="218" t="s">
        <v>214</v>
      </c>
      <c r="E439" s="219" t="s">
        <v>19</v>
      </c>
      <c r="F439" s="220" t="s">
        <v>1095</v>
      </c>
      <c r="G439" s="217"/>
      <c r="H439" s="221">
        <v>0.6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214</v>
      </c>
      <c r="AU439" s="227" t="s">
        <v>84</v>
      </c>
      <c r="AV439" s="11" t="s">
        <v>84</v>
      </c>
      <c r="AW439" s="11" t="s">
        <v>33</v>
      </c>
      <c r="AX439" s="11" t="s">
        <v>79</v>
      </c>
      <c r="AY439" s="227" t="s">
        <v>206</v>
      </c>
    </row>
    <row r="440" spans="2:65" s="1" customFormat="1" ht="16.5" customHeight="1">
      <c r="B440" s="36"/>
      <c r="C440" s="204" t="s">
        <v>1096</v>
      </c>
      <c r="D440" s="204" t="s">
        <v>208</v>
      </c>
      <c r="E440" s="205" t="s">
        <v>1097</v>
      </c>
      <c r="F440" s="206" t="s">
        <v>1098</v>
      </c>
      <c r="G440" s="207" t="s">
        <v>439</v>
      </c>
      <c r="H440" s="208">
        <v>0.9</v>
      </c>
      <c r="I440" s="209"/>
      <c r="J440" s="210">
        <f>ROUND(I440*H440,2)</f>
        <v>0</v>
      </c>
      <c r="K440" s="206" t="s">
        <v>221</v>
      </c>
      <c r="L440" s="41"/>
      <c r="M440" s="211" t="s">
        <v>19</v>
      </c>
      <c r="N440" s="212" t="s">
        <v>43</v>
      </c>
      <c r="O440" s="77"/>
      <c r="P440" s="213">
        <f>O440*H440</f>
        <v>0</v>
      </c>
      <c r="Q440" s="213">
        <v>8E-05</v>
      </c>
      <c r="R440" s="213">
        <f>Q440*H440</f>
        <v>7.2E-05</v>
      </c>
      <c r="S440" s="213">
        <v>0.02493</v>
      </c>
      <c r="T440" s="214">
        <f>S440*H440</f>
        <v>0.022437000000000002</v>
      </c>
      <c r="AR440" s="15" t="s">
        <v>287</v>
      </c>
      <c r="AT440" s="15" t="s">
        <v>208</v>
      </c>
      <c r="AU440" s="15" t="s">
        <v>84</v>
      </c>
      <c r="AY440" s="15" t="s">
        <v>206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5" t="s">
        <v>84</v>
      </c>
      <c r="BK440" s="215">
        <f>ROUND(I440*H440,2)</f>
        <v>0</v>
      </c>
      <c r="BL440" s="15" t="s">
        <v>287</v>
      </c>
      <c r="BM440" s="15" t="s">
        <v>1099</v>
      </c>
    </row>
    <row r="441" spans="2:51" s="11" customFormat="1" ht="12">
      <c r="B441" s="216"/>
      <c r="C441" s="217"/>
      <c r="D441" s="218" t="s">
        <v>214</v>
      </c>
      <c r="E441" s="219" t="s">
        <v>19</v>
      </c>
      <c r="F441" s="220" t="s">
        <v>1100</v>
      </c>
      <c r="G441" s="217"/>
      <c r="H441" s="221">
        <v>0.9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214</v>
      </c>
      <c r="AU441" s="227" t="s">
        <v>84</v>
      </c>
      <c r="AV441" s="11" t="s">
        <v>84</v>
      </c>
      <c r="AW441" s="11" t="s">
        <v>33</v>
      </c>
      <c r="AX441" s="11" t="s">
        <v>79</v>
      </c>
      <c r="AY441" s="227" t="s">
        <v>206</v>
      </c>
    </row>
    <row r="442" spans="2:65" s="1" customFormat="1" ht="16.5" customHeight="1">
      <c r="B442" s="36"/>
      <c r="C442" s="204" t="s">
        <v>1101</v>
      </c>
      <c r="D442" s="204" t="s">
        <v>208</v>
      </c>
      <c r="E442" s="205" t="s">
        <v>1102</v>
      </c>
      <c r="F442" s="206" t="s">
        <v>1103</v>
      </c>
      <c r="G442" s="207" t="s">
        <v>439</v>
      </c>
      <c r="H442" s="208">
        <v>1</v>
      </c>
      <c r="I442" s="209"/>
      <c r="J442" s="210">
        <f>ROUND(I442*H442,2)</f>
        <v>0</v>
      </c>
      <c r="K442" s="206" t="s">
        <v>212</v>
      </c>
      <c r="L442" s="41"/>
      <c r="M442" s="211" t="s">
        <v>19</v>
      </c>
      <c r="N442" s="212" t="s">
        <v>43</v>
      </c>
      <c r="O442" s="77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15" t="s">
        <v>287</v>
      </c>
      <c r="AT442" s="15" t="s">
        <v>208</v>
      </c>
      <c r="AU442" s="15" t="s">
        <v>84</v>
      </c>
      <c r="AY442" s="15" t="s">
        <v>206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15" t="s">
        <v>84</v>
      </c>
      <c r="BK442" s="215">
        <f>ROUND(I442*H442,2)</f>
        <v>0</v>
      </c>
      <c r="BL442" s="15" t="s">
        <v>287</v>
      </c>
      <c r="BM442" s="15" t="s">
        <v>1104</v>
      </c>
    </row>
    <row r="443" spans="2:65" s="1" customFormat="1" ht="16.5" customHeight="1">
      <c r="B443" s="36"/>
      <c r="C443" s="239" t="s">
        <v>1105</v>
      </c>
      <c r="D443" s="239" t="s">
        <v>432</v>
      </c>
      <c r="E443" s="240" t="s">
        <v>1106</v>
      </c>
      <c r="F443" s="241" t="s">
        <v>1107</v>
      </c>
      <c r="G443" s="242" t="s">
        <v>1031</v>
      </c>
      <c r="H443" s="243">
        <v>1</v>
      </c>
      <c r="I443" s="244"/>
      <c r="J443" s="245">
        <f>ROUND(I443*H443,2)</f>
        <v>0</v>
      </c>
      <c r="K443" s="241" t="s">
        <v>19</v>
      </c>
      <c r="L443" s="246"/>
      <c r="M443" s="247" t="s">
        <v>19</v>
      </c>
      <c r="N443" s="248" t="s">
        <v>43</v>
      </c>
      <c r="O443" s="77"/>
      <c r="P443" s="213">
        <f>O443*H443</f>
        <v>0</v>
      </c>
      <c r="Q443" s="213">
        <v>0.0346</v>
      </c>
      <c r="R443" s="213">
        <f>Q443*H443</f>
        <v>0.0346</v>
      </c>
      <c r="S443" s="213">
        <v>0</v>
      </c>
      <c r="T443" s="214">
        <f>S443*H443</f>
        <v>0</v>
      </c>
      <c r="AR443" s="15" t="s">
        <v>359</v>
      </c>
      <c r="AT443" s="15" t="s">
        <v>432</v>
      </c>
      <c r="AU443" s="15" t="s">
        <v>84</v>
      </c>
      <c r="AY443" s="15" t="s">
        <v>206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15" t="s">
        <v>84</v>
      </c>
      <c r="BK443" s="215">
        <f>ROUND(I443*H443,2)</f>
        <v>0</v>
      </c>
      <c r="BL443" s="15" t="s">
        <v>287</v>
      </c>
      <c r="BM443" s="15" t="s">
        <v>1108</v>
      </c>
    </row>
    <row r="444" spans="2:65" s="1" customFormat="1" ht="16.5" customHeight="1">
      <c r="B444" s="36"/>
      <c r="C444" s="239" t="s">
        <v>1109</v>
      </c>
      <c r="D444" s="239" t="s">
        <v>432</v>
      </c>
      <c r="E444" s="240" t="s">
        <v>1110</v>
      </c>
      <c r="F444" s="241" t="s">
        <v>1111</v>
      </c>
      <c r="G444" s="242" t="s">
        <v>1031</v>
      </c>
      <c r="H444" s="243">
        <v>1</v>
      </c>
      <c r="I444" s="244"/>
      <c r="J444" s="245">
        <f>ROUND(I444*H444,2)</f>
        <v>0</v>
      </c>
      <c r="K444" s="241" t="s">
        <v>19</v>
      </c>
      <c r="L444" s="246"/>
      <c r="M444" s="247" t="s">
        <v>19</v>
      </c>
      <c r="N444" s="248" t="s">
        <v>43</v>
      </c>
      <c r="O444" s="77"/>
      <c r="P444" s="213">
        <f>O444*H444</f>
        <v>0</v>
      </c>
      <c r="Q444" s="213">
        <v>0.0346</v>
      </c>
      <c r="R444" s="213">
        <f>Q444*H444</f>
        <v>0.0346</v>
      </c>
      <c r="S444" s="213">
        <v>0</v>
      </c>
      <c r="T444" s="214">
        <f>S444*H444</f>
        <v>0</v>
      </c>
      <c r="AR444" s="15" t="s">
        <v>359</v>
      </c>
      <c r="AT444" s="15" t="s">
        <v>432</v>
      </c>
      <c r="AU444" s="15" t="s">
        <v>84</v>
      </c>
      <c r="AY444" s="15" t="s">
        <v>206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15" t="s">
        <v>84</v>
      </c>
      <c r="BK444" s="215">
        <f>ROUND(I444*H444,2)</f>
        <v>0</v>
      </c>
      <c r="BL444" s="15" t="s">
        <v>287</v>
      </c>
      <c r="BM444" s="15" t="s">
        <v>1112</v>
      </c>
    </row>
    <row r="445" spans="2:65" s="1" customFormat="1" ht="16.5" customHeight="1">
      <c r="B445" s="36"/>
      <c r="C445" s="204" t="s">
        <v>1113</v>
      </c>
      <c r="D445" s="204" t="s">
        <v>208</v>
      </c>
      <c r="E445" s="205" t="s">
        <v>1114</v>
      </c>
      <c r="F445" s="206" t="s">
        <v>1115</v>
      </c>
      <c r="G445" s="207" t="s">
        <v>439</v>
      </c>
      <c r="H445" s="208">
        <v>5</v>
      </c>
      <c r="I445" s="209"/>
      <c r="J445" s="210">
        <f>ROUND(I445*H445,2)</f>
        <v>0</v>
      </c>
      <c r="K445" s="206" t="s">
        <v>19</v>
      </c>
      <c r="L445" s="41"/>
      <c r="M445" s="211" t="s">
        <v>19</v>
      </c>
      <c r="N445" s="212" t="s">
        <v>43</v>
      </c>
      <c r="O445" s="77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15" t="s">
        <v>287</v>
      </c>
      <c r="AT445" s="15" t="s">
        <v>208</v>
      </c>
      <c r="AU445" s="15" t="s">
        <v>84</v>
      </c>
      <c r="AY445" s="15" t="s">
        <v>206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15" t="s">
        <v>84</v>
      </c>
      <c r="BK445" s="215">
        <f>ROUND(I445*H445,2)</f>
        <v>0</v>
      </c>
      <c r="BL445" s="15" t="s">
        <v>287</v>
      </c>
      <c r="BM445" s="15" t="s">
        <v>1116</v>
      </c>
    </row>
    <row r="446" spans="2:65" s="1" customFormat="1" ht="16.5" customHeight="1">
      <c r="B446" s="36"/>
      <c r="C446" s="204" t="s">
        <v>1117</v>
      </c>
      <c r="D446" s="204" t="s">
        <v>208</v>
      </c>
      <c r="E446" s="205" t="s">
        <v>1118</v>
      </c>
      <c r="F446" s="206" t="s">
        <v>1119</v>
      </c>
      <c r="G446" s="207" t="s">
        <v>439</v>
      </c>
      <c r="H446" s="208">
        <v>8</v>
      </c>
      <c r="I446" s="209"/>
      <c r="J446" s="210">
        <f>ROUND(I446*H446,2)</f>
        <v>0</v>
      </c>
      <c r="K446" s="206" t="s">
        <v>221</v>
      </c>
      <c r="L446" s="41"/>
      <c r="M446" s="211" t="s">
        <v>19</v>
      </c>
      <c r="N446" s="212" t="s">
        <v>43</v>
      </c>
      <c r="O446" s="77"/>
      <c r="P446" s="213">
        <f>O446*H446</f>
        <v>0</v>
      </c>
      <c r="Q446" s="213">
        <v>1E-05</v>
      </c>
      <c r="R446" s="213">
        <f>Q446*H446</f>
        <v>8E-05</v>
      </c>
      <c r="S446" s="213">
        <v>0.00075</v>
      </c>
      <c r="T446" s="214">
        <f>S446*H446</f>
        <v>0.006</v>
      </c>
      <c r="AR446" s="15" t="s">
        <v>287</v>
      </c>
      <c r="AT446" s="15" t="s">
        <v>208</v>
      </c>
      <c r="AU446" s="15" t="s">
        <v>84</v>
      </c>
      <c r="AY446" s="15" t="s">
        <v>206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5" t="s">
        <v>84</v>
      </c>
      <c r="BK446" s="215">
        <f>ROUND(I446*H446,2)</f>
        <v>0</v>
      </c>
      <c r="BL446" s="15" t="s">
        <v>287</v>
      </c>
      <c r="BM446" s="15" t="s">
        <v>1120</v>
      </c>
    </row>
    <row r="447" spans="2:65" s="1" customFormat="1" ht="16.5" customHeight="1">
      <c r="B447" s="36"/>
      <c r="C447" s="204" t="s">
        <v>1121</v>
      </c>
      <c r="D447" s="204" t="s">
        <v>208</v>
      </c>
      <c r="E447" s="205" t="s">
        <v>1122</v>
      </c>
      <c r="F447" s="206" t="s">
        <v>1123</v>
      </c>
      <c r="G447" s="207" t="s">
        <v>439</v>
      </c>
      <c r="H447" s="208">
        <v>4</v>
      </c>
      <c r="I447" s="209"/>
      <c r="J447" s="210">
        <f>ROUND(I447*H447,2)</f>
        <v>0</v>
      </c>
      <c r="K447" s="206" t="s">
        <v>19</v>
      </c>
      <c r="L447" s="41"/>
      <c r="M447" s="211" t="s">
        <v>19</v>
      </c>
      <c r="N447" s="212" t="s">
        <v>43</v>
      </c>
      <c r="O447" s="77"/>
      <c r="P447" s="213">
        <f>O447*H447</f>
        <v>0</v>
      </c>
      <c r="Q447" s="213">
        <v>1E-05</v>
      </c>
      <c r="R447" s="213">
        <f>Q447*H447</f>
        <v>4E-05</v>
      </c>
      <c r="S447" s="213">
        <v>0.00075</v>
      </c>
      <c r="T447" s="214">
        <f>S447*H447</f>
        <v>0.003</v>
      </c>
      <c r="AR447" s="15" t="s">
        <v>287</v>
      </c>
      <c r="AT447" s="15" t="s">
        <v>208</v>
      </c>
      <c r="AU447" s="15" t="s">
        <v>84</v>
      </c>
      <c r="AY447" s="15" t="s">
        <v>206</v>
      </c>
      <c r="BE447" s="215">
        <f>IF(N447="základní",J447,0)</f>
        <v>0</v>
      </c>
      <c r="BF447" s="215">
        <f>IF(N447="snížená",J447,0)</f>
        <v>0</v>
      </c>
      <c r="BG447" s="215">
        <f>IF(N447="zákl. přenesená",J447,0)</f>
        <v>0</v>
      </c>
      <c r="BH447" s="215">
        <f>IF(N447="sníž. přenesená",J447,0)</f>
        <v>0</v>
      </c>
      <c r="BI447" s="215">
        <f>IF(N447="nulová",J447,0)</f>
        <v>0</v>
      </c>
      <c r="BJ447" s="15" t="s">
        <v>84</v>
      </c>
      <c r="BK447" s="215">
        <f>ROUND(I447*H447,2)</f>
        <v>0</v>
      </c>
      <c r="BL447" s="15" t="s">
        <v>287</v>
      </c>
      <c r="BM447" s="15" t="s">
        <v>1124</v>
      </c>
    </row>
    <row r="448" spans="2:65" s="1" customFormat="1" ht="22.5" customHeight="1">
      <c r="B448" s="36"/>
      <c r="C448" s="204" t="s">
        <v>1125</v>
      </c>
      <c r="D448" s="204" t="s">
        <v>208</v>
      </c>
      <c r="E448" s="205" t="s">
        <v>1126</v>
      </c>
      <c r="F448" s="206" t="s">
        <v>1127</v>
      </c>
      <c r="G448" s="207" t="s">
        <v>689</v>
      </c>
      <c r="H448" s="249"/>
      <c r="I448" s="209"/>
      <c r="J448" s="210">
        <f>ROUND(I448*H448,2)</f>
        <v>0</v>
      </c>
      <c r="K448" s="206" t="s">
        <v>212</v>
      </c>
      <c r="L448" s="41"/>
      <c r="M448" s="211" t="s">
        <v>19</v>
      </c>
      <c r="N448" s="212" t="s">
        <v>43</v>
      </c>
      <c r="O448" s="77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15" t="s">
        <v>287</v>
      </c>
      <c r="AT448" s="15" t="s">
        <v>208</v>
      </c>
      <c r="AU448" s="15" t="s">
        <v>84</v>
      </c>
      <c r="AY448" s="15" t="s">
        <v>206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15" t="s">
        <v>84</v>
      </c>
      <c r="BK448" s="215">
        <f>ROUND(I448*H448,2)</f>
        <v>0</v>
      </c>
      <c r="BL448" s="15" t="s">
        <v>287</v>
      </c>
      <c r="BM448" s="15" t="s">
        <v>1128</v>
      </c>
    </row>
    <row r="449" spans="2:63" s="10" customFormat="1" ht="22.8" customHeight="1">
      <c r="B449" s="188"/>
      <c r="C449" s="189"/>
      <c r="D449" s="190" t="s">
        <v>70</v>
      </c>
      <c r="E449" s="202" t="s">
        <v>1129</v>
      </c>
      <c r="F449" s="202" t="s">
        <v>1130</v>
      </c>
      <c r="G449" s="189"/>
      <c r="H449" s="189"/>
      <c r="I449" s="192"/>
      <c r="J449" s="203">
        <f>BK449</f>
        <v>0</v>
      </c>
      <c r="K449" s="189"/>
      <c r="L449" s="194"/>
      <c r="M449" s="195"/>
      <c r="N449" s="196"/>
      <c r="O449" s="196"/>
      <c r="P449" s="197">
        <f>SUM(P450:P455)</f>
        <v>0</v>
      </c>
      <c r="Q449" s="196"/>
      <c r="R449" s="197">
        <f>SUM(R450:R455)</f>
        <v>0</v>
      </c>
      <c r="S449" s="196"/>
      <c r="T449" s="198">
        <f>SUM(T450:T455)</f>
        <v>0</v>
      </c>
      <c r="AR449" s="199" t="s">
        <v>84</v>
      </c>
      <c r="AT449" s="200" t="s">
        <v>70</v>
      </c>
      <c r="AU449" s="200" t="s">
        <v>79</v>
      </c>
      <c r="AY449" s="199" t="s">
        <v>206</v>
      </c>
      <c r="BK449" s="201">
        <f>SUM(BK450:BK455)</f>
        <v>0</v>
      </c>
    </row>
    <row r="450" spans="2:65" s="1" customFormat="1" ht="16.5" customHeight="1">
      <c r="B450" s="36"/>
      <c r="C450" s="204" t="s">
        <v>1131</v>
      </c>
      <c r="D450" s="204" t="s">
        <v>208</v>
      </c>
      <c r="E450" s="205" t="s">
        <v>1132</v>
      </c>
      <c r="F450" s="206" t="s">
        <v>1133</v>
      </c>
      <c r="G450" s="207" t="s">
        <v>439</v>
      </c>
      <c r="H450" s="208">
        <v>1</v>
      </c>
      <c r="I450" s="209"/>
      <c r="J450" s="210">
        <f>ROUND(I450*H450,2)</f>
        <v>0</v>
      </c>
      <c r="K450" s="206" t="s">
        <v>19</v>
      </c>
      <c r="L450" s="41"/>
      <c r="M450" s="211" t="s">
        <v>19</v>
      </c>
      <c r="N450" s="212" t="s">
        <v>43</v>
      </c>
      <c r="O450" s="77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15" t="s">
        <v>449</v>
      </c>
      <c r="AT450" s="15" t="s">
        <v>208</v>
      </c>
      <c r="AU450" s="15" t="s">
        <v>84</v>
      </c>
      <c r="AY450" s="15" t="s">
        <v>206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15" t="s">
        <v>84</v>
      </c>
      <c r="BK450" s="215">
        <f>ROUND(I450*H450,2)</f>
        <v>0</v>
      </c>
      <c r="BL450" s="15" t="s">
        <v>449</v>
      </c>
      <c r="BM450" s="15" t="s">
        <v>1134</v>
      </c>
    </row>
    <row r="451" spans="2:65" s="1" customFormat="1" ht="16.5" customHeight="1">
      <c r="B451" s="36"/>
      <c r="C451" s="204" t="s">
        <v>1135</v>
      </c>
      <c r="D451" s="204" t="s">
        <v>208</v>
      </c>
      <c r="E451" s="205" t="s">
        <v>1136</v>
      </c>
      <c r="F451" s="206" t="s">
        <v>1137</v>
      </c>
      <c r="G451" s="207" t="s">
        <v>439</v>
      </c>
      <c r="H451" s="208">
        <v>1</v>
      </c>
      <c r="I451" s="209"/>
      <c r="J451" s="210">
        <f>ROUND(I451*H451,2)</f>
        <v>0</v>
      </c>
      <c r="K451" s="206" t="s">
        <v>19</v>
      </c>
      <c r="L451" s="41"/>
      <c r="M451" s="211" t="s">
        <v>19</v>
      </c>
      <c r="N451" s="212" t="s">
        <v>43</v>
      </c>
      <c r="O451" s="77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15" t="s">
        <v>449</v>
      </c>
      <c r="AT451" s="15" t="s">
        <v>208</v>
      </c>
      <c r="AU451" s="15" t="s">
        <v>84</v>
      </c>
      <c r="AY451" s="15" t="s">
        <v>206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15" t="s">
        <v>84</v>
      </c>
      <c r="BK451" s="215">
        <f>ROUND(I451*H451,2)</f>
        <v>0</v>
      </c>
      <c r="BL451" s="15" t="s">
        <v>449</v>
      </c>
      <c r="BM451" s="15" t="s">
        <v>1138</v>
      </c>
    </row>
    <row r="452" spans="2:65" s="1" customFormat="1" ht="16.5" customHeight="1">
      <c r="B452" s="36"/>
      <c r="C452" s="204" t="s">
        <v>1139</v>
      </c>
      <c r="D452" s="204" t="s">
        <v>208</v>
      </c>
      <c r="E452" s="205" t="s">
        <v>1140</v>
      </c>
      <c r="F452" s="206" t="s">
        <v>1141</v>
      </c>
      <c r="G452" s="207" t="s">
        <v>439</v>
      </c>
      <c r="H452" s="208">
        <v>1</v>
      </c>
      <c r="I452" s="209"/>
      <c r="J452" s="210">
        <f>ROUND(I452*H452,2)</f>
        <v>0</v>
      </c>
      <c r="K452" s="206" t="s">
        <v>212</v>
      </c>
      <c r="L452" s="41"/>
      <c r="M452" s="211" t="s">
        <v>19</v>
      </c>
      <c r="N452" s="212" t="s">
        <v>43</v>
      </c>
      <c r="O452" s="77"/>
      <c r="P452" s="213">
        <f>O452*H452</f>
        <v>0</v>
      </c>
      <c r="Q452" s="213">
        <v>0</v>
      </c>
      <c r="R452" s="213">
        <f>Q452*H452</f>
        <v>0</v>
      </c>
      <c r="S452" s="213">
        <v>0</v>
      </c>
      <c r="T452" s="214">
        <f>S452*H452</f>
        <v>0</v>
      </c>
      <c r="AR452" s="15" t="s">
        <v>287</v>
      </c>
      <c r="AT452" s="15" t="s">
        <v>208</v>
      </c>
      <c r="AU452" s="15" t="s">
        <v>84</v>
      </c>
      <c r="AY452" s="15" t="s">
        <v>206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15" t="s">
        <v>84</v>
      </c>
      <c r="BK452" s="215">
        <f>ROUND(I452*H452,2)</f>
        <v>0</v>
      </c>
      <c r="BL452" s="15" t="s">
        <v>287</v>
      </c>
      <c r="BM452" s="15" t="s">
        <v>1142</v>
      </c>
    </row>
    <row r="453" spans="2:65" s="1" customFormat="1" ht="16.5" customHeight="1">
      <c r="B453" s="36"/>
      <c r="C453" s="204" t="s">
        <v>1143</v>
      </c>
      <c r="D453" s="204" t="s">
        <v>208</v>
      </c>
      <c r="E453" s="205" t="s">
        <v>1144</v>
      </c>
      <c r="F453" s="206" t="s">
        <v>1145</v>
      </c>
      <c r="G453" s="207" t="s">
        <v>280</v>
      </c>
      <c r="H453" s="208">
        <v>7.2</v>
      </c>
      <c r="I453" s="209"/>
      <c r="J453" s="210">
        <f>ROUND(I453*H453,2)</f>
        <v>0</v>
      </c>
      <c r="K453" s="206" t="s">
        <v>19</v>
      </c>
      <c r="L453" s="41"/>
      <c r="M453" s="211" t="s">
        <v>19</v>
      </c>
      <c r="N453" s="212" t="s">
        <v>43</v>
      </c>
      <c r="O453" s="77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15" t="s">
        <v>287</v>
      </c>
      <c r="AT453" s="15" t="s">
        <v>208</v>
      </c>
      <c r="AU453" s="15" t="s">
        <v>84</v>
      </c>
      <c r="AY453" s="15" t="s">
        <v>206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15" t="s">
        <v>84</v>
      </c>
      <c r="BK453" s="215">
        <f>ROUND(I453*H453,2)</f>
        <v>0</v>
      </c>
      <c r="BL453" s="15" t="s">
        <v>287</v>
      </c>
      <c r="BM453" s="15" t="s">
        <v>1146</v>
      </c>
    </row>
    <row r="454" spans="2:51" s="11" customFormat="1" ht="12">
      <c r="B454" s="216"/>
      <c r="C454" s="217"/>
      <c r="D454" s="218" t="s">
        <v>214</v>
      </c>
      <c r="E454" s="219" t="s">
        <v>19</v>
      </c>
      <c r="F454" s="220" t="s">
        <v>1147</v>
      </c>
      <c r="G454" s="217"/>
      <c r="H454" s="221">
        <v>7.2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214</v>
      </c>
      <c r="AU454" s="227" t="s">
        <v>84</v>
      </c>
      <c r="AV454" s="11" t="s">
        <v>84</v>
      </c>
      <c r="AW454" s="11" t="s">
        <v>33</v>
      </c>
      <c r="AX454" s="11" t="s">
        <v>79</v>
      </c>
      <c r="AY454" s="227" t="s">
        <v>206</v>
      </c>
    </row>
    <row r="455" spans="2:65" s="1" customFormat="1" ht="22.5" customHeight="1">
      <c r="B455" s="36"/>
      <c r="C455" s="204" t="s">
        <v>1148</v>
      </c>
      <c r="D455" s="204" t="s">
        <v>208</v>
      </c>
      <c r="E455" s="205" t="s">
        <v>1149</v>
      </c>
      <c r="F455" s="206" t="s">
        <v>1150</v>
      </c>
      <c r="G455" s="207" t="s">
        <v>689</v>
      </c>
      <c r="H455" s="249"/>
      <c r="I455" s="209"/>
      <c r="J455" s="210">
        <f>ROUND(I455*H455,2)</f>
        <v>0</v>
      </c>
      <c r="K455" s="206" t="s">
        <v>221</v>
      </c>
      <c r="L455" s="41"/>
      <c r="M455" s="211" t="s">
        <v>19</v>
      </c>
      <c r="N455" s="212" t="s">
        <v>43</v>
      </c>
      <c r="O455" s="77"/>
      <c r="P455" s="213">
        <f>O455*H455</f>
        <v>0</v>
      </c>
      <c r="Q455" s="213">
        <v>0</v>
      </c>
      <c r="R455" s="213">
        <f>Q455*H455</f>
        <v>0</v>
      </c>
      <c r="S455" s="213">
        <v>0</v>
      </c>
      <c r="T455" s="214">
        <f>S455*H455</f>
        <v>0</v>
      </c>
      <c r="AR455" s="15" t="s">
        <v>287</v>
      </c>
      <c r="AT455" s="15" t="s">
        <v>208</v>
      </c>
      <c r="AU455" s="15" t="s">
        <v>84</v>
      </c>
      <c r="AY455" s="15" t="s">
        <v>206</v>
      </c>
      <c r="BE455" s="215">
        <f>IF(N455="základní",J455,0)</f>
        <v>0</v>
      </c>
      <c r="BF455" s="215">
        <f>IF(N455="snížená",J455,0)</f>
        <v>0</v>
      </c>
      <c r="BG455" s="215">
        <f>IF(N455="zákl. přenesená",J455,0)</f>
        <v>0</v>
      </c>
      <c r="BH455" s="215">
        <f>IF(N455="sníž. přenesená",J455,0)</f>
        <v>0</v>
      </c>
      <c r="BI455" s="215">
        <f>IF(N455="nulová",J455,0)</f>
        <v>0</v>
      </c>
      <c r="BJ455" s="15" t="s">
        <v>84</v>
      </c>
      <c r="BK455" s="215">
        <f>ROUND(I455*H455,2)</f>
        <v>0</v>
      </c>
      <c r="BL455" s="15" t="s">
        <v>287</v>
      </c>
      <c r="BM455" s="15" t="s">
        <v>1151</v>
      </c>
    </row>
    <row r="456" spans="2:63" s="10" customFormat="1" ht="22.8" customHeight="1">
      <c r="B456" s="188"/>
      <c r="C456" s="189"/>
      <c r="D456" s="190" t="s">
        <v>70</v>
      </c>
      <c r="E456" s="202" t="s">
        <v>1152</v>
      </c>
      <c r="F456" s="202" t="s">
        <v>1153</v>
      </c>
      <c r="G456" s="189"/>
      <c r="H456" s="189"/>
      <c r="I456" s="192"/>
      <c r="J456" s="203">
        <f>BK456</f>
        <v>0</v>
      </c>
      <c r="K456" s="189"/>
      <c r="L456" s="194"/>
      <c r="M456" s="195"/>
      <c r="N456" s="196"/>
      <c r="O456" s="196"/>
      <c r="P456" s="197">
        <f>SUM(P457:P468)</f>
        <v>0</v>
      </c>
      <c r="Q456" s="196"/>
      <c r="R456" s="197">
        <f>SUM(R457:R468)</f>
        <v>0.7108467300000001</v>
      </c>
      <c r="S456" s="196"/>
      <c r="T456" s="198">
        <f>SUM(T457:T468)</f>
        <v>0.68738922</v>
      </c>
      <c r="AR456" s="199" t="s">
        <v>84</v>
      </c>
      <c r="AT456" s="200" t="s">
        <v>70</v>
      </c>
      <c r="AU456" s="200" t="s">
        <v>79</v>
      </c>
      <c r="AY456" s="199" t="s">
        <v>206</v>
      </c>
      <c r="BK456" s="201">
        <f>SUM(BK457:BK468)</f>
        <v>0</v>
      </c>
    </row>
    <row r="457" spans="2:65" s="1" customFormat="1" ht="16.5" customHeight="1">
      <c r="B457" s="36"/>
      <c r="C457" s="204" t="s">
        <v>1154</v>
      </c>
      <c r="D457" s="204" t="s">
        <v>208</v>
      </c>
      <c r="E457" s="205" t="s">
        <v>1155</v>
      </c>
      <c r="F457" s="206" t="s">
        <v>1156</v>
      </c>
      <c r="G457" s="207" t="s">
        <v>211</v>
      </c>
      <c r="H457" s="208">
        <v>20.349</v>
      </c>
      <c r="I457" s="209"/>
      <c r="J457" s="210">
        <f>ROUND(I457*H457,2)</f>
        <v>0</v>
      </c>
      <c r="K457" s="206" t="s">
        <v>221</v>
      </c>
      <c r="L457" s="41"/>
      <c r="M457" s="211" t="s">
        <v>19</v>
      </c>
      <c r="N457" s="212" t="s">
        <v>43</v>
      </c>
      <c r="O457" s="77"/>
      <c r="P457" s="213">
        <f>O457*H457</f>
        <v>0</v>
      </c>
      <c r="Q457" s="213">
        <v>0.02258</v>
      </c>
      <c r="R457" s="213">
        <f>Q457*H457</f>
        <v>0.45948042</v>
      </c>
      <c r="S457" s="213">
        <v>0</v>
      </c>
      <c r="T457" s="214">
        <f>S457*H457</f>
        <v>0</v>
      </c>
      <c r="AR457" s="15" t="s">
        <v>287</v>
      </c>
      <c r="AT457" s="15" t="s">
        <v>208</v>
      </c>
      <c r="AU457" s="15" t="s">
        <v>84</v>
      </c>
      <c r="AY457" s="15" t="s">
        <v>206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15" t="s">
        <v>84</v>
      </c>
      <c r="BK457" s="215">
        <f>ROUND(I457*H457,2)</f>
        <v>0</v>
      </c>
      <c r="BL457" s="15" t="s">
        <v>287</v>
      </c>
      <c r="BM457" s="15" t="s">
        <v>1157</v>
      </c>
    </row>
    <row r="458" spans="2:51" s="11" customFormat="1" ht="12">
      <c r="B458" s="216"/>
      <c r="C458" s="217"/>
      <c r="D458" s="218" t="s">
        <v>214</v>
      </c>
      <c r="E458" s="219" t="s">
        <v>19</v>
      </c>
      <c r="F458" s="220" t="s">
        <v>105</v>
      </c>
      <c r="G458" s="217"/>
      <c r="H458" s="221">
        <v>20.349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214</v>
      </c>
      <c r="AU458" s="227" t="s">
        <v>84</v>
      </c>
      <c r="AV458" s="11" t="s">
        <v>84</v>
      </c>
      <c r="AW458" s="11" t="s">
        <v>33</v>
      </c>
      <c r="AX458" s="11" t="s">
        <v>79</v>
      </c>
      <c r="AY458" s="227" t="s">
        <v>206</v>
      </c>
    </row>
    <row r="459" spans="2:65" s="1" customFormat="1" ht="22.5" customHeight="1">
      <c r="B459" s="36"/>
      <c r="C459" s="204" t="s">
        <v>1158</v>
      </c>
      <c r="D459" s="204" t="s">
        <v>208</v>
      </c>
      <c r="E459" s="205" t="s">
        <v>1159</v>
      </c>
      <c r="F459" s="206" t="s">
        <v>1160</v>
      </c>
      <c r="G459" s="207" t="s">
        <v>211</v>
      </c>
      <c r="H459" s="208">
        <v>20.349</v>
      </c>
      <c r="I459" s="209"/>
      <c r="J459" s="210">
        <f>ROUND(I459*H459,2)</f>
        <v>0</v>
      </c>
      <c r="K459" s="206" t="s">
        <v>212</v>
      </c>
      <c r="L459" s="41"/>
      <c r="M459" s="211" t="s">
        <v>19</v>
      </c>
      <c r="N459" s="212" t="s">
        <v>43</v>
      </c>
      <c r="O459" s="77"/>
      <c r="P459" s="213">
        <f>O459*H459</f>
        <v>0</v>
      </c>
      <c r="Q459" s="213">
        <v>0</v>
      </c>
      <c r="R459" s="213">
        <f>Q459*H459</f>
        <v>0</v>
      </c>
      <c r="S459" s="213">
        <v>0.01578</v>
      </c>
      <c r="T459" s="214">
        <f>S459*H459</f>
        <v>0.32110721999999997</v>
      </c>
      <c r="AR459" s="15" t="s">
        <v>287</v>
      </c>
      <c r="AT459" s="15" t="s">
        <v>208</v>
      </c>
      <c r="AU459" s="15" t="s">
        <v>84</v>
      </c>
      <c r="AY459" s="15" t="s">
        <v>206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15" t="s">
        <v>84</v>
      </c>
      <c r="BK459" s="215">
        <f>ROUND(I459*H459,2)</f>
        <v>0</v>
      </c>
      <c r="BL459" s="15" t="s">
        <v>287</v>
      </c>
      <c r="BM459" s="15" t="s">
        <v>1161</v>
      </c>
    </row>
    <row r="460" spans="2:51" s="11" customFormat="1" ht="12">
      <c r="B460" s="216"/>
      <c r="C460" s="217"/>
      <c r="D460" s="218" t="s">
        <v>214</v>
      </c>
      <c r="E460" s="219" t="s">
        <v>19</v>
      </c>
      <c r="F460" s="220" t="s">
        <v>105</v>
      </c>
      <c r="G460" s="217"/>
      <c r="H460" s="221">
        <v>20.349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214</v>
      </c>
      <c r="AU460" s="227" t="s">
        <v>84</v>
      </c>
      <c r="AV460" s="11" t="s">
        <v>84</v>
      </c>
      <c r="AW460" s="11" t="s">
        <v>33</v>
      </c>
      <c r="AX460" s="11" t="s">
        <v>79</v>
      </c>
      <c r="AY460" s="227" t="s">
        <v>206</v>
      </c>
    </row>
    <row r="461" spans="2:65" s="1" customFormat="1" ht="16.5" customHeight="1">
      <c r="B461" s="36"/>
      <c r="C461" s="204" t="s">
        <v>1162</v>
      </c>
      <c r="D461" s="204" t="s">
        <v>208</v>
      </c>
      <c r="E461" s="205" t="s">
        <v>1163</v>
      </c>
      <c r="F461" s="206" t="s">
        <v>1164</v>
      </c>
      <c r="G461" s="207" t="s">
        <v>211</v>
      </c>
      <c r="H461" s="208">
        <v>20.349</v>
      </c>
      <c r="I461" s="209"/>
      <c r="J461" s="210">
        <f>ROUND(I461*H461,2)</f>
        <v>0</v>
      </c>
      <c r="K461" s="206" t="s">
        <v>221</v>
      </c>
      <c r="L461" s="41"/>
      <c r="M461" s="211" t="s">
        <v>19</v>
      </c>
      <c r="N461" s="212" t="s">
        <v>43</v>
      </c>
      <c r="O461" s="77"/>
      <c r="P461" s="213">
        <f>O461*H461</f>
        <v>0</v>
      </c>
      <c r="Q461" s="213">
        <v>0</v>
      </c>
      <c r="R461" s="213">
        <f>Q461*H461</f>
        <v>0</v>
      </c>
      <c r="S461" s="213">
        <v>0.018</v>
      </c>
      <c r="T461" s="214">
        <f>S461*H461</f>
        <v>0.366282</v>
      </c>
      <c r="AR461" s="15" t="s">
        <v>287</v>
      </c>
      <c r="AT461" s="15" t="s">
        <v>208</v>
      </c>
      <c r="AU461" s="15" t="s">
        <v>84</v>
      </c>
      <c r="AY461" s="15" t="s">
        <v>206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15" t="s">
        <v>84</v>
      </c>
      <c r="BK461" s="215">
        <f>ROUND(I461*H461,2)</f>
        <v>0</v>
      </c>
      <c r="BL461" s="15" t="s">
        <v>287</v>
      </c>
      <c r="BM461" s="15" t="s">
        <v>1165</v>
      </c>
    </row>
    <row r="462" spans="2:51" s="11" customFormat="1" ht="12">
      <c r="B462" s="216"/>
      <c r="C462" s="217"/>
      <c r="D462" s="218" t="s">
        <v>214</v>
      </c>
      <c r="E462" s="219" t="s">
        <v>19</v>
      </c>
      <c r="F462" s="220" t="s">
        <v>105</v>
      </c>
      <c r="G462" s="217"/>
      <c r="H462" s="221">
        <v>20.349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214</v>
      </c>
      <c r="AU462" s="227" t="s">
        <v>84</v>
      </c>
      <c r="AV462" s="11" t="s">
        <v>84</v>
      </c>
      <c r="AW462" s="11" t="s">
        <v>33</v>
      </c>
      <c r="AX462" s="11" t="s">
        <v>79</v>
      </c>
      <c r="AY462" s="227" t="s">
        <v>206</v>
      </c>
    </row>
    <row r="463" spans="2:65" s="1" customFormat="1" ht="16.5" customHeight="1">
      <c r="B463" s="36"/>
      <c r="C463" s="204" t="s">
        <v>1166</v>
      </c>
      <c r="D463" s="204" t="s">
        <v>208</v>
      </c>
      <c r="E463" s="205" t="s">
        <v>1167</v>
      </c>
      <c r="F463" s="206" t="s">
        <v>1168</v>
      </c>
      <c r="G463" s="207" t="s">
        <v>211</v>
      </c>
      <c r="H463" s="208">
        <v>20.349</v>
      </c>
      <c r="I463" s="209"/>
      <c r="J463" s="210">
        <f>ROUND(I463*H463,2)</f>
        <v>0</v>
      </c>
      <c r="K463" s="206" t="s">
        <v>221</v>
      </c>
      <c r="L463" s="41"/>
      <c r="M463" s="211" t="s">
        <v>19</v>
      </c>
      <c r="N463" s="212" t="s">
        <v>43</v>
      </c>
      <c r="O463" s="77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15" t="s">
        <v>287</v>
      </c>
      <c r="AT463" s="15" t="s">
        <v>208</v>
      </c>
      <c r="AU463" s="15" t="s">
        <v>84</v>
      </c>
      <c r="AY463" s="15" t="s">
        <v>206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15" t="s">
        <v>84</v>
      </c>
      <c r="BK463" s="215">
        <f>ROUND(I463*H463,2)</f>
        <v>0</v>
      </c>
      <c r="BL463" s="15" t="s">
        <v>287</v>
      </c>
      <c r="BM463" s="15" t="s">
        <v>1169</v>
      </c>
    </row>
    <row r="464" spans="2:51" s="11" customFormat="1" ht="12">
      <c r="B464" s="216"/>
      <c r="C464" s="217"/>
      <c r="D464" s="218" t="s">
        <v>214</v>
      </c>
      <c r="E464" s="219" t="s">
        <v>19</v>
      </c>
      <c r="F464" s="220" t="s">
        <v>105</v>
      </c>
      <c r="G464" s="217"/>
      <c r="H464" s="221">
        <v>20.349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214</v>
      </c>
      <c r="AU464" s="227" t="s">
        <v>84</v>
      </c>
      <c r="AV464" s="11" t="s">
        <v>84</v>
      </c>
      <c r="AW464" s="11" t="s">
        <v>33</v>
      </c>
      <c r="AX464" s="11" t="s">
        <v>79</v>
      </c>
      <c r="AY464" s="227" t="s">
        <v>206</v>
      </c>
    </row>
    <row r="465" spans="2:65" s="1" customFormat="1" ht="16.5" customHeight="1">
      <c r="B465" s="36"/>
      <c r="C465" s="239" t="s">
        <v>1170</v>
      </c>
      <c r="D465" s="239" t="s">
        <v>432</v>
      </c>
      <c r="E465" s="240" t="s">
        <v>1171</v>
      </c>
      <c r="F465" s="241" t="s">
        <v>1172</v>
      </c>
      <c r="G465" s="242" t="s">
        <v>294</v>
      </c>
      <c r="H465" s="243">
        <v>0.45</v>
      </c>
      <c r="I465" s="244"/>
      <c r="J465" s="245">
        <f>ROUND(I465*H465,2)</f>
        <v>0</v>
      </c>
      <c r="K465" s="241" t="s">
        <v>221</v>
      </c>
      <c r="L465" s="246"/>
      <c r="M465" s="247" t="s">
        <v>19</v>
      </c>
      <c r="N465" s="248" t="s">
        <v>43</v>
      </c>
      <c r="O465" s="77"/>
      <c r="P465" s="213">
        <f>O465*H465</f>
        <v>0</v>
      </c>
      <c r="Q465" s="213">
        <v>0.55</v>
      </c>
      <c r="R465" s="213">
        <f>Q465*H465</f>
        <v>0.24750000000000003</v>
      </c>
      <c r="S465" s="213">
        <v>0</v>
      </c>
      <c r="T465" s="214">
        <f>S465*H465</f>
        <v>0</v>
      </c>
      <c r="AR465" s="15" t="s">
        <v>359</v>
      </c>
      <c r="AT465" s="15" t="s">
        <v>432</v>
      </c>
      <c r="AU465" s="15" t="s">
        <v>84</v>
      </c>
      <c r="AY465" s="15" t="s">
        <v>206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15" t="s">
        <v>84</v>
      </c>
      <c r="BK465" s="215">
        <f>ROUND(I465*H465,2)</f>
        <v>0</v>
      </c>
      <c r="BL465" s="15" t="s">
        <v>287</v>
      </c>
      <c r="BM465" s="15" t="s">
        <v>1173</v>
      </c>
    </row>
    <row r="466" spans="2:65" s="1" customFormat="1" ht="16.5" customHeight="1">
      <c r="B466" s="36"/>
      <c r="C466" s="204" t="s">
        <v>1174</v>
      </c>
      <c r="D466" s="204" t="s">
        <v>208</v>
      </c>
      <c r="E466" s="205" t="s">
        <v>1175</v>
      </c>
      <c r="F466" s="206" t="s">
        <v>1176</v>
      </c>
      <c r="G466" s="207" t="s">
        <v>211</v>
      </c>
      <c r="H466" s="208">
        <v>20.349</v>
      </c>
      <c r="I466" s="209"/>
      <c r="J466" s="210">
        <f>ROUND(I466*H466,2)</f>
        <v>0</v>
      </c>
      <c r="K466" s="206" t="s">
        <v>212</v>
      </c>
      <c r="L466" s="41"/>
      <c r="M466" s="211" t="s">
        <v>19</v>
      </c>
      <c r="N466" s="212" t="s">
        <v>43</v>
      </c>
      <c r="O466" s="77"/>
      <c r="P466" s="213">
        <f>O466*H466</f>
        <v>0</v>
      </c>
      <c r="Q466" s="213">
        <v>0.00019</v>
      </c>
      <c r="R466" s="213">
        <f>Q466*H466</f>
        <v>0.0038663100000000004</v>
      </c>
      <c r="S466" s="213">
        <v>0</v>
      </c>
      <c r="T466" s="214">
        <f>S466*H466</f>
        <v>0</v>
      </c>
      <c r="AR466" s="15" t="s">
        <v>287</v>
      </c>
      <c r="AT466" s="15" t="s">
        <v>208</v>
      </c>
      <c r="AU466" s="15" t="s">
        <v>84</v>
      </c>
      <c r="AY466" s="15" t="s">
        <v>206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15" t="s">
        <v>84</v>
      </c>
      <c r="BK466" s="215">
        <f>ROUND(I466*H466,2)</f>
        <v>0</v>
      </c>
      <c r="BL466" s="15" t="s">
        <v>287</v>
      </c>
      <c r="BM466" s="15" t="s">
        <v>1177</v>
      </c>
    </row>
    <row r="467" spans="2:51" s="11" customFormat="1" ht="12">
      <c r="B467" s="216"/>
      <c r="C467" s="217"/>
      <c r="D467" s="218" t="s">
        <v>214</v>
      </c>
      <c r="E467" s="219" t="s">
        <v>19</v>
      </c>
      <c r="F467" s="220" t="s">
        <v>105</v>
      </c>
      <c r="G467" s="217"/>
      <c r="H467" s="221">
        <v>20.349</v>
      </c>
      <c r="I467" s="222"/>
      <c r="J467" s="217"/>
      <c r="K467" s="217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214</v>
      </c>
      <c r="AU467" s="227" t="s">
        <v>84</v>
      </c>
      <c r="AV467" s="11" t="s">
        <v>84</v>
      </c>
      <c r="AW467" s="11" t="s">
        <v>33</v>
      </c>
      <c r="AX467" s="11" t="s">
        <v>79</v>
      </c>
      <c r="AY467" s="227" t="s">
        <v>206</v>
      </c>
    </row>
    <row r="468" spans="2:65" s="1" customFormat="1" ht="22.5" customHeight="1">
      <c r="B468" s="36"/>
      <c r="C468" s="204" t="s">
        <v>1178</v>
      </c>
      <c r="D468" s="204" t="s">
        <v>208</v>
      </c>
      <c r="E468" s="205" t="s">
        <v>1179</v>
      </c>
      <c r="F468" s="206" t="s">
        <v>1180</v>
      </c>
      <c r="G468" s="207" t="s">
        <v>689</v>
      </c>
      <c r="H468" s="249"/>
      <c r="I468" s="209"/>
      <c r="J468" s="210">
        <f>ROUND(I468*H468,2)</f>
        <v>0</v>
      </c>
      <c r="K468" s="206" t="s">
        <v>212</v>
      </c>
      <c r="L468" s="41"/>
      <c r="M468" s="211" t="s">
        <v>19</v>
      </c>
      <c r="N468" s="212" t="s">
        <v>43</v>
      </c>
      <c r="O468" s="77"/>
      <c r="P468" s="213">
        <f>O468*H468</f>
        <v>0</v>
      </c>
      <c r="Q468" s="213">
        <v>0</v>
      </c>
      <c r="R468" s="213">
        <f>Q468*H468</f>
        <v>0</v>
      </c>
      <c r="S468" s="213">
        <v>0</v>
      </c>
      <c r="T468" s="214">
        <f>S468*H468</f>
        <v>0</v>
      </c>
      <c r="AR468" s="15" t="s">
        <v>287</v>
      </c>
      <c r="AT468" s="15" t="s">
        <v>208</v>
      </c>
      <c r="AU468" s="15" t="s">
        <v>84</v>
      </c>
      <c r="AY468" s="15" t="s">
        <v>206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15" t="s">
        <v>84</v>
      </c>
      <c r="BK468" s="215">
        <f>ROUND(I468*H468,2)</f>
        <v>0</v>
      </c>
      <c r="BL468" s="15" t="s">
        <v>287</v>
      </c>
      <c r="BM468" s="15" t="s">
        <v>1181</v>
      </c>
    </row>
    <row r="469" spans="2:63" s="10" customFormat="1" ht="22.8" customHeight="1">
      <c r="B469" s="188"/>
      <c r="C469" s="189"/>
      <c r="D469" s="190" t="s">
        <v>70</v>
      </c>
      <c r="E469" s="202" t="s">
        <v>1182</v>
      </c>
      <c r="F469" s="202" t="s">
        <v>1183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SUM(P470:P479)</f>
        <v>0</v>
      </c>
      <c r="Q469" s="196"/>
      <c r="R469" s="197">
        <f>SUM(R470:R479)</f>
        <v>1.2863724</v>
      </c>
      <c r="S469" s="196"/>
      <c r="T469" s="198">
        <f>SUM(T470:T479)</f>
        <v>0</v>
      </c>
      <c r="AR469" s="199" t="s">
        <v>84</v>
      </c>
      <c r="AT469" s="200" t="s">
        <v>70</v>
      </c>
      <c r="AU469" s="200" t="s">
        <v>79</v>
      </c>
      <c r="AY469" s="199" t="s">
        <v>206</v>
      </c>
      <c r="BK469" s="201">
        <f>SUM(BK470:BK479)</f>
        <v>0</v>
      </c>
    </row>
    <row r="470" spans="2:65" s="1" customFormat="1" ht="22.5" customHeight="1">
      <c r="B470" s="36"/>
      <c r="C470" s="204" t="s">
        <v>1184</v>
      </c>
      <c r="D470" s="204" t="s">
        <v>208</v>
      </c>
      <c r="E470" s="205" t="s">
        <v>1185</v>
      </c>
      <c r="F470" s="206" t="s">
        <v>1186</v>
      </c>
      <c r="G470" s="207" t="s">
        <v>211</v>
      </c>
      <c r="H470" s="208">
        <v>73.94</v>
      </c>
      <c r="I470" s="209"/>
      <c r="J470" s="210">
        <f>ROUND(I470*H470,2)</f>
        <v>0</v>
      </c>
      <c r="K470" s="206" t="s">
        <v>221</v>
      </c>
      <c r="L470" s="41"/>
      <c r="M470" s="211" t="s">
        <v>19</v>
      </c>
      <c r="N470" s="212" t="s">
        <v>43</v>
      </c>
      <c r="O470" s="77"/>
      <c r="P470" s="213">
        <f>O470*H470</f>
        <v>0</v>
      </c>
      <c r="Q470" s="213">
        <v>0.0158</v>
      </c>
      <c r="R470" s="213">
        <f>Q470*H470</f>
        <v>1.168252</v>
      </c>
      <c r="S470" s="213">
        <v>0</v>
      </c>
      <c r="T470" s="214">
        <f>S470*H470</f>
        <v>0</v>
      </c>
      <c r="AR470" s="15" t="s">
        <v>287</v>
      </c>
      <c r="AT470" s="15" t="s">
        <v>208</v>
      </c>
      <c r="AU470" s="15" t="s">
        <v>84</v>
      </c>
      <c r="AY470" s="15" t="s">
        <v>206</v>
      </c>
      <c r="BE470" s="215">
        <f>IF(N470="základní",J470,0)</f>
        <v>0</v>
      </c>
      <c r="BF470" s="215">
        <f>IF(N470="snížená",J470,0)</f>
        <v>0</v>
      </c>
      <c r="BG470" s="215">
        <f>IF(N470="zákl. přenesená",J470,0)</f>
        <v>0</v>
      </c>
      <c r="BH470" s="215">
        <f>IF(N470="sníž. přenesená",J470,0)</f>
        <v>0</v>
      </c>
      <c r="BI470" s="215">
        <f>IF(N470="nulová",J470,0)</f>
        <v>0</v>
      </c>
      <c r="BJ470" s="15" t="s">
        <v>84</v>
      </c>
      <c r="BK470" s="215">
        <f>ROUND(I470*H470,2)</f>
        <v>0</v>
      </c>
      <c r="BL470" s="15" t="s">
        <v>287</v>
      </c>
      <c r="BM470" s="15" t="s">
        <v>1187</v>
      </c>
    </row>
    <row r="471" spans="2:51" s="11" customFormat="1" ht="12">
      <c r="B471" s="216"/>
      <c r="C471" s="217"/>
      <c r="D471" s="218" t="s">
        <v>214</v>
      </c>
      <c r="E471" s="219" t="s">
        <v>19</v>
      </c>
      <c r="F471" s="220" t="s">
        <v>133</v>
      </c>
      <c r="G471" s="217"/>
      <c r="H471" s="221">
        <v>73.94</v>
      </c>
      <c r="I471" s="222"/>
      <c r="J471" s="217"/>
      <c r="K471" s="217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214</v>
      </c>
      <c r="AU471" s="227" t="s">
        <v>84</v>
      </c>
      <c r="AV471" s="11" t="s">
        <v>84</v>
      </c>
      <c r="AW471" s="11" t="s">
        <v>33</v>
      </c>
      <c r="AX471" s="11" t="s">
        <v>79</v>
      </c>
      <c r="AY471" s="227" t="s">
        <v>206</v>
      </c>
    </row>
    <row r="472" spans="2:65" s="1" customFormat="1" ht="22.5" customHeight="1">
      <c r="B472" s="36"/>
      <c r="C472" s="204" t="s">
        <v>1188</v>
      </c>
      <c r="D472" s="204" t="s">
        <v>208</v>
      </c>
      <c r="E472" s="205" t="s">
        <v>1189</v>
      </c>
      <c r="F472" s="206" t="s">
        <v>1190</v>
      </c>
      <c r="G472" s="207" t="s">
        <v>211</v>
      </c>
      <c r="H472" s="208">
        <v>6.24</v>
      </c>
      <c r="I472" s="209"/>
      <c r="J472" s="210">
        <f>ROUND(I472*H472,2)</f>
        <v>0</v>
      </c>
      <c r="K472" s="206" t="s">
        <v>221</v>
      </c>
      <c r="L472" s="41"/>
      <c r="M472" s="211" t="s">
        <v>19</v>
      </c>
      <c r="N472" s="212" t="s">
        <v>43</v>
      </c>
      <c r="O472" s="77"/>
      <c r="P472" s="213">
        <f>O472*H472</f>
        <v>0</v>
      </c>
      <c r="Q472" s="213">
        <v>0.01611</v>
      </c>
      <c r="R472" s="213">
        <f>Q472*H472</f>
        <v>0.1005264</v>
      </c>
      <c r="S472" s="213">
        <v>0</v>
      </c>
      <c r="T472" s="214">
        <f>S472*H472</f>
        <v>0</v>
      </c>
      <c r="AR472" s="15" t="s">
        <v>287</v>
      </c>
      <c r="AT472" s="15" t="s">
        <v>208</v>
      </c>
      <c r="AU472" s="15" t="s">
        <v>84</v>
      </c>
      <c r="AY472" s="15" t="s">
        <v>206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15" t="s">
        <v>84</v>
      </c>
      <c r="BK472" s="215">
        <f>ROUND(I472*H472,2)</f>
        <v>0</v>
      </c>
      <c r="BL472" s="15" t="s">
        <v>287</v>
      </c>
      <c r="BM472" s="15" t="s">
        <v>1191</v>
      </c>
    </row>
    <row r="473" spans="2:51" s="11" customFormat="1" ht="12">
      <c r="B473" s="216"/>
      <c r="C473" s="217"/>
      <c r="D473" s="218" t="s">
        <v>214</v>
      </c>
      <c r="E473" s="219" t="s">
        <v>19</v>
      </c>
      <c r="F473" s="220" t="s">
        <v>136</v>
      </c>
      <c r="G473" s="217"/>
      <c r="H473" s="221">
        <v>6.24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214</v>
      </c>
      <c r="AU473" s="227" t="s">
        <v>84</v>
      </c>
      <c r="AV473" s="11" t="s">
        <v>84</v>
      </c>
      <c r="AW473" s="11" t="s">
        <v>33</v>
      </c>
      <c r="AX473" s="11" t="s">
        <v>79</v>
      </c>
      <c r="AY473" s="227" t="s">
        <v>206</v>
      </c>
    </row>
    <row r="474" spans="2:65" s="1" customFormat="1" ht="22.5" customHeight="1">
      <c r="B474" s="36"/>
      <c r="C474" s="204" t="s">
        <v>1192</v>
      </c>
      <c r="D474" s="204" t="s">
        <v>208</v>
      </c>
      <c r="E474" s="205" t="s">
        <v>1193</v>
      </c>
      <c r="F474" s="206" t="s">
        <v>1194</v>
      </c>
      <c r="G474" s="207" t="s">
        <v>211</v>
      </c>
      <c r="H474" s="208">
        <v>80.18</v>
      </c>
      <c r="I474" s="209"/>
      <c r="J474" s="210">
        <f>ROUND(I474*H474,2)</f>
        <v>0</v>
      </c>
      <c r="K474" s="206" t="s">
        <v>212</v>
      </c>
      <c r="L474" s="41"/>
      <c r="M474" s="211" t="s">
        <v>19</v>
      </c>
      <c r="N474" s="212" t="s">
        <v>43</v>
      </c>
      <c r="O474" s="77"/>
      <c r="P474" s="213">
        <f>O474*H474</f>
        <v>0</v>
      </c>
      <c r="Q474" s="213">
        <v>0.0001</v>
      </c>
      <c r="R474" s="213">
        <f>Q474*H474</f>
        <v>0.008018</v>
      </c>
      <c r="S474" s="213">
        <v>0</v>
      </c>
      <c r="T474" s="214">
        <f>S474*H474</f>
        <v>0</v>
      </c>
      <c r="AR474" s="15" t="s">
        <v>287</v>
      </c>
      <c r="AT474" s="15" t="s">
        <v>208</v>
      </c>
      <c r="AU474" s="15" t="s">
        <v>84</v>
      </c>
      <c r="AY474" s="15" t="s">
        <v>206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15" t="s">
        <v>84</v>
      </c>
      <c r="BK474" s="215">
        <f>ROUND(I474*H474,2)</f>
        <v>0</v>
      </c>
      <c r="BL474" s="15" t="s">
        <v>287</v>
      </c>
      <c r="BM474" s="15" t="s">
        <v>1195</v>
      </c>
    </row>
    <row r="475" spans="2:51" s="11" customFormat="1" ht="12">
      <c r="B475" s="216"/>
      <c r="C475" s="217"/>
      <c r="D475" s="218" t="s">
        <v>214</v>
      </c>
      <c r="E475" s="219" t="s">
        <v>19</v>
      </c>
      <c r="F475" s="220" t="s">
        <v>133</v>
      </c>
      <c r="G475" s="217"/>
      <c r="H475" s="221">
        <v>73.94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214</v>
      </c>
      <c r="AU475" s="227" t="s">
        <v>84</v>
      </c>
      <c r="AV475" s="11" t="s">
        <v>84</v>
      </c>
      <c r="AW475" s="11" t="s">
        <v>33</v>
      </c>
      <c r="AX475" s="11" t="s">
        <v>71</v>
      </c>
      <c r="AY475" s="227" t="s">
        <v>206</v>
      </c>
    </row>
    <row r="476" spans="2:51" s="11" customFormat="1" ht="12">
      <c r="B476" s="216"/>
      <c r="C476" s="217"/>
      <c r="D476" s="218" t="s">
        <v>214</v>
      </c>
      <c r="E476" s="219" t="s">
        <v>19</v>
      </c>
      <c r="F476" s="220" t="s">
        <v>136</v>
      </c>
      <c r="G476" s="217"/>
      <c r="H476" s="221">
        <v>6.24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214</v>
      </c>
      <c r="AU476" s="227" t="s">
        <v>84</v>
      </c>
      <c r="AV476" s="11" t="s">
        <v>84</v>
      </c>
      <c r="AW476" s="11" t="s">
        <v>33</v>
      </c>
      <c r="AX476" s="11" t="s">
        <v>71</v>
      </c>
      <c r="AY476" s="227" t="s">
        <v>206</v>
      </c>
    </row>
    <row r="477" spans="2:51" s="12" customFormat="1" ht="12">
      <c r="B477" s="228"/>
      <c r="C477" s="229"/>
      <c r="D477" s="218" t="s">
        <v>214</v>
      </c>
      <c r="E477" s="230" t="s">
        <v>19</v>
      </c>
      <c r="F477" s="231" t="s">
        <v>218</v>
      </c>
      <c r="G477" s="229"/>
      <c r="H477" s="232">
        <v>80.18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214</v>
      </c>
      <c r="AU477" s="238" t="s">
        <v>84</v>
      </c>
      <c r="AV477" s="12" t="s">
        <v>95</v>
      </c>
      <c r="AW477" s="12" t="s">
        <v>33</v>
      </c>
      <c r="AX477" s="12" t="s">
        <v>79</v>
      </c>
      <c r="AY477" s="238" t="s">
        <v>206</v>
      </c>
    </row>
    <row r="478" spans="2:65" s="1" customFormat="1" ht="22.5" customHeight="1">
      <c r="B478" s="36"/>
      <c r="C478" s="204" t="s">
        <v>1196</v>
      </c>
      <c r="D478" s="204" t="s">
        <v>208</v>
      </c>
      <c r="E478" s="205" t="s">
        <v>1197</v>
      </c>
      <c r="F478" s="206" t="s">
        <v>1198</v>
      </c>
      <c r="G478" s="207" t="s">
        <v>280</v>
      </c>
      <c r="H478" s="208">
        <v>2.8</v>
      </c>
      <c r="I478" s="209"/>
      <c r="J478" s="210">
        <f>ROUND(I478*H478,2)</f>
        <v>0</v>
      </c>
      <c r="K478" s="206" t="s">
        <v>221</v>
      </c>
      <c r="L478" s="41"/>
      <c r="M478" s="211" t="s">
        <v>19</v>
      </c>
      <c r="N478" s="212" t="s">
        <v>43</v>
      </c>
      <c r="O478" s="77"/>
      <c r="P478" s="213">
        <f>O478*H478</f>
        <v>0</v>
      </c>
      <c r="Q478" s="213">
        <v>0.00342</v>
      </c>
      <c r="R478" s="213">
        <f>Q478*H478</f>
        <v>0.009576</v>
      </c>
      <c r="S478" s="213">
        <v>0</v>
      </c>
      <c r="T478" s="214">
        <f>S478*H478</f>
        <v>0</v>
      </c>
      <c r="AR478" s="15" t="s">
        <v>287</v>
      </c>
      <c r="AT478" s="15" t="s">
        <v>208</v>
      </c>
      <c r="AU478" s="15" t="s">
        <v>84</v>
      </c>
      <c r="AY478" s="15" t="s">
        <v>206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15" t="s">
        <v>84</v>
      </c>
      <c r="BK478" s="215">
        <f>ROUND(I478*H478,2)</f>
        <v>0</v>
      </c>
      <c r="BL478" s="15" t="s">
        <v>287</v>
      </c>
      <c r="BM478" s="15" t="s">
        <v>1199</v>
      </c>
    </row>
    <row r="479" spans="2:65" s="1" customFormat="1" ht="22.5" customHeight="1">
      <c r="B479" s="36"/>
      <c r="C479" s="204" t="s">
        <v>1200</v>
      </c>
      <c r="D479" s="204" t="s">
        <v>208</v>
      </c>
      <c r="E479" s="205" t="s">
        <v>1201</v>
      </c>
      <c r="F479" s="206" t="s">
        <v>1202</v>
      </c>
      <c r="G479" s="207" t="s">
        <v>689</v>
      </c>
      <c r="H479" s="249"/>
      <c r="I479" s="209"/>
      <c r="J479" s="210">
        <f>ROUND(I479*H479,2)</f>
        <v>0</v>
      </c>
      <c r="K479" s="206" t="s">
        <v>212</v>
      </c>
      <c r="L479" s="41"/>
      <c r="M479" s="211" t="s">
        <v>19</v>
      </c>
      <c r="N479" s="212" t="s">
        <v>43</v>
      </c>
      <c r="O479" s="77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15" t="s">
        <v>287</v>
      </c>
      <c r="AT479" s="15" t="s">
        <v>208</v>
      </c>
      <c r="AU479" s="15" t="s">
        <v>84</v>
      </c>
      <c r="AY479" s="15" t="s">
        <v>206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15" t="s">
        <v>84</v>
      </c>
      <c r="BK479" s="215">
        <f>ROUND(I479*H479,2)</f>
        <v>0</v>
      </c>
      <c r="BL479" s="15" t="s">
        <v>287</v>
      </c>
      <c r="BM479" s="15" t="s">
        <v>1203</v>
      </c>
    </row>
    <row r="480" spans="2:63" s="10" customFormat="1" ht="22.8" customHeight="1">
      <c r="B480" s="188"/>
      <c r="C480" s="189"/>
      <c r="D480" s="190" t="s">
        <v>70</v>
      </c>
      <c r="E480" s="202" t="s">
        <v>1204</v>
      </c>
      <c r="F480" s="202" t="s">
        <v>1205</v>
      </c>
      <c r="G480" s="189"/>
      <c r="H480" s="189"/>
      <c r="I480" s="192"/>
      <c r="J480" s="203">
        <f>BK480</f>
        <v>0</v>
      </c>
      <c r="K480" s="189"/>
      <c r="L480" s="194"/>
      <c r="M480" s="195"/>
      <c r="N480" s="196"/>
      <c r="O480" s="196"/>
      <c r="P480" s="197">
        <f>SUM(P481:P499)</f>
        <v>0</v>
      </c>
      <c r="Q480" s="196"/>
      <c r="R480" s="197">
        <f>SUM(R481:R499)</f>
        <v>0.10339000000000001</v>
      </c>
      <c r="S480" s="196"/>
      <c r="T480" s="198">
        <f>SUM(T481:T499)</f>
        <v>0.43000000000000005</v>
      </c>
      <c r="AR480" s="199" t="s">
        <v>84</v>
      </c>
      <c r="AT480" s="200" t="s">
        <v>70</v>
      </c>
      <c r="AU480" s="200" t="s">
        <v>79</v>
      </c>
      <c r="AY480" s="199" t="s">
        <v>206</v>
      </c>
      <c r="BK480" s="201">
        <f>SUM(BK481:BK499)</f>
        <v>0</v>
      </c>
    </row>
    <row r="481" spans="2:65" s="1" customFormat="1" ht="22.5" customHeight="1">
      <c r="B481" s="36"/>
      <c r="C481" s="204" t="s">
        <v>1206</v>
      </c>
      <c r="D481" s="204" t="s">
        <v>208</v>
      </c>
      <c r="E481" s="205" t="s">
        <v>1207</v>
      </c>
      <c r="F481" s="206" t="s">
        <v>1208</v>
      </c>
      <c r="G481" s="207" t="s">
        <v>439</v>
      </c>
      <c r="H481" s="208">
        <v>5</v>
      </c>
      <c r="I481" s="209"/>
      <c r="J481" s="210">
        <f>ROUND(I481*H481,2)</f>
        <v>0</v>
      </c>
      <c r="K481" s="206" t="s">
        <v>221</v>
      </c>
      <c r="L481" s="41"/>
      <c r="M481" s="211" t="s">
        <v>19</v>
      </c>
      <c r="N481" s="212" t="s">
        <v>43</v>
      </c>
      <c r="O481" s="77"/>
      <c r="P481" s="213">
        <f>O481*H481</f>
        <v>0</v>
      </c>
      <c r="Q481" s="213">
        <v>0</v>
      </c>
      <c r="R481" s="213">
        <f>Q481*H481</f>
        <v>0</v>
      </c>
      <c r="S481" s="213">
        <v>0</v>
      </c>
      <c r="T481" s="214">
        <f>S481*H481</f>
        <v>0</v>
      </c>
      <c r="AR481" s="15" t="s">
        <v>287</v>
      </c>
      <c r="AT481" s="15" t="s">
        <v>208</v>
      </c>
      <c r="AU481" s="15" t="s">
        <v>84</v>
      </c>
      <c r="AY481" s="15" t="s">
        <v>206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15" t="s">
        <v>84</v>
      </c>
      <c r="BK481" s="215">
        <f>ROUND(I481*H481,2)</f>
        <v>0</v>
      </c>
      <c r="BL481" s="15" t="s">
        <v>287</v>
      </c>
      <c r="BM481" s="15" t="s">
        <v>1209</v>
      </c>
    </row>
    <row r="482" spans="2:65" s="1" customFormat="1" ht="22.5" customHeight="1">
      <c r="B482" s="36"/>
      <c r="C482" s="239" t="s">
        <v>1210</v>
      </c>
      <c r="D482" s="239" t="s">
        <v>432</v>
      </c>
      <c r="E482" s="240" t="s">
        <v>1211</v>
      </c>
      <c r="F482" s="241" t="s">
        <v>1212</v>
      </c>
      <c r="G482" s="242" t="s">
        <v>439</v>
      </c>
      <c r="H482" s="243">
        <v>2</v>
      </c>
      <c r="I482" s="244"/>
      <c r="J482" s="245">
        <f>ROUND(I482*H482,2)</f>
        <v>0</v>
      </c>
      <c r="K482" s="241" t="s">
        <v>221</v>
      </c>
      <c r="L482" s="246"/>
      <c r="M482" s="247" t="s">
        <v>19</v>
      </c>
      <c r="N482" s="248" t="s">
        <v>43</v>
      </c>
      <c r="O482" s="77"/>
      <c r="P482" s="213">
        <f>O482*H482</f>
        <v>0</v>
      </c>
      <c r="Q482" s="213">
        <v>0.0165</v>
      </c>
      <c r="R482" s="213">
        <f>Q482*H482</f>
        <v>0.033</v>
      </c>
      <c r="S482" s="213">
        <v>0</v>
      </c>
      <c r="T482" s="214">
        <f>S482*H482</f>
        <v>0</v>
      </c>
      <c r="AR482" s="15" t="s">
        <v>359</v>
      </c>
      <c r="AT482" s="15" t="s">
        <v>432</v>
      </c>
      <c r="AU482" s="15" t="s">
        <v>84</v>
      </c>
      <c r="AY482" s="15" t="s">
        <v>206</v>
      </c>
      <c r="BE482" s="215">
        <f>IF(N482="základní",J482,0)</f>
        <v>0</v>
      </c>
      <c r="BF482" s="215">
        <f>IF(N482="snížená",J482,0)</f>
        <v>0</v>
      </c>
      <c r="BG482" s="215">
        <f>IF(N482="zákl. přenesená",J482,0)</f>
        <v>0</v>
      </c>
      <c r="BH482" s="215">
        <f>IF(N482="sníž. přenesená",J482,0)</f>
        <v>0</v>
      </c>
      <c r="BI482" s="215">
        <f>IF(N482="nulová",J482,0)</f>
        <v>0</v>
      </c>
      <c r="BJ482" s="15" t="s">
        <v>84</v>
      </c>
      <c r="BK482" s="215">
        <f>ROUND(I482*H482,2)</f>
        <v>0</v>
      </c>
      <c r="BL482" s="15" t="s">
        <v>287</v>
      </c>
      <c r="BM482" s="15" t="s">
        <v>1213</v>
      </c>
    </row>
    <row r="483" spans="2:65" s="1" customFormat="1" ht="22.5" customHeight="1">
      <c r="B483" s="36"/>
      <c r="C483" s="239" t="s">
        <v>1214</v>
      </c>
      <c r="D483" s="239" t="s">
        <v>432</v>
      </c>
      <c r="E483" s="240" t="s">
        <v>1215</v>
      </c>
      <c r="F483" s="241" t="s">
        <v>1216</v>
      </c>
      <c r="G483" s="242" t="s">
        <v>439</v>
      </c>
      <c r="H483" s="243">
        <v>3</v>
      </c>
      <c r="I483" s="244"/>
      <c r="J483" s="245">
        <f>ROUND(I483*H483,2)</f>
        <v>0</v>
      </c>
      <c r="K483" s="241" t="s">
        <v>221</v>
      </c>
      <c r="L483" s="246"/>
      <c r="M483" s="247" t="s">
        <v>19</v>
      </c>
      <c r="N483" s="248" t="s">
        <v>43</v>
      </c>
      <c r="O483" s="77"/>
      <c r="P483" s="213">
        <f>O483*H483</f>
        <v>0</v>
      </c>
      <c r="Q483" s="213">
        <v>0.021</v>
      </c>
      <c r="R483" s="213">
        <f>Q483*H483</f>
        <v>0.063</v>
      </c>
      <c r="S483" s="213">
        <v>0</v>
      </c>
      <c r="T483" s="214">
        <f>S483*H483</f>
        <v>0</v>
      </c>
      <c r="AR483" s="15" t="s">
        <v>359</v>
      </c>
      <c r="AT483" s="15" t="s">
        <v>432</v>
      </c>
      <c r="AU483" s="15" t="s">
        <v>84</v>
      </c>
      <c r="AY483" s="15" t="s">
        <v>206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15" t="s">
        <v>84</v>
      </c>
      <c r="BK483" s="215">
        <f>ROUND(I483*H483,2)</f>
        <v>0</v>
      </c>
      <c r="BL483" s="15" t="s">
        <v>287</v>
      </c>
      <c r="BM483" s="15" t="s">
        <v>1217</v>
      </c>
    </row>
    <row r="484" spans="2:65" s="1" customFormat="1" ht="16.5" customHeight="1">
      <c r="B484" s="36"/>
      <c r="C484" s="204" t="s">
        <v>1218</v>
      </c>
      <c r="D484" s="204" t="s">
        <v>208</v>
      </c>
      <c r="E484" s="205" t="s">
        <v>1219</v>
      </c>
      <c r="F484" s="206" t="s">
        <v>1220</v>
      </c>
      <c r="G484" s="207" t="s">
        <v>439</v>
      </c>
      <c r="H484" s="208">
        <v>5</v>
      </c>
      <c r="I484" s="209"/>
      <c r="J484" s="210">
        <f>ROUND(I484*H484,2)</f>
        <v>0</v>
      </c>
      <c r="K484" s="206" t="s">
        <v>19</v>
      </c>
      <c r="L484" s="41"/>
      <c r="M484" s="211" t="s">
        <v>19</v>
      </c>
      <c r="N484" s="212" t="s">
        <v>43</v>
      </c>
      <c r="O484" s="77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15" t="s">
        <v>287</v>
      </c>
      <c r="AT484" s="15" t="s">
        <v>208</v>
      </c>
      <c r="AU484" s="15" t="s">
        <v>84</v>
      </c>
      <c r="AY484" s="15" t="s">
        <v>206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15" t="s">
        <v>84</v>
      </c>
      <c r="BK484" s="215">
        <f>ROUND(I484*H484,2)</f>
        <v>0</v>
      </c>
      <c r="BL484" s="15" t="s">
        <v>287</v>
      </c>
      <c r="BM484" s="15" t="s">
        <v>1221</v>
      </c>
    </row>
    <row r="485" spans="2:65" s="1" customFormat="1" ht="16.5" customHeight="1">
      <c r="B485" s="36"/>
      <c r="C485" s="239" t="s">
        <v>1222</v>
      </c>
      <c r="D485" s="239" t="s">
        <v>432</v>
      </c>
      <c r="E485" s="240" t="s">
        <v>1223</v>
      </c>
      <c r="F485" s="241" t="s">
        <v>1224</v>
      </c>
      <c r="G485" s="242" t="s">
        <v>439</v>
      </c>
      <c r="H485" s="243">
        <v>3</v>
      </c>
      <c r="I485" s="244"/>
      <c r="J485" s="245">
        <f>ROUND(I485*H485,2)</f>
        <v>0</v>
      </c>
      <c r="K485" s="241" t="s">
        <v>212</v>
      </c>
      <c r="L485" s="246"/>
      <c r="M485" s="247" t="s">
        <v>19</v>
      </c>
      <c r="N485" s="248" t="s">
        <v>43</v>
      </c>
      <c r="O485" s="77"/>
      <c r="P485" s="213">
        <f>O485*H485</f>
        <v>0</v>
      </c>
      <c r="Q485" s="213">
        <v>0.0012</v>
      </c>
      <c r="R485" s="213">
        <f>Q485*H485</f>
        <v>0.0036</v>
      </c>
      <c r="S485" s="213">
        <v>0</v>
      </c>
      <c r="T485" s="214">
        <f>S485*H485</f>
        <v>0</v>
      </c>
      <c r="AR485" s="15" t="s">
        <v>359</v>
      </c>
      <c r="AT485" s="15" t="s">
        <v>432</v>
      </c>
      <c r="AU485" s="15" t="s">
        <v>84</v>
      </c>
      <c r="AY485" s="15" t="s">
        <v>206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15" t="s">
        <v>84</v>
      </c>
      <c r="BK485" s="215">
        <f>ROUND(I485*H485,2)</f>
        <v>0</v>
      </c>
      <c r="BL485" s="15" t="s">
        <v>287</v>
      </c>
      <c r="BM485" s="15" t="s">
        <v>1225</v>
      </c>
    </row>
    <row r="486" spans="2:65" s="1" customFormat="1" ht="16.5" customHeight="1">
      <c r="B486" s="36"/>
      <c r="C486" s="239" t="s">
        <v>1226</v>
      </c>
      <c r="D486" s="239" t="s">
        <v>432</v>
      </c>
      <c r="E486" s="240" t="s">
        <v>1227</v>
      </c>
      <c r="F486" s="241" t="s">
        <v>1228</v>
      </c>
      <c r="G486" s="242" t="s">
        <v>439</v>
      </c>
      <c r="H486" s="243">
        <v>2</v>
      </c>
      <c r="I486" s="244"/>
      <c r="J486" s="245">
        <f>ROUND(I486*H486,2)</f>
        <v>0</v>
      </c>
      <c r="K486" s="241" t="s">
        <v>19</v>
      </c>
      <c r="L486" s="246"/>
      <c r="M486" s="247" t="s">
        <v>19</v>
      </c>
      <c r="N486" s="248" t="s">
        <v>43</v>
      </c>
      <c r="O486" s="77"/>
      <c r="P486" s="213">
        <f>O486*H486</f>
        <v>0</v>
      </c>
      <c r="Q486" s="213">
        <v>0.0012</v>
      </c>
      <c r="R486" s="213">
        <f>Q486*H486</f>
        <v>0.0024</v>
      </c>
      <c r="S486" s="213">
        <v>0</v>
      </c>
      <c r="T486" s="214">
        <f>S486*H486</f>
        <v>0</v>
      </c>
      <c r="AR486" s="15" t="s">
        <v>359</v>
      </c>
      <c r="AT486" s="15" t="s">
        <v>432</v>
      </c>
      <c r="AU486" s="15" t="s">
        <v>84</v>
      </c>
      <c r="AY486" s="15" t="s">
        <v>206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15" t="s">
        <v>84</v>
      </c>
      <c r="BK486" s="215">
        <f>ROUND(I486*H486,2)</f>
        <v>0</v>
      </c>
      <c r="BL486" s="15" t="s">
        <v>287</v>
      </c>
      <c r="BM486" s="15" t="s">
        <v>1229</v>
      </c>
    </row>
    <row r="487" spans="2:65" s="1" customFormat="1" ht="16.5" customHeight="1">
      <c r="B487" s="36"/>
      <c r="C487" s="204" t="s">
        <v>1230</v>
      </c>
      <c r="D487" s="204" t="s">
        <v>208</v>
      </c>
      <c r="E487" s="205" t="s">
        <v>1231</v>
      </c>
      <c r="F487" s="206" t="s">
        <v>1232</v>
      </c>
      <c r="G487" s="207" t="s">
        <v>439</v>
      </c>
      <c r="H487" s="208">
        <v>4</v>
      </c>
      <c r="I487" s="209"/>
      <c r="J487" s="210">
        <f>ROUND(I487*H487,2)</f>
        <v>0</v>
      </c>
      <c r="K487" s="206" t="s">
        <v>19</v>
      </c>
      <c r="L487" s="41"/>
      <c r="M487" s="211" t="s">
        <v>19</v>
      </c>
      <c r="N487" s="212" t="s">
        <v>43</v>
      </c>
      <c r="O487" s="77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15" t="s">
        <v>287</v>
      </c>
      <c r="AT487" s="15" t="s">
        <v>208</v>
      </c>
      <c r="AU487" s="15" t="s">
        <v>84</v>
      </c>
      <c r="AY487" s="15" t="s">
        <v>206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15" t="s">
        <v>84</v>
      </c>
      <c r="BK487" s="215">
        <f>ROUND(I487*H487,2)</f>
        <v>0</v>
      </c>
      <c r="BL487" s="15" t="s">
        <v>287</v>
      </c>
      <c r="BM487" s="15" t="s">
        <v>1233</v>
      </c>
    </row>
    <row r="488" spans="2:65" s="1" customFormat="1" ht="22.5" customHeight="1">
      <c r="B488" s="36"/>
      <c r="C488" s="204" t="s">
        <v>1234</v>
      </c>
      <c r="D488" s="204" t="s">
        <v>208</v>
      </c>
      <c r="E488" s="205" t="s">
        <v>1235</v>
      </c>
      <c r="F488" s="206" t="s">
        <v>1236</v>
      </c>
      <c r="G488" s="207" t="s">
        <v>439</v>
      </c>
      <c r="H488" s="208">
        <v>7</v>
      </c>
      <c r="I488" s="209"/>
      <c r="J488" s="210">
        <f>ROUND(I488*H488,2)</f>
        <v>0</v>
      </c>
      <c r="K488" s="206" t="s">
        <v>221</v>
      </c>
      <c r="L488" s="41"/>
      <c r="M488" s="211" t="s">
        <v>19</v>
      </c>
      <c r="N488" s="212" t="s">
        <v>43</v>
      </c>
      <c r="O488" s="77"/>
      <c r="P488" s="213">
        <f>O488*H488</f>
        <v>0</v>
      </c>
      <c r="Q488" s="213">
        <v>0</v>
      </c>
      <c r="R488" s="213">
        <f>Q488*H488</f>
        <v>0</v>
      </c>
      <c r="S488" s="213">
        <v>0.024</v>
      </c>
      <c r="T488" s="214">
        <f>S488*H488</f>
        <v>0.168</v>
      </c>
      <c r="AR488" s="15" t="s">
        <v>287</v>
      </c>
      <c r="AT488" s="15" t="s">
        <v>208</v>
      </c>
      <c r="AU488" s="15" t="s">
        <v>84</v>
      </c>
      <c r="AY488" s="15" t="s">
        <v>206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15" t="s">
        <v>84</v>
      </c>
      <c r="BK488" s="215">
        <f>ROUND(I488*H488,2)</f>
        <v>0</v>
      </c>
      <c r="BL488" s="15" t="s">
        <v>287</v>
      </c>
      <c r="BM488" s="15" t="s">
        <v>1237</v>
      </c>
    </row>
    <row r="489" spans="2:65" s="1" customFormat="1" ht="16.5" customHeight="1">
      <c r="B489" s="36"/>
      <c r="C489" s="204" t="s">
        <v>1238</v>
      </c>
      <c r="D489" s="204" t="s">
        <v>208</v>
      </c>
      <c r="E489" s="205" t="s">
        <v>1239</v>
      </c>
      <c r="F489" s="206" t="s">
        <v>1240</v>
      </c>
      <c r="G489" s="207" t="s">
        <v>439</v>
      </c>
      <c r="H489" s="208">
        <v>1</v>
      </c>
      <c r="I489" s="209"/>
      <c r="J489" s="210">
        <f>ROUND(I489*H489,2)</f>
        <v>0</v>
      </c>
      <c r="K489" s="206" t="s">
        <v>212</v>
      </c>
      <c r="L489" s="41"/>
      <c r="M489" s="211" t="s">
        <v>19</v>
      </c>
      <c r="N489" s="212" t="s">
        <v>43</v>
      </c>
      <c r="O489" s="77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AR489" s="15" t="s">
        <v>287</v>
      </c>
      <c r="AT489" s="15" t="s">
        <v>208</v>
      </c>
      <c r="AU489" s="15" t="s">
        <v>84</v>
      </c>
      <c r="AY489" s="15" t="s">
        <v>206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15" t="s">
        <v>84</v>
      </c>
      <c r="BK489" s="215">
        <f>ROUND(I489*H489,2)</f>
        <v>0</v>
      </c>
      <c r="BL489" s="15" t="s">
        <v>287</v>
      </c>
      <c r="BM489" s="15" t="s">
        <v>1241</v>
      </c>
    </row>
    <row r="490" spans="2:65" s="1" customFormat="1" ht="16.5" customHeight="1">
      <c r="B490" s="36"/>
      <c r="C490" s="239" t="s">
        <v>1242</v>
      </c>
      <c r="D490" s="239" t="s">
        <v>432</v>
      </c>
      <c r="E490" s="240" t="s">
        <v>1243</v>
      </c>
      <c r="F490" s="241" t="s">
        <v>1244</v>
      </c>
      <c r="G490" s="242" t="s">
        <v>439</v>
      </c>
      <c r="H490" s="243">
        <v>1</v>
      </c>
      <c r="I490" s="244"/>
      <c r="J490" s="245">
        <f>ROUND(I490*H490,2)</f>
        <v>0</v>
      </c>
      <c r="K490" s="241" t="s">
        <v>221</v>
      </c>
      <c r="L490" s="246"/>
      <c r="M490" s="247" t="s">
        <v>19</v>
      </c>
      <c r="N490" s="248" t="s">
        <v>43</v>
      </c>
      <c r="O490" s="77"/>
      <c r="P490" s="213">
        <f>O490*H490</f>
        <v>0</v>
      </c>
      <c r="Q490" s="213">
        <v>0.00139</v>
      </c>
      <c r="R490" s="213">
        <f>Q490*H490</f>
        <v>0.00139</v>
      </c>
      <c r="S490" s="213">
        <v>0</v>
      </c>
      <c r="T490" s="214">
        <f>S490*H490</f>
        <v>0</v>
      </c>
      <c r="AR490" s="15" t="s">
        <v>359</v>
      </c>
      <c r="AT490" s="15" t="s">
        <v>432</v>
      </c>
      <c r="AU490" s="15" t="s">
        <v>84</v>
      </c>
      <c r="AY490" s="15" t="s">
        <v>206</v>
      </c>
      <c r="BE490" s="215">
        <f>IF(N490="základní",J490,0)</f>
        <v>0</v>
      </c>
      <c r="BF490" s="215">
        <f>IF(N490="snížená",J490,0)</f>
        <v>0</v>
      </c>
      <c r="BG490" s="215">
        <f>IF(N490="zákl. přenesená",J490,0)</f>
        <v>0</v>
      </c>
      <c r="BH490" s="215">
        <f>IF(N490="sníž. přenesená",J490,0)</f>
        <v>0</v>
      </c>
      <c r="BI490" s="215">
        <f>IF(N490="nulová",J490,0)</f>
        <v>0</v>
      </c>
      <c r="BJ490" s="15" t="s">
        <v>84</v>
      </c>
      <c r="BK490" s="215">
        <f>ROUND(I490*H490,2)</f>
        <v>0</v>
      </c>
      <c r="BL490" s="15" t="s">
        <v>287</v>
      </c>
      <c r="BM490" s="15" t="s">
        <v>1245</v>
      </c>
    </row>
    <row r="491" spans="2:65" s="1" customFormat="1" ht="33.75" customHeight="1">
      <c r="B491" s="36"/>
      <c r="C491" s="204" t="s">
        <v>1246</v>
      </c>
      <c r="D491" s="204" t="s">
        <v>208</v>
      </c>
      <c r="E491" s="205" t="s">
        <v>1247</v>
      </c>
      <c r="F491" s="206" t="s">
        <v>1248</v>
      </c>
      <c r="G491" s="207" t="s">
        <v>439</v>
      </c>
      <c r="H491" s="208">
        <v>1</v>
      </c>
      <c r="I491" s="209"/>
      <c r="J491" s="210">
        <f>ROUND(I491*H491,2)</f>
        <v>0</v>
      </c>
      <c r="K491" s="206" t="s">
        <v>19</v>
      </c>
      <c r="L491" s="41"/>
      <c r="M491" s="211" t="s">
        <v>19</v>
      </c>
      <c r="N491" s="212" t="s">
        <v>43</v>
      </c>
      <c r="O491" s="77"/>
      <c r="P491" s="213">
        <f>O491*H491</f>
        <v>0</v>
      </c>
      <c r="Q491" s="213">
        <v>0</v>
      </c>
      <c r="R491" s="213">
        <f>Q491*H491</f>
        <v>0</v>
      </c>
      <c r="S491" s="213">
        <v>0</v>
      </c>
      <c r="T491" s="214">
        <f>S491*H491</f>
        <v>0</v>
      </c>
      <c r="AR491" s="15" t="s">
        <v>287</v>
      </c>
      <c r="AT491" s="15" t="s">
        <v>208</v>
      </c>
      <c r="AU491" s="15" t="s">
        <v>84</v>
      </c>
      <c r="AY491" s="15" t="s">
        <v>206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15" t="s">
        <v>84</v>
      </c>
      <c r="BK491" s="215">
        <f>ROUND(I491*H491,2)</f>
        <v>0</v>
      </c>
      <c r="BL491" s="15" t="s">
        <v>287</v>
      </c>
      <c r="BM491" s="15" t="s">
        <v>1249</v>
      </c>
    </row>
    <row r="492" spans="2:51" s="11" customFormat="1" ht="12">
      <c r="B492" s="216"/>
      <c r="C492" s="217"/>
      <c r="D492" s="218" t="s">
        <v>214</v>
      </c>
      <c r="E492" s="219" t="s">
        <v>19</v>
      </c>
      <c r="F492" s="220" t="s">
        <v>1250</v>
      </c>
      <c r="G492" s="217"/>
      <c r="H492" s="221">
        <v>1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214</v>
      </c>
      <c r="AU492" s="227" t="s">
        <v>84</v>
      </c>
      <c r="AV492" s="11" t="s">
        <v>84</v>
      </c>
      <c r="AW492" s="11" t="s">
        <v>33</v>
      </c>
      <c r="AX492" s="11" t="s">
        <v>79</v>
      </c>
      <c r="AY492" s="227" t="s">
        <v>206</v>
      </c>
    </row>
    <row r="493" spans="2:65" s="1" customFormat="1" ht="16.5" customHeight="1">
      <c r="B493" s="36"/>
      <c r="C493" s="204" t="s">
        <v>1251</v>
      </c>
      <c r="D493" s="204" t="s">
        <v>208</v>
      </c>
      <c r="E493" s="205" t="s">
        <v>1252</v>
      </c>
      <c r="F493" s="206" t="s">
        <v>1253</v>
      </c>
      <c r="G493" s="207" t="s">
        <v>439</v>
      </c>
      <c r="H493" s="208">
        <v>1</v>
      </c>
      <c r="I493" s="209"/>
      <c r="J493" s="210">
        <f>ROUND(I493*H493,2)</f>
        <v>0</v>
      </c>
      <c r="K493" s="206" t="s">
        <v>19</v>
      </c>
      <c r="L493" s="41"/>
      <c r="M493" s="211" t="s">
        <v>19</v>
      </c>
      <c r="N493" s="212" t="s">
        <v>43</v>
      </c>
      <c r="O493" s="77"/>
      <c r="P493" s="213">
        <f>O493*H493</f>
        <v>0</v>
      </c>
      <c r="Q493" s="213">
        <v>0</v>
      </c>
      <c r="R493" s="213">
        <f>Q493*H493</f>
        <v>0</v>
      </c>
      <c r="S493" s="213">
        <v>0.131</v>
      </c>
      <c r="T493" s="214">
        <f>S493*H493</f>
        <v>0.131</v>
      </c>
      <c r="AR493" s="15" t="s">
        <v>287</v>
      </c>
      <c r="AT493" s="15" t="s">
        <v>208</v>
      </c>
      <c r="AU493" s="15" t="s">
        <v>84</v>
      </c>
      <c r="AY493" s="15" t="s">
        <v>206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15" t="s">
        <v>84</v>
      </c>
      <c r="BK493" s="215">
        <f>ROUND(I493*H493,2)</f>
        <v>0</v>
      </c>
      <c r="BL493" s="15" t="s">
        <v>287</v>
      </c>
      <c r="BM493" s="15" t="s">
        <v>1254</v>
      </c>
    </row>
    <row r="494" spans="2:65" s="1" customFormat="1" ht="16.5" customHeight="1">
      <c r="B494" s="36"/>
      <c r="C494" s="204" t="s">
        <v>1255</v>
      </c>
      <c r="D494" s="204" t="s">
        <v>208</v>
      </c>
      <c r="E494" s="205" t="s">
        <v>1256</v>
      </c>
      <c r="F494" s="206" t="s">
        <v>1257</v>
      </c>
      <c r="G494" s="207" t="s">
        <v>448</v>
      </c>
      <c r="H494" s="208">
        <v>1</v>
      </c>
      <c r="I494" s="209"/>
      <c r="J494" s="210">
        <f>ROUND(I494*H494,2)</f>
        <v>0</v>
      </c>
      <c r="K494" s="206" t="s">
        <v>19</v>
      </c>
      <c r="L494" s="41"/>
      <c r="M494" s="211" t="s">
        <v>19</v>
      </c>
      <c r="N494" s="212" t="s">
        <v>43</v>
      </c>
      <c r="O494" s="77"/>
      <c r="P494" s="213">
        <f>O494*H494</f>
        <v>0</v>
      </c>
      <c r="Q494" s="213">
        <v>0</v>
      </c>
      <c r="R494" s="213">
        <f>Q494*H494</f>
        <v>0</v>
      </c>
      <c r="S494" s="213">
        <v>0.131</v>
      </c>
      <c r="T494" s="214">
        <f>S494*H494</f>
        <v>0.131</v>
      </c>
      <c r="AR494" s="15" t="s">
        <v>287</v>
      </c>
      <c r="AT494" s="15" t="s">
        <v>208</v>
      </c>
      <c r="AU494" s="15" t="s">
        <v>84</v>
      </c>
      <c r="AY494" s="15" t="s">
        <v>206</v>
      </c>
      <c r="BE494" s="215">
        <f>IF(N494="základní",J494,0)</f>
        <v>0</v>
      </c>
      <c r="BF494" s="215">
        <f>IF(N494="snížená",J494,0)</f>
        <v>0</v>
      </c>
      <c r="BG494" s="215">
        <f>IF(N494="zákl. přenesená",J494,0)</f>
        <v>0</v>
      </c>
      <c r="BH494" s="215">
        <f>IF(N494="sníž. přenesená",J494,0)</f>
        <v>0</v>
      </c>
      <c r="BI494" s="215">
        <f>IF(N494="nulová",J494,0)</f>
        <v>0</v>
      </c>
      <c r="BJ494" s="15" t="s">
        <v>84</v>
      </c>
      <c r="BK494" s="215">
        <f>ROUND(I494*H494,2)</f>
        <v>0</v>
      </c>
      <c r="BL494" s="15" t="s">
        <v>287</v>
      </c>
      <c r="BM494" s="15" t="s">
        <v>1258</v>
      </c>
    </row>
    <row r="495" spans="2:65" s="1" customFormat="1" ht="16.5" customHeight="1">
      <c r="B495" s="36"/>
      <c r="C495" s="204" t="s">
        <v>1259</v>
      </c>
      <c r="D495" s="204" t="s">
        <v>208</v>
      </c>
      <c r="E495" s="205" t="s">
        <v>1260</v>
      </c>
      <c r="F495" s="206" t="s">
        <v>1261</v>
      </c>
      <c r="G495" s="207" t="s">
        <v>439</v>
      </c>
      <c r="H495" s="208">
        <v>1</v>
      </c>
      <c r="I495" s="209"/>
      <c r="J495" s="210">
        <f>ROUND(I495*H495,2)</f>
        <v>0</v>
      </c>
      <c r="K495" s="206" t="s">
        <v>19</v>
      </c>
      <c r="L495" s="41"/>
      <c r="M495" s="211" t="s">
        <v>19</v>
      </c>
      <c r="N495" s="212" t="s">
        <v>43</v>
      </c>
      <c r="O495" s="77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AR495" s="15" t="s">
        <v>287</v>
      </c>
      <c r="AT495" s="15" t="s">
        <v>208</v>
      </c>
      <c r="AU495" s="15" t="s">
        <v>84</v>
      </c>
      <c r="AY495" s="15" t="s">
        <v>206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15" t="s">
        <v>84</v>
      </c>
      <c r="BK495" s="215">
        <f>ROUND(I495*H495,2)</f>
        <v>0</v>
      </c>
      <c r="BL495" s="15" t="s">
        <v>287</v>
      </c>
      <c r="BM495" s="15" t="s">
        <v>1262</v>
      </c>
    </row>
    <row r="496" spans="2:65" s="1" customFormat="1" ht="16.5" customHeight="1">
      <c r="B496" s="36"/>
      <c r="C496" s="204" t="s">
        <v>1263</v>
      </c>
      <c r="D496" s="204" t="s">
        <v>208</v>
      </c>
      <c r="E496" s="205" t="s">
        <v>1264</v>
      </c>
      <c r="F496" s="206" t="s">
        <v>1265</v>
      </c>
      <c r="G496" s="207" t="s">
        <v>439</v>
      </c>
      <c r="H496" s="208">
        <v>1</v>
      </c>
      <c r="I496" s="209"/>
      <c r="J496" s="210">
        <f>ROUND(I496*H496,2)</f>
        <v>0</v>
      </c>
      <c r="K496" s="206" t="s">
        <v>19</v>
      </c>
      <c r="L496" s="41"/>
      <c r="M496" s="211" t="s">
        <v>19</v>
      </c>
      <c r="N496" s="212" t="s">
        <v>43</v>
      </c>
      <c r="O496" s="77"/>
      <c r="P496" s="213">
        <f>O496*H496</f>
        <v>0</v>
      </c>
      <c r="Q496" s="213">
        <v>0</v>
      </c>
      <c r="R496" s="213">
        <f>Q496*H496</f>
        <v>0</v>
      </c>
      <c r="S496" s="213">
        <v>0</v>
      </c>
      <c r="T496" s="214">
        <f>S496*H496</f>
        <v>0</v>
      </c>
      <c r="AR496" s="15" t="s">
        <v>287</v>
      </c>
      <c r="AT496" s="15" t="s">
        <v>208</v>
      </c>
      <c r="AU496" s="15" t="s">
        <v>84</v>
      </c>
      <c r="AY496" s="15" t="s">
        <v>206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15" t="s">
        <v>84</v>
      </c>
      <c r="BK496" s="215">
        <f>ROUND(I496*H496,2)</f>
        <v>0</v>
      </c>
      <c r="BL496" s="15" t="s">
        <v>287</v>
      </c>
      <c r="BM496" s="15" t="s">
        <v>1266</v>
      </c>
    </row>
    <row r="497" spans="2:65" s="1" customFormat="1" ht="16.5" customHeight="1">
      <c r="B497" s="36"/>
      <c r="C497" s="204" t="s">
        <v>1267</v>
      </c>
      <c r="D497" s="204" t="s">
        <v>208</v>
      </c>
      <c r="E497" s="205" t="s">
        <v>1268</v>
      </c>
      <c r="F497" s="206" t="s">
        <v>1269</v>
      </c>
      <c r="G497" s="207" t="s">
        <v>439</v>
      </c>
      <c r="H497" s="208">
        <v>2</v>
      </c>
      <c r="I497" s="209"/>
      <c r="J497" s="210">
        <f>ROUND(I497*H497,2)</f>
        <v>0</v>
      </c>
      <c r="K497" s="206" t="s">
        <v>19</v>
      </c>
      <c r="L497" s="41"/>
      <c r="M497" s="211" t="s">
        <v>19</v>
      </c>
      <c r="N497" s="212" t="s">
        <v>43</v>
      </c>
      <c r="O497" s="77"/>
      <c r="P497" s="213">
        <f>O497*H497</f>
        <v>0</v>
      </c>
      <c r="Q497" s="213">
        <v>0</v>
      </c>
      <c r="R497" s="213">
        <f>Q497*H497</f>
        <v>0</v>
      </c>
      <c r="S497" s="213">
        <v>0</v>
      </c>
      <c r="T497" s="214">
        <f>S497*H497</f>
        <v>0</v>
      </c>
      <c r="AR497" s="15" t="s">
        <v>287</v>
      </c>
      <c r="AT497" s="15" t="s">
        <v>208</v>
      </c>
      <c r="AU497" s="15" t="s">
        <v>84</v>
      </c>
      <c r="AY497" s="15" t="s">
        <v>206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15" t="s">
        <v>84</v>
      </c>
      <c r="BK497" s="215">
        <f>ROUND(I497*H497,2)</f>
        <v>0</v>
      </c>
      <c r="BL497" s="15" t="s">
        <v>287</v>
      </c>
      <c r="BM497" s="15" t="s">
        <v>1270</v>
      </c>
    </row>
    <row r="498" spans="2:65" s="1" customFormat="1" ht="16.5" customHeight="1">
      <c r="B498" s="36"/>
      <c r="C498" s="204" t="s">
        <v>1271</v>
      </c>
      <c r="D498" s="204" t="s">
        <v>208</v>
      </c>
      <c r="E498" s="205" t="s">
        <v>1272</v>
      </c>
      <c r="F498" s="206" t="s">
        <v>1273</v>
      </c>
      <c r="G498" s="207" t="s">
        <v>439</v>
      </c>
      <c r="H498" s="208">
        <v>2</v>
      </c>
      <c r="I498" s="209"/>
      <c r="J498" s="210">
        <f>ROUND(I498*H498,2)</f>
        <v>0</v>
      </c>
      <c r="K498" s="206" t="s">
        <v>19</v>
      </c>
      <c r="L498" s="41"/>
      <c r="M498" s="211" t="s">
        <v>19</v>
      </c>
      <c r="N498" s="212" t="s">
        <v>43</v>
      </c>
      <c r="O498" s="77"/>
      <c r="P498" s="213">
        <f>O498*H498</f>
        <v>0</v>
      </c>
      <c r="Q498" s="213">
        <v>0</v>
      </c>
      <c r="R498" s="213">
        <f>Q498*H498</f>
        <v>0</v>
      </c>
      <c r="S498" s="213">
        <v>0</v>
      </c>
      <c r="T498" s="214">
        <f>S498*H498</f>
        <v>0</v>
      </c>
      <c r="AR498" s="15" t="s">
        <v>287</v>
      </c>
      <c r="AT498" s="15" t="s">
        <v>208</v>
      </c>
      <c r="AU498" s="15" t="s">
        <v>84</v>
      </c>
      <c r="AY498" s="15" t="s">
        <v>206</v>
      </c>
      <c r="BE498" s="215">
        <f>IF(N498="základní",J498,0)</f>
        <v>0</v>
      </c>
      <c r="BF498" s="215">
        <f>IF(N498="snížená",J498,0)</f>
        <v>0</v>
      </c>
      <c r="BG498" s="215">
        <f>IF(N498="zákl. přenesená",J498,0)</f>
        <v>0</v>
      </c>
      <c r="BH498" s="215">
        <f>IF(N498="sníž. přenesená",J498,0)</f>
        <v>0</v>
      </c>
      <c r="BI498" s="215">
        <f>IF(N498="nulová",J498,0)</f>
        <v>0</v>
      </c>
      <c r="BJ498" s="15" t="s">
        <v>84</v>
      </c>
      <c r="BK498" s="215">
        <f>ROUND(I498*H498,2)</f>
        <v>0</v>
      </c>
      <c r="BL498" s="15" t="s">
        <v>287</v>
      </c>
      <c r="BM498" s="15" t="s">
        <v>1274</v>
      </c>
    </row>
    <row r="499" spans="2:65" s="1" customFormat="1" ht="22.5" customHeight="1">
      <c r="B499" s="36"/>
      <c r="C499" s="204" t="s">
        <v>1275</v>
      </c>
      <c r="D499" s="204" t="s">
        <v>208</v>
      </c>
      <c r="E499" s="205" t="s">
        <v>1276</v>
      </c>
      <c r="F499" s="206" t="s">
        <v>1277</v>
      </c>
      <c r="G499" s="207" t="s">
        <v>689</v>
      </c>
      <c r="H499" s="249"/>
      <c r="I499" s="209"/>
      <c r="J499" s="210">
        <f>ROUND(I499*H499,2)</f>
        <v>0</v>
      </c>
      <c r="K499" s="206" t="s">
        <v>212</v>
      </c>
      <c r="L499" s="41"/>
      <c r="M499" s="211" t="s">
        <v>19</v>
      </c>
      <c r="N499" s="212" t="s">
        <v>43</v>
      </c>
      <c r="O499" s="77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15" t="s">
        <v>287</v>
      </c>
      <c r="AT499" s="15" t="s">
        <v>208</v>
      </c>
      <c r="AU499" s="15" t="s">
        <v>84</v>
      </c>
      <c r="AY499" s="15" t="s">
        <v>206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15" t="s">
        <v>84</v>
      </c>
      <c r="BK499" s="215">
        <f>ROUND(I499*H499,2)</f>
        <v>0</v>
      </c>
      <c r="BL499" s="15" t="s">
        <v>287</v>
      </c>
      <c r="BM499" s="15" t="s">
        <v>1278</v>
      </c>
    </row>
    <row r="500" spans="2:63" s="10" customFormat="1" ht="22.8" customHeight="1">
      <c r="B500" s="188"/>
      <c r="C500" s="189"/>
      <c r="D500" s="190" t="s">
        <v>70</v>
      </c>
      <c r="E500" s="202" t="s">
        <v>1279</v>
      </c>
      <c r="F500" s="202" t="s">
        <v>1280</v>
      </c>
      <c r="G500" s="189"/>
      <c r="H500" s="189"/>
      <c r="I500" s="192"/>
      <c r="J500" s="203">
        <f>BK500</f>
        <v>0</v>
      </c>
      <c r="K500" s="189"/>
      <c r="L500" s="194"/>
      <c r="M500" s="195"/>
      <c r="N500" s="196"/>
      <c r="O500" s="196"/>
      <c r="P500" s="197">
        <f>SUM(P501:P529)</f>
        <v>0</v>
      </c>
      <c r="Q500" s="196"/>
      <c r="R500" s="197">
        <f>SUM(R501:R529)</f>
        <v>0.57505696</v>
      </c>
      <c r="S500" s="196"/>
      <c r="T500" s="198">
        <f>SUM(T501:T529)</f>
        <v>1.3336866</v>
      </c>
      <c r="AR500" s="199" t="s">
        <v>84</v>
      </c>
      <c r="AT500" s="200" t="s">
        <v>70</v>
      </c>
      <c r="AU500" s="200" t="s">
        <v>79</v>
      </c>
      <c r="AY500" s="199" t="s">
        <v>206</v>
      </c>
      <c r="BK500" s="201">
        <f>SUM(BK501:BK529)</f>
        <v>0</v>
      </c>
    </row>
    <row r="501" spans="2:65" s="1" customFormat="1" ht="16.5" customHeight="1">
      <c r="B501" s="36"/>
      <c r="C501" s="204" t="s">
        <v>1281</v>
      </c>
      <c r="D501" s="204" t="s">
        <v>208</v>
      </c>
      <c r="E501" s="205" t="s">
        <v>1282</v>
      </c>
      <c r="F501" s="206" t="s">
        <v>1283</v>
      </c>
      <c r="G501" s="207" t="s">
        <v>211</v>
      </c>
      <c r="H501" s="208">
        <v>19.362</v>
      </c>
      <c r="I501" s="209"/>
      <c r="J501" s="210">
        <f>ROUND(I501*H501,2)</f>
        <v>0</v>
      </c>
      <c r="K501" s="206" t="s">
        <v>221</v>
      </c>
      <c r="L501" s="41"/>
      <c r="M501" s="211" t="s">
        <v>19</v>
      </c>
      <c r="N501" s="212" t="s">
        <v>43</v>
      </c>
      <c r="O501" s="77"/>
      <c r="P501" s="213">
        <f>O501*H501</f>
        <v>0</v>
      </c>
      <c r="Q501" s="213">
        <v>0</v>
      </c>
      <c r="R501" s="213">
        <f>Q501*H501</f>
        <v>0</v>
      </c>
      <c r="S501" s="213">
        <v>0</v>
      </c>
      <c r="T501" s="214">
        <f>S501*H501</f>
        <v>0</v>
      </c>
      <c r="AR501" s="15" t="s">
        <v>287</v>
      </c>
      <c r="AT501" s="15" t="s">
        <v>208</v>
      </c>
      <c r="AU501" s="15" t="s">
        <v>84</v>
      </c>
      <c r="AY501" s="15" t="s">
        <v>206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15" t="s">
        <v>84</v>
      </c>
      <c r="BK501" s="215">
        <f>ROUND(I501*H501,2)</f>
        <v>0</v>
      </c>
      <c r="BL501" s="15" t="s">
        <v>287</v>
      </c>
      <c r="BM501" s="15" t="s">
        <v>1284</v>
      </c>
    </row>
    <row r="502" spans="2:51" s="11" customFormat="1" ht="12">
      <c r="B502" s="216"/>
      <c r="C502" s="217"/>
      <c r="D502" s="218" t="s">
        <v>214</v>
      </c>
      <c r="E502" s="219" t="s">
        <v>19</v>
      </c>
      <c r="F502" s="220" t="s">
        <v>130</v>
      </c>
      <c r="G502" s="217"/>
      <c r="H502" s="221">
        <v>13.122</v>
      </c>
      <c r="I502" s="222"/>
      <c r="J502" s="217"/>
      <c r="K502" s="217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214</v>
      </c>
      <c r="AU502" s="227" t="s">
        <v>84</v>
      </c>
      <c r="AV502" s="11" t="s">
        <v>84</v>
      </c>
      <c r="AW502" s="11" t="s">
        <v>33</v>
      </c>
      <c r="AX502" s="11" t="s">
        <v>71</v>
      </c>
      <c r="AY502" s="227" t="s">
        <v>206</v>
      </c>
    </row>
    <row r="503" spans="2:51" s="11" customFormat="1" ht="12">
      <c r="B503" s="216"/>
      <c r="C503" s="217"/>
      <c r="D503" s="218" t="s">
        <v>214</v>
      </c>
      <c r="E503" s="219" t="s">
        <v>19</v>
      </c>
      <c r="F503" s="220" t="s">
        <v>118</v>
      </c>
      <c r="G503" s="217"/>
      <c r="H503" s="221">
        <v>6.24</v>
      </c>
      <c r="I503" s="222"/>
      <c r="J503" s="217"/>
      <c r="K503" s="217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214</v>
      </c>
      <c r="AU503" s="227" t="s">
        <v>84</v>
      </c>
      <c r="AV503" s="11" t="s">
        <v>84</v>
      </c>
      <c r="AW503" s="11" t="s">
        <v>33</v>
      </c>
      <c r="AX503" s="11" t="s">
        <v>71</v>
      </c>
      <c r="AY503" s="227" t="s">
        <v>206</v>
      </c>
    </row>
    <row r="504" spans="2:51" s="12" customFormat="1" ht="12">
      <c r="B504" s="228"/>
      <c r="C504" s="229"/>
      <c r="D504" s="218" t="s">
        <v>214</v>
      </c>
      <c r="E504" s="230" t="s">
        <v>19</v>
      </c>
      <c r="F504" s="231" t="s">
        <v>218</v>
      </c>
      <c r="G504" s="229"/>
      <c r="H504" s="232">
        <v>19.362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214</v>
      </c>
      <c r="AU504" s="238" t="s">
        <v>84</v>
      </c>
      <c r="AV504" s="12" t="s">
        <v>95</v>
      </c>
      <c r="AW504" s="12" t="s">
        <v>33</v>
      </c>
      <c r="AX504" s="12" t="s">
        <v>79</v>
      </c>
      <c r="AY504" s="238" t="s">
        <v>206</v>
      </c>
    </row>
    <row r="505" spans="2:65" s="1" customFormat="1" ht="16.5" customHeight="1">
      <c r="B505" s="36"/>
      <c r="C505" s="204" t="s">
        <v>1285</v>
      </c>
      <c r="D505" s="204" t="s">
        <v>208</v>
      </c>
      <c r="E505" s="205" t="s">
        <v>1286</v>
      </c>
      <c r="F505" s="206" t="s">
        <v>1287</v>
      </c>
      <c r="G505" s="207" t="s">
        <v>211</v>
      </c>
      <c r="H505" s="208">
        <v>19.362</v>
      </c>
      <c r="I505" s="209"/>
      <c r="J505" s="210">
        <f>ROUND(I505*H505,2)</f>
        <v>0</v>
      </c>
      <c r="K505" s="206" t="s">
        <v>221</v>
      </c>
      <c r="L505" s="41"/>
      <c r="M505" s="211" t="s">
        <v>19</v>
      </c>
      <c r="N505" s="212" t="s">
        <v>43</v>
      </c>
      <c r="O505" s="77"/>
      <c r="P505" s="213">
        <f>O505*H505</f>
        <v>0</v>
      </c>
      <c r="Q505" s="213">
        <v>0.0003</v>
      </c>
      <c r="R505" s="213">
        <f>Q505*H505</f>
        <v>0.005808599999999999</v>
      </c>
      <c r="S505" s="213">
        <v>0</v>
      </c>
      <c r="T505" s="214">
        <f>S505*H505</f>
        <v>0</v>
      </c>
      <c r="AR505" s="15" t="s">
        <v>287</v>
      </c>
      <c r="AT505" s="15" t="s">
        <v>208</v>
      </c>
      <c r="AU505" s="15" t="s">
        <v>84</v>
      </c>
      <c r="AY505" s="15" t="s">
        <v>206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15" t="s">
        <v>84</v>
      </c>
      <c r="BK505" s="215">
        <f>ROUND(I505*H505,2)</f>
        <v>0</v>
      </c>
      <c r="BL505" s="15" t="s">
        <v>287</v>
      </c>
      <c r="BM505" s="15" t="s">
        <v>1288</v>
      </c>
    </row>
    <row r="506" spans="2:51" s="11" customFormat="1" ht="12">
      <c r="B506" s="216"/>
      <c r="C506" s="217"/>
      <c r="D506" s="218" t="s">
        <v>214</v>
      </c>
      <c r="E506" s="219" t="s">
        <v>19</v>
      </c>
      <c r="F506" s="220" t="s">
        <v>115</v>
      </c>
      <c r="G506" s="217"/>
      <c r="H506" s="221">
        <v>19.362</v>
      </c>
      <c r="I506" s="222"/>
      <c r="J506" s="217"/>
      <c r="K506" s="217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214</v>
      </c>
      <c r="AU506" s="227" t="s">
        <v>84</v>
      </c>
      <c r="AV506" s="11" t="s">
        <v>84</v>
      </c>
      <c r="AW506" s="11" t="s">
        <v>33</v>
      </c>
      <c r="AX506" s="11" t="s">
        <v>79</v>
      </c>
      <c r="AY506" s="227" t="s">
        <v>206</v>
      </c>
    </row>
    <row r="507" spans="2:65" s="1" customFormat="1" ht="16.5" customHeight="1">
      <c r="B507" s="36"/>
      <c r="C507" s="204" t="s">
        <v>1289</v>
      </c>
      <c r="D507" s="204" t="s">
        <v>208</v>
      </c>
      <c r="E507" s="205" t="s">
        <v>1290</v>
      </c>
      <c r="F507" s="206" t="s">
        <v>1291</v>
      </c>
      <c r="G507" s="207" t="s">
        <v>211</v>
      </c>
      <c r="H507" s="208">
        <v>19.362</v>
      </c>
      <c r="I507" s="209"/>
      <c r="J507" s="210">
        <f>ROUND(I507*H507,2)</f>
        <v>0</v>
      </c>
      <c r="K507" s="206" t="s">
        <v>221</v>
      </c>
      <c r="L507" s="41"/>
      <c r="M507" s="211" t="s">
        <v>19</v>
      </c>
      <c r="N507" s="212" t="s">
        <v>43</v>
      </c>
      <c r="O507" s="77"/>
      <c r="P507" s="213">
        <f>O507*H507</f>
        <v>0</v>
      </c>
      <c r="Q507" s="213">
        <v>0.0045</v>
      </c>
      <c r="R507" s="213">
        <f>Q507*H507</f>
        <v>0.08712899999999998</v>
      </c>
      <c r="S507" s="213">
        <v>0</v>
      </c>
      <c r="T507" s="214">
        <f>S507*H507</f>
        <v>0</v>
      </c>
      <c r="AR507" s="15" t="s">
        <v>287</v>
      </c>
      <c r="AT507" s="15" t="s">
        <v>208</v>
      </c>
      <c r="AU507" s="15" t="s">
        <v>84</v>
      </c>
      <c r="AY507" s="15" t="s">
        <v>206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15" t="s">
        <v>84</v>
      </c>
      <c r="BK507" s="215">
        <f>ROUND(I507*H507,2)</f>
        <v>0</v>
      </c>
      <c r="BL507" s="15" t="s">
        <v>287</v>
      </c>
      <c r="BM507" s="15" t="s">
        <v>1292</v>
      </c>
    </row>
    <row r="508" spans="2:51" s="11" customFormat="1" ht="12">
      <c r="B508" s="216"/>
      <c r="C508" s="217"/>
      <c r="D508" s="218" t="s">
        <v>214</v>
      </c>
      <c r="E508" s="219" t="s">
        <v>19</v>
      </c>
      <c r="F508" s="220" t="s">
        <v>115</v>
      </c>
      <c r="G508" s="217"/>
      <c r="H508" s="221">
        <v>19.362</v>
      </c>
      <c r="I508" s="222"/>
      <c r="J508" s="217"/>
      <c r="K508" s="217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214</v>
      </c>
      <c r="AU508" s="227" t="s">
        <v>84</v>
      </c>
      <c r="AV508" s="11" t="s">
        <v>84</v>
      </c>
      <c r="AW508" s="11" t="s">
        <v>33</v>
      </c>
      <c r="AX508" s="11" t="s">
        <v>79</v>
      </c>
      <c r="AY508" s="227" t="s">
        <v>206</v>
      </c>
    </row>
    <row r="509" spans="2:65" s="1" customFormat="1" ht="16.5" customHeight="1">
      <c r="B509" s="36"/>
      <c r="C509" s="204" t="s">
        <v>1293</v>
      </c>
      <c r="D509" s="204" t="s">
        <v>208</v>
      </c>
      <c r="E509" s="205" t="s">
        <v>1294</v>
      </c>
      <c r="F509" s="206" t="s">
        <v>1295</v>
      </c>
      <c r="G509" s="207" t="s">
        <v>280</v>
      </c>
      <c r="H509" s="208">
        <v>13.33</v>
      </c>
      <c r="I509" s="209"/>
      <c r="J509" s="210">
        <f>ROUND(I509*H509,2)</f>
        <v>0</v>
      </c>
      <c r="K509" s="206" t="s">
        <v>221</v>
      </c>
      <c r="L509" s="41"/>
      <c r="M509" s="211" t="s">
        <v>19</v>
      </c>
      <c r="N509" s="212" t="s">
        <v>43</v>
      </c>
      <c r="O509" s="77"/>
      <c r="P509" s="213">
        <f>O509*H509</f>
        <v>0</v>
      </c>
      <c r="Q509" s="213">
        <v>0.00043</v>
      </c>
      <c r="R509" s="213">
        <f>Q509*H509</f>
        <v>0.0057319</v>
      </c>
      <c r="S509" s="213">
        <v>0</v>
      </c>
      <c r="T509" s="214">
        <f>S509*H509</f>
        <v>0</v>
      </c>
      <c r="AR509" s="15" t="s">
        <v>287</v>
      </c>
      <c r="AT509" s="15" t="s">
        <v>208</v>
      </c>
      <c r="AU509" s="15" t="s">
        <v>84</v>
      </c>
      <c r="AY509" s="15" t="s">
        <v>206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15" t="s">
        <v>84</v>
      </c>
      <c r="BK509" s="215">
        <f>ROUND(I509*H509,2)</f>
        <v>0</v>
      </c>
      <c r="BL509" s="15" t="s">
        <v>287</v>
      </c>
      <c r="BM509" s="15" t="s">
        <v>1296</v>
      </c>
    </row>
    <row r="510" spans="2:51" s="11" customFormat="1" ht="12">
      <c r="B510" s="216"/>
      <c r="C510" s="217"/>
      <c r="D510" s="218" t="s">
        <v>214</v>
      </c>
      <c r="E510" s="219" t="s">
        <v>138</v>
      </c>
      <c r="F510" s="220" t="s">
        <v>1297</v>
      </c>
      <c r="G510" s="217"/>
      <c r="H510" s="221">
        <v>13.33</v>
      </c>
      <c r="I510" s="222"/>
      <c r="J510" s="217"/>
      <c r="K510" s="217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214</v>
      </c>
      <c r="AU510" s="227" t="s">
        <v>84</v>
      </c>
      <c r="AV510" s="11" t="s">
        <v>84</v>
      </c>
      <c r="AW510" s="11" t="s">
        <v>33</v>
      </c>
      <c r="AX510" s="11" t="s">
        <v>79</v>
      </c>
      <c r="AY510" s="227" t="s">
        <v>206</v>
      </c>
    </row>
    <row r="511" spans="2:65" s="1" customFormat="1" ht="16.5" customHeight="1">
      <c r="B511" s="36"/>
      <c r="C511" s="239" t="s">
        <v>1298</v>
      </c>
      <c r="D511" s="239" t="s">
        <v>432</v>
      </c>
      <c r="E511" s="240" t="s">
        <v>1299</v>
      </c>
      <c r="F511" s="241" t="s">
        <v>1300</v>
      </c>
      <c r="G511" s="242" t="s">
        <v>439</v>
      </c>
      <c r="H511" s="243">
        <v>58.652</v>
      </c>
      <c r="I511" s="244"/>
      <c r="J511" s="245">
        <f>ROUND(I511*H511,2)</f>
        <v>0</v>
      </c>
      <c r="K511" s="241" t="s">
        <v>221</v>
      </c>
      <c r="L511" s="246"/>
      <c r="M511" s="247" t="s">
        <v>19</v>
      </c>
      <c r="N511" s="248" t="s">
        <v>43</v>
      </c>
      <c r="O511" s="77"/>
      <c r="P511" s="213">
        <f>O511*H511</f>
        <v>0</v>
      </c>
      <c r="Q511" s="213">
        <v>0.00036</v>
      </c>
      <c r="R511" s="213">
        <f>Q511*H511</f>
        <v>0.02111472</v>
      </c>
      <c r="S511" s="213">
        <v>0</v>
      </c>
      <c r="T511" s="214">
        <f>S511*H511</f>
        <v>0</v>
      </c>
      <c r="AR511" s="15" t="s">
        <v>359</v>
      </c>
      <c r="AT511" s="15" t="s">
        <v>432</v>
      </c>
      <c r="AU511" s="15" t="s">
        <v>84</v>
      </c>
      <c r="AY511" s="15" t="s">
        <v>206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15" t="s">
        <v>84</v>
      </c>
      <c r="BK511" s="215">
        <f>ROUND(I511*H511,2)</f>
        <v>0</v>
      </c>
      <c r="BL511" s="15" t="s">
        <v>287</v>
      </c>
      <c r="BM511" s="15" t="s">
        <v>1301</v>
      </c>
    </row>
    <row r="512" spans="2:51" s="11" customFormat="1" ht="12">
      <c r="B512" s="216"/>
      <c r="C512" s="217"/>
      <c r="D512" s="218" t="s">
        <v>214</v>
      </c>
      <c r="E512" s="217"/>
      <c r="F512" s="220" t="s">
        <v>1302</v>
      </c>
      <c r="G512" s="217"/>
      <c r="H512" s="221">
        <v>58.652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214</v>
      </c>
      <c r="AU512" s="227" t="s">
        <v>84</v>
      </c>
      <c r="AV512" s="11" t="s">
        <v>84</v>
      </c>
      <c r="AW512" s="11" t="s">
        <v>4</v>
      </c>
      <c r="AX512" s="11" t="s">
        <v>79</v>
      </c>
      <c r="AY512" s="227" t="s">
        <v>206</v>
      </c>
    </row>
    <row r="513" spans="2:65" s="1" customFormat="1" ht="16.5" customHeight="1">
      <c r="B513" s="36"/>
      <c r="C513" s="204" t="s">
        <v>1303</v>
      </c>
      <c r="D513" s="204" t="s">
        <v>208</v>
      </c>
      <c r="E513" s="205" t="s">
        <v>1304</v>
      </c>
      <c r="F513" s="206" t="s">
        <v>1305</v>
      </c>
      <c r="G513" s="207" t="s">
        <v>211</v>
      </c>
      <c r="H513" s="208">
        <v>6.24</v>
      </c>
      <c r="I513" s="209"/>
      <c r="J513" s="210">
        <f>ROUND(I513*H513,2)</f>
        <v>0</v>
      </c>
      <c r="K513" s="206" t="s">
        <v>221</v>
      </c>
      <c r="L513" s="41"/>
      <c r="M513" s="211" t="s">
        <v>19</v>
      </c>
      <c r="N513" s="212" t="s">
        <v>43</v>
      </c>
      <c r="O513" s="77"/>
      <c r="P513" s="213">
        <f>O513*H513</f>
        <v>0</v>
      </c>
      <c r="Q513" s="213">
        <v>0</v>
      </c>
      <c r="R513" s="213">
        <f>Q513*H513</f>
        <v>0</v>
      </c>
      <c r="S513" s="213">
        <v>0.1395</v>
      </c>
      <c r="T513" s="214">
        <f>S513*H513</f>
        <v>0.8704800000000001</v>
      </c>
      <c r="AR513" s="15" t="s">
        <v>287</v>
      </c>
      <c r="AT513" s="15" t="s">
        <v>208</v>
      </c>
      <c r="AU513" s="15" t="s">
        <v>84</v>
      </c>
      <c r="AY513" s="15" t="s">
        <v>206</v>
      </c>
      <c r="BE513" s="215">
        <f>IF(N513="základní",J513,0)</f>
        <v>0</v>
      </c>
      <c r="BF513" s="215">
        <f>IF(N513="snížená",J513,0)</f>
        <v>0</v>
      </c>
      <c r="BG513" s="215">
        <f>IF(N513="zákl. přenesená",J513,0)</f>
        <v>0</v>
      </c>
      <c r="BH513" s="215">
        <f>IF(N513="sníž. přenesená",J513,0)</f>
        <v>0</v>
      </c>
      <c r="BI513" s="215">
        <f>IF(N513="nulová",J513,0)</f>
        <v>0</v>
      </c>
      <c r="BJ513" s="15" t="s">
        <v>84</v>
      </c>
      <c r="BK513" s="215">
        <f>ROUND(I513*H513,2)</f>
        <v>0</v>
      </c>
      <c r="BL513" s="15" t="s">
        <v>287</v>
      </c>
      <c r="BM513" s="15" t="s">
        <v>1306</v>
      </c>
    </row>
    <row r="514" spans="2:51" s="11" customFormat="1" ht="12">
      <c r="B514" s="216"/>
      <c r="C514" s="217"/>
      <c r="D514" s="218" t="s">
        <v>214</v>
      </c>
      <c r="E514" s="219" t="s">
        <v>19</v>
      </c>
      <c r="F514" s="220" t="s">
        <v>118</v>
      </c>
      <c r="G514" s="217"/>
      <c r="H514" s="221">
        <v>6.24</v>
      </c>
      <c r="I514" s="222"/>
      <c r="J514" s="217"/>
      <c r="K514" s="217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214</v>
      </c>
      <c r="AU514" s="227" t="s">
        <v>84</v>
      </c>
      <c r="AV514" s="11" t="s">
        <v>84</v>
      </c>
      <c r="AW514" s="11" t="s">
        <v>33</v>
      </c>
      <c r="AX514" s="11" t="s">
        <v>79</v>
      </c>
      <c r="AY514" s="227" t="s">
        <v>206</v>
      </c>
    </row>
    <row r="515" spans="2:65" s="1" customFormat="1" ht="16.5" customHeight="1">
      <c r="B515" s="36"/>
      <c r="C515" s="204" t="s">
        <v>1307</v>
      </c>
      <c r="D515" s="204" t="s">
        <v>208</v>
      </c>
      <c r="E515" s="205" t="s">
        <v>1308</v>
      </c>
      <c r="F515" s="206" t="s">
        <v>1309</v>
      </c>
      <c r="G515" s="207" t="s">
        <v>211</v>
      </c>
      <c r="H515" s="208">
        <v>13.122</v>
      </c>
      <c r="I515" s="209"/>
      <c r="J515" s="210">
        <f>ROUND(I515*H515,2)</f>
        <v>0</v>
      </c>
      <c r="K515" s="206" t="s">
        <v>221</v>
      </c>
      <c r="L515" s="41"/>
      <c r="M515" s="211" t="s">
        <v>19</v>
      </c>
      <c r="N515" s="212" t="s">
        <v>43</v>
      </c>
      <c r="O515" s="77"/>
      <c r="P515" s="213">
        <f>O515*H515</f>
        <v>0</v>
      </c>
      <c r="Q515" s="213">
        <v>0</v>
      </c>
      <c r="R515" s="213">
        <f>Q515*H515</f>
        <v>0</v>
      </c>
      <c r="S515" s="213">
        <v>0.0353</v>
      </c>
      <c r="T515" s="214">
        <f>S515*H515</f>
        <v>0.46320659999999997</v>
      </c>
      <c r="AR515" s="15" t="s">
        <v>287</v>
      </c>
      <c r="AT515" s="15" t="s">
        <v>208</v>
      </c>
      <c r="AU515" s="15" t="s">
        <v>84</v>
      </c>
      <c r="AY515" s="15" t="s">
        <v>206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15" t="s">
        <v>84</v>
      </c>
      <c r="BK515" s="215">
        <f>ROUND(I515*H515,2)</f>
        <v>0</v>
      </c>
      <c r="BL515" s="15" t="s">
        <v>287</v>
      </c>
      <c r="BM515" s="15" t="s">
        <v>1310</v>
      </c>
    </row>
    <row r="516" spans="2:51" s="11" customFormat="1" ht="12">
      <c r="B516" s="216"/>
      <c r="C516" s="217"/>
      <c r="D516" s="218" t="s">
        <v>214</v>
      </c>
      <c r="E516" s="219" t="s">
        <v>19</v>
      </c>
      <c r="F516" s="220" t="s">
        <v>130</v>
      </c>
      <c r="G516" s="217"/>
      <c r="H516" s="221">
        <v>13.122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214</v>
      </c>
      <c r="AU516" s="227" t="s">
        <v>84</v>
      </c>
      <c r="AV516" s="11" t="s">
        <v>84</v>
      </c>
      <c r="AW516" s="11" t="s">
        <v>33</v>
      </c>
      <c r="AX516" s="11" t="s">
        <v>79</v>
      </c>
      <c r="AY516" s="227" t="s">
        <v>206</v>
      </c>
    </row>
    <row r="517" spans="2:65" s="1" customFormat="1" ht="16.5" customHeight="1">
      <c r="B517" s="36"/>
      <c r="C517" s="204" t="s">
        <v>1311</v>
      </c>
      <c r="D517" s="204" t="s">
        <v>208</v>
      </c>
      <c r="E517" s="205" t="s">
        <v>1312</v>
      </c>
      <c r="F517" s="206" t="s">
        <v>1313</v>
      </c>
      <c r="G517" s="207" t="s">
        <v>211</v>
      </c>
      <c r="H517" s="208">
        <v>19.362</v>
      </c>
      <c r="I517" s="209"/>
      <c r="J517" s="210">
        <f>ROUND(I517*H517,2)</f>
        <v>0</v>
      </c>
      <c r="K517" s="206" t="s">
        <v>212</v>
      </c>
      <c r="L517" s="41"/>
      <c r="M517" s="211" t="s">
        <v>19</v>
      </c>
      <c r="N517" s="212" t="s">
        <v>43</v>
      </c>
      <c r="O517" s="77"/>
      <c r="P517" s="213">
        <f>O517*H517</f>
        <v>0</v>
      </c>
      <c r="Q517" s="213">
        <v>0.00367</v>
      </c>
      <c r="R517" s="213">
        <f>Q517*H517</f>
        <v>0.07105853999999999</v>
      </c>
      <c r="S517" s="213">
        <v>0</v>
      </c>
      <c r="T517" s="214">
        <f>S517*H517</f>
        <v>0</v>
      </c>
      <c r="AR517" s="15" t="s">
        <v>287</v>
      </c>
      <c r="AT517" s="15" t="s">
        <v>208</v>
      </c>
      <c r="AU517" s="15" t="s">
        <v>84</v>
      </c>
      <c r="AY517" s="15" t="s">
        <v>206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15" t="s">
        <v>84</v>
      </c>
      <c r="BK517" s="215">
        <f>ROUND(I517*H517,2)</f>
        <v>0</v>
      </c>
      <c r="BL517" s="15" t="s">
        <v>287</v>
      </c>
      <c r="BM517" s="15" t="s">
        <v>1314</v>
      </c>
    </row>
    <row r="518" spans="2:51" s="11" customFormat="1" ht="12">
      <c r="B518" s="216"/>
      <c r="C518" s="217"/>
      <c r="D518" s="218" t="s">
        <v>214</v>
      </c>
      <c r="E518" s="219" t="s">
        <v>19</v>
      </c>
      <c r="F518" s="220" t="s">
        <v>115</v>
      </c>
      <c r="G518" s="217"/>
      <c r="H518" s="221">
        <v>19.362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214</v>
      </c>
      <c r="AU518" s="227" t="s">
        <v>84</v>
      </c>
      <c r="AV518" s="11" t="s">
        <v>84</v>
      </c>
      <c r="AW518" s="11" t="s">
        <v>33</v>
      </c>
      <c r="AX518" s="11" t="s">
        <v>79</v>
      </c>
      <c r="AY518" s="227" t="s">
        <v>206</v>
      </c>
    </row>
    <row r="519" spans="2:65" s="1" customFormat="1" ht="16.5" customHeight="1">
      <c r="B519" s="36"/>
      <c r="C519" s="239" t="s">
        <v>1315</v>
      </c>
      <c r="D519" s="239" t="s">
        <v>432</v>
      </c>
      <c r="E519" s="240" t="s">
        <v>1316</v>
      </c>
      <c r="F519" s="241" t="s">
        <v>1317</v>
      </c>
      <c r="G519" s="242" t="s">
        <v>211</v>
      </c>
      <c r="H519" s="243">
        <v>21.298</v>
      </c>
      <c r="I519" s="244"/>
      <c r="J519" s="245">
        <f>ROUND(I519*H519,2)</f>
        <v>0</v>
      </c>
      <c r="K519" s="241" t="s">
        <v>212</v>
      </c>
      <c r="L519" s="246"/>
      <c r="M519" s="247" t="s">
        <v>19</v>
      </c>
      <c r="N519" s="248" t="s">
        <v>43</v>
      </c>
      <c r="O519" s="77"/>
      <c r="P519" s="213">
        <f>O519*H519</f>
        <v>0</v>
      </c>
      <c r="Q519" s="213">
        <v>0.018</v>
      </c>
      <c r="R519" s="213">
        <f>Q519*H519</f>
        <v>0.3833639999999999</v>
      </c>
      <c r="S519" s="213">
        <v>0</v>
      </c>
      <c r="T519" s="214">
        <f>S519*H519</f>
        <v>0</v>
      </c>
      <c r="AR519" s="15" t="s">
        <v>359</v>
      </c>
      <c r="AT519" s="15" t="s">
        <v>432</v>
      </c>
      <c r="AU519" s="15" t="s">
        <v>84</v>
      </c>
      <c r="AY519" s="15" t="s">
        <v>206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15" t="s">
        <v>84</v>
      </c>
      <c r="BK519" s="215">
        <f>ROUND(I519*H519,2)</f>
        <v>0</v>
      </c>
      <c r="BL519" s="15" t="s">
        <v>287</v>
      </c>
      <c r="BM519" s="15" t="s">
        <v>1318</v>
      </c>
    </row>
    <row r="520" spans="2:51" s="11" customFormat="1" ht="12">
      <c r="B520" s="216"/>
      <c r="C520" s="217"/>
      <c r="D520" s="218" t="s">
        <v>214</v>
      </c>
      <c r="E520" s="219" t="s">
        <v>19</v>
      </c>
      <c r="F520" s="220" t="s">
        <v>115</v>
      </c>
      <c r="G520" s="217"/>
      <c r="H520" s="221">
        <v>19.362</v>
      </c>
      <c r="I520" s="222"/>
      <c r="J520" s="217"/>
      <c r="K520" s="217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214</v>
      </c>
      <c r="AU520" s="227" t="s">
        <v>84</v>
      </c>
      <c r="AV520" s="11" t="s">
        <v>84</v>
      </c>
      <c r="AW520" s="11" t="s">
        <v>33</v>
      </c>
      <c r="AX520" s="11" t="s">
        <v>79</v>
      </c>
      <c r="AY520" s="227" t="s">
        <v>206</v>
      </c>
    </row>
    <row r="521" spans="2:51" s="11" customFormat="1" ht="12">
      <c r="B521" s="216"/>
      <c r="C521" s="217"/>
      <c r="D521" s="218" t="s">
        <v>214</v>
      </c>
      <c r="E521" s="217"/>
      <c r="F521" s="220" t="s">
        <v>1319</v>
      </c>
      <c r="G521" s="217"/>
      <c r="H521" s="221">
        <v>21.298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214</v>
      </c>
      <c r="AU521" s="227" t="s">
        <v>84</v>
      </c>
      <c r="AV521" s="11" t="s">
        <v>84</v>
      </c>
      <c r="AW521" s="11" t="s">
        <v>4</v>
      </c>
      <c r="AX521" s="11" t="s">
        <v>79</v>
      </c>
      <c r="AY521" s="227" t="s">
        <v>206</v>
      </c>
    </row>
    <row r="522" spans="2:65" s="1" customFormat="1" ht="16.5" customHeight="1">
      <c r="B522" s="36"/>
      <c r="C522" s="204" t="s">
        <v>1320</v>
      </c>
      <c r="D522" s="204" t="s">
        <v>208</v>
      </c>
      <c r="E522" s="205" t="s">
        <v>1321</v>
      </c>
      <c r="F522" s="206" t="s">
        <v>1322</v>
      </c>
      <c r="G522" s="207" t="s">
        <v>211</v>
      </c>
      <c r="H522" s="208">
        <v>6.24</v>
      </c>
      <c r="I522" s="209"/>
      <c r="J522" s="210">
        <f>ROUND(I522*H522,2)</f>
        <v>0</v>
      </c>
      <c r="K522" s="206" t="s">
        <v>221</v>
      </c>
      <c r="L522" s="41"/>
      <c r="M522" s="211" t="s">
        <v>19</v>
      </c>
      <c r="N522" s="212" t="s">
        <v>43</v>
      </c>
      <c r="O522" s="77"/>
      <c r="P522" s="213">
        <f>O522*H522</f>
        <v>0</v>
      </c>
      <c r="Q522" s="213">
        <v>0</v>
      </c>
      <c r="R522" s="213">
        <f>Q522*H522</f>
        <v>0</v>
      </c>
      <c r="S522" s="213">
        <v>0</v>
      </c>
      <c r="T522" s="214">
        <f>S522*H522</f>
        <v>0</v>
      </c>
      <c r="AR522" s="15" t="s">
        <v>287</v>
      </c>
      <c r="AT522" s="15" t="s">
        <v>208</v>
      </c>
      <c r="AU522" s="15" t="s">
        <v>84</v>
      </c>
      <c r="AY522" s="15" t="s">
        <v>206</v>
      </c>
      <c r="BE522" s="215">
        <f>IF(N522="základní",J522,0)</f>
        <v>0</v>
      </c>
      <c r="BF522" s="215">
        <f>IF(N522="snížená",J522,0)</f>
        <v>0</v>
      </c>
      <c r="BG522" s="215">
        <f>IF(N522="zákl. přenesená",J522,0)</f>
        <v>0</v>
      </c>
      <c r="BH522" s="215">
        <f>IF(N522="sníž. přenesená",J522,0)</f>
        <v>0</v>
      </c>
      <c r="BI522" s="215">
        <f>IF(N522="nulová",J522,0)</f>
        <v>0</v>
      </c>
      <c r="BJ522" s="15" t="s">
        <v>84</v>
      </c>
      <c r="BK522" s="215">
        <f>ROUND(I522*H522,2)</f>
        <v>0</v>
      </c>
      <c r="BL522" s="15" t="s">
        <v>287</v>
      </c>
      <c r="BM522" s="15" t="s">
        <v>1323</v>
      </c>
    </row>
    <row r="523" spans="2:51" s="11" customFormat="1" ht="12">
      <c r="B523" s="216"/>
      <c r="C523" s="217"/>
      <c r="D523" s="218" t="s">
        <v>214</v>
      </c>
      <c r="E523" s="219" t="s">
        <v>19</v>
      </c>
      <c r="F523" s="220" t="s">
        <v>118</v>
      </c>
      <c r="G523" s="217"/>
      <c r="H523" s="221">
        <v>6.24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214</v>
      </c>
      <c r="AU523" s="227" t="s">
        <v>84</v>
      </c>
      <c r="AV523" s="11" t="s">
        <v>84</v>
      </c>
      <c r="AW523" s="11" t="s">
        <v>33</v>
      </c>
      <c r="AX523" s="11" t="s">
        <v>79</v>
      </c>
      <c r="AY523" s="227" t="s">
        <v>206</v>
      </c>
    </row>
    <row r="524" spans="2:65" s="1" customFormat="1" ht="16.5" customHeight="1">
      <c r="B524" s="36"/>
      <c r="C524" s="204" t="s">
        <v>1324</v>
      </c>
      <c r="D524" s="204" t="s">
        <v>208</v>
      </c>
      <c r="E524" s="205" t="s">
        <v>1325</v>
      </c>
      <c r="F524" s="206" t="s">
        <v>1326</v>
      </c>
      <c r="G524" s="207" t="s">
        <v>280</v>
      </c>
      <c r="H524" s="208">
        <v>28.34</v>
      </c>
      <c r="I524" s="209"/>
      <c r="J524" s="210">
        <f>ROUND(I524*H524,2)</f>
        <v>0</v>
      </c>
      <c r="K524" s="206" t="s">
        <v>221</v>
      </c>
      <c r="L524" s="41"/>
      <c r="M524" s="211" t="s">
        <v>19</v>
      </c>
      <c r="N524" s="212" t="s">
        <v>43</v>
      </c>
      <c r="O524" s="77"/>
      <c r="P524" s="213">
        <f>O524*H524</f>
        <v>0</v>
      </c>
      <c r="Q524" s="213">
        <v>3E-05</v>
      </c>
      <c r="R524" s="213">
        <f>Q524*H524</f>
        <v>0.0008502000000000001</v>
      </c>
      <c r="S524" s="213">
        <v>0</v>
      </c>
      <c r="T524" s="214">
        <f>S524*H524</f>
        <v>0</v>
      </c>
      <c r="AR524" s="15" t="s">
        <v>287</v>
      </c>
      <c r="AT524" s="15" t="s">
        <v>208</v>
      </c>
      <c r="AU524" s="15" t="s">
        <v>84</v>
      </c>
      <c r="AY524" s="15" t="s">
        <v>206</v>
      </c>
      <c r="BE524" s="215">
        <f>IF(N524="základní",J524,0)</f>
        <v>0</v>
      </c>
      <c r="BF524" s="215">
        <f>IF(N524="snížená",J524,0)</f>
        <v>0</v>
      </c>
      <c r="BG524" s="215">
        <f>IF(N524="zákl. přenesená",J524,0)</f>
        <v>0</v>
      </c>
      <c r="BH524" s="215">
        <f>IF(N524="sníž. přenesená",J524,0)</f>
        <v>0</v>
      </c>
      <c r="BI524" s="215">
        <f>IF(N524="nulová",J524,0)</f>
        <v>0</v>
      </c>
      <c r="BJ524" s="15" t="s">
        <v>84</v>
      </c>
      <c r="BK524" s="215">
        <f>ROUND(I524*H524,2)</f>
        <v>0</v>
      </c>
      <c r="BL524" s="15" t="s">
        <v>287</v>
      </c>
      <c r="BM524" s="15" t="s">
        <v>1327</v>
      </c>
    </row>
    <row r="525" spans="2:51" s="11" customFormat="1" ht="12">
      <c r="B525" s="216"/>
      <c r="C525" s="217"/>
      <c r="D525" s="218" t="s">
        <v>214</v>
      </c>
      <c r="E525" s="219" t="s">
        <v>19</v>
      </c>
      <c r="F525" s="220" t="s">
        <v>138</v>
      </c>
      <c r="G525" s="217"/>
      <c r="H525" s="221">
        <v>13.33</v>
      </c>
      <c r="I525" s="222"/>
      <c r="J525" s="217"/>
      <c r="K525" s="217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214</v>
      </c>
      <c r="AU525" s="227" t="s">
        <v>84</v>
      </c>
      <c r="AV525" s="11" t="s">
        <v>84</v>
      </c>
      <c r="AW525" s="11" t="s">
        <v>33</v>
      </c>
      <c r="AX525" s="11" t="s">
        <v>71</v>
      </c>
      <c r="AY525" s="227" t="s">
        <v>206</v>
      </c>
    </row>
    <row r="526" spans="2:51" s="11" customFormat="1" ht="12">
      <c r="B526" s="216"/>
      <c r="C526" s="217"/>
      <c r="D526" s="218" t="s">
        <v>214</v>
      </c>
      <c r="E526" s="219" t="s">
        <v>1328</v>
      </c>
      <c r="F526" s="220" t="s">
        <v>1329</v>
      </c>
      <c r="G526" s="217"/>
      <c r="H526" s="221">
        <v>13.81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214</v>
      </c>
      <c r="AU526" s="227" t="s">
        <v>84</v>
      </c>
      <c r="AV526" s="11" t="s">
        <v>84</v>
      </c>
      <c r="AW526" s="11" t="s">
        <v>33</v>
      </c>
      <c r="AX526" s="11" t="s">
        <v>71</v>
      </c>
      <c r="AY526" s="227" t="s">
        <v>206</v>
      </c>
    </row>
    <row r="527" spans="2:51" s="11" customFormat="1" ht="12">
      <c r="B527" s="216"/>
      <c r="C527" s="217"/>
      <c r="D527" s="218" t="s">
        <v>214</v>
      </c>
      <c r="E527" s="219" t="s">
        <v>19</v>
      </c>
      <c r="F527" s="220" t="s">
        <v>1330</v>
      </c>
      <c r="G527" s="217"/>
      <c r="H527" s="221">
        <v>1.2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214</v>
      </c>
      <c r="AU527" s="227" t="s">
        <v>84</v>
      </c>
      <c r="AV527" s="11" t="s">
        <v>84</v>
      </c>
      <c r="AW527" s="11" t="s">
        <v>33</v>
      </c>
      <c r="AX527" s="11" t="s">
        <v>71</v>
      </c>
      <c r="AY527" s="227" t="s">
        <v>206</v>
      </c>
    </row>
    <row r="528" spans="2:51" s="12" customFormat="1" ht="12">
      <c r="B528" s="228"/>
      <c r="C528" s="229"/>
      <c r="D528" s="218" t="s">
        <v>214</v>
      </c>
      <c r="E528" s="230" t="s">
        <v>19</v>
      </c>
      <c r="F528" s="231" t="s">
        <v>218</v>
      </c>
      <c r="G528" s="229"/>
      <c r="H528" s="232">
        <v>28.34</v>
      </c>
      <c r="I528" s="233"/>
      <c r="J528" s="229"/>
      <c r="K528" s="229"/>
      <c r="L528" s="234"/>
      <c r="M528" s="235"/>
      <c r="N528" s="236"/>
      <c r="O528" s="236"/>
      <c r="P528" s="236"/>
      <c r="Q528" s="236"/>
      <c r="R528" s="236"/>
      <c r="S528" s="236"/>
      <c r="T528" s="237"/>
      <c r="AT528" s="238" t="s">
        <v>214</v>
      </c>
      <c r="AU528" s="238" t="s">
        <v>84</v>
      </c>
      <c r="AV528" s="12" t="s">
        <v>95</v>
      </c>
      <c r="AW528" s="12" t="s">
        <v>33</v>
      </c>
      <c r="AX528" s="12" t="s">
        <v>79</v>
      </c>
      <c r="AY528" s="238" t="s">
        <v>206</v>
      </c>
    </row>
    <row r="529" spans="2:65" s="1" customFormat="1" ht="22.5" customHeight="1">
      <c r="B529" s="36"/>
      <c r="C529" s="204" t="s">
        <v>1331</v>
      </c>
      <c r="D529" s="204" t="s">
        <v>208</v>
      </c>
      <c r="E529" s="205" t="s">
        <v>1332</v>
      </c>
      <c r="F529" s="206" t="s">
        <v>1333</v>
      </c>
      <c r="G529" s="207" t="s">
        <v>689</v>
      </c>
      <c r="H529" s="249"/>
      <c r="I529" s="209"/>
      <c r="J529" s="210">
        <f>ROUND(I529*H529,2)</f>
        <v>0</v>
      </c>
      <c r="K529" s="206" t="s">
        <v>212</v>
      </c>
      <c r="L529" s="41"/>
      <c r="M529" s="211" t="s">
        <v>19</v>
      </c>
      <c r="N529" s="212" t="s">
        <v>43</v>
      </c>
      <c r="O529" s="77"/>
      <c r="P529" s="213">
        <f>O529*H529</f>
        <v>0</v>
      </c>
      <c r="Q529" s="213">
        <v>0</v>
      </c>
      <c r="R529" s="213">
        <f>Q529*H529</f>
        <v>0</v>
      </c>
      <c r="S529" s="213">
        <v>0</v>
      </c>
      <c r="T529" s="214">
        <f>S529*H529</f>
        <v>0</v>
      </c>
      <c r="AR529" s="15" t="s">
        <v>287</v>
      </c>
      <c r="AT529" s="15" t="s">
        <v>208</v>
      </c>
      <c r="AU529" s="15" t="s">
        <v>84</v>
      </c>
      <c r="AY529" s="15" t="s">
        <v>206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5" t="s">
        <v>84</v>
      </c>
      <c r="BK529" s="215">
        <f>ROUND(I529*H529,2)</f>
        <v>0</v>
      </c>
      <c r="BL529" s="15" t="s">
        <v>287</v>
      </c>
      <c r="BM529" s="15" t="s">
        <v>1334</v>
      </c>
    </row>
    <row r="530" spans="2:63" s="10" customFormat="1" ht="22.8" customHeight="1">
      <c r="B530" s="188"/>
      <c r="C530" s="189"/>
      <c r="D530" s="190" t="s">
        <v>70</v>
      </c>
      <c r="E530" s="202" t="s">
        <v>1335</v>
      </c>
      <c r="F530" s="202" t="s">
        <v>1336</v>
      </c>
      <c r="G530" s="189"/>
      <c r="H530" s="189"/>
      <c r="I530" s="192"/>
      <c r="J530" s="203">
        <f>BK530</f>
        <v>0</v>
      </c>
      <c r="K530" s="189"/>
      <c r="L530" s="194"/>
      <c r="M530" s="195"/>
      <c r="N530" s="196"/>
      <c r="O530" s="196"/>
      <c r="P530" s="197">
        <f>SUM(P531:P570)</f>
        <v>0</v>
      </c>
      <c r="Q530" s="196"/>
      <c r="R530" s="197">
        <f>SUM(R531:R570)</f>
        <v>0.21986001999999996</v>
      </c>
      <c r="S530" s="196"/>
      <c r="T530" s="198">
        <f>SUM(T531:T570)</f>
        <v>0.14244300000000001</v>
      </c>
      <c r="AR530" s="199" t="s">
        <v>84</v>
      </c>
      <c r="AT530" s="200" t="s">
        <v>70</v>
      </c>
      <c r="AU530" s="200" t="s">
        <v>79</v>
      </c>
      <c r="AY530" s="199" t="s">
        <v>206</v>
      </c>
      <c r="BK530" s="201">
        <f>SUM(BK531:BK570)</f>
        <v>0</v>
      </c>
    </row>
    <row r="531" spans="2:65" s="1" customFormat="1" ht="22.5" customHeight="1">
      <c r="B531" s="36"/>
      <c r="C531" s="204" t="s">
        <v>1337</v>
      </c>
      <c r="D531" s="204" t="s">
        <v>208</v>
      </c>
      <c r="E531" s="205" t="s">
        <v>1338</v>
      </c>
      <c r="F531" s="206" t="s">
        <v>1339</v>
      </c>
      <c r="G531" s="207" t="s">
        <v>280</v>
      </c>
      <c r="H531" s="208">
        <v>35.08</v>
      </c>
      <c r="I531" s="209"/>
      <c r="J531" s="210">
        <f>ROUND(I531*H531,2)</f>
        <v>0</v>
      </c>
      <c r="K531" s="206" t="s">
        <v>221</v>
      </c>
      <c r="L531" s="41"/>
      <c r="M531" s="211" t="s">
        <v>19</v>
      </c>
      <c r="N531" s="212" t="s">
        <v>43</v>
      </c>
      <c r="O531" s="77"/>
      <c r="P531" s="213">
        <f>O531*H531</f>
        <v>0</v>
      </c>
      <c r="Q531" s="213">
        <v>3E-05</v>
      </c>
      <c r="R531" s="213">
        <f>Q531*H531</f>
        <v>0.0010524</v>
      </c>
      <c r="S531" s="213">
        <v>0</v>
      </c>
      <c r="T531" s="214">
        <f>S531*H531</f>
        <v>0</v>
      </c>
      <c r="AR531" s="15" t="s">
        <v>287</v>
      </c>
      <c r="AT531" s="15" t="s">
        <v>208</v>
      </c>
      <c r="AU531" s="15" t="s">
        <v>84</v>
      </c>
      <c r="AY531" s="15" t="s">
        <v>206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15" t="s">
        <v>84</v>
      </c>
      <c r="BK531" s="215">
        <f>ROUND(I531*H531,2)</f>
        <v>0</v>
      </c>
      <c r="BL531" s="15" t="s">
        <v>287</v>
      </c>
      <c r="BM531" s="15" t="s">
        <v>1340</v>
      </c>
    </row>
    <row r="532" spans="2:51" s="11" customFormat="1" ht="12">
      <c r="B532" s="216"/>
      <c r="C532" s="217"/>
      <c r="D532" s="218" t="s">
        <v>214</v>
      </c>
      <c r="E532" s="219" t="s">
        <v>19</v>
      </c>
      <c r="F532" s="220" t="s">
        <v>1341</v>
      </c>
      <c r="G532" s="217"/>
      <c r="H532" s="221">
        <v>35.08</v>
      </c>
      <c r="I532" s="222"/>
      <c r="J532" s="217"/>
      <c r="K532" s="217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214</v>
      </c>
      <c r="AU532" s="227" t="s">
        <v>84</v>
      </c>
      <c r="AV532" s="11" t="s">
        <v>84</v>
      </c>
      <c r="AW532" s="11" t="s">
        <v>33</v>
      </c>
      <c r="AX532" s="11" t="s">
        <v>71</v>
      </c>
      <c r="AY532" s="227" t="s">
        <v>206</v>
      </c>
    </row>
    <row r="533" spans="2:51" s="12" customFormat="1" ht="12">
      <c r="B533" s="228"/>
      <c r="C533" s="229"/>
      <c r="D533" s="218" t="s">
        <v>214</v>
      </c>
      <c r="E533" s="230" t="s">
        <v>19</v>
      </c>
      <c r="F533" s="231" t="s">
        <v>218</v>
      </c>
      <c r="G533" s="229"/>
      <c r="H533" s="232">
        <v>35.08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214</v>
      </c>
      <c r="AU533" s="238" t="s">
        <v>84</v>
      </c>
      <c r="AV533" s="12" t="s">
        <v>95</v>
      </c>
      <c r="AW533" s="12" t="s">
        <v>33</v>
      </c>
      <c r="AX533" s="12" t="s">
        <v>79</v>
      </c>
      <c r="AY533" s="238" t="s">
        <v>206</v>
      </c>
    </row>
    <row r="534" spans="2:65" s="1" customFormat="1" ht="16.5" customHeight="1">
      <c r="B534" s="36"/>
      <c r="C534" s="239" t="s">
        <v>1342</v>
      </c>
      <c r="D534" s="239" t="s">
        <v>432</v>
      </c>
      <c r="E534" s="240" t="s">
        <v>1343</v>
      </c>
      <c r="F534" s="241" t="s">
        <v>1344</v>
      </c>
      <c r="G534" s="242" t="s">
        <v>280</v>
      </c>
      <c r="H534" s="243">
        <v>36.834</v>
      </c>
      <c r="I534" s="244"/>
      <c r="J534" s="245">
        <f>ROUND(I534*H534,2)</f>
        <v>0</v>
      </c>
      <c r="K534" s="241" t="s">
        <v>221</v>
      </c>
      <c r="L534" s="246"/>
      <c r="M534" s="247" t="s">
        <v>19</v>
      </c>
      <c r="N534" s="248" t="s">
        <v>43</v>
      </c>
      <c r="O534" s="77"/>
      <c r="P534" s="213">
        <f>O534*H534</f>
        <v>0</v>
      </c>
      <c r="Q534" s="213">
        <v>0.0002</v>
      </c>
      <c r="R534" s="213">
        <f>Q534*H534</f>
        <v>0.007366800000000001</v>
      </c>
      <c r="S534" s="213">
        <v>0</v>
      </c>
      <c r="T534" s="214">
        <f>S534*H534</f>
        <v>0</v>
      </c>
      <c r="AR534" s="15" t="s">
        <v>359</v>
      </c>
      <c r="AT534" s="15" t="s">
        <v>432</v>
      </c>
      <c r="AU534" s="15" t="s">
        <v>84</v>
      </c>
      <c r="AY534" s="15" t="s">
        <v>206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15" t="s">
        <v>84</v>
      </c>
      <c r="BK534" s="215">
        <f>ROUND(I534*H534,2)</f>
        <v>0</v>
      </c>
      <c r="BL534" s="15" t="s">
        <v>287</v>
      </c>
      <c r="BM534" s="15" t="s">
        <v>1345</v>
      </c>
    </row>
    <row r="535" spans="2:51" s="11" customFormat="1" ht="12">
      <c r="B535" s="216"/>
      <c r="C535" s="217"/>
      <c r="D535" s="218" t="s">
        <v>214</v>
      </c>
      <c r="E535" s="217"/>
      <c r="F535" s="220" t="s">
        <v>1346</v>
      </c>
      <c r="G535" s="217"/>
      <c r="H535" s="221">
        <v>36.834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214</v>
      </c>
      <c r="AU535" s="227" t="s">
        <v>84</v>
      </c>
      <c r="AV535" s="11" t="s">
        <v>84</v>
      </c>
      <c r="AW535" s="11" t="s">
        <v>4</v>
      </c>
      <c r="AX535" s="11" t="s">
        <v>79</v>
      </c>
      <c r="AY535" s="227" t="s">
        <v>206</v>
      </c>
    </row>
    <row r="536" spans="2:65" s="1" customFormat="1" ht="22.5" customHeight="1">
      <c r="B536" s="36"/>
      <c r="C536" s="204" t="s">
        <v>1347</v>
      </c>
      <c r="D536" s="204" t="s">
        <v>208</v>
      </c>
      <c r="E536" s="205" t="s">
        <v>1348</v>
      </c>
      <c r="F536" s="206" t="s">
        <v>1349</v>
      </c>
      <c r="G536" s="207" t="s">
        <v>280</v>
      </c>
      <c r="H536" s="208">
        <v>18.92</v>
      </c>
      <c r="I536" s="209"/>
      <c r="J536" s="210">
        <f>ROUND(I536*H536,2)</f>
        <v>0</v>
      </c>
      <c r="K536" s="206" t="s">
        <v>212</v>
      </c>
      <c r="L536" s="41"/>
      <c r="M536" s="211" t="s">
        <v>19</v>
      </c>
      <c r="N536" s="212" t="s">
        <v>43</v>
      </c>
      <c r="O536" s="77"/>
      <c r="P536" s="213">
        <f>O536*H536</f>
        <v>0</v>
      </c>
      <c r="Q536" s="213">
        <v>2E-05</v>
      </c>
      <c r="R536" s="213">
        <f>Q536*H536</f>
        <v>0.0003784000000000001</v>
      </c>
      <c r="S536" s="213">
        <v>0</v>
      </c>
      <c r="T536" s="214">
        <f>S536*H536</f>
        <v>0</v>
      </c>
      <c r="AR536" s="15" t="s">
        <v>287</v>
      </c>
      <c r="AT536" s="15" t="s">
        <v>208</v>
      </c>
      <c r="AU536" s="15" t="s">
        <v>84</v>
      </c>
      <c r="AY536" s="15" t="s">
        <v>206</v>
      </c>
      <c r="BE536" s="215">
        <f>IF(N536="základní",J536,0)</f>
        <v>0</v>
      </c>
      <c r="BF536" s="215">
        <f>IF(N536="snížená",J536,0)</f>
        <v>0</v>
      </c>
      <c r="BG536" s="215">
        <f>IF(N536="zákl. přenesená",J536,0)</f>
        <v>0</v>
      </c>
      <c r="BH536" s="215">
        <f>IF(N536="sníž. přenesená",J536,0)</f>
        <v>0</v>
      </c>
      <c r="BI536" s="215">
        <f>IF(N536="nulová",J536,0)</f>
        <v>0</v>
      </c>
      <c r="BJ536" s="15" t="s">
        <v>84</v>
      </c>
      <c r="BK536" s="215">
        <f>ROUND(I536*H536,2)</f>
        <v>0</v>
      </c>
      <c r="BL536" s="15" t="s">
        <v>287</v>
      </c>
      <c r="BM536" s="15" t="s">
        <v>1350</v>
      </c>
    </row>
    <row r="537" spans="2:51" s="11" customFormat="1" ht="12">
      <c r="B537" s="216"/>
      <c r="C537" s="217"/>
      <c r="D537" s="218" t="s">
        <v>214</v>
      </c>
      <c r="E537" s="219" t="s">
        <v>19</v>
      </c>
      <c r="F537" s="220" t="s">
        <v>713</v>
      </c>
      <c r="G537" s="217"/>
      <c r="H537" s="221">
        <v>18.92</v>
      </c>
      <c r="I537" s="222"/>
      <c r="J537" s="217"/>
      <c r="K537" s="217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214</v>
      </c>
      <c r="AU537" s="227" t="s">
        <v>84</v>
      </c>
      <c r="AV537" s="11" t="s">
        <v>84</v>
      </c>
      <c r="AW537" s="11" t="s">
        <v>33</v>
      </c>
      <c r="AX537" s="11" t="s">
        <v>79</v>
      </c>
      <c r="AY537" s="227" t="s">
        <v>206</v>
      </c>
    </row>
    <row r="538" spans="2:65" s="1" customFormat="1" ht="16.5" customHeight="1">
      <c r="B538" s="36"/>
      <c r="C538" s="239" t="s">
        <v>656</v>
      </c>
      <c r="D538" s="239" t="s">
        <v>432</v>
      </c>
      <c r="E538" s="240" t="s">
        <v>1351</v>
      </c>
      <c r="F538" s="241" t="s">
        <v>1352</v>
      </c>
      <c r="G538" s="242" t="s">
        <v>280</v>
      </c>
      <c r="H538" s="243">
        <v>19.866</v>
      </c>
      <c r="I538" s="244"/>
      <c r="J538" s="245">
        <f>ROUND(I538*H538,2)</f>
        <v>0</v>
      </c>
      <c r="K538" s="241" t="s">
        <v>19</v>
      </c>
      <c r="L538" s="246"/>
      <c r="M538" s="247" t="s">
        <v>19</v>
      </c>
      <c r="N538" s="248" t="s">
        <v>43</v>
      </c>
      <c r="O538" s="77"/>
      <c r="P538" s="213">
        <f>O538*H538</f>
        <v>0</v>
      </c>
      <c r="Q538" s="213">
        <v>0.0002</v>
      </c>
      <c r="R538" s="213">
        <f>Q538*H538</f>
        <v>0.0039732000000000005</v>
      </c>
      <c r="S538" s="213">
        <v>0</v>
      </c>
      <c r="T538" s="214">
        <f>S538*H538</f>
        <v>0</v>
      </c>
      <c r="AR538" s="15" t="s">
        <v>359</v>
      </c>
      <c r="AT538" s="15" t="s">
        <v>432</v>
      </c>
      <c r="AU538" s="15" t="s">
        <v>84</v>
      </c>
      <c r="AY538" s="15" t="s">
        <v>206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15" t="s">
        <v>84</v>
      </c>
      <c r="BK538" s="215">
        <f>ROUND(I538*H538,2)</f>
        <v>0</v>
      </c>
      <c r="BL538" s="15" t="s">
        <v>287</v>
      </c>
      <c r="BM538" s="15" t="s">
        <v>1353</v>
      </c>
    </row>
    <row r="539" spans="2:51" s="11" customFormat="1" ht="12">
      <c r="B539" s="216"/>
      <c r="C539" s="217"/>
      <c r="D539" s="218" t="s">
        <v>214</v>
      </c>
      <c r="E539" s="219" t="s">
        <v>19</v>
      </c>
      <c r="F539" s="220" t="s">
        <v>1354</v>
      </c>
      <c r="G539" s="217"/>
      <c r="H539" s="221">
        <v>18.92</v>
      </c>
      <c r="I539" s="222"/>
      <c r="J539" s="217"/>
      <c r="K539" s="217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214</v>
      </c>
      <c r="AU539" s="227" t="s">
        <v>84</v>
      </c>
      <c r="AV539" s="11" t="s">
        <v>84</v>
      </c>
      <c r="AW539" s="11" t="s">
        <v>33</v>
      </c>
      <c r="AX539" s="11" t="s">
        <v>79</v>
      </c>
      <c r="AY539" s="227" t="s">
        <v>206</v>
      </c>
    </row>
    <row r="540" spans="2:51" s="11" customFormat="1" ht="12">
      <c r="B540" s="216"/>
      <c r="C540" s="217"/>
      <c r="D540" s="218" t="s">
        <v>214</v>
      </c>
      <c r="E540" s="217"/>
      <c r="F540" s="220" t="s">
        <v>1355</v>
      </c>
      <c r="G540" s="217"/>
      <c r="H540" s="221">
        <v>19.866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214</v>
      </c>
      <c r="AU540" s="227" t="s">
        <v>84</v>
      </c>
      <c r="AV540" s="11" t="s">
        <v>84</v>
      </c>
      <c r="AW540" s="11" t="s">
        <v>4</v>
      </c>
      <c r="AX540" s="11" t="s">
        <v>79</v>
      </c>
      <c r="AY540" s="227" t="s">
        <v>206</v>
      </c>
    </row>
    <row r="541" spans="2:65" s="1" customFormat="1" ht="16.5" customHeight="1">
      <c r="B541" s="36"/>
      <c r="C541" s="204" t="s">
        <v>1356</v>
      </c>
      <c r="D541" s="204" t="s">
        <v>208</v>
      </c>
      <c r="E541" s="205" t="s">
        <v>1357</v>
      </c>
      <c r="F541" s="206" t="s">
        <v>1358</v>
      </c>
      <c r="G541" s="207" t="s">
        <v>280</v>
      </c>
      <c r="H541" s="208">
        <v>4.1</v>
      </c>
      <c r="I541" s="209"/>
      <c r="J541" s="210">
        <f>ROUND(I541*H541,2)</f>
        <v>0</v>
      </c>
      <c r="K541" s="206" t="s">
        <v>212</v>
      </c>
      <c r="L541" s="41"/>
      <c r="M541" s="211" t="s">
        <v>19</v>
      </c>
      <c r="N541" s="212" t="s">
        <v>43</v>
      </c>
      <c r="O541" s="77"/>
      <c r="P541" s="213">
        <f>O541*H541</f>
        <v>0</v>
      </c>
      <c r="Q541" s="213">
        <v>0</v>
      </c>
      <c r="R541" s="213">
        <f>Q541*H541</f>
        <v>0</v>
      </c>
      <c r="S541" s="213">
        <v>0</v>
      </c>
      <c r="T541" s="214">
        <f>S541*H541</f>
        <v>0</v>
      </c>
      <c r="AR541" s="15" t="s">
        <v>287</v>
      </c>
      <c r="AT541" s="15" t="s">
        <v>208</v>
      </c>
      <c r="AU541" s="15" t="s">
        <v>84</v>
      </c>
      <c r="AY541" s="15" t="s">
        <v>206</v>
      </c>
      <c r="BE541" s="215">
        <f>IF(N541="základní",J541,0)</f>
        <v>0</v>
      </c>
      <c r="BF541" s="215">
        <f>IF(N541="snížená",J541,0)</f>
        <v>0</v>
      </c>
      <c r="BG541" s="215">
        <f>IF(N541="zákl. přenesená",J541,0)</f>
        <v>0</v>
      </c>
      <c r="BH541" s="215">
        <f>IF(N541="sníž. přenesená",J541,0)</f>
        <v>0</v>
      </c>
      <c r="BI541" s="215">
        <f>IF(N541="nulová",J541,0)</f>
        <v>0</v>
      </c>
      <c r="BJ541" s="15" t="s">
        <v>84</v>
      </c>
      <c r="BK541" s="215">
        <f>ROUND(I541*H541,2)</f>
        <v>0</v>
      </c>
      <c r="BL541" s="15" t="s">
        <v>287</v>
      </c>
      <c r="BM541" s="15" t="s">
        <v>1359</v>
      </c>
    </row>
    <row r="542" spans="2:51" s="11" customFormat="1" ht="12">
      <c r="B542" s="216"/>
      <c r="C542" s="217"/>
      <c r="D542" s="218" t="s">
        <v>214</v>
      </c>
      <c r="E542" s="219" t="s">
        <v>19</v>
      </c>
      <c r="F542" s="220" t="s">
        <v>1360</v>
      </c>
      <c r="G542" s="217"/>
      <c r="H542" s="221">
        <v>2.7</v>
      </c>
      <c r="I542" s="222"/>
      <c r="J542" s="217"/>
      <c r="K542" s="217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214</v>
      </c>
      <c r="AU542" s="227" t="s">
        <v>84</v>
      </c>
      <c r="AV542" s="11" t="s">
        <v>84</v>
      </c>
      <c r="AW542" s="11" t="s">
        <v>33</v>
      </c>
      <c r="AX542" s="11" t="s">
        <v>71</v>
      </c>
      <c r="AY542" s="227" t="s">
        <v>206</v>
      </c>
    </row>
    <row r="543" spans="2:51" s="11" customFormat="1" ht="12">
      <c r="B543" s="216"/>
      <c r="C543" s="217"/>
      <c r="D543" s="218" t="s">
        <v>214</v>
      </c>
      <c r="E543" s="219" t="s">
        <v>19</v>
      </c>
      <c r="F543" s="220" t="s">
        <v>377</v>
      </c>
      <c r="G543" s="217"/>
      <c r="H543" s="221">
        <v>1.4</v>
      </c>
      <c r="I543" s="222"/>
      <c r="J543" s="217"/>
      <c r="K543" s="217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214</v>
      </c>
      <c r="AU543" s="227" t="s">
        <v>84</v>
      </c>
      <c r="AV543" s="11" t="s">
        <v>84</v>
      </c>
      <c r="AW543" s="11" t="s">
        <v>33</v>
      </c>
      <c r="AX543" s="11" t="s">
        <v>71</v>
      </c>
      <c r="AY543" s="227" t="s">
        <v>206</v>
      </c>
    </row>
    <row r="544" spans="2:51" s="12" customFormat="1" ht="12">
      <c r="B544" s="228"/>
      <c r="C544" s="229"/>
      <c r="D544" s="218" t="s">
        <v>214</v>
      </c>
      <c r="E544" s="230" t="s">
        <v>19</v>
      </c>
      <c r="F544" s="231" t="s">
        <v>218</v>
      </c>
      <c r="G544" s="229"/>
      <c r="H544" s="232">
        <v>4.1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214</v>
      </c>
      <c r="AU544" s="238" t="s">
        <v>84</v>
      </c>
      <c r="AV544" s="12" t="s">
        <v>95</v>
      </c>
      <c r="AW544" s="12" t="s">
        <v>33</v>
      </c>
      <c r="AX544" s="12" t="s">
        <v>79</v>
      </c>
      <c r="AY544" s="238" t="s">
        <v>206</v>
      </c>
    </row>
    <row r="545" spans="2:65" s="1" customFormat="1" ht="16.5" customHeight="1">
      <c r="B545" s="36"/>
      <c r="C545" s="239" t="s">
        <v>1361</v>
      </c>
      <c r="D545" s="239" t="s">
        <v>432</v>
      </c>
      <c r="E545" s="240" t="s">
        <v>1362</v>
      </c>
      <c r="F545" s="241" t="s">
        <v>1363</v>
      </c>
      <c r="G545" s="242" t="s">
        <v>280</v>
      </c>
      <c r="H545" s="243">
        <v>4.305</v>
      </c>
      <c r="I545" s="244"/>
      <c r="J545" s="245">
        <f>ROUND(I545*H545,2)</f>
        <v>0</v>
      </c>
      <c r="K545" s="241" t="s">
        <v>212</v>
      </c>
      <c r="L545" s="246"/>
      <c r="M545" s="247" t="s">
        <v>19</v>
      </c>
      <c r="N545" s="248" t="s">
        <v>43</v>
      </c>
      <c r="O545" s="77"/>
      <c r="P545" s="213">
        <f>O545*H545</f>
        <v>0</v>
      </c>
      <c r="Q545" s="213">
        <v>0.00017</v>
      </c>
      <c r="R545" s="213">
        <f>Q545*H545</f>
        <v>0.00073185</v>
      </c>
      <c r="S545" s="213">
        <v>0</v>
      </c>
      <c r="T545" s="214">
        <f>S545*H545</f>
        <v>0</v>
      </c>
      <c r="AR545" s="15" t="s">
        <v>359</v>
      </c>
      <c r="AT545" s="15" t="s">
        <v>432</v>
      </c>
      <c r="AU545" s="15" t="s">
        <v>84</v>
      </c>
      <c r="AY545" s="15" t="s">
        <v>206</v>
      </c>
      <c r="BE545" s="215">
        <f>IF(N545="základní",J545,0)</f>
        <v>0</v>
      </c>
      <c r="BF545" s="215">
        <f>IF(N545="snížená",J545,0)</f>
        <v>0</v>
      </c>
      <c r="BG545" s="215">
        <f>IF(N545="zákl. přenesená",J545,0)</f>
        <v>0</v>
      </c>
      <c r="BH545" s="215">
        <f>IF(N545="sníž. přenesená",J545,0)</f>
        <v>0</v>
      </c>
      <c r="BI545" s="215">
        <f>IF(N545="nulová",J545,0)</f>
        <v>0</v>
      </c>
      <c r="BJ545" s="15" t="s">
        <v>84</v>
      </c>
      <c r="BK545" s="215">
        <f>ROUND(I545*H545,2)</f>
        <v>0</v>
      </c>
      <c r="BL545" s="15" t="s">
        <v>287</v>
      </c>
      <c r="BM545" s="15" t="s">
        <v>1364</v>
      </c>
    </row>
    <row r="546" spans="2:51" s="11" customFormat="1" ht="12">
      <c r="B546" s="216"/>
      <c r="C546" s="217"/>
      <c r="D546" s="218" t="s">
        <v>214</v>
      </c>
      <c r="E546" s="219" t="s">
        <v>19</v>
      </c>
      <c r="F546" s="220" t="s">
        <v>1365</v>
      </c>
      <c r="G546" s="217"/>
      <c r="H546" s="221">
        <v>4.1</v>
      </c>
      <c r="I546" s="222"/>
      <c r="J546" s="217"/>
      <c r="K546" s="217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214</v>
      </c>
      <c r="AU546" s="227" t="s">
        <v>84</v>
      </c>
      <c r="AV546" s="11" t="s">
        <v>84</v>
      </c>
      <c r="AW546" s="11" t="s">
        <v>33</v>
      </c>
      <c r="AX546" s="11" t="s">
        <v>79</v>
      </c>
      <c r="AY546" s="227" t="s">
        <v>206</v>
      </c>
    </row>
    <row r="547" spans="2:51" s="11" customFormat="1" ht="12">
      <c r="B547" s="216"/>
      <c r="C547" s="217"/>
      <c r="D547" s="218" t="s">
        <v>214</v>
      </c>
      <c r="E547" s="217"/>
      <c r="F547" s="220" t="s">
        <v>1366</v>
      </c>
      <c r="G547" s="217"/>
      <c r="H547" s="221">
        <v>4.305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214</v>
      </c>
      <c r="AU547" s="227" t="s">
        <v>84</v>
      </c>
      <c r="AV547" s="11" t="s">
        <v>84</v>
      </c>
      <c r="AW547" s="11" t="s">
        <v>4</v>
      </c>
      <c r="AX547" s="11" t="s">
        <v>79</v>
      </c>
      <c r="AY547" s="227" t="s">
        <v>206</v>
      </c>
    </row>
    <row r="548" spans="2:65" s="1" customFormat="1" ht="16.5" customHeight="1">
      <c r="B548" s="36"/>
      <c r="C548" s="204" t="s">
        <v>1367</v>
      </c>
      <c r="D548" s="204" t="s">
        <v>208</v>
      </c>
      <c r="E548" s="205" t="s">
        <v>1368</v>
      </c>
      <c r="F548" s="206" t="s">
        <v>1369</v>
      </c>
      <c r="G548" s="207" t="s">
        <v>439</v>
      </c>
      <c r="H548" s="208">
        <v>20</v>
      </c>
      <c r="I548" s="209"/>
      <c r="J548" s="210">
        <f>ROUND(I548*H548,2)</f>
        <v>0</v>
      </c>
      <c r="K548" s="206" t="s">
        <v>221</v>
      </c>
      <c r="L548" s="41"/>
      <c r="M548" s="211" t="s">
        <v>19</v>
      </c>
      <c r="N548" s="212" t="s">
        <v>43</v>
      </c>
      <c r="O548" s="77"/>
      <c r="P548" s="213">
        <f>O548*H548</f>
        <v>0</v>
      </c>
      <c r="Q548" s="213">
        <v>2E-05</v>
      </c>
      <c r="R548" s="213">
        <f>Q548*H548</f>
        <v>0.0004</v>
      </c>
      <c r="S548" s="213">
        <v>0</v>
      </c>
      <c r="T548" s="214">
        <f>S548*H548</f>
        <v>0</v>
      </c>
      <c r="AR548" s="15" t="s">
        <v>287</v>
      </c>
      <c r="AT548" s="15" t="s">
        <v>208</v>
      </c>
      <c r="AU548" s="15" t="s">
        <v>84</v>
      </c>
      <c r="AY548" s="15" t="s">
        <v>206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15" t="s">
        <v>84</v>
      </c>
      <c r="BK548" s="215">
        <f>ROUND(I548*H548,2)</f>
        <v>0</v>
      </c>
      <c r="BL548" s="15" t="s">
        <v>287</v>
      </c>
      <c r="BM548" s="15" t="s">
        <v>1370</v>
      </c>
    </row>
    <row r="549" spans="2:65" s="1" customFormat="1" ht="16.5" customHeight="1">
      <c r="B549" s="36"/>
      <c r="C549" s="239" t="s">
        <v>1371</v>
      </c>
      <c r="D549" s="239" t="s">
        <v>432</v>
      </c>
      <c r="E549" s="240" t="s">
        <v>1372</v>
      </c>
      <c r="F549" s="241" t="s">
        <v>1373</v>
      </c>
      <c r="G549" s="242" t="s">
        <v>211</v>
      </c>
      <c r="H549" s="243">
        <v>1</v>
      </c>
      <c r="I549" s="244"/>
      <c r="J549" s="245">
        <f>ROUND(I549*H549,2)</f>
        <v>0</v>
      </c>
      <c r="K549" s="241" t="s">
        <v>221</v>
      </c>
      <c r="L549" s="246"/>
      <c r="M549" s="247" t="s">
        <v>19</v>
      </c>
      <c r="N549" s="248" t="s">
        <v>43</v>
      </c>
      <c r="O549" s="77"/>
      <c r="P549" s="213">
        <f>O549*H549</f>
        <v>0</v>
      </c>
      <c r="Q549" s="213">
        <v>0.01617</v>
      </c>
      <c r="R549" s="213">
        <f>Q549*H549</f>
        <v>0.01617</v>
      </c>
      <c r="S549" s="213">
        <v>0</v>
      </c>
      <c r="T549" s="214">
        <f>S549*H549</f>
        <v>0</v>
      </c>
      <c r="AR549" s="15" t="s">
        <v>359</v>
      </c>
      <c r="AT549" s="15" t="s">
        <v>432</v>
      </c>
      <c r="AU549" s="15" t="s">
        <v>84</v>
      </c>
      <c r="AY549" s="15" t="s">
        <v>206</v>
      </c>
      <c r="BE549" s="215">
        <f>IF(N549="základní",J549,0)</f>
        <v>0</v>
      </c>
      <c r="BF549" s="215">
        <f>IF(N549="snížená",J549,0)</f>
        <v>0</v>
      </c>
      <c r="BG549" s="215">
        <f>IF(N549="zákl. přenesená",J549,0)</f>
        <v>0</v>
      </c>
      <c r="BH549" s="215">
        <f>IF(N549="sníž. přenesená",J549,0)</f>
        <v>0</v>
      </c>
      <c r="BI549" s="215">
        <f>IF(N549="nulová",J549,0)</f>
        <v>0</v>
      </c>
      <c r="BJ549" s="15" t="s">
        <v>84</v>
      </c>
      <c r="BK549" s="215">
        <f>ROUND(I549*H549,2)</f>
        <v>0</v>
      </c>
      <c r="BL549" s="15" t="s">
        <v>287</v>
      </c>
      <c r="BM549" s="15" t="s">
        <v>1374</v>
      </c>
    </row>
    <row r="550" spans="2:65" s="1" customFormat="1" ht="22.5" customHeight="1">
      <c r="B550" s="36"/>
      <c r="C550" s="204" t="s">
        <v>1375</v>
      </c>
      <c r="D550" s="204" t="s">
        <v>208</v>
      </c>
      <c r="E550" s="205" t="s">
        <v>1376</v>
      </c>
      <c r="F550" s="206" t="s">
        <v>1377</v>
      </c>
      <c r="G550" s="207" t="s">
        <v>211</v>
      </c>
      <c r="H550" s="208">
        <v>20.349</v>
      </c>
      <c r="I550" s="209"/>
      <c r="J550" s="210">
        <f>ROUND(I550*H550,2)</f>
        <v>0</v>
      </c>
      <c r="K550" s="206" t="s">
        <v>212</v>
      </c>
      <c r="L550" s="41"/>
      <c r="M550" s="211" t="s">
        <v>19</v>
      </c>
      <c r="N550" s="212" t="s">
        <v>43</v>
      </c>
      <c r="O550" s="77"/>
      <c r="P550" s="213">
        <f>O550*H550</f>
        <v>0</v>
      </c>
      <c r="Q550" s="213">
        <v>0</v>
      </c>
      <c r="R550" s="213">
        <f>Q550*H550</f>
        <v>0</v>
      </c>
      <c r="S550" s="213">
        <v>0</v>
      </c>
      <c r="T550" s="214">
        <f>S550*H550</f>
        <v>0</v>
      </c>
      <c r="AR550" s="15" t="s">
        <v>287</v>
      </c>
      <c r="AT550" s="15" t="s">
        <v>208</v>
      </c>
      <c r="AU550" s="15" t="s">
        <v>84</v>
      </c>
      <c r="AY550" s="15" t="s">
        <v>206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15" t="s">
        <v>84</v>
      </c>
      <c r="BK550" s="215">
        <f>ROUND(I550*H550,2)</f>
        <v>0</v>
      </c>
      <c r="BL550" s="15" t="s">
        <v>287</v>
      </c>
      <c r="BM550" s="15" t="s">
        <v>1378</v>
      </c>
    </row>
    <row r="551" spans="2:51" s="11" customFormat="1" ht="12">
      <c r="B551" s="216"/>
      <c r="C551" s="217"/>
      <c r="D551" s="218" t="s">
        <v>214</v>
      </c>
      <c r="E551" s="219" t="s">
        <v>19</v>
      </c>
      <c r="F551" s="220" t="s">
        <v>105</v>
      </c>
      <c r="G551" s="217"/>
      <c r="H551" s="221">
        <v>20.349</v>
      </c>
      <c r="I551" s="222"/>
      <c r="J551" s="217"/>
      <c r="K551" s="217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214</v>
      </c>
      <c r="AU551" s="227" t="s">
        <v>84</v>
      </c>
      <c r="AV551" s="11" t="s">
        <v>84</v>
      </c>
      <c r="AW551" s="11" t="s">
        <v>33</v>
      </c>
      <c r="AX551" s="11" t="s">
        <v>79</v>
      </c>
      <c r="AY551" s="227" t="s">
        <v>206</v>
      </c>
    </row>
    <row r="552" spans="2:65" s="1" customFormat="1" ht="16.5" customHeight="1">
      <c r="B552" s="36"/>
      <c r="C552" s="239" t="s">
        <v>1379</v>
      </c>
      <c r="D552" s="239" t="s">
        <v>432</v>
      </c>
      <c r="E552" s="240" t="s">
        <v>1380</v>
      </c>
      <c r="F552" s="241" t="s">
        <v>1381</v>
      </c>
      <c r="G552" s="242" t="s">
        <v>211</v>
      </c>
      <c r="H552" s="243">
        <v>21.366</v>
      </c>
      <c r="I552" s="244"/>
      <c r="J552" s="245">
        <f>ROUND(I552*H552,2)</f>
        <v>0</v>
      </c>
      <c r="K552" s="241" t="s">
        <v>212</v>
      </c>
      <c r="L552" s="246"/>
      <c r="M552" s="247" t="s">
        <v>19</v>
      </c>
      <c r="N552" s="248" t="s">
        <v>43</v>
      </c>
      <c r="O552" s="77"/>
      <c r="P552" s="213">
        <f>O552*H552</f>
        <v>0</v>
      </c>
      <c r="Q552" s="213">
        <v>0.0069</v>
      </c>
      <c r="R552" s="213">
        <f>Q552*H552</f>
        <v>0.14742539999999998</v>
      </c>
      <c r="S552" s="213">
        <v>0</v>
      </c>
      <c r="T552" s="214">
        <f>S552*H552</f>
        <v>0</v>
      </c>
      <c r="AR552" s="15" t="s">
        <v>359</v>
      </c>
      <c r="AT552" s="15" t="s">
        <v>432</v>
      </c>
      <c r="AU552" s="15" t="s">
        <v>84</v>
      </c>
      <c r="AY552" s="15" t="s">
        <v>206</v>
      </c>
      <c r="BE552" s="215">
        <f>IF(N552="základní",J552,0)</f>
        <v>0</v>
      </c>
      <c r="BF552" s="215">
        <f>IF(N552="snížená",J552,0)</f>
        <v>0</v>
      </c>
      <c r="BG552" s="215">
        <f>IF(N552="zákl. přenesená",J552,0)</f>
        <v>0</v>
      </c>
      <c r="BH552" s="215">
        <f>IF(N552="sníž. přenesená",J552,0)</f>
        <v>0</v>
      </c>
      <c r="BI552" s="215">
        <f>IF(N552="nulová",J552,0)</f>
        <v>0</v>
      </c>
      <c r="BJ552" s="15" t="s">
        <v>84</v>
      </c>
      <c r="BK552" s="215">
        <f>ROUND(I552*H552,2)</f>
        <v>0</v>
      </c>
      <c r="BL552" s="15" t="s">
        <v>287</v>
      </c>
      <c r="BM552" s="15" t="s">
        <v>1382</v>
      </c>
    </row>
    <row r="553" spans="2:51" s="11" customFormat="1" ht="12">
      <c r="B553" s="216"/>
      <c r="C553" s="217"/>
      <c r="D553" s="218" t="s">
        <v>214</v>
      </c>
      <c r="E553" s="219" t="s">
        <v>19</v>
      </c>
      <c r="F553" s="220" t="s">
        <v>105</v>
      </c>
      <c r="G553" s="217"/>
      <c r="H553" s="221">
        <v>20.349</v>
      </c>
      <c r="I553" s="222"/>
      <c r="J553" s="217"/>
      <c r="K553" s="217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214</v>
      </c>
      <c r="AU553" s="227" t="s">
        <v>84</v>
      </c>
      <c r="AV553" s="11" t="s">
        <v>84</v>
      </c>
      <c r="AW553" s="11" t="s">
        <v>33</v>
      </c>
      <c r="AX553" s="11" t="s">
        <v>79</v>
      </c>
      <c r="AY553" s="227" t="s">
        <v>206</v>
      </c>
    </row>
    <row r="554" spans="2:51" s="11" customFormat="1" ht="12">
      <c r="B554" s="216"/>
      <c r="C554" s="217"/>
      <c r="D554" s="218" t="s">
        <v>214</v>
      </c>
      <c r="E554" s="217"/>
      <c r="F554" s="220" t="s">
        <v>706</v>
      </c>
      <c r="G554" s="217"/>
      <c r="H554" s="221">
        <v>21.366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214</v>
      </c>
      <c r="AU554" s="227" t="s">
        <v>84</v>
      </c>
      <c r="AV554" s="11" t="s">
        <v>84</v>
      </c>
      <c r="AW554" s="11" t="s">
        <v>4</v>
      </c>
      <c r="AX554" s="11" t="s">
        <v>79</v>
      </c>
      <c r="AY554" s="227" t="s">
        <v>206</v>
      </c>
    </row>
    <row r="555" spans="2:65" s="1" customFormat="1" ht="16.5" customHeight="1">
      <c r="B555" s="36"/>
      <c r="C555" s="204" t="s">
        <v>1383</v>
      </c>
      <c r="D555" s="204" t="s">
        <v>208</v>
      </c>
      <c r="E555" s="205" t="s">
        <v>1384</v>
      </c>
      <c r="F555" s="206" t="s">
        <v>1385</v>
      </c>
      <c r="G555" s="207" t="s">
        <v>211</v>
      </c>
      <c r="H555" s="208">
        <v>20.349</v>
      </c>
      <c r="I555" s="209"/>
      <c r="J555" s="210">
        <f>ROUND(I555*H555,2)</f>
        <v>0</v>
      </c>
      <c r="K555" s="206" t="s">
        <v>221</v>
      </c>
      <c r="L555" s="41"/>
      <c r="M555" s="211" t="s">
        <v>19</v>
      </c>
      <c r="N555" s="212" t="s">
        <v>43</v>
      </c>
      <c r="O555" s="77"/>
      <c r="P555" s="213">
        <f>O555*H555</f>
        <v>0</v>
      </c>
      <c r="Q555" s="213">
        <v>0</v>
      </c>
      <c r="R555" s="213">
        <f>Q555*H555</f>
        <v>0</v>
      </c>
      <c r="S555" s="213">
        <v>0.007</v>
      </c>
      <c r="T555" s="214">
        <f>S555*H555</f>
        <v>0.14244300000000001</v>
      </c>
      <c r="AR555" s="15" t="s">
        <v>287</v>
      </c>
      <c r="AT555" s="15" t="s">
        <v>208</v>
      </c>
      <c r="AU555" s="15" t="s">
        <v>84</v>
      </c>
      <c r="AY555" s="15" t="s">
        <v>206</v>
      </c>
      <c r="BE555" s="215">
        <f>IF(N555="základní",J555,0)</f>
        <v>0</v>
      </c>
      <c r="BF555" s="215">
        <f>IF(N555="snížená",J555,0)</f>
        <v>0</v>
      </c>
      <c r="BG555" s="215">
        <f>IF(N555="zákl. přenesená",J555,0)</f>
        <v>0</v>
      </c>
      <c r="BH555" s="215">
        <f>IF(N555="sníž. přenesená",J555,0)</f>
        <v>0</v>
      </c>
      <c r="BI555" s="215">
        <f>IF(N555="nulová",J555,0)</f>
        <v>0</v>
      </c>
      <c r="BJ555" s="15" t="s">
        <v>84</v>
      </c>
      <c r="BK555" s="215">
        <f>ROUND(I555*H555,2)</f>
        <v>0</v>
      </c>
      <c r="BL555" s="15" t="s">
        <v>287</v>
      </c>
      <c r="BM555" s="15" t="s">
        <v>1386</v>
      </c>
    </row>
    <row r="556" spans="2:51" s="11" customFormat="1" ht="12">
      <c r="B556" s="216"/>
      <c r="C556" s="217"/>
      <c r="D556" s="218" t="s">
        <v>214</v>
      </c>
      <c r="E556" s="219" t="s">
        <v>19</v>
      </c>
      <c r="F556" s="220" t="s">
        <v>105</v>
      </c>
      <c r="G556" s="217"/>
      <c r="H556" s="221">
        <v>20.349</v>
      </c>
      <c r="I556" s="222"/>
      <c r="J556" s="217"/>
      <c r="K556" s="217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214</v>
      </c>
      <c r="AU556" s="227" t="s">
        <v>84</v>
      </c>
      <c r="AV556" s="11" t="s">
        <v>84</v>
      </c>
      <c r="AW556" s="11" t="s">
        <v>33</v>
      </c>
      <c r="AX556" s="11" t="s">
        <v>79</v>
      </c>
      <c r="AY556" s="227" t="s">
        <v>206</v>
      </c>
    </row>
    <row r="557" spans="2:65" s="1" customFormat="1" ht="16.5" customHeight="1">
      <c r="B557" s="36"/>
      <c r="C557" s="204" t="s">
        <v>1387</v>
      </c>
      <c r="D557" s="204" t="s">
        <v>208</v>
      </c>
      <c r="E557" s="205" t="s">
        <v>1388</v>
      </c>
      <c r="F557" s="206" t="s">
        <v>1389</v>
      </c>
      <c r="G557" s="207" t="s">
        <v>211</v>
      </c>
      <c r="H557" s="208">
        <v>20.349</v>
      </c>
      <c r="I557" s="209"/>
      <c r="J557" s="210">
        <f>ROUND(I557*H557,2)</f>
        <v>0</v>
      </c>
      <c r="K557" s="206" t="s">
        <v>212</v>
      </c>
      <c r="L557" s="41"/>
      <c r="M557" s="211" t="s">
        <v>19</v>
      </c>
      <c r="N557" s="212" t="s">
        <v>43</v>
      </c>
      <c r="O557" s="77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15" t="s">
        <v>287</v>
      </c>
      <c r="AT557" s="15" t="s">
        <v>208</v>
      </c>
      <c r="AU557" s="15" t="s">
        <v>84</v>
      </c>
      <c r="AY557" s="15" t="s">
        <v>206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15" t="s">
        <v>84</v>
      </c>
      <c r="BK557" s="215">
        <f>ROUND(I557*H557,2)</f>
        <v>0</v>
      </c>
      <c r="BL557" s="15" t="s">
        <v>287</v>
      </c>
      <c r="BM557" s="15" t="s">
        <v>1390</v>
      </c>
    </row>
    <row r="558" spans="2:51" s="11" customFormat="1" ht="12">
      <c r="B558" s="216"/>
      <c r="C558" s="217"/>
      <c r="D558" s="218" t="s">
        <v>214</v>
      </c>
      <c r="E558" s="219" t="s">
        <v>19</v>
      </c>
      <c r="F558" s="220" t="s">
        <v>105</v>
      </c>
      <c r="G558" s="217"/>
      <c r="H558" s="221">
        <v>20.349</v>
      </c>
      <c r="I558" s="222"/>
      <c r="J558" s="217"/>
      <c r="K558" s="217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214</v>
      </c>
      <c r="AU558" s="227" t="s">
        <v>84</v>
      </c>
      <c r="AV558" s="11" t="s">
        <v>84</v>
      </c>
      <c r="AW558" s="11" t="s">
        <v>33</v>
      </c>
      <c r="AX558" s="11" t="s">
        <v>79</v>
      </c>
      <c r="AY558" s="227" t="s">
        <v>206</v>
      </c>
    </row>
    <row r="559" spans="2:65" s="1" customFormat="1" ht="16.5" customHeight="1">
      <c r="B559" s="36"/>
      <c r="C559" s="239" t="s">
        <v>1391</v>
      </c>
      <c r="D559" s="239" t="s">
        <v>432</v>
      </c>
      <c r="E559" s="240" t="s">
        <v>1392</v>
      </c>
      <c r="F559" s="241" t="s">
        <v>1393</v>
      </c>
      <c r="G559" s="242" t="s">
        <v>211</v>
      </c>
      <c r="H559" s="243">
        <v>21.366</v>
      </c>
      <c r="I559" s="244"/>
      <c r="J559" s="245">
        <f>ROUND(I559*H559,2)</f>
        <v>0</v>
      </c>
      <c r="K559" s="241" t="s">
        <v>212</v>
      </c>
      <c r="L559" s="246"/>
      <c r="M559" s="247" t="s">
        <v>19</v>
      </c>
      <c r="N559" s="248" t="s">
        <v>43</v>
      </c>
      <c r="O559" s="77"/>
      <c r="P559" s="213">
        <f>O559*H559</f>
        <v>0</v>
      </c>
      <c r="Q559" s="213">
        <v>0.0006</v>
      </c>
      <c r="R559" s="213">
        <f>Q559*H559</f>
        <v>0.012819599999999999</v>
      </c>
      <c r="S559" s="213">
        <v>0</v>
      </c>
      <c r="T559" s="214">
        <f>S559*H559</f>
        <v>0</v>
      </c>
      <c r="AR559" s="15" t="s">
        <v>359</v>
      </c>
      <c r="AT559" s="15" t="s">
        <v>432</v>
      </c>
      <c r="AU559" s="15" t="s">
        <v>84</v>
      </c>
      <c r="AY559" s="15" t="s">
        <v>206</v>
      </c>
      <c r="BE559" s="215">
        <f>IF(N559="základní",J559,0)</f>
        <v>0</v>
      </c>
      <c r="BF559" s="215">
        <f>IF(N559="snížená",J559,0)</f>
        <v>0</v>
      </c>
      <c r="BG559" s="215">
        <f>IF(N559="zákl. přenesená",J559,0)</f>
        <v>0</v>
      </c>
      <c r="BH559" s="215">
        <f>IF(N559="sníž. přenesená",J559,0)</f>
        <v>0</v>
      </c>
      <c r="BI559" s="215">
        <f>IF(N559="nulová",J559,0)</f>
        <v>0</v>
      </c>
      <c r="BJ559" s="15" t="s">
        <v>84</v>
      </c>
      <c r="BK559" s="215">
        <f>ROUND(I559*H559,2)</f>
        <v>0</v>
      </c>
      <c r="BL559" s="15" t="s">
        <v>287</v>
      </c>
      <c r="BM559" s="15" t="s">
        <v>1394</v>
      </c>
    </row>
    <row r="560" spans="2:51" s="11" customFormat="1" ht="12">
      <c r="B560" s="216"/>
      <c r="C560" s="217"/>
      <c r="D560" s="218" t="s">
        <v>214</v>
      </c>
      <c r="E560" s="219" t="s">
        <v>19</v>
      </c>
      <c r="F560" s="220" t="s">
        <v>105</v>
      </c>
      <c r="G560" s="217"/>
      <c r="H560" s="221">
        <v>20.349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214</v>
      </c>
      <c r="AU560" s="227" t="s">
        <v>84</v>
      </c>
      <c r="AV560" s="11" t="s">
        <v>84</v>
      </c>
      <c r="AW560" s="11" t="s">
        <v>33</v>
      </c>
      <c r="AX560" s="11" t="s">
        <v>79</v>
      </c>
      <c r="AY560" s="227" t="s">
        <v>206</v>
      </c>
    </row>
    <row r="561" spans="2:51" s="11" customFormat="1" ht="12">
      <c r="B561" s="216"/>
      <c r="C561" s="217"/>
      <c r="D561" s="218" t="s">
        <v>214</v>
      </c>
      <c r="E561" s="217"/>
      <c r="F561" s="220" t="s">
        <v>706</v>
      </c>
      <c r="G561" s="217"/>
      <c r="H561" s="221">
        <v>21.366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214</v>
      </c>
      <c r="AU561" s="227" t="s">
        <v>84</v>
      </c>
      <c r="AV561" s="11" t="s">
        <v>84</v>
      </c>
      <c r="AW561" s="11" t="s">
        <v>4</v>
      </c>
      <c r="AX561" s="11" t="s">
        <v>79</v>
      </c>
      <c r="AY561" s="227" t="s">
        <v>206</v>
      </c>
    </row>
    <row r="562" spans="2:65" s="1" customFormat="1" ht="16.5" customHeight="1">
      <c r="B562" s="36"/>
      <c r="C562" s="204" t="s">
        <v>1395</v>
      </c>
      <c r="D562" s="204" t="s">
        <v>208</v>
      </c>
      <c r="E562" s="205" t="s">
        <v>1396</v>
      </c>
      <c r="F562" s="206" t="s">
        <v>1397</v>
      </c>
      <c r="G562" s="207" t="s">
        <v>211</v>
      </c>
      <c r="H562" s="208">
        <v>40.469</v>
      </c>
      <c r="I562" s="209"/>
      <c r="J562" s="210">
        <f>ROUND(I562*H562,2)</f>
        <v>0</v>
      </c>
      <c r="K562" s="206" t="s">
        <v>221</v>
      </c>
      <c r="L562" s="41"/>
      <c r="M562" s="211" t="s">
        <v>19</v>
      </c>
      <c r="N562" s="212" t="s">
        <v>43</v>
      </c>
      <c r="O562" s="77"/>
      <c r="P562" s="213">
        <f>O562*H562</f>
        <v>0</v>
      </c>
      <c r="Q562" s="213">
        <v>8E-05</v>
      </c>
      <c r="R562" s="213">
        <f>Q562*H562</f>
        <v>0.0032375200000000002</v>
      </c>
      <c r="S562" s="213">
        <v>0</v>
      </c>
      <c r="T562" s="214">
        <f>S562*H562</f>
        <v>0</v>
      </c>
      <c r="AR562" s="15" t="s">
        <v>287</v>
      </c>
      <c r="AT562" s="15" t="s">
        <v>208</v>
      </c>
      <c r="AU562" s="15" t="s">
        <v>84</v>
      </c>
      <c r="AY562" s="15" t="s">
        <v>206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15" t="s">
        <v>84</v>
      </c>
      <c r="BK562" s="215">
        <f>ROUND(I562*H562,2)</f>
        <v>0</v>
      </c>
      <c r="BL562" s="15" t="s">
        <v>287</v>
      </c>
      <c r="BM562" s="15" t="s">
        <v>1398</v>
      </c>
    </row>
    <row r="563" spans="2:51" s="11" customFormat="1" ht="12">
      <c r="B563" s="216"/>
      <c r="C563" s="217"/>
      <c r="D563" s="218" t="s">
        <v>214</v>
      </c>
      <c r="E563" s="219" t="s">
        <v>19</v>
      </c>
      <c r="F563" s="220" t="s">
        <v>109</v>
      </c>
      <c r="G563" s="217"/>
      <c r="H563" s="221">
        <v>40.469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214</v>
      </c>
      <c r="AU563" s="227" t="s">
        <v>84</v>
      </c>
      <c r="AV563" s="11" t="s">
        <v>84</v>
      </c>
      <c r="AW563" s="11" t="s">
        <v>33</v>
      </c>
      <c r="AX563" s="11" t="s">
        <v>79</v>
      </c>
      <c r="AY563" s="227" t="s">
        <v>206</v>
      </c>
    </row>
    <row r="564" spans="2:65" s="1" customFormat="1" ht="22.5" customHeight="1">
      <c r="B564" s="36"/>
      <c r="C564" s="204" t="s">
        <v>1399</v>
      </c>
      <c r="D564" s="204" t="s">
        <v>208</v>
      </c>
      <c r="E564" s="205" t="s">
        <v>1400</v>
      </c>
      <c r="F564" s="206" t="s">
        <v>1401</v>
      </c>
      <c r="G564" s="207" t="s">
        <v>211</v>
      </c>
      <c r="H564" s="208">
        <v>40.469</v>
      </c>
      <c r="I564" s="209"/>
      <c r="J564" s="210">
        <f>ROUND(I564*H564,2)</f>
        <v>0</v>
      </c>
      <c r="K564" s="206" t="s">
        <v>221</v>
      </c>
      <c r="L564" s="41"/>
      <c r="M564" s="211" t="s">
        <v>19</v>
      </c>
      <c r="N564" s="212" t="s">
        <v>43</v>
      </c>
      <c r="O564" s="77"/>
      <c r="P564" s="213">
        <f>O564*H564</f>
        <v>0</v>
      </c>
      <c r="Q564" s="213">
        <v>0.00017</v>
      </c>
      <c r="R564" s="213">
        <f>Q564*H564</f>
        <v>0.006879730000000001</v>
      </c>
      <c r="S564" s="213">
        <v>0</v>
      </c>
      <c r="T564" s="214">
        <f>S564*H564</f>
        <v>0</v>
      </c>
      <c r="AR564" s="15" t="s">
        <v>287</v>
      </c>
      <c r="AT564" s="15" t="s">
        <v>208</v>
      </c>
      <c r="AU564" s="15" t="s">
        <v>84</v>
      </c>
      <c r="AY564" s="15" t="s">
        <v>206</v>
      </c>
      <c r="BE564" s="215">
        <f>IF(N564="základní",J564,0)</f>
        <v>0</v>
      </c>
      <c r="BF564" s="215">
        <f>IF(N564="snížená",J564,0)</f>
        <v>0</v>
      </c>
      <c r="BG564" s="215">
        <f>IF(N564="zákl. přenesená",J564,0)</f>
        <v>0</v>
      </c>
      <c r="BH564" s="215">
        <f>IF(N564="sníž. přenesená",J564,0)</f>
        <v>0</v>
      </c>
      <c r="BI564" s="215">
        <f>IF(N564="nulová",J564,0)</f>
        <v>0</v>
      </c>
      <c r="BJ564" s="15" t="s">
        <v>84</v>
      </c>
      <c r="BK564" s="215">
        <f>ROUND(I564*H564,2)</f>
        <v>0</v>
      </c>
      <c r="BL564" s="15" t="s">
        <v>287</v>
      </c>
      <c r="BM564" s="15" t="s">
        <v>1402</v>
      </c>
    </row>
    <row r="565" spans="2:51" s="11" customFormat="1" ht="12">
      <c r="B565" s="216"/>
      <c r="C565" s="217"/>
      <c r="D565" s="218" t="s">
        <v>214</v>
      </c>
      <c r="E565" s="219" t="s">
        <v>19</v>
      </c>
      <c r="F565" s="220" t="s">
        <v>109</v>
      </c>
      <c r="G565" s="217"/>
      <c r="H565" s="221">
        <v>40.469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214</v>
      </c>
      <c r="AU565" s="227" t="s">
        <v>84</v>
      </c>
      <c r="AV565" s="11" t="s">
        <v>84</v>
      </c>
      <c r="AW565" s="11" t="s">
        <v>33</v>
      </c>
      <c r="AX565" s="11" t="s">
        <v>79</v>
      </c>
      <c r="AY565" s="227" t="s">
        <v>206</v>
      </c>
    </row>
    <row r="566" spans="2:65" s="1" customFormat="1" ht="16.5" customHeight="1">
      <c r="B566" s="36"/>
      <c r="C566" s="204" t="s">
        <v>1403</v>
      </c>
      <c r="D566" s="204" t="s">
        <v>208</v>
      </c>
      <c r="E566" s="205" t="s">
        <v>1404</v>
      </c>
      <c r="F566" s="206" t="s">
        <v>1405</v>
      </c>
      <c r="G566" s="207" t="s">
        <v>211</v>
      </c>
      <c r="H566" s="208">
        <v>40.469</v>
      </c>
      <c r="I566" s="209"/>
      <c r="J566" s="210">
        <f>ROUND(I566*H566,2)</f>
        <v>0</v>
      </c>
      <c r="K566" s="206" t="s">
        <v>221</v>
      </c>
      <c r="L566" s="41"/>
      <c r="M566" s="211" t="s">
        <v>19</v>
      </c>
      <c r="N566" s="212" t="s">
        <v>43</v>
      </c>
      <c r="O566" s="77"/>
      <c r="P566" s="213">
        <f>O566*H566</f>
        <v>0</v>
      </c>
      <c r="Q566" s="213">
        <v>0</v>
      </c>
      <c r="R566" s="213">
        <f>Q566*H566</f>
        <v>0</v>
      </c>
      <c r="S566" s="213">
        <v>0</v>
      </c>
      <c r="T566" s="214">
        <f>S566*H566</f>
        <v>0</v>
      </c>
      <c r="AR566" s="15" t="s">
        <v>287</v>
      </c>
      <c r="AT566" s="15" t="s">
        <v>208</v>
      </c>
      <c r="AU566" s="15" t="s">
        <v>84</v>
      </c>
      <c r="AY566" s="15" t="s">
        <v>206</v>
      </c>
      <c r="BE566" s="215">
        <f>IF(N566="základní",J566,0)</f>
        <v>0</v>
      </c>
      <c r="BF566" s="215">
        <f>IF(N566="snížená",J566,0)</f>
        <v>0</v>
      </c>
      <c r="BG566" s="215">
        <f>IF(N566="zákl. přenesená",J566,0)</f>
        <v>0</v>
      </c>
      <c r="BH566" s="215">
        <f>IF(N566="sníž. přenesená",J566,0)</f>
        <v>0</v>
      </c>
      <c r="BI566" s="215">
        <f>IF(N566="nulová",J566,0)</f>
        <v>0</v>
      </c>
      <c r="BJ566" s="15" t="s">
        <v>84</v>
      </c>
      <c r="BK566" s="215">
        <f>ROUND(I566*H566,2)</f>
        <v>0</v>
      </c>
      <c r="BL566" s="15" t="s">
        <v>287</v>
      </c>
      <c r="BM566" s="15" t="s">
        <v>1406</v>
      </c>
    </row>
    <row r="567" spans="2:51" s="11" customFormat="1" ht="12">
      <c r="B567" s="216"/>
      <c r="C567" s="217"/>
      <c r="D567" s="218" t="s">
        <v>214</v>
      </c>
      <c r="E567" s="219" t="s">
        <v>19</v>
      </c>
      <c r="F567" s="220" t="s">
        <v>109</v>
      </c>
      <c r="G567" s="217"/>
      <c r="H567" s="221">
        <v>40.469</v>
      </c>
      <c r="I567" s="222"/>
      <c r="J567" s="217"/>
      <c r="K567" s="217"/>
      <c r="L567" s="223"/>
      <c r="M567" s="224"/>
      <c r="N567" s="225"/>
      <c r="O567" s="225"/>
      <c r="P567" s="225"/>
      <c r="Q567" s="225"/>
      <c r="R567" s="225"/>
      <c r="S567" s="225"/>
      <c r="T567" s="226"/>
      <c r="AT567" s="227" t="s">
        <v>214</v>
      </c>
      <c r="AU567" s="227" t="s">
        <v>84</v>
      </c>
      <c r="AV567" s="11" t="s">
        <v>84</v>
      </c>
      <c r="AW567" s="11" t="s">
        <v>33</v>
      </c>
      <c r="AX567" s="11" t="s">
        <v>79</v>
      </c>
      <c r="AY567" s="227" t="s">
        <v>206</v>
      </c>
    </row>
    <row r="568" spans="2:65" s="1" customFormat="1" ht="22.5" customHeight="1">
      <c r="B568" s="36"/>
      <c r="C568" s="204" t="s">
        <v>1407</v>
      </c>
      <c r="D568" s="204" t="s">
        <v>208</v>
      </c>
      <c r="E568" s="205" t="s">
        <v>1408</v>
      </c>
      <c r="F568" s="206" t="s">
        <v>1409</v>
      </c>
      <c r="G568" s="207" t="s">
        <v>211</v>
      </c>
      <c r="H568" s="208">
        <v>40.469</v>
      </c>
      <c r="I568" s="209"/>
      <c r="J568" s="210">
        <f>ROUND(I568*H568,2)</f>
        <v>0</v>
      </c>
      <c r="K568" s="206" t="s">
        <v>221</v>
      </c>
      <c r="L568" s="41"/>
      <c r="M568" s="211" t="s">
        <v>19</v>
      </c>
      <c r="N568" s="212" t="s">
        <v>43</v>
      </c>
      <c r="O568" s="77"/>
      <c r="P568" s="213">
        <f>O568*H568</f>
        <v>0</v>
      </c>
      <c r="Q568" s="213">
        <v>0.00048</v>
      </c>
      <c r="R568" s="213">
        <f>Q568*H568</f>
        <v>0.01942512</v>
      </c>
      <c r="S568" s="213">
        <v>0</v>
      </c>
      <c r="T568" s="214">
        <f>S568*H568</f>
        <v>0</v>
      </c>
      <c r="AR568" s="15" t="s">
        <v>287</v>
      </c>
      <c r="AT568" s="15" t="s">
        <v>208</v>
      </c>
      <c r="AU568" s="15" t="s">
        <v>84</v>
      </c>
      <c r="AY568" s="15" t="s">
        <v>206</v>
      </c>
      <c r="BE568" s="215">
        <f>IF(N568="základní",J568,0)</f>
        <v>0</v>
      </c>
      <c r="BF568" s="215">
        <f>IF(N568="snížená",J568,0)</f>
        <v>0</v>
      </c>
      <c r="BG568" s="215">
        <f>IF(N568="zákl. přenesená",J568,0)</f>
        <v>0</v>
      </c>
      <c r="BH568" s="215">
        <f>IF(N568="sníž. přenesená",J568,0)</f>
        <v>0</v>
      </c>
      <c r="BI568" s="215">
        <f>IF(N568="nulová",J568,0)</f>
        <v>0</v>
      </c>
      <c r="BJ568" s="15" t="s">
        <v>84</v>
      </c>
      <c r="BK568" s="215">
        <f>ROUND(I568*H568,2)</f>
        <v>0</v>
      </c>
      <c r="BL568" s="15" t="s">
        <v>287</v>
      </c>
      <c r="BM568" s="15" t="s">
        <v>1410</v>
      </c>
    </row>
    <row r="569" spans="2:51" s="11" customFormat="1" ht="12">
      <c r="B569" s="216"/>
      <c r="C569" s="217"/>
      <c r="D569" s="218" t="s">
        <v>214</v>
      </c>
      <c r="E569" s="219" t="s">
        <v>19</v>
      </c>
      <c r="F569" s="220" t="s">
        <v>109</v>
      </c>
      <c r="G569" s="217"/>
      <c r="H569" s="221">
        <v>40.469</v>
      </c>
      <c r="I569" s="222"/>
      <c r="J569" s="217"/>
      <c r="K569" s="217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214</v>
      </c>
      <c r="AU569" s="227" t="s">
        <v>84</v>
      </c>
      <c r="AV569" s="11" t="s">
        <v>84</v>
      </c>
      <c r="AW569" s="11" t="s">
        <v>33</v>
      </c>
      <c r="AX569" s="11" t="s">
        <v>79</v>
      </c>
      <c r="AY569" s="227" t="s">
        <v>206</v>
      </c>
    </row>
    <row r="570" spans="2:65" s="1" customFormat="1" ht="22.5" customHeight="1">
      <c r="B570" s="36"/>
      <c r="C570" s="204" t="s">
        <v>1411</v>
      </c>
      <c r="D570" s="204" t="s">
        <v>208</v>
      </c>
      <c r="E570" s="205" t="s">
        <v>1412</v>
      </c>
      <c r="F570" s="206" t="s">
        <v>1413</v>
      </c>
      <c r="G570" s="207" t="s">
        <v>689</v>
      </c>
      <c r="H570" s="249"/>
      <c r="I570" s="209"/>
      <c r="J570" s="210">
        <f>ROUND(I570*H570,2)</f>
        <v>0</v>
      </c>
      <c r="K570" s="206" t="s">
        <v>212</v>
      </c>
      <c r="L570" s="41"/>
      <c r="M570" s="211" t="s">
        <v>19</v>
      </c>
      <c r="N570" s="212" t="s">
        <v>43</v>
      </c>
      <c r="O570" s="77"/>
      <c r="P570" s="213">
        <f>O570*H570</f>
        <v>0</v>
      </c>
      <c r="Q570" s="213">
        <v>0</v>
      </c>
      <c r="R570" s="213">
        <f>Q570*H570</f>
        <v>0</v>
      </c>
      <c r="S570" s="213">
        <v>0</v>
      </c>
      <c r="T570" s="214">
        <f>S570*H570</f>
        <v>0</v>
      </c>
      <c r="AR570" s="15" t="s">
        <v>287</v>
      </c>
      <c r="AT570" s="15" t="s">
        <v>208</v>
      </c>
      <c r="AU570" s="15" t="s">
        <v>84</v>
      </c>
      <c r="AY570" s="15" t="s">
        <v>206</v>
      </c>
      <c r="BE570" s="215">
        <f>IF(N570="základní",J570,0)</f>
        <v>0</v>
      </c>
      <c r="BF570" s="215">
        <f>IF(N570="snížená",J570,0)</f>
        <v>0</v>
      </c>
      <c r="BG570" s="215">
        <f>IF(N570="zákl. přenesená",J570,0)</f>
        <v>0</v>
      </c>
      <c r="BH570" s="215">
        <f>IF(N570="sníž. přenesená",J570,0)</f>
        <v>0</v>
      </c>
      <c r="BI570" s="215">
        <f>IF(N570="nulová",J570,0)</f>
        <v>0</v>
      </c>
      <c r="BJ570" s="15" t="s">
        <v>84</v>
      </c>
      <c r="BK570" s="215">
        <f>ROUND(I570*H570,2)</f>
        <v>0</v>
      </c>
      <c r="BL570" s="15" t="s">
        <v>287</v>
      </c>
      <c r="BM570" s="15" t="s">
        <v>1414</v>
      </c>
    </row>
    <row r="571" spans="2:63" s="10" customFormat="1" ht="22.8" customHeight="1">
      <c r="B571" s="188"/>
      <c r="C571" s="189"/>
      <c r="D571" s="190" t="s">
        <v>70</v>
      </c>
      <c r="E571" s="202" t="s">
        <v>1415</v>
      </c>
      <c r="F571" s="202" t="s">
        <v>1416</v>
      </c>
      <c r="G571" s="189"/>
      <c r="H571" s="189"/>
      <c r="I571" s="192"/>
      <c r="J571" s="203">
        <f>BK571</f>
        <v>0</v>
      </c>
      <c r="K571" s="189"/>
      <c r="L571" s="194"/>
      <c r="M571" s="195"/>
      <c r="N571" s="196"/>
      <c r="O571" s="196"/>
      <c r="P571" s="197">
        <f>SUM(P572:P600)</f>
        <v>0</v>
      </c>
      <c r="Q571" s="196"/>
      <c r="R571" s="197">
        <f>SUM(R572:R600)</f>
        <v>0.5202642000000001</v>
      </c>
      <c r="S571" s="196"/>
      <c r="T571" s="198">
        <f>SUM(T572:T600)</f>
        <v>1.22322</v>
      </c>
      <c r="AR571" s="199" t="s">
        <v>84</v>
      </c>
      <c r="AT571" s="200" t="s">
        <v>70</v>
      </c>
      <c r="AU571" s="200" t="s">
        <v>79</v>
      </c>
      <c r="AY571" s="199" t="s">
        <v>206</v>
      </c>
      <c r="BK571" s="201">
        <f>SUM(BK572:BK600)</f>
        <v>0</v>
      </c>
    </row>
    <row r="572" spans="2:65" s="1" customFormat="1" ht="16.5" customHeight="1">
      <c r="B572" s="36"/>
      <c r="C572" s="204" t="s">
        <v>1417</v>
      </c>
      <c r="D572" s="204" t="s">
        <v>208</v>
      </c>
      <c r="E572" s="205" t="s">
        <v>1418</v>
      </c>
      <c r="F572" s="206" t="s">
        <v>1419</v>
      </c>
      <c r="G572" s="207" t="s">
        <v>211</v>
      </c>
      <c r="H572" s="208">
        <v>31.44</v>
      </c>
      <c r="I572" s="209"/>
      <c r="J572" s="210">
        <f>ROUND(I572*H572,2)</f>
        <v>0</v>
      </c>
      <c r="K572" s="206" t="s">
        <v>221</v>
      </c>
      <c r="L572" s="41"/>
      <c r="M572" s="211" t="s">
        <v>19</v>
      </c>
      <c r="N572" s="212" t="s">
        <v>43</v>
      </c>
      <c r="O572" s="77"/>
      <c r="P572" s="213">
        <f>O572*H572</f>
        <v>0</v>
      </c>
      <c r="Q572" s="213">
        <v>0</v>
      </c>
      <c r="R572" s="213">
        <f>Q572*H572</f>
        <v>0</v>
      </c>
      <c r="S572" s="213">
        <v>0</v>
      </c>
      <c r="T572" s="214">
        <f>S572*H572</f>
        <v>0</v>
      </c>
      <c r="AR572" s="15" t="s">
        <v>287</v>
      </c>
      <c r="AT572" s="15" t="s">
        <v>208</v>
      </c>
      <c r="AU572" s="15" t="s">
        <v>84</v>
      </c>
      <c r="AY572" s="15" t="s">
        <v>206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15" t="s">
        <v>84</v>
      </c>
      <c r="BK572" s="215">
        <f>ROUND(I572*H572,2)</f>
        <v>0</v>
      </c>
      <c r="BL572" s="15" t="s">
        <v>287</v>
      </c>
      <c r="BM572" s="15" t="s">
        <v>1420</v>
      </c>
    </row>
    <row r="573" spans="2:51" s="11" customFormat="1" ht="12">
      <c r="B573" s="216"/>
      <c r="C573" s="217"/>
      <c r="D573" s="218" t="s">
        <v>214</v>
      </c>
      <c r="E573" s="219" t="s">
        <v>19</v>
      </c>
      <c r="F573" s="220" t="s">
        <v>140</v>
      </c>
      <c r="G573" s="217"/>
      <c r="H573" s="221">
        <v>31.44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214</v>
      </c>
      <c r="AU573" s="227" t="s">
        <v>84</v>
      </c>
      <c r="AV573" s="11" t="s">
        <v>84</v>
      </c>
      <c r="AW573" s="11" t="s">
        <v>33</v>
      </c>
      <c r="AX573" s="11" t="s">
        <v>79</v>
      </c>
      <c r="AY573" s="227" t="s">
        <v>206</v>
      </c>
    </row>
    <row r="574" spans="2:65" s="1" customFormat="1" ht="16.5" customHeight="1">
      <c r="B574" s="36"/>
      <c r="C574" s="204" t="s">
        <v>1421</v>
      </c>
      <c r="D574" s="204" t="s">
        <v>208</v>
      </c>
      <c r="E574" s="205" t="s">
        <v>1422</v>
      </c>
      <c r="F574" s="206" t="s">
        <v>1423</v>
      </c>
      <c r="G574" s="207" t="s">
        <v>211</v>
      </c>
      <c r="H574" s="208">
        <v>31.44</v>
      </c>
      <c r="I574" s="209"/>
      <c r="J574" s="210">
        <f>ROUND(I574*H574,2)</f>
        <v>0</v>
      </c>
      <c r="K574" s="206" t="s">
        <v>221</v>
      </c>
      <c r="L574" s="41"/>
      <c r="M574" s="211" t="s">
        <v>19</v>
      </c>
      <c r="N574" s="212" t="s">
        <v>43</v>
      </c>
      <c r="O574" s="77"/>
      <c r="P574" s="213">
        <f>O574*H574</f>
        <v>0</v>
      </c>
      <c r="Q574" s="213">
        <v>0.0003</v>
      </c>
      <c r="R574" s="213">
        <f>Q574*H574</f>
        <v>0.009432</v>
      </c>
      <c r="S574" s="213">
        <v>0</v>
      </c>
      <c r="T574" s="214">
        <f>S574*H574</f>
        <v>0</v>
      </c>
      <c r="AR574" s="15" t="s">
        <v>287</v>
      </c>
      <c r="AT574" s="15" t="s">
        <v>208</v>
      </c>
      <c r="AU574" s="15" t="s">
        <v>84</v>
      </c>
      <c r="AY574" s="15" t="s">
        <v>206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15" t="s">
        <v>84</v>
      </c>
      <c r="BK574" s="215">
        <f>ROUND(I574*H574,2)</f>
        <v>0</v>
      </c>
      <c r="BL574" s="15" t="s">
        <v>287</v>
      </c>
      <c r="BM574" s="15" t="s">
        <v>1424</v>
      </c>
    </row>
    <row r="575" spans="2:51" s="11" customFormat="1" ht="12">
      <c r="B575" s="216"/>
      <c r="C575" s="217"/>
      <c r="D575" s="218" t="s">
        <v>214</v>
      </c>
      <c r="E575" s="219" t="s">
        <v>19</v>
      </c>
      <c r="F575" s="220" t="s">
        <v>140</v>
      </c>
      <c r="G575" s="217"/>
      <c r="H575" s="221">
        <v>31.44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214</v>
      </c>
      <c r="AU575" s="227" t="s">
        <v>84</v>
      </c>
      <c r="AV575" s="11" t="s">
        <v>84</v>
      </c>
      <c r="AW575" s="11" t="s">
        <v>33</v>
      </c>
      <c r="AX575" s="11" t="s">
        <v>79</v>
      </c>
      <c r="AY575" s="227" t="s">
        <v>206</v>
      </c>
    </row>
    <row r="576" spans="2:65" s="1" customFormat="1" ht="16.5" customHeight="1">
      <c r="B576" s="36"/>
      <c r="C576" s="204" t="s">
        <v>1425</v>
      </c>
      <c r="D576" s="204" t="s">
        <v>208</v>
      </c>
      <c r="E576" s="205" t="s">
        <v>1426</v>
      </c>
      <c r="F576" s="206" t="s">
        <v>1427</v>
      </c>
      <c r="G576" s="207" t="s">
        <v>211</v>
      </c>
      <c r="H576" s="208">
        <v>22.2</v>
      </c>
      <c r="I576" s="209"/>
      <c r="J576" s="210">
        <f>ROUND(I576*H576,2)</f>
        <v>0</v>
      </c>
      <c r="K576" s="206" t="s">
        <v>212</v>
      </c>
      <c r="L576" s="41"/>
      <c r="M576" s="211" t="s">
        <v>19</v>
      </c>
      <c r="N576" s="212" t="s">
        <v>43</v>
      </c>
      <c r="O576" s="77"/>
      <c r="P576" s="213">
        <f>O576*H576</f>
        <v>0</v>
      </c>
      <c r="Q576" s="213">
        <v>0</v>
      </c>
      <c r="R576" s="213">
        <f>Q576*H576</f>
        <v>0</v>
      </c>
      <c r="S576" s="213">
        <v>0.0551</v>
      </c>
      <c r="T576" s="214">
        <f>S576*H576</f>
        <v>1.22322</v>
      </c>
      <c r="AR576" s="15" t="s">
        <v>287</v>
      </c>
      <c r="AT576" s="15" t="s">
        <v>208</v>
      </c>
      <c r="AU576" s="15" t="s">
        <v>84</v>
      </c>
      <c r="AY576" s="15" t="s">
        <v>206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5" t="s">
        <v>84</v>
      </c>
      <c r="BK576" s="215">
        <f>ROUND(I576*H576,2)</f>
        <v>0</v>
      </c>
      <c r="BL576" s="15" t="s">
        <v>287</v>
      </c>
      <c r="BM576" s="15" t="s">
        <v>1428</v>
      </c>
    </row>
    <row r="577" spans="2:51" s="11" customFormat="1" ht="12">
      <c r="B577" s="216"/>
      <c r="C577" s="217"/>
      <c r="D577" s="218" t="s">
        <v>214</v>
      </c>
      <c r="E577" s="219" t="s">
        <v>19</v>
      </c>
      <c r="F577" s="220" t="s">
        <v>1429</v>
      </c>
      <c r="G577" s="217"/>
      <c r="H577" s="221">
        <v>14.4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214</v>
      </c>
      <c r="AU577" s="227" t="s">
        <v>84</v>
      </c>
      <c r="AV577" s="11" t="s">
        <v>84</v>
      </c>
      <c r="AW577" s="11" t="s">
        <v>33</v>
      </c>
      <c r="AX577" s="11" t="s">
        <v>71</v>
      </c>
      <c r="AY577" s="227" t="s">
        <v>206</v>
      </c>
    </row>
    <row r="578" spans="2:51" s="11" customFormat="1" ht="12">
      <c r="B578" s="216"/>
      <c r="C578" s="217"/>
      <c r="D578" s="218" t="s">
        <v>214</v>
      </c>
      <c r="E578" s="219" t="s">
        <v>19</v>
      </c>
      <c r="F578" s="220" t="s">
        <v>1430</v>
      </c>
      <c r="G578" s="217"/>
      <c r="H578" s="221">
        <v>7.8</v>
      </c>
      <c r="I578" s="222"/>
      <c r="J578" s="217"/>
      <c r="K578" s="217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214</v>
      </c>
      <c r="AU578" s="227" t="s">
        <v>84</v>
      </c>
      <c r="AV578" s="11" t="s">
        <v>84</v>
      </c>
      <c r="AW578" s="11" t="s">
        <v>33</v>
      </c>
      <c r="AX578" s="11" t="s">
        <v>71</v>
      </c>
      <c r="AY578" s="227" t="s">
        <v>206</v>
      </c>
    </row>
    <row r="579" spans="2:51" s="12" customFormat="1" ht="12">
      <c r="B579" s="228"/>
      <c r="C579" s="229"/>
      <c r="D579" s="218" t="s">
        <v>214</v>
      </c>
      <c r="E579" s="230" t="s">
        <v>19</v>
      </c>
      <c r="F579" s="231" t="s">
        <v>218</v>
      </c>
      <c r="G579" s="229"/>
      <c r="H579" s="232">
        <v>22.2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AT579" s="238" t="s">
        <v>214</v>
      </c>
      <c r="AU579" s="238" t="s">
        <v>84</v>
      </c>
      <c r="AV579" s="12" t="s">
        <v>95</v>
      </c>
      <c r="AW579" s="12" t="s">
        <v>33</v>
      </c>
      <c r="AX579" s="12" t="s">
        <v>79</v>
      </c>
      <c r="AY579" s="238" t="s">
        <v>206</v>
      </c>
    </row>
    <row r="580" spans="2:65" s="1" customFormat="1" ht="22.5" customHeight="1">
      <c r="B580" s="36"/>
      <c r="C580" s="204" t="s">
        <v>1431</v>
      </c>
      <c r="D580" s="204" t="s">
        <v>208</v>
      </c>
      <c r="E580" s="205" t="s">
        <v>1432</v>
      </c>
      <c r="F580" s="206" t="s">
        <v>1433</v>
      </c>
      <c r="G580" s="207" t="s">
        <v>211</v>
      </c>
      <c r="H580" s="208">
        <v>31.44</v>
      </c>
      <c r="I580" s="209"/>
      <c r="J580" s="210">
        <f>ROUND(I580*H580,2)</f>
        <v>0</v>
      </c>
      <c r="K580" s="206" t="s">
        <v>212</v>
      </c>
      <c r="L580" s="41"/>
      <c r="M580" s="211" t="s">
        <v>19</v>
      </c>
      <c r="N580" s="212" t="s">
        <v>43</v>
      </c>
      <c r="O580" s="77"/>
      <c r="P580" s="213">
        <f>O580*H580</f>
        <v>0</v>
      </c>
      <c r="Q580" s="213">
        <v>0.0029</v>
      </c>
      <c r="R580" s="213">
        <f>Q580*H580</f>
        <v>0.091176</v>
      </c>
      <c r="S580" s="213">
        <v>0</v>
      </c>
      <c r="T580" s="214">
        <f>S580*H580</f>
        <v>0</v>
      </c>
      <c r="AR580" s="15" t="s">
        <v>287</v>
      </c>
      <c r="AT580" s="15" t="s">
        <v>208</v>
      </c>
      <c r="AU580" s="15" t="s">
        <v>84</v>
      </c>
      <c r="AY580" s="15" t="s">
        <v>206</v>
      </c>
      <c r="BE580" s="215">
        <f>IF(N580="základní",J580,0)</f>
        <v>0</v>
      </c>
      <c r="BF580" s="215">
        <f>IF(N580="snížená",J580,0)</f>
        <v>0</v>
      </c>
      <c r="BG580" s="215">
        <f>IF(N580="zákl. přenesená",J580,0)</f>
        <v>0</v>
      </c>
      <c r="BH580" s="215">
        <f>IF(N580="sníž. přenesená",J580,0)</f>
        <v>0</v>
      </c>
      <c r="BI580" s="215">
        <f>IF(N580="nulová",J580,0)</f>
        <v>0</v>
      </c>
      <c r="BJ580" s="15" t="s">
        <v>84</v>
      </c>
      <c r="BK580" s="215">
        <f>ROUND(I580*H580,2)</f>
        <v>0</v>
      </c>
      <c r="BL580" s="15" t="s">
        <v>287</v>
      </c>
      <c r="BM580" s="15" t="s">
        <v>1434</v>
      </c>
    </row>
    <row r="581" spans="2:51" s="11" customFormat="1" ht="12">
      <c r="B581" s="216"/>
      <c r="C581" s="217"/>
      <c r="D581" s="218" t="s">
        <v>214</v>
      </c>
      <c r="E581" s="219" t="s">
        <v>19</v>
      </c>
      <c r="F581" s="220" t="s">
        <v>96</v>
      </c>
      <c r="G581" s="217"/>
      <c r="H581" s="221">
        <v>28.44</v>
      </c>
      <c r="I581" s="222"/>
      <c r="J581" s="217"/>
      <c r="K581" s="217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214</v>
      </c>
      <c r="AU581" s="227" t="s">
        <v>84</v>
      </c>
      <c r="AV581" s="11" t="s">
        <v>84</v>
      </c>
      <c r="AW581" s="11" t="s">
        <v>33</v>
      </c>
      <c r="AX581" s="11" t="s">
        <v>71</v>
      </c>
      <c r="AY581" s="227" t="s">
        <v>206</v>
      </c>
    </row>
    <row r="582" spans="2:51" s="11" customFormat="1" ht="12">
      <c r="B582" s="216"/>
      <c r="C582" s="217"/>
      <c r="D582" s="218" t="s">
        <v>214</v>
      </c>
      <c r="E582" s="219" t="s">
        <v>19</v>
      </c>
      <c r="F582" s="220" t="s">
        <v>99</v>
      </c>
      <c r="G582" s="217"/>
      <c r="H582" s="221">
        <v>3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214</v>
      </c>
      <c r="AU582" s="227" t="s">
        <v>84</v>
      </c>
      <c r="AV582" s="11" t="s">
        <v>84</v>
      </c>
      <c r="AW582" s="11" t="s">
        <v>33</v>
      </c>
      <c r="AX582" s="11" t="s">
        <v>71</v>
      </c>
      <c r="AY582" s="227" t="s">
        <v>206</v>
      </c>
    </row>
    <row r="583" spans="2:51" s="12" customFormat="1" ht="12">
      <c r="B583" s="228"/>
      <c r="C583" s="229"/>
      <c r="D583" s="218" t="s">
        <v>214</v>
      </c>
      <c r="E583" s="230" t="s">
        <v>140</v>
      </c>
      <c r="F583" s="231" t="s">
        <v>218</v>
      </c>
      <c r="G583" s="229"/>
      <c r="H583" s="232">
        <v>31.44</v>
      </c>
      <c r="I583" s="233"/>
      <c r="J583" s="229"/>
      <c r="K583" s="229"/>
      <c r="L583" s="234"/>
      <c r="M583" s="235"/>
      <c r="N583" s="236"/>
      <c r="O583" s="236"/>
      <c r="P583" s="236"/>
      <c r="Q583" s="236"/>
      <c r="R583" s="236"/>
      <c r="S583" s="236"/>
      <c r="T583" s="237"/>
      <c r="AT583" s="238" t="s">
        <v>214</v>
      </c>
      <c r="AU583" s="238" t="s">
        <v>84</v>
      </c>
      <c r="AV583" s="12" t="s">
        <v>95</v>
      </c>
      <c r="AW583" s="12" t="s">
        <v>33</v>
      </c>
      <c r="AX583" s="12" t="s">
        <v>79</v>
      </c>
      <c r="AY583" s="238" t="s">
        <v>206</v>
      </c>
    </row>
    <row r="584" spans="2:65" s="1" customFormat="1" ht="16.5" customHeight="1">
      <c r="B584" s="36"/>
      <c r="C584" s="239" t="s">
        <v>1435</v>
      </c>
      <c r="D584" s="239" t="s">
        <v>432</v>
      </c>
      <c r="E584" s="240" t="s">
        <v>1436</v>
      </c>
      <c r="F584" s="241" t="s">
        <v>1437</v>
      </c>
      <c r="G584" s="242" t="s">
        <v>211</v>
      </c>
      <c r="H584" s="243">
        <v>34.584</v>
      </c>
      <c r="I584" s="244"/>
      <c r="J584" s="245">
        <f>ROUND(I584*H584,2)</f>
        <v>0</v>
      </c>
      <c r="K584" s="241" t="s">
        <v>212</v>
      </c>
      <c r="L584" s="246"/>
      <c r="M584" s="247" t="s">
        <v>19</v>
      </c>
      <c r="N584" s="248" t="s">
        <v>43</v>
      </c>
      <c r="O584" s="77"/>
      <c r="P584" s="213">
        <f>O584*H584</f>
        <v>0</v>
      </c>
      <c r="Q584" s="213">
        <v>0.0118</v>
      </c>
      <c r="R584" s="213">
        <f>Q584*H584</f>
        <v>0.40809120000000004</v>
      </c>
      <c r="S584" s="213">
        <v>0</v>
      </c>
      <c r="T584" s="214">
        <f>S584*H584</f>
        <v>0</v>
      </c>
      <c r="AR584" s="15" t="s">
        <v>359</v>
      </c>
      <c r="AT584" s="15" t="s">
        <v>432</v>
      </c>
      <c r="AU584" s="15" t="s">
        <v>84</v>
      </c>
      <c r="AY584" s="15" t="s">
        <v>206</v>
      </c>
      <c r="BE584" s="215">
        <f>IF(N584="základní",J584,0)</f>
        <v>0</v>
      </c>
      <c r="BF584" s="215">
        <f>IF(N584="snížená",J584,0)</f>
        <v>0</v>
      </c>
      <c r="BG584" s="215">
        <f>IF(N584="zákl. přenesená",J584,0)</f>
        <v>0</v>
      </c>
      <c r="BH584" s="215">
        <f>IF(N584="sníž. přenesená",J584,0)</f>
        <v>0</v>
      </c>
      <c r="BI584" s="215">
        <f>IF(N584="nulová",J584,0)</f>
        <v>0</v>
      </c>
      <c r="BJ584" s="15" t="s">
        <v>84</v>
      </c>
      <c r="BK584" s="215">
        <f>ROUND(I584*H584,2)</f>
        <v>0</v>
      </c>
      <c r="BL584" s="15" t="s">
        <v>287</v>
      </c>
      <c r="BM584" s="15" t="s">
        <v>1438</v>
      </c>
    </row>
    <row r="585" spans="2:51" s="11" customFormat="1" ht="12">
      <c r="B585" s="216"/>
      <c r="C585" s="217"/>
      <c r="D585" s="218" t="s">
        <v>214</v>
      </c>
      <c r="E585" s="219" t="s">
        <v>19</v>
      </c>
      <c r="F585" s="220" t="s">
        <v>140</v>
      </c>
      <c r="G585" s="217"/>
      <c r="H585" s="221">
        <v>31.44</v>
      </c>
      <c r="I585" s="222"/>
      <c r="J585" s="217"/>
      <c r="K585" s="217"/>
      <c r="L585" s="223"/>
      <c r="M585" s="224"/>
      <c r="N585" s="225"/>
      <c r="O585" s="225"/>
      <c r="P585" s="225"/>
      <c r="Q585" s="225"/>
      <c r="R585" s="225"/>
      <c r="S585" s="225"/>
      <c r="T585" s="226"/>
      <c r="AT585" s="227" t="s">
        <v>214</v>
      </c>
      <c r="AU585" s="227" t="s">
        <v>84</v>
      </c>
      <c r="AV585" s="11" t="s">
        <v>84</v>
      </c>
      <c r="AW585" s="11" t="s">
        <v>33</v>
      </c>
      <c r="AX585" s="11" t="s">
        <v>79</v>
      </c>
      <c r="AY585" s="227" t="s">
        <v>206</v>
      </c>
    </row>
    <row r="586" spans="2:51" s="11" customFormat="1" ht="12">
      <c r="B586" s="216"/>
      <c r="C586" s="217"/>
      <c r="D586" s="218" t="s">
        <v>214</v>
      </c>
      <c r="E586" s="217"/>
      <c r="F586" s="220" t="s">
        <v>1439</v>
      </c>
      <c r="G586" s="217"/>
      <c r="H586" s="221">
        <v>34.584</v>
      </c>
      <c r="I586" s="222"/>
      <c r="J586" s="217"/>
      <c r="K586" s="217"/>
      <c r="L586" s="223"/>
      <c r="M586" s="224"/>
      <c r="N586" s="225"/>
      <c r="O586" s="225"/>
      <c r="P586" s="225"/>
      <c r="Q586" s="225"/>
      <c r="R586" s="225"/>
      <c r="S586" s="225"/>
      <c r="T586" s="226"/>
      <c r="AT586" s="227" t="s">
        <v>214</v>
      </c>
      <c r="AU586" s="227" t="s">
        <v>84</v>
      </c>
      <c r="AV586" s="11" t="s">
        <v>84</v>
      </c>
      <c r="AW586" s="11" t="s">
        <v>4</v>
      </c>
      <c r="AX586" s="11" t="s">
        <v>79</v>
      </c>
      <c r="AY586" s="227" t="s">
        <v>206</v>
      </c>
    </row>
    <row r="587" spans="2:65" s="1" customFormat="1" ht="16.5" customHeight="1">
      <c r="B587" s="36"/>
      <c r="C587" s="204" t="s">
        <v>1440</v>
      </c>
      <c r="D587" s="204" t="s">
        <v>208</v>
      </c>
      <c r="E587" s="205" t="s">
        <v>1441</v>
      </c>
      <c r="F587" s="206" t="s">
        <v>1442</v>
      </c>
      <c r="G587" s="207" t="s">
        <v>211</v>
      </c>
      <c r="H587" s="208">
        <v>10.8</v>
      </c>
      <c r="I587" s="209"/>
      <c r="J587" s="210">
        <f>ROUND(I587*H587,2)</f>
        <v>0</v>
      </c>
      <c r="K587" s="206" t="s">
        <v>221</v>
      </c>
      <c r="L587" s="41"/>
      <c r="M587" s="211" t="s">
        <v>19</v>
      </c>
      <c r="N587" s="212" t="s">
        <v>43</v>
      </c>
      <c r="O587" s="77"/>
      <c r="P587" s="213">
        <f>O587*H587</f>
        <v>0</v>
      </c>
      <c r="Q587" s="213">
        <v>0</v>
      </c>
      <c r="R587" s="213">
        <f>Q587*H587</f>
        <v>0</v>
      </c>
      <c r="S587" s="213">
        <v>0</v>
      </c>
      <c r="T587" s="214">
        <f>S587*H587</f>
        <v>0</v>
      </c>
      <c r="AR587" s="15" t="s">
        <v>287</v>
      </c>
      <c r="AT587" s="15" t="s">
        <v>208</v>
      </c>
      <c r="AU587" s="15" t="s">
        <v>84</v>
      </c>
      <c r="AY587" s="15" t="s">
        <v>206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15" t="s">
        <v>84</v>
      </c>
      <c r="BK587" s="215">
        <f>ROUND(I587*H587,2)</f>
        <v>0</v>
      </c>
      <c r="BL587" s="15" t="s">
        <v>287</v>
      </c>
      <c r="BM587" s="15" t="s">
        <v>1443</v>
      </c>
    </row>
    <row r="588" spans="2:51" s="11" customFormat="1" ht="12">
      <c r="B588" s="216"/>
      <c r="C588" s="217"/>
      <c r="D588" s="218" t="s">
        <v>214</v>
      </c>
      <c r="E588" s="219" t="s">
        <v>19</v>
      </c>
      <c r="F588" s="220" t="s">
        <v>99</v>
      </c>
      <c r="G588" s="217"/>
      <c r="H588" s="221">
        <v>3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214</v>
      </c>
      <c r="AU588" s="227" t="s">
        <v>84</v>
      </c>
      <c r="AV588" s="11" t="s">
        <v>84</v>
      </c>
      <c r="AW588" s="11" t="s">
        <v>33</v>
      </c>
      <c r="AX588" s="11" t="s">
        <v>71</v>
      </c>
      <c r="AY588" s="227" t="s">
        <v>206</v>
      </c>
    </row>
    <row r="589" spans="2:51" s="11" customFormat="1" ht="12">
      <c r="B589" s="216"/>
      <c r="C589" s="217"/>
      <c r="D589" s="218" t="s">
        <v>214</v>
      </c>
      <c r="E589" s="219" t="s">
        <v>19</v>
      </c>
      <c r="F589" s="220" t="s">
        <v>1444</v>
      </c>
      <c r="G589" s="217"/>
      <c r="H589" s="221">
        <v>7.8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214</v>
      </c>
      <c r="AU589" s="227" t="s">
        <v>84</v>
      </c>
      <c r="AV589" s="11" t="s">
        <v>84</v>
      </c>
      <c r="AW589" s="11" t="s">
        <v>33</v>
      </c>
      <c r="AX589" s="11" t="s">
        <v>71</v>
      </c>
      <c r="AY589" s="227" t="s">
        <v>206</v>
      </c>
    </row>
    <row r="590" spans="2:51" s="12" customFormat="1" ht="12">
      <c r="B590" s="228"/>
      <c r="C590" s="229"/>
      <c r="D590" s="218" t="s">
        <v>214</v>
      </c>
      <c r="E590" s="230" t="s">
        <v>19</v>
      </c>
      <c r="F590" s="231" t="s">
        <v>218</v>
      </c>
      <c r="G590" s="229"/>
      <c r="H590" s="232">
        <v>10.8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214</v>
      </c>
      <c r="AU590" s="238" t="s">
        <v>84</v>
      </c>
      <c r="AV590" s="12" t="s">
        <v>95</v>
      </c>
      <c r="AW590" s="12" t="s">
        <v>33</v>
      </c>
      <c r="AX590" s="12" t="s">
        <v>79</v>
      </c>
      <c r="AY590" s="238" t="s">
        <v>206</v>
      </c>
    </row>
    <row r="591" spans="2:65" s="1" customFormat="1" ht="16.5" customHeight="1">
      <c r="B591" s="36"/>
      <c r="C591" s="204" t="s">
        <v>1445</v>
      </c>
      <c r="D591" s="204" t="s">
        <v>208</v>
      </c>
      <c r="E591" s="205" t="s">
        <v>1446</v>
      </c>
      <c r="F591" s="206" t="s">
        <v>1447</v>
      </c>
      <c r="G591" s="207" t="s">
        <v>280</v>
      </c>
      <c r="H591" s="208">
        <v>23.5</v>
      </c>
      <c r="I591" s="209"/>
      <c r="J591" s="210">
        <f>ROUND(I591*H591,2)</f>
        <v>0</v>
      </c>
      <c r="K591" s="206" t="s">
        <v>212</v>
      </c>
      <c r="L591" s="41"/>
      <c r="M591" s="211" t="s">
        <v>19</v>
      </c>
      <c r="N591" s="212" t="s">
        <v>43</v>
      </c>
      <c r="O591" s="77"/>
      <c r="P591" s="213">
        <f>O591*H591</f>
        <v>0</v>
      </c>
      <c r="Q591" s="213">
        <v>0.00031</v>
      </c>
      <c r="R591" s="213">
        <f>Q591*H591</f>
        <v>0.007285</v>
      </c>
      <c r="S591" s="213">
        <v>0</v>
      </c>
      <c r="T591" s="214">
        <f>S591*H591</f>
        <v>0</v>
      </c>
      <c r="AR591" s="15" t="s">
        <v>287</v>
      </c>
      <c r="AT591" s="15" t="s">
        <v>208</v>
      </c>
      <c r="AU591" s="15" t="s">
        <v>84</v>
      </c>
      <c r="AY591" s="15" t="s">
        <v>206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15" t="s">
        <v>84</v>
      </c>
      <c r="BK591" s="215">
        <f>ROUND(I591*H591,2)</f>
        <v>0</v>
      </c>
      <c r="BL591" s="15" t="s">
        <v>287</v>
      </c>
      <c r="BM591" s="15" t="s">
        <v>1448</v>
      </c>
    </row>
    <row r="592" spans="2:51" s="11" customFormat="1" ht="12">
      <c r="B592" s="216"/>
      <c r="C592" s="217"/>
      <c r="D592" s="218" t="s">
        <v>214</v>
      </c>
      <c r="E592" s="219" t="s">
        <v>19</v>
      </c>
      <c r="F592" s="220" t="s">
        <v>1449</v>
      </c>
      <c r="G592" s="217"/>
      <c r="H592" s="221">
        <v>16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214</v>
      </c>
      <c r="AU592" s="227" t="s">
        <v>84</v>
      </c>
      <c r="AV592" s="11" t="s">
        <v>84</v>
      </c>
      <c r="AW592" s="11" t="s">
        <v>33</v>
      </c>
      <c r="AX592" s="11" t="s">
        <v>71</v>
      </c>
      <c r="AY592" s="227" t="s">
        <v>206</v>
      </c>
    </row>
    <row r="593" spans="2:51" s="11" customFormat="1" ht="12">
      <c r="B593" s="216"/>
      <c r="C593" s="217"/>
      <c r="D593" s="218" t="s">
        <v>214</v>
      </c>
      <c r="E593" s="219" t="s">
        <v>19</v>
      </c>
      <c r="F593" s="220" t="s">
        <v>1450</v>
      </c>
      <c r="G593" s="217"/>
      <c r="H593" s="221">
        <v>7.5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214</v>
      </c>
      <c r="AU593" s="227" t="s">
        <v>84</v>
      </c>
      <c r="AV593" s="11" t="s">
        <v>84</v>
      </c>
      <c r="AW593" s="11" t="s">
        <v>33</v>
      </c>
      <c r="AX593" s="11" t="s">
        <v>71</v>
      </c>
      <c r="AY593" s="227" t="s">
        <v>206</v>
      </c>
    </row>
    <row r="594" spans="2:51" s="12" customFormat="1" ht="12">
      <c r="B594" s="228"/>
      <c r="C594" s="229"/>
      <c r="D594" s="218" t="s">
        <v>214</v>
      </c>
      <c r="E594" s="230" t="s">
        <v>19</v>
      </c>
      <c r="F594" s="231" t="s">
        <v>218</v>
      </c>
      <c r="G594" s="229"/>
      <c r="H594" s="232">
        <v>23.5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214</v>
      </c>
      <c r="AU594" s="238" t="s">
        <v>84</v>
      </c>
      <c r="AV594" s="12" t="s">
        <v>95</v>
      </c>
      <c r="AW594" s="12" t="s">
        <v>33</v>
      </c>
      <c r="AX594" s="12" t="s">
        <v>79</v>
      </c>
      <c r="AY594" s="238" t="s">
        <v>206</v>
      </c>
    </row>
    <row r="595" spans="2:65" s="1" customFormat="1" ht="16.5" customHeight="1">
      <c r="B595" s="36"/>
      <c r="C595" s="204" t="s">
        <v>1451</v>
      </c>
      <c r="D595" s="204" t="s">
        <v>208</v>
      </c>
      <c r="E595" s="205" t="s">
        <v>1452</v>
      </c>
      <c r="F595" s="206" t="s">
        <v>1453</v>
      </c>
      <c r="G595" s="207" t="s">
        <v>280</v>
      </c>
      <c r="H595" s="208">
        <v>16</v>
      </c>
      <c r="I595" s="209"/>
      <c r="J595" s="210">
        <f>ROUND(I595*H595,2)</f>
        <v>0</v>
      </c>
      <c r="K595" s="206" t="s">
        <v>212</v>
      </c>
      <c r="L595" s="41"/>
      <c r="M595" s="211" t="s">
        <v>19</v>
      </c>
      <c r="N595" s="212" t="s">
        <v>43</v>
      </c>
      <c r="O595" s="77"/>
      <c r="P595" s="213">
        <f>O595*H595</f>
        <v>0</v>
      </c>
      <c r="Q595" s="213">
        <v>0.00026</v>
      </c>
      <c r="R595" s="213">
        <f>Q595*H595</f>
        <v>0.00416</v>
      </c>
      <c r="S595" s="213">
        <v>0</v>
      </c>
      <c r="T595" s="214">
        <f>S595*H595</f>
        <v>0</v>
      </c>
      <c r="AR595" s="15" t="s">
        <v>287</v>
      </c>
      <c r="AT595" s="15" t="s">
        <v>208</v>
      </c>
      <c r="AU595" s="15" t="s">
        <v>84</v>
      </c>
      <c r="AY595" s="15" t="s">
        <v>206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15" t="s">
        <v>84</v>
      </c>
      <c r="BK595" s="215">
        <f>ROUND(I595*H595,2)</f>
        <v>0</v>
      </c>
      <c r="BL595" s="15" t="s">
        <v>287</v>
      </c>
      <c r="BM595" s="15" t="s">
        <v>1454</v>
      </c>
    </row>
    <row r="596" spans="2:51" s="11" customFormat="1" ht="12">
      <c r="B596" s="216"/>
      <c r="C596" s="217"/>
      <c r="D596" s="218" t="s">
        <v>214</v>
      </c>
      <c r="E596" s="219" t="s">
        <v>19</v>
      </c>
      <c r="F596" s="220" t="s">
        <v>1455</v>
      </c>
      <c r="G596" s="217"/>
      <c r="H596" s="221">
        <v>10</v>
      </c>
      <c r="I596" s="222"/>
      <c r="J596" s="217"/>
      <c r="K596" s="217"/>
      <c r="L596" s="223"/>
      <c r="M596" s="224"/>
      <c r="N596" s="225"/>
      <c r="O596" s="225"/>
      <c r="P596" s="225"/>
      <c r="Q596" s="225"/>
      <c r="R596" s="225"/>
      <c r="S596" s="225"/>
      <c r="T596" s="226"/>
      <c r="AT596" s="227" t="s">
        <v>214</v>
      </c>
      <c r="AU596" s="227" t="s">
        <v>84</v>
      </c>
      <c r="AV596" s="11" t="s">
        <v>84</v>
      </c>
      <c r="AW596" s="11" t="s">
        <v>33</v>
      </c>
      <c r="AX596" s="11" t="s">
        <v>71</v>
      </c>
      <c r="AY596" s="227" t="s">
        <v>206</v>
      </c>
    </row>
    <row r="597" spans="2:51" s="11" customFormat="1" ht="12">
      <c r="B597" s="216"/>
      <c r="C597" s="217"/>
      <c r="D597" s="218" t="s">
        <v>214</v>
      </c>
      <c r="E597" s="219" t="s">
        <v>19</v>
      </c>
      <c r="F597" s="220" t="s">
        <v>1456</v>
      </c>
      <c r="G597" s="217"/>
      <c r="H597" s="221">
        <v>16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214</v>
      </c>
      <c r="AU597" s="227" t="s">
        <v>84</v>
      </c>
      <c r="AV597" s="11" t="s">
        <v>84</v>
      </c>
      <c r="AW597" s="11" t="s">
        <v>33</v>
      </c>
      <c r="AX597" s="11" t="s">
        <v>79</v>
      </c>
      <c r="AY597" s="227" t="s">
        <v>206</v>
      </c>
    </row>
    <row r="598" spans="2:65" s="1" customFormat="1" ht="16.5" customHeight="1">
      <c r="B598" s="36"/>
      <c r="C598" s="204" t="s">
        <v>1457</v>
      </c>
      <c r="D598" s="204" t="s">
        <v>208</v>
      </c>
      <c r="E598" s="205" t="s">
        <v>1458</v>
      </c>
      <c r="F598" s="206" t="s">
        <v>1459</v>
      </c>
      <c r="G598" s="207" t="s">
        <v>280</v>
      </c>
      <c r="H598" s="208">
        <v>4</v>
      </c>
      <c r="I598" s="209"/>
      <c r="J598" s="210">
        <f>ROUND(I598*H598,2)</f>
        <v>0</v>
      </c>
      <c r="K598" s="206" t="s">
        <v>221</v>
      </c>
      <c r="L598" s="41"/>
      <c r="M598" s="211" t="s">
        <v>19</v>
      </c>
      <c r="N598" s="212" t="s">
        <v>43</v>
      </c>
      <c r="O598" s="77"/>
      <c r="P598" s="213">
        <f>O598*H598</f>
        <v>0</v>
      </c>
      <c r="Q598" s="213">
        <v>3E-05</v>
      </c>
      <c r="R598" s="213">
        <f>Q598*H598</f>
        <v>0.00012</v>
      </c>
      <c r="S598" s="213">
        <v>0</v>
      </c>
      <c r="T598" s="214">
        <f>S598*H598</f>
        <v>0</v>
      </c>
      <c r="AR598" s="15" t="s">
        <v>287</v>
      </c>
      <c r="AT598" s="15" t="s">
        <v>208</v>
      </c>
      <c r="AU598" s="15" t="s">
        <v>84</v>
      </c>
      <c r="AY598" s="15" t="s">
        <v>206</v>
      </c>
      <c r="BE598" s="215">
        <f>IF(N598="základní",J598,0)</f>
        <v>0</v>
      </c>
      <c r="BF598" s="215">
        <f>IF(N598="snížená",J598,0)</f>
        <v>0</v>
      </c>
      <c r="BG598" s="215">
        <f>IF(N598="zákl. přenesená",J598,0)</f>
        <v>0</v>
      </c>
      <c r="BH598" s="215">
        <f>IF(N598="sníž. přenesená",J598,0)</f>
        <v>0</v>
      </c>
      <c r="BI598" s="215">
        <f>IF(N598="nulová",J598,0)</f>
        <v>0</v>
      </c>
      <c r="BJ598" s="15" t="s">
        <v>84</v>
      </c>
      <c r="BK598" s="215">
        <f>ROUND(I598*H598,2)</f>
        <v>0</v>
      </c>
      <c r="BL598" s="15" t="s">
        <v>287</v>
      </c>
      <c r="BM598" s="15" t="s">
        <v>1460</v>
      </c>
    </row>
    <row r="599" spans="2:51" s="11" customFormat="1" ht="12">
      <c r="B599" s="216"/>
      <c r="C599" s="217"/>
      <c r="D599" s="218" t="s">
        <v>214</v>
      </c>
      <c r="E599" s="219" t="s">
        <v>19</v>
      </c>
      <c r="F599" s="220" t="s">
        <v>1461</v>
      </c>
      <c r="G599" s="217"/>
      <c r="H599" s="221">
        <v>4</v>
      </c>
      <c r="I599" s="222"/>
      <c r="J599" s="217"/>
      <c r="K599" s="217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214</v>
      </c>
      <c r="AU599" s="227" t="s">
        <v>84</v>
      </c>
      <c r="AV599" s="11" t="s">
        <v>84</v>
      </c>
      <c r="AW599" s="11" t="s">
        <v>33</v>
      </c>
      <c r="AX599" s="11" t="s">
        <v>79</v>
      </c>
      <c r="AY599" s="227" t="s">
        <v>206</v>
      </c>
    </row>
    <row r="600" spans="2:65" s="1" customFormat="1" ht="22.5" customHeight="1">
      <c r="B600" s="36"/>
      <c r="C600" s="204" t="s">
        <v>1462</v>
      </c>
      <c r="D600" s="204" t="s">
        <v>208</v>
      </c>
      <c r="E600" s="205" t="s">
        <v>1463</v>
      </c>
      <c r="F600" s="206" t="s">
        <v>1464</v>
      </c>
      <c r="G600" s="207" t="s">
        <v>689</v>
      </c>
      <c r="H600" s="249"/>
      <c r="I600" s="209"/>
      <c r="J600" s="210">
        <f>ROUND(I600*H600,2)</f>
        <v>0</v>
      </c>
      <c r="K600" s="206" t="s">
        <v>212</v>
      </c>
      <c r="L600" s="41"/>
      <c r="M600" s="211" t="s">
        <v>19</v>
      </c>
      <c r="N600" s="212" t="s">
        <v>43</v>
      </c>
      <c r="O600" s="77"/>
      <c r="P600" s="213">
        <f>O600*H600</f>
        <v>0</v>
      </c>
      <c r="Q600" s="213">
        <v>0</v>
      </c>
      <c r="R600" s="213">
        <f>Q600*H600</f>
        <v>0</v>
      </c>
      <c r="S600" s="213">
        <v>0</v>
      </c>
      <c r="T600" s="214">
        <f>S600*H600</f>
        <v>0</v>
      </c>
      <c r="AR600" s="15" t="s">
        <v>287</v>
      </c>
      <c r="AT600" s="15" t="s">
        <v>208</v>
      </c>
      <c r="AU600" s="15" t="s">
        <v>84</v>
      </c>
      <c r="AY600" s="15" t="s">
        <v>206</v>
      </c>
      <c r="BE600" s="215">
        <f>IF(N600="základní",J600,0)</f>
        <v>0</v>
      </c>
      <c r="BF600" s="215">
        <f>IF(N600="snížená",J600,0)</f>
        <v>0</v>
      </c>
      <c r="BG600" s="215">
        <f>IF(N600="zákl. přenesená",J600,0)</f>
        <v>0</v>
      </c>
      <c r="BH600" s="215">
        <f>IF(N600="sníž. přenesená",J600,0)</f>
        <v>0</v>
      </c>
      <c r="BI600" s="215">
        <f>IF(N600="nulová",J600,0)</f>
        <v>0</v>
      </c>
      <c r="BJ600" s="15" t="s">
        <v>84</v>
      </c>
      <c r="BK600" s="215">
        <f>ROUND(I600*H600,2)</f>
        <v>0</v>
      </c>
      <c r="BL600" s="15" t="s">
        <v>287</v>
      </c>
      <c r="BM600" s="15" t="s">
        <v>1465</v>
      </c>
    </row>
    <row r="601" spans="2:63" s="10" customFormat="1" ht="22.8" customHeight="1">
      <c r="B601" s="188"/>
      <c r="C601" s="189"/>
      <c r="D601" s="190" t="s">
        <v>70</v>
      </c>
      <c r="E601" s="202" t="s">
        <v>1466</v>
      </c>
      <c r="F601" s="202" t="s">
        <v>1467</v>
      </c>
      <c r="G601" s="189"/>
      <c r="H601" s="189"/>
      <c r="I601" s="192"/>
      <c r="J601" s="203">
        <f>BK601</f>
        <v>0</v>
      </c>
      <c r="K601" s="189"/>
      <c r="L601" s="194"/>
      <c r="M601" s="195"/>
      <c r="N601" s="196"/>
      <c r="O601" s="196"/>
      <c r="P601" s="197">
        <f>SUM(P602:P626)</f>
        <v>0</v>
      </c>
      <c r="Q601" s="196"/>
      <c r="R601" s="197">
        <f>SUM(R602:R626)</f>
        <v>0.014563000000000001</v>
      </c>
      <c r="S601" s="196"/>
      <c r="T601" s="198">
        <f>SUM(T602:T626)</f>
        <v>0</v>
      </c>
      <c r="AR601" s="199" t="s">
        <v>84</v>
      </c>
      <c r="AT601" s="200" t="s">
        <v>70</v>
      </c>
      <c r="AU601" s="200" t="s">
        <v>79</v>
      </c>
      <c r="AY601" s="199" t="s">
        <v>206</v>
      </c>
      <c r="BK601" s="201">
        <f>SUM(BK602:BK626)</f>
        <v>0</v>
      </c>
    </row>
    <row r="602" spans="2:65" s="1" customFormat="1" ht="16.5" customHeight="1">
      <c r="B602" s="36"/>
      <c r="C602" s="204" t="s">
        <v>1468</v>
      </c>
      <c r="D602" s="204" t="s">
        <v>208</v>
      </c>
      <c r="E602" s="205" t="s">
        <v>1469</v>
      </c>
      <c r="F602" s="206" t="s">
        <v>1470</v>
      </c>
      <c r="G602" s="207" t="s">
        <v>211</v>
      </c>
      <c r="H602" s="208">
        <v>3.6</v>
      </c>
      <c r="I602" s="209"/>
      <c r="J602" s="210">
        <f>ROUND(I602*H602,2)</f>
        <v>0</v>
      </c>
      <c r="K602" s="206" t="s">
        <v>221</v>
      </c>
      <c r="L602" s="41"/>
      <c r="M602" s="211" t="s">
        <v>19</v>
      </c>
      <c r="N602" s="212" t="s">
        <v>43</v>
      </c>
      <c r="O602" s="77"/>
      <c r="P602" s="213">
        <f>O602*H602</f>
        <v>0</v>
      </c>
      <c r="Q602" s="213">
        <v>2E-05</v>
      </c>
      <c r="R602" s="213">
        <f>Q602*H602</f>
        <v>7.2E-05</v>
      </c>
      <c r="S602" s="213">
        <v>0</v>
      </c>
      <c r="T602" s="214">
        <f>S602*H602</f>
        <v>0</v>
      </c>
      <c r="AR602" s="15" t="s">
        <v>287</v>
      </c>
      <c r="AT602" s="15" t="s">
        <v>208</v>
      </c>
      <c r="AU602" s="15" t="s">
        <v>84</v>
      </c>
      <c r="AY602" s="15" t="s">
        <v>206</v>
      </c>
      <c r="BE602" s="215">
        <f>IF(N602="základní",J602,0)</f>
        <v>0</v>
      </c>
      <c r="BF602" s="215">
        <f>IF(N602="snížená",J602,0)</f>
        <v>0</v>
      </c>
      <c r="BG602" s="215">
        <f>IF(N602="zákl. přenesená",J602,0)</f>
        <v>0</v>
      </c>
      <c r="BH602" s="215">
        <f>IF(N602="sníž. přenesená",J602,0)</f>
        <v>0</v>
      </c>
      <c r="BI602" s="215">
        <f>IF(N602="nulová",J602,0)</f>
        <v>0</v>
      </c>
      <c r="BJ602" s="15" t="s">
        <v>84</v>
      </c>
      <c r="BK602" s="215">
        <f>ROUND(I602*H602,2)</f>
        <v>0</v>
      </c>
      <c r="BL602" s="15" t="s">
        <v>287</v>
      </c>
      <c r="BM602" s="15" t="s">
        <v>1471</v>
      </c>
    </row>
    <row r="603" spans="2:65" s="1" customFormat="1" ht="16.5" customHeight="1">
      <c r="B603" s="36"/>
      <c r="C603" s="204" t="s">
        <v>1472</v>
      </c>
      <c r="D603" s="204" t="s">
        <v>208</v>
      </c>
      <c r="E603" s="205" t="s">
        <v>1473</v>
      </c>
      <c r="F603" s="206" t="s">
        <v>1474</v>
      </c>
      <c r="G603" s="207" t="s">
        <v>211</v>
      </c>
      <c r="H603" s="208">
        <v>3.6</v>
      </c>
      <c r="I603" s="209"/>
      <c r="J603" s="210">
        <f>ROUND(I603*H603,2)</f>
        <v>0</v>
      </c>
      <c r="K603" s="206" t="s">
        <v>221</v>
      </c>
      <c r="L603" s="41"/>
      <c r="M603" s="211" t="s">
        <v>19</v>
      </c>
      <c r="N603" s="212" t="s">
        <v>43</v>
      </c>
      <c r="O603" s="77"/>
      <c r="P603" s="213">
        <f>O603*H603</f>
        <v>0</v>
      </c>
      <c r="Q603" s="213">
        <v>2E-05</v>
      </c>
      <c r="R603" s="213">
        <f>Q603*H603</f>
        <v>7.2E-05</v>
      </c>
      <c r="S603" s="213">
        <v>0</v>
      </c>
      <c r="T603" s="214">
        <f>S603*H603</f>
        <v>0</v>
      </c>
      <c r="AR603" s="15" t="s">
        <v>287</v>
      </c>
      <c r="AT603" s="15" t="s">
        <v>208</v>
      </c>
      <c r="AU603" s="15" t="s">
        <v>84</v>
      </c>
      <c r="AY603" s="15" t="s">
        <v>206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15" t="s">
        <v>84</v>
      </c>
      <c r="BK603" s="215">
        <f>ROUND(I603*H603,2)</f>
        <v>0</v>
      </c>
      <c r="BL603" s="15" t="s">
        <v>287</v>
      </c>
      <c r="BM603" s="15" t="s">
        <v>1475</v>
      </c>
    </row>
    <row r="604" spans="2:65" s="1" customFormat="1" ht="16.5" customHeight="1">
      <c r="B604" s="36"/>
      <c r="C604" s="204" t="s">
        <v>1476</v>
      </c>
      <c r="D604" s="204" t="s">
        <v>208</v>
      </c>
      <c r="E604" s="205" t="s">
        <v>1477</v>
      </c>
      <c r="F604" s="206" t="s">
        <v>1478</v>
      </c>
      <c r="G604" s="207" t="s">
        <v>211</v>
      </c>
      <c r="H604" s="208">
        <v>3.6</v>
      </c>
      <c r="I604" s="209"/>
      <c r="J604" s="210">
        <f>ROUND(I604*H604,2)</f>
        <v>0</v>
      </c>
      <c r="K604" s="206" t="s">
        <v>221</v>
      </c>
      <c r="L604" s="41"/>
      <c r="M604" s="211" t="s">
        <v>19</v>
      </c>
      <c r="N604" s="212" t="s">
        <v>43</v>
      </c>
      <c r="O604" s="77"/>
      <c r="P604" s="213">
        <f>O604*H604</f>
        <v>0</v>
      </c>
      <c r="Q604" s="213">
        <v>0.00013</v>
      </c>
      <c r="R604" s="213">
        <f>Q604*H604</f>
        <v>0.000468</v>
      </c>
      <c r="S604" s="213">
        <v>0</v>
      </c>
      <c r="T604" s="214">
        <f>S604*H604</f>
        <v>0</v>
      </c>
      <c r="AR604" s="15" t="s">
        <v>287</v>
      </c>
      <c r="AT604" s="15" t="s">
        <v>208</v>
      </c>
      <c r="AU604" s="15" t="s">
        <v>84</v>
      </c>
      <c r="AY604" s="15" t="s">
        <v>206</v>
      </c>
      <c r="BE604" s="215">
        <f>IF(N604="základní",J604,0)</f>
        <v>0</v>
      </c>
      <c r="BF604" s="215">
        <f>IF(N604="snížená",J604,0)</f>
        <v>0</v>
      </c>
      <c r="BG604" s="215">
        <f>IF(N604="zákl. přenesená",J604,0)</f>
        <v>0</v>
      </c>
      <c r="BH604" s="215">
        <f>IF(N604="sníž. přenesená",J604,0)</f>
        <v>0</v>
      </c>
      <c r="BI604" s="215">
        <f>IF(N604="nulová",J604,0)</f>
        <v>0</v>
      </c>
      <c r="BJ604" s="15" t="s">
        <v>84</v>
      </c>
      <c r="BK604" s="215">
        <f>ROUND(I604*H604,2)</f>
        <v>0</v>
      </c>
      <c r="BL604" s="15" t="s">
        <v>287</v>
      </c>
      <c r="BM604" s="15" t="s">
        <v>1479</v>
      </c>
    </row>
    <row r="605" spans="2:65" s="1" customFormat="1" ht="16.5" customHeight="1">
      <c r="B605" s="36"/>
      <c r="C605" s="204" t="s">
        <v>1480</v>
      </c>
      <c r="D605" s="204" t="s">
        <v>208</v>
      </c>
      <c r="E605" s="205" t="s">
        <v>1481</v>
      </c>
      <c r="F605" s="206" t="s">
        <v>1482</v>
      </c>
      <c r="G605" s="207" t="s">
        <v>211</v>
      </c>
      <c r="H605" s="208">
        <v>3.6</v>
      </c>
      <c r="I605" s="209"/>
      <c r="J605" s="210">
        <f>ROUND(I605*H605,2)</f>
        <v>0</v>
      </c>
      <c r="K605" s="206" t="s">
        <v>221</v>
      </c>
      <c r="L605" s="41"/>
      <c r="M605" s="211" t="s">
        <v>19</v>
      </c>
      <c r="N605" s="212" t="s">
        <v>43</v>
      </c>
      <c r="O605" s="77"/>
      <c r="P605" s="213">
        <f>O605*H605</f>
        <v>0</v>
      </c>
      <c r="Q605" s="213">
        <v>0.00029</v>
      </c>
      <c r="R605" s="213">
        <f>Q605*H605</f>
        <v>0.001044</v>
      </c>
      <c r="S605" s="213">
        <v>0</v>
      </c>
      <c r="T605" s="214">
        <f>S605*H605</f>
        <v>0</v>
      </c>
      <c r="AR605" s="15" t="s">
        <v>287</v>
      </c>
      <c r="AT605" s="15" t="s">
        <v>208</v>
      </c>
      <c r="AU605" s="15" t="s">
        <v>84</v>
      </c>
      <c r="AY605" s="15" t="s">
        <v>206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15" t="s">
        <v>84</v>
      </c>
      <c r="BK605" s="215">
        <f>ROUND(I605*H605,2)</f>
        <v>0</v>
      </c>
      <c r="BL605" s="15" t="s">
        <v>287</v>
      </c>
      <c r="BM605" s="15" t="s">
        <v>1483</v>
      </c>
    </row>
    <row r="606" spans="2:65" s="1" customFormat="1" ht="22.5" customHeight="1">
      <c r="B606" s="36"/>
      <c r="C606" s="204" t="s">
        <v>1484</v>
      </c>
      <c r="D606" s="204" t="s">
        <v>208</v>
      </c>
      <c r="E606" s="205" t="s">
        <v>1485</v>
      </c>
      <c r="F606" s="206" t="s">
        <v>1486</v>
      </c>
      <c r="G606" s="207" t="s">
        <v>211</v>
      </c>
      <c r="H606" s="208">
        <v>3.6</v>
      </c>
      <c r="I606" s="209"/>
      <c r="J606" s="210">
        <f>ROUND(I606*H606,2)</f>
        <v>0</v>
      </c>
      <c r="K606" s="206" t="s">
        <v>221</v>
      </c>
      <c r="L606" s="41"/>
      <c r="M606" s="211" t="s">
        <v>19</v>
      </c>
      <c r="N606" s="212" t="s">
        <v>43</v>
      </c>
      <c r="O606" s="77"/>
      <c r="P606" s="213">
        <f>O606*H606</f>
        <v>0</v>
      </c>
      <c r="Q606" s="213">
        <v>0.00017</v>
      </c>
      <c r="R606" s="213">
        <f>Q606*H606</f>
        <v>0.000612</v>
      </c>
      <c r="S606" s="213">
        <v>0</v>
      </c>
      <c r="T606" s="214">
        <f>S606*H606</f>
        <v>0</v>
      </c>
      <c r="AR606" s="15" t="s">
        <v>287</v>
      </c>
      <c r="AT606" s="15" t="s">
        <v>208</v>
      </c>
      <c r="AU606" s="15" t="s">
        <v>84</v>
      </c>
      <c r="AY606" s="15" t="s">
        <v>206</v>
      </c>
      <c r="BE606" s="215">
        <f>IF(N606="základní",J606,0)</f>
        <v>0</v>
      </c>
      <c r="BF606" s="215">
        <f>IF(N606="snížená",J606,0)</f>
        <v>0</v>
      </c>
      <c r="BG606" s="215">
        <f>IF(N606="zákl. přenesená",J606,0)</f>
        <v>0</v>
      </c>
      <c r="BH606" s="215">
        <f>IF(N606="sníž. přenesená",J606,0)</f>
        <v>0</v>
      </c>
      <c r="BI606" s="215">
        <f>IF(N606="nulová",J606,0)</f>
        <v>0</v>
      </c>
      <c r="BJ606" s="15" t="s">
        <v>84</v>
      </c>
      <c r="BK606" s="215">
        <f>ROUND(I606*H606,2)</f>
        <v>0</v>
      </c>
      <c r="BL606" s="15" t="s">
        <v>287</v>
      </c>
      <c r="BM606" s="15" t="s">
        <v>1487</v>
      </c>
    </row>
    <row r="607" spans="2:65" s="1" customFormat="1" ht="16.5" customHeight="1">
      <c r="B607" s="36"/>
      <c r="C607" s="204" t="s">
        <v>1488</v>
      </c>
      <c r="D607" s="204" t="s">
        <v>208</v>
      </c>
      <c r="E607" s="205" t="s">
        <v>1489</v>
      </c>
      <c r="F607" s="206" t="s">
        <v>1490</v>
      </c>
      <c r="G607" s="207" t="s">
        <v>211</v>
      </c>
      <c r="H607" s="208">
        <v>5.25</v>
      </c>
      <c r="I607" s="209"/>
      <c r="J607" s="210">
        <f>ROUND(I607*H607,2)</f>
        <v>0</v>
      </c>
      <c r="K607" s="206" t="s">
        <v>221</v>
      </c>
      <c r="L607" s="41"/>
      <c r="M607" s="211" t="s">
        <v>19</v>
      </c>
      <c r="N607" s="212" t="s">
        <v>43</v>
      </c>
      <c r="O607" s="77"/>
      <c r="P607" s="213">
        <f>O607*H607</f>
        <v>0</v>
      </c>
      <c r="Q607" s="213">
        <v>8E-05</v>
      </c>
      <c r="R607" s="213">
        <f>Q607*H607</f>
        <v>0.00042</v>
      </c>
      <c r="S607" s="213">
        <v>0</v>
      </c>
      <c r="T607" s="214">
        <f>S607*H607</f>
        <v>0</v>
      </c>
      <c r="AR607" s="15" t="s">
        <v>287</v>
      </c>
      <c r="AT607" s="15" t="s">
        <v>208</v>
      </c>
      <c r="AU607" s="15" t="s">
        <v>84</v>
      </c>
      <c r="AY607" s="15" t="s">
        <v>206</v>
      </c>
      <c r="BE607" s="215">
        <f>IF(N607="základní",J607,0)</f>
        <v>0</v>
      </c>
      <c r="BF607" s="215">
        <f>IF(N607="snížená",J607,0)</f>
        <v>0</v>
      </c>
      <c r="BG607" s="215">
        <f>IF(N607="zákl. přenesená",J607,0)</f>
        <v>0</v>
      </c>
      <c r="BH607" s="215">
        <f>IF(N607="sníž. přenesená",J607,0)</f>
        <v>0</v>
      </c>
      <c r="BI607" s="215">
        <f>IF(N607="nulová",J607,0)</f>
        <v>0</v>
      </c>
      <c r="BJ607" s="15" t="s">
        <v>84</v>
      </c>
      <c r="BK607" s="215">
        <f>ROUND(I607*H607,2)</f>
        <v>0</v>
      </c>
      <c r="BL607" s="15" t="s">
        <v>287</v>
      </c>
      <c r="BM607" s="15" t="s">
        <v>1491</v>
      </c>
    </row>
    <row r="608" spans="2:51" s="11" customFormat="1" ht="12">
      <c r="B608" s="216"/>
      <c r="C608" s="217"/>
      <c r="D608" s="218" t="s">
        <v>214</v>
      </c>
      <c r="E608" s="219" t="s">
        <v>19</v>
      </c>
      <c r="F608" s="220" t="s">
        <v>142</v>
      </c>
      <c r="G608" s="217"/>
      <c r="H608" s="221">
        <v>5.25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214</v>
      </c>
      <c r="AU608" s="227" t="s">
        <v>84</v>
      </c>
      <c r="AV608" s="11" t="s">
        <v>84</v>
      </c>
      <c r="AW608" s="11" t="s">
        <v>33</v>
      </c>
      <c r="AX608" s="11" t="s">
        <v>79</v>
      </c>
      <c r="AY608" s="227" t="s">
        <v>206</v>
      </c>
    </row>
    <row r="609" spans="2:65" s="1" customFormat="1" ht="16.5" customHeight="1">
      <c r="B609" s="36"/>
      <c r="C609" s="204" t="s">
        <v>1492</v>
      </c>
      <c r="D609" s="204" t="s">
        <v>208</v>
      </c>
      <c r="E609" s="205" t="s">
        <v>1493</v>
      </c>
      <c r="F609" s="206" t="s">
        <v>1494</v>
      </c>
      <c r="G609" s="207" t="s">
        <v>211</v>
      </c>
      <c r="H609" s="208">
        <v>5.25</v>
      </c>
      <c r="I609" s="209"/>
      <c r="J609" s="210">
        <f>ROUND(I609*H609,2)</f>
        <v>0</v>
      </c>
      <c r="K609" s="206" t="s">
        <v>221</v>
      </c>
      <c r="L609" s="41"/>
      <c r="M609" s="211" t="s">
        <v>19</v>
      </c>
      <c r="N609" s="212" t="s">
        <v>43</v>
      </c>
      <c r="O609" s="77"/>
      <c r="P609" s="213">
        <f>O609*H609</f>
        <v>0</v>
      </c>
      <c r="Q609" s="213">
        <v>6E-05</v>
      </c>
      <c r="R609" s="213">
        <f>Q609*H609</f>
        <v>0.000315</v>
      </c>
      <c r="S609" s="213">
        <v>0</v>
      </c>
      <c r="T609" s="214">
        <f>S609*H609</f>
        <v>0</v>
      </c>
      <c r="AR609" s="15" t="s">
        <v>287</v>
      </c>
      <c r="AT609" s="15" t="s">
        <v>208</v>
      </c>
      <c r="AU609" s="15" t="s">
        <v>84</v>
      </c>
      <c r="AY609" s="15" t="s">
        <v>206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15" t="s">
        <v>84</v>
      </c>
      <c r="BK609" s="215">
        <f>ROUND(I609*H609,2)</f>
        <v>0</v>
      </c>
      <c r="BL609" s="15" t="s">
        <v>287</v>
      </c>
      <c r="BM609" s="15" t="s">
        <v>1495</v>
      </c>
    </row>
    <row r="610" spans="2:51" s="11" customFormat="1" ht="12">
      <c r="B610" s="216"/>
      <c r="C610" s="217"/>
      <c r="D610" s="218" t="s">
        <v>214</v>
      </c>
      <c r="E610" s="219" t="s">
        <v>19</v>
      </c>
      <c r="F610" s="220" t="s">
        <v>142</v>
      </c>
      <c r="G610" s="217"/>
      <c r="H610" s="221">
        <v>5.25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214</v>
      </c>
      <c r="AU610" s="227" t="s">
        <v>84</v>
      </c>
      <c r="AV610" s="11" t="s">
        <v>84</v>
      </c>
      <c r="AW610" s="11" t="s">
        <v>33</v>
      </c>
      <c r="AX610" s="11" t="s">
        <v>79</v>
      </c>
      <c r="AY610" s="227" t="s">
        <v>206</v>
      </c>
    </row>
    <row r="611" spans="2:65" s="1" customFormat="1" ht="16.5" customHeight="1">
      <c r="B611" s="36"/>
      <c r="C611" s="204" t="s">
        <v>1496</v>
      </c>
      <c r="D611" s="204" t="s">
        <v>208</v>
      </c>
      <c r="E611" s="205" t="s">
        <v>1497</v>
      </c>
      <c r="F611" s="206" t="s">
        <v>1498</v>
      </c>
      <c r="G611" s="207" t="s">
        <v>211</v>
      </c>
      <c r="H611" s="208">
        <v>5.25</v>
      </c>
      <c r="I611" s="209"/>
      <c r="J611" s="210">
        <f>ROUND(I611*H611,2)</f>
        <v>0</v>
      </c>
      <c r="K611" s="206" t="s">
        <v>221</v>
      </c>
      <c r="L611" s="41"/>
      <c r="M611" s="211" t="s">
        <v>19</v>
      </c>
      <c r="N611" s="212" t="s">
        <v>43</v>
      </c>
      <c r="O611" s="77"/>
      <c r="P611" s="213">
        <f>O611*H611</f>
        <v>0</v>
      </c>
      <c r="Q611" s="213">
        <v>0.00017</v>
      </c>
      <c r="R611" s="213">
        <f>Q611*H611</f>
        <v>0.0008925000000000001</v>
      </c>
      <c r="S611" s="213">
        <v>0</v>
      </c>
      <c r="T611" s="214">
        <f>S611*H611</f>
        <v>0</v>
      </c>
      <c r="AR611" s="15" t="s">
        <v>287</v>
      </c>
      <c r="AT611" s="15" t="s">
        <v>208</v>
      </c>
      <c r="AU611" s="15" t="s">
        <v>84</v>
      </c>
      <c r="AY611" s="15" t="s">
        <v>206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15" t="s">
        <v>84</v>
      </c>
      <c r="BK611" s="215">
        <f>ROUND(I611*H611,2)</f>
        <v>0</v>
      </c>
      <c r="BL611" s="15" t="s">
        <v>287</v>
      </c>
      <c r="BM611" s="15" t="s">
        <v>1499</v>
      </c>
    </row>
    <row r="612" spans="2:51" s="11" customFormat="1" ht="12">
      <c r="B612" s="216"/>
      <c r="C612" s="217"/>
      <c r="D612" s="218" t="s">
        <v>214</v>
      </c>
      <c r="E612" s="219" t="s">
        <v>19</v>
      </c>
      <c r="F612" s="220" t="s">
        <v>142</v>
      </c>
      <c r="G612" s="217"/>
      <c r="H612" s="221">
        <v>5.25</v>
      </c>
      <c r="I612" s="222"/>
      <c r="J612" s="217"/>
      <c r="K612" s="217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214</v>
      </c>
      <c r="AU612" s="227" t="s">
        <v>84</v>
      </c>
      <c r="AV612" s="11" t="s">
        <v>84</v>
      </c>
      <c r="AW612" s="11" t="s">
        <v>33</v>
      </c>
      <c r="AX612" s="11" t="s">
        <v>79</v>
      </c>
      <c r="AY612" s="227" t="s">
        <v>206</v>
      </c>
    </row>
    <row r="613" spans="2:65" s="1" customFormat="1" ht="16.5" customHeight="1">
      <c r="B613" s="36"/>
      <c r="C613" s="204" t="s">
        <v>1500</v>
      </c>
      <c r="D613" s="204" t="s">
        <v>208</v>
      </c>
      <c r="E613" s="205" t="s">
        <v>1501</v>
      </c>
      <c r="F613" s="206" t="s">
        <v>1502</v>
      </c>
      <c r="G613" s="207" t="s">
        <v>211</v>
      </c>
      <c r="H613" s="208">
        <v>5.25</v>
      </c>
      <c r="I613" s="209"/>
      <c r="J613" s="210">
        <f>ROUND(I613*H613,2)</f>
        <v>0</v>
      </c>
      <c r="K613" s="206" t="s">
        <v>221</v>
      </c>
      <c r="L613" s="41"/>
      <c r="M613" s="211" t="s">
        <v>19</v>
      </c>
      <c r="N613" s="212" t="s">
        <v>43</v>
      </c>
      <c r="O613" s="77"/>
      <c r="P613" s="213">
        <f>O613*H613</f>
        <v>0</v>
      </c>
      <c r="Q613" s="213">
        <v>0.00012</v>
      </c>
      <c r="R613" s="213">
        <f>Q613*H613</f>
        <v>0.00063</v>
      </c>
      <c r="S613" s="213">
        <v>0</v>
      </c>
      <c r="T613" s="214">
        <f>S613*H613</f>
        <v>0</v>
      </c>
      <c r="AR613" s="15" t="s">
        <v>287</v>
      </c>
      <c r="AT613" s="15" t="s">
        <v>208</v>
      </c>
      <c r="AU613" s="15" t="s">
        <v>84</v>
      </c>
      <c r="AY613" s="15" t="s">
        <v>206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15" t="s">
        <v>84</v>
      </c>
      <c r="BK613" s="215">
        <f>ROUND(I613*H613,2)</f>
        <v>0</v>
      </c>
      <c r="BL613" s="15" t="s">
        <v>287</v>
      </c>
      <c r="BM613" s="15" t="s">
        <v>1503</v>
      </c>
    </row>
    <row r="614" spans="2:51" s="11" customFormat="1" ht="12">
      <c r="B614" s="216"/>
      <c r="C614" s="217"/>
      <c r="D614" s="218" t="s">
        <v>214</v>
      </c>
      <c r="E614" s="219" t="s">
        <v>19</v>
      </c>
      <c r="F614" s="220" t="s">
        <v>142</v>
      </c>
      <c r="G614" s="217"/>
      <c r="H614" s="221">
        <v>5.25</v>
      </c>
      <c r="I614" s="222"/>
      <c r="J614" s="217"/>
      <c r="K614" s="217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214</v>
      </c>
      <c r="AU614" s="227" t="s">
        <v>84</v>
      </c>
      <c r="AV614" s="11" t="s">
        <v>84</v>
      </c>
      <c r="AW614" s="11" t="s">
        <v>33</v>
      </c>
      <c r="AX614" s="11" t="s">
        <v>79</v>
      </c>
      <c r="AY614" s="227" t="s">
        <v>206</v>
      </c>
    </row>
    <row r="615" spans="2:65" s="1" customFormat="1" ht="16.5" customHeight="1">
      <c r="B615" s="36"/>
      <c r="C615" s="204" t="s">
        <v>1504</v>
      </c>
      <c r="D615" s="204" t="s">
        <v>208</v>
      </c>
      <c r="E615" s="205" t="s">
        <v>1505</v>
      </c>
      <c r="F615" s="206" t="s">
        <v>1506</v>
      </c>
      <c r="G615" s="207" t="s">
        <v>211</v>
      </c>
      <c r="H615" s="208">
        <v>18.25</v>
      </c>
      <c r="I615" s="209"/>
      <c r="J615" s="210">
        <f>ROUND(I615*H615,2)</f>
        <v>0</v>
      </c>
      <c r="K615" s="206" t="s">
        <v>221</v>
      </c>
      <c r="L615" s="41"/>
      <c r="M615" s="211" t="s">
        <v>19</v>
      </c>
      <c r="N615" s="212" t="s">
        <v>43</v>
      </c>
      <c r="O615" s="77"/>
      <c r="P615" s="213">
        <f>O615*H615</f>
        <v>0</v>
      </c>
      <c r="Q615" s="213">
        <v>9E-05</v>
      </c>
      <c r="R615" s="213">
        <f>Q615*H615</f>
        <v>0.0016425</v>
      </c>
      <c r="S615" s="213">
        <v>0</v>
      </c>
      <c r="T615" s="214">
        <f>S615*H615</f>
        <v>0</v>
      </c>
      <c r="AR615" s="15" t="s">
        <v>287</v>
      </c>
      <c r="AT615" s="15" t="s">
        <v>208</v>
      </c>
      <c r="AU615" s="15" t="s">
        <v>84</v>
      </c>
      <c r="AY615" s="15" t="s">
        <v>206</v>
      </c>
      <c r="BE615" s="215">
        <f>IF(N615="základní",J615,0)</f>
        <v>0</v>
      </c>
      <c r="BF615" s="215">
        <f>IF(N615="snížená",J615,0)</f>
        <v>0</v>
      </c>
      <c r="BG615" s="215">
        <f>IF(N615="zákl. přenesená",J615,0)</f>
        <v>0</v>
      </c>
      <c r="BH615" s="215">
        <f>IF(N615="sníž. přenesená",J615,0)</f>
        <v>0</v>
      </c>
      <c r="BI615" s="215">
        <f>IF(N615="nulová",J615,0)</f>
        <v>0</v>
      </c>
      <c r="BJ615" s="15" t="s">
        <v>84</v>
      </c>
      <c r="BK615" s="215">
        <f>ROUND(I615*H615,2)</f>
        <v>0</v>
      </c>
      <c r="BL615" s="15" t="s">
        <v>287</v>
      </c>
      <c r="BM615" s="15" t="s">
        <v>1507</v>
      </c>
    </row>
    <row r="616" spans="2:51" s="11" customFormat="1" ht="12">
      <c r="B616" s="216"/>
      <c r="C616" s="217"/>
      <c r="D616" s="218" t="s">
        <v>214</v>
      </c>
      <c r="E616" s="219" t="s">
        <v>19</v>
      </c>
      <c r="F616" s="220" t="s">
        <v>1508</v>
      </c>
      <c r="G616" s="217"/>
      <c r="H616" s="221">
        <v>3.75</v>
      </c>
      <c r="I616" s="222"/>
      <c r="J616" s="217"/>
      <c r="K616" s="217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214</v>
      </c>
      <c r="AU616" s="227" t="s">
        <v>84</v>
      </c>
      <c r="AV616" s="11" t="s">
        <v>84</v>
      </c>
      <c r="AW616" s="11" t="s">
        <v>33</v>
      </c>
      <c r="AX616" s="11" t="s">
        <v>71</v>
      </c>
      <c r="AY616" s="227" t="s">
        <v>206</v>
      </c>
    </row>
    <row r="617" spans="2:51" s="11" customFormat="1" ht="12">
      <c r="B617" s="216"/>
      <c r="C617" s="217"/>
      <c r="D617" s="218" t="s">
        <v>214</v>
      </c>
      <c r="E617" s="219" t="s">
        <v>19</v>
      </c>
      <c r="F617" s="220" t="s">
        <v>1509</v>
      </c>
      <c r="G617" s="217"/>
      <c r="H617" s="221">
        <v>7.5</v>
      </c>
      <c r="I617" s="222"/>
      <c r="J617" s="217"/>
      <c r="K617" s="217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214</v>
      </c>
      <c r="AU617" s="227" t="s">
        <v>84</v>
      </c>
      <c r="AV617" s="11" t="s">
        <v>84</v>
      </c>
      <c r="AW617" s="11" t="s">
        <v>33</v>
      </c>
      <c r="AX617" s="11" t="s">
        <v>71</v>
      </c>
      <c r="AY617" s="227" t="s">
        <v>206</v>
      </c>
    </row>
    <row r="618" spans="2:51" s="11" customFormat="1" ht="12">
      <c r="B618" s="216"/>
      <c r="C618" s="217"/>
      <c r="D618" s="218" t="s">
        <v>214</v>
      </c>
      <c r="E618" s="219" t="s">
        <v>19</v>
      </c>
      <c r="F618" s="220" t="s">
        <v>1510</v>
      </c>
      <c r="G618" s="217"/>
      <c r="H618" s="221">
        <v>2.5</v>
      </c>
      <c r="I618" s="222"/>
      <c r="J618" s="217"/>
      <c r="K618" s="217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214</v>
      </c>
      <c r="AU618" s="227" t="s">
        <v>84</v>
      </c>
      <c r="AV618" s="11" t="s">
        <v>84</v>
      </c>
      <c r="AW618" s="11" t="s">
        <v>33</v>
      </c>
      <c r="AX618" s="11" t="s">
        <v>71</v>
      </c>
      <c r="AY618" s="227" t="s">
        <v>206</v>
      </c>
    </row>
    <row r="619" spans="2:51" s="11" customFormat="1" ht="12">
      <c r="B619" s="216"/>
      <c r="C619" s="217"/>
      <c r="D619" s="218" t="s">
        <v>214</v>
      </c>
      <c r="E619" s="219" t="s">
        <v>19</v>
      </c>
      <c r="F619" s="220" t="s">
        <v>1511</v>
      </c>
      <c r="G619" s="217"/>
      <c r="H619" s="221">
        <v>4.5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214</v>
      </c>
      <c r="AU619" s="227" t="s">
        <v>84</v>
      </c>
      <c r="AV619" s="11" t="s">
        <v>84</v>
      </c>
      <c r="AW619" s="11" t="s">
        <v>33</v>
      </c>
      <c r="AX619" s="11" t="s">
        <v>71</v>
      </c>
      <c r="AY619" s="227" t="s">
        <v>206</v>
      </c>
    </row>
    <row r="620" spans="2:51" s="12" customFormat="1" ht="12">
      <c r="B620" s="228"/>
      <c r="C620" s="229"/>
      <c r="D620" s="218" t="s">
        <v>214</v>
      </c>
      <c r="E620" s="230" t="s">
        <v>145</v>
      </c>
      <c r="F620" s="231" t="s">
        <v>218</v>
      </c>
      <c r="G620" s="229"/>
      <c r="H620" s="232">
        <v>18.25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214</v>
      </c>
      <c r="AU620" s="238" t="s">
        <v>84</v>
      </c>
      <c r="AV620" s="12" t="s">
        <v>95</v>
      </c>
      <c r="AW620" s="12" t="s">
        <v>33</v>
      </c>
      <c r="AX620" s="12" t="s">
        <v>79</v>
      </c>
      <c r="AY620" s="238" t="s">
        <v>206</v>
      </c>
    </row>
    <row r="621" spans="2:65" s="1" customFormat="1" ht="16.5" customHeight="1">
      <c r="B621" s="36"/>
      <c r="C621" s="204" t="s">
        <v>1512</v>
      </c>
      <c r="D621" s="204" t="s">
        <v>208</v>
      </c>
      <c r="E621" s="205" t="s">
        <v>1513</v>
      </c>
      <c r="F621" s="206" t="s">
        <v>1514</v>
      </c>
      <c r="G621" s="207" t="s">
        <v>211</v>
      </c>
      <c r="H621" s="208">
        <v>18.25</v>
      </c>
      <c r="I621" s="209"/>
      <c r="J621" s="210">
        <f>ROUND(I621*H621,2)</f>
        <v>0</v>
      </c>
      <c r="K621" s="206" t="s">
        <v>221</v>
      </c>
      <c r="L621" s="41"/>
      <c r="M621" s="211" t="s">
        <v>19</v>
      </c>
      <c r="N621" s="212" t="s">
        <v>43</v>
      </c>
      <c r="O621" s="77"/>
      <c r="P621" s="213">
        <f>O621*H621</f>
        <v>0</v>
      </c>
      <c r="Q621" s="213">
        <v>0.0001</v>
      </c>
      <c r="R621" s="213">
        <f>Q621*H621</f>
        <v>0.001825</v>
      </c>
      <c r="S621" s="213">
        <v>0</v>
      </c>
      <c r="T621" s="214">
        <f>S621*H621</f>
        <v>0</v>
      </c>
      <c r="AR621" s="15" t="s">
        <v>287</v>
      </c>
      <c r="AT621" s="15" t="s">
        <v>208</v>
      </c>
      <c r="AU621" s="15" t="s">
        <v>84</v>
      </c>
      <c r="AY621" s="15" t="s">
        <v>206</v>
      </c>
      <c r="BE621" s="215">
        <f>IF(N621="základní",J621,0)</f>
        <v>0</v>
      </c>
      <c r="BF621" s="215">
        <f>IF(N621="snížená",J621,0)</f>
        <v>0</v>
      </c>
      <c r="BG621" s="215">
        <f>IF(N621="zákl. přenesená",J621,0)</f>
        <v>0</v>
      </c>
      <c r="BH621" s="215">
        <f>IF(N621="sníž. přenesená",J621,0)</f>
        <v>0</v>
      </c>
      <c r="BI621" s="215">
        <f>IF(N621="nulová",J621,0)</f>
        <v>0</v>
      </c>
      <c r="BJ621" s="15" t="s">
        <v>84</v>
      </c>
      <c r="BK621" s="215">
        <f>ROUND(I621*H621,2)</f>
        <v>0</v>
      </c>
      <c r="BL621" s="15" t="s">
        <v>287</v>
      </c>
      <c r="BM621" s="15" t="s">
        <v>1515</v>
      </c>
    </row>
    <row r="622" spans="2:51" s="11" customFormat="1" ht="12">
      <c r="B622" s="216"/>
      <c r="C622" s="217"/>
      <c r="D622" s="218" t="s">
        <v>214</v>
      </c>
      <c r="E622" s="219" t="s">
        <v>19</v>
      </c>
      <c r="F622" s="220" t="s">
        <v>145</v>
      </c>
      <c r="G622" s="217"/>
      <c r="H622" s="221">
        <v>18.25</v>
      </c>
      <c r="I622" s="222"/>
      <c r="J622" s="217"/>
      <c r="K622" s="217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214</v>
      </c>
      <c r="AU622" s="227" t="s">
        <v>84</v>
      </c>
      <c r="AV622" s="11" t="s">
        <v>84</v>
      </c>
      <c r="AW622" s="11" t="s">
        <v>33</v>
      </c>
      <c r="AX622" s="11" t="s">
        <v>79</v>
      </c>
      <c r="AY622" s="227" t="s">
        <v>206</v>
      </c>
    </row>
    <row r="623" spans="2:65" s="1" customFormat="1" ht="16.5" customHeight="1">
      <c r="B623" s="36"/>
      <c r="C623" s="204" t="s">
        <v>1516</v>
      </c>
      <c r="D623" s="204" t="s">
        <v>208</v>
      </c>
      <c r="E623" s="205" t="s">
        <v>1517</v>
      </c>
      <c r="F623" s="206" t="s">
        <v>1518</v>
      </c>
      <c r="G623" s="207" t="s">
        <v>211</v>
      </c>
      <c r="H623" s="208">
        <v>18.25</v>
      </c>
      <c r="I623" s="209"/>
      <c r="J623" s="210">
        <f>ROUND(I623*H623,2)</f>
        <v>0</v>
      </c>
      <c r="K623" s="206" t="s">
        <v>221</v>
      </c>
      <c r="L623" s="41"/>
      <c r="M623" s="211" t="s">
        <v>19</v>
      </c>
      <c r="N623" s="212" t="s">
        <v>43</v>
      </c>
      <c r="O623" s="77"/>
      <c r="P623" s="213">
        <f>O623*H623</f>
        <v>0</v>
      </c>
      <c r="Q623" s="213">
        <v>0.00016</v>
      </c>
      <c r="R623" s="213">
        <f>Q623*H623</f>
        <v>0.0029200000000000003</v>
      </c>
      <c r="S623" s="213">
        <v>0</v>
      </c>
      <c r="T623" s="214">
        <f>S623*H623</f>
        <v>0</v>
      </c>
      <c r="AR623" s="15" t="s">
        <v>287</v>
      </c>
      <c r="AT623" s="15" t="s">
        <v>208</v>
      </c>
      <c r="AU623" s="15" t="s">
        <v>84</v>
      </c>
      <c r="AY623" s="15" t="s">
        <v>206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15" t="s">
        <v>84</v>
      </c>
      <c r="BK623" s="215">
        <f>ROUND(I623*H623,2)</f>
        <v>0</v>
      </c>
      <c r="BL623" s="15" t="s">
        <v>287</v>
      </c>
      <c r="BM623" s="15" t="s">
        <v>1519</v>
      </c>
    </row>
    <row r="624" spans="2:51" s="11" customFormat="1" ht="12">
      <c r="B624" s="216"/>
      <c r="C624" s="217"/>
      <c r="D624" s="218" t="s">
        <v>214</v>
      </c>
      <c r="E624" s="219" t="s">
        <v>19</v>
      </c>
      <c r="F624" s="220" t="s">
        <v>145</v>
      </c>
      <c r="G624" s="217"/>
      <c r="H624" s="221">
        <v>18.25</v>
      </c>
      <c r="I624" s="222"/>
      <c r="J624" s="217"/>
      <c r="K624" s="217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214</v>
      </c>
      <c r="AU624" s="227" t="s">
        <v>84</v>
      </c>
      <c r="AV624" s="11" t="s">
        <v>84</v>
      </c>
      <c r="AW624" s="11" t="s">
        <v>33</v>
      </c>
      <c r="AX624" s="11" t="s">
        <v>79</v>
      </c>
      <c r="AY624" s="227" t="s">
        <v>206</v>
      </c>
    </row>
    <row r="625" spans="2:65" s="1" customFormat="1" ht="16.5" customHeight="1">
      <c r="B625" s="36"/>
      <c r="C625" s="204" t="s">
        <v>1520</v>
      </c>
      <c r="D625" s="204" t="s">
        <v>208</v>
      </c>
      <c r="E625" s="205" t="s">
        <v>1521</v>
      </c>
      <c r="F625" s="206" t="s">
        <v>1522</v>
      </c>
      <c r="G625" s="207" t="s">
        <v>211</v>
      </c>
      <c r="H625" s="208">
        <v>18.25</v>
      </c>
      <c r="I625" s="209"/>
      <c r="J625" s="210">
        <f>ROUND(I625*H625,2)</f>
        <v>0</v>
      </c>
      <c r="K625" s="206" t="s">
        <v>221</v>
      </c>
      <c r="L625" s="41"/>
      <c r="M625" s="211" t="s">
        <v>19</v>
      </c>
      <c r="N625" s="212" t="s">
        <v>43</v>
      </c>
      <c r="O625" s="77"/>
      <c r="P625" s="213">
        <f>O625*H625</f>
        <v>0</v>
      </c>
      <c r="Q625" s="213">
        <v>0.0002</v>
      </c>
      <c r="R625" s="213">
        <f>Q625*H625</f>
        <v>0.00365</v>
      </c>
      <c r="S625" s="213">
        <v>0</v>
      </c>
      <c r="T625" s="214">
        <f>S625*H625</f>
        <v>0</v>
      </c>
      <c r="AR625" s="15" t="s">
        <v>287</v>
      </c>
      <c r="AT625" s="15" t="s">
        <v>208</v>
      </c>
      <c r="AU625" s="15" t="s">
        <v>84</v>
      </c>
      <c r="AY625" s="15" t="s">
        <v>206</v>
      </c>
      <c r="BE625" s="215">
        <f>IF(N625="základní",J625,0)</f>
        <v>0</v>
      </c>
      <c r="BF625" s="215">
        <f>IF(N625="snížená",J625,0)</f>
        <v>0</v>
      </c>
      <c r="BG625" s="215">
        <f>IF(N625="zákl. přenesená",J625,0)</f>
        <v>0</v>
      </c>
      <c r="BH625" s="215">
        <f>IF(N625="sníž. přenesená",J625,0)</f>
        <v>0</v>
      </c>
      <c r="BI625" s="215">
        <f>IF(N625="nulová",J625,0)</f>
        <v>0</v>
      </c>
      <c r="BJ625" s="15" t="s">
        <v>84</v>
      </c>
      <c r="BK625" s="215">
        <f>ROUND(I625*H625,2)</f>
        <v>0</v>
      </c>
      <c r="BL625" s="15" t="s">
        <v>287</v>
      </c>
      <c r="BM625" s="15" t="s">
        <v>1523</v>
      </c>
    </row>
    <row r="626" spans="2:51" s="11" customFormat="1" ht="12">
      <c r="B626" s="216"/>
      <c r="C626" s="217"/>
      <c r="D626" s="218" t="s">
        <v>214</v>
      </c>
      <c r="E626" s="219" t="s">
        <v>19</v>
      </c>
      <c r="F626" s="220" t="s">
        <v>145</v>
      </c>
      <c r="G626" s="217"/>
      <c r="H626" s="221">
        <v>18.25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214</v>
      </c>
      <c r="AU626" s="227" t="s">
        <v>84</v>
      </c>
      <c r="AV626" s="11" t="s">
        <v>84</v>
      </c>
      <c r="AW626" s="11" t="s">
        <v>33</v>
      </c>
      <c r="AX626" s="11" t="s">
        <v>79</v>
      </c>
      <c r="AY626" s="227" t="s">
        <v>206</v>
      </c>
    </row>
    <row r="627" spans="2:63" s="10" customFormat="1" ht="22.8" customHeight="1">
      <c r="B627" s="188"/>
      <c r="C627" s="189"/>
      <c r="D627" s="190" t="s">
        <v>70</v>
      </c>
      <c r="E627" s="202" t="s">
        <v>1524</v>
      </c>
      <c r="F627" s="202" t="s">
        <v>1525</v>
      </c>
      <c r="G627" s="189"/>
      <c r="H627" s="189"/>
      <c r="I627" s="192"/>
      <c r="J627" s="203">
        <f>BK627</f>
        <v>0</v>
      </c>
      <c r="K627" s="189"/>
      <c r="L627" s="194"/>
      <c r="M627" s="195"/>
      <c r="N627" s="196"/>
      <c r="O627" s="196"/>
      <c r="P627" s="197">
        <f>SUM(P628:P639)</f>
        <v>0</v>
      </c>
      <c r="Q627" s="196"/>
      <c r="R627" s="197">
        <f>SUM(R628:R639)</f>
        <v>0.130425</v>
      </c>
      <c r="S627" s="196"/>
      <c r="T627" s="198">
        <f>SUM(T628:T639)</f>
        <v>0.032207999999999994</v>
      </c>
      <c r="AR627" s="199" t="s">
        <v>84</v>
      </c>
      <c r="AT627" s="200" t="s">
        <v>70</v>
      </c>
      <c r="AU627" s="200" t="s">
        <v>79</v>
      </c>
      <c r="AY627" s="199" t="s">
        <v>206</v>
      </c>
      <c r="BK627" s="201">
        <f>SUM(BK628:BK639)</f>
        <v>0</v>
      </c>
    </row>
    <row r="628" spans="2:65" s="1" customFormat="1" ht="16.5" customHeight="1">
      <c r="B628" s="36"/>
      <c r="C628" s="204" t="s">
        <v>1526</v>
      </c>
      <c r="D628" s="204" t="s">
        <v>208</v>
      </c>
      <c r="E628" s="205" t="s">
        <v>1527</v>
      </c>
      <c r="F628" s="206" t="s">
        <v>1528</v>
      </c>
      <c r="G628" s="207" t="s">
        <v>211</v>
      </c>
      <c r="H628" s="208">
        <v>214.72</v>
      </c>
      <c r="I628" s="209"/>
      <c r="J628" s="210">
        <f>ROUND(I628*H628,2)</f>
        <v>0</v>
      </c>
      <c r="K628" s="206" t="s">
        <v>212</v>
      </c>
      <c r="L628" s="41"/>
      <c r="M628" s="211" t="s">
        <v>19</v>
      </c>
      <c r="N628" s="212" t="s">
        <v>43</v>
      </c>
      <c r="O628" s="77"/>
      <c r="P628" s="213">
        <f>O628*H628</f>
        <v>0</v>
      </c>
      <c r="Q628" s="213">
        <v>0</v>
      </c>
      <c r="R628" s="213">
        <f>Q628*H628</f>
        <v>0</v>
      </c>
      <c r="S628" s="213">
        <v>0.00015</v>
      </c>
      <c r="T628" s="214">
        <f>S628*H628</f>
        <v>0.032207999999999994</v>
      </c>
      <c r="AR628" s="15" t="s">
        <v>287</v>
      </c>
      <c r="AT628" s="15" t="s">
        <v>208</v>
      </c>
      <c r="AU628" s="15" t="s">
        <v>84</v>
      </c>
      <c r="AY628" s="15" t="s">
        <v>206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15" t="s">
        <v>84</v>
      </c>
      <c r="BK628" s="215">
        <f>ROUND(I628*H628,2)</f>
        <v>0</v>
      </c>
      <c r="BL628" s="15" t="s">
        <v>287</v>
      </c>
      <c r="BM628" s="15" t="s">
        <v>1529</v>
      </c>
    </row>
    <row r="629" spans="2:51" s="11" customFormat="1" ht="12">
      <c r="B629" s="216"/>
      <c r="C629" s="217"/>
      <c r="D629" s="218" t="s">
        <v>214</v>
      </c>
      <c r="E629" s="219" t="s">
        <v>19</v>
      </c>
      <c r="F629" s="220" t="s">
        <v>88</v>
      </c>
      <c r="G629" s="217"/>
      <c r="H629" s="221">
        <v>214.72</v>
      </c>
      <c r="I629" s="222"/>
      <c r="J629" s="217"/>
      <c r="K629" s="217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214</v>
      </c>
      <c r="AU629" s="227" t="s">
        <v>84</v>
      </c>
      <c r="AV629" s="11" t="s">
        <v>84</v>
      </c>
      <c r="AW629" s="11" t="s">
        <v>33</v>
      </c>
      <c r="AX629" s="11" t="s">
        <v>79</v>
      </c>
      <c r="AY629" s="227" t="s">
        <v>206</v>
      </c>
    </row>
    <row r="630" spans="2:65" s="1" customFormat="1" ht="16.5" customHeight="1">
      <c r="B630" s="36"/>
      <c r="C630" s="204" t="s">
        <v>1530</v>
      </c>
      <c r="D630" s="204" t="s">
        <v>208</v>
      </c>
      <c r="E630" s="205" t="s">
        <v>1531</v>
      </c>
      <c r="F630" s="206" t="s">
        <v>1532</v>
      </c>
      <c r="G630" s="207" t="s">
        <v>211</v>
      </c>
      <c r="H630" s="208">
        <v>218.72</v>
      </c>
      <c r="I630" s="209"/>
      <c r="J630" s="210">
        <f>ROUND(I630*H630,2)</f>
        <v>0</v>
      </c>
      <c r="K630" s="206" t="s">
        <v>221</v>
      </c>
      <c r="L630" s="41"/>
      <c r="M630" s="211" t="s">
        <v>19</v>
      </c>
      <c r="N630" s="212" t="s">
        <v>43</v>
      </c>
      <c r="O630" s="77"/>
      <c r="P630" s="213">
        <f>O630*H630</f>
        <v>0</v>
      </c>
      <c r="Q630" s="213">
        <v>0.0002</v>
      </c>
      <c r="R630" s="213">
        <f>Q630*H630</f>
        <v>0.043744000000000005</v>
      </c>
      <c r="S630" s="213">
        <v>0</v>
      </c>
      <c r="T630" s="214">
        <f>S630*H630</f>
        <v>0</v>
      </c>
      <c r="AR630" s="15" t="s">
        <v>287</v>
      </c>
      <c r="AT630" s="15" t="s">
        <v>208</v>
      </c>
      <c r="AU630" s="15" t="s">
        <v>84</v>
      </c>
      <c r="AY630" s="15" t="s">
        <v>206</v>
      </c>
      <c r="BE630" s="215">
        <f>IF(N630="základní",J630,0)</f>
        <v>0</v>
      </c>
      <c r="BF630" s="215">
        <f>IF(N630="snížená",J630,0)</f>
        <v>0</v>
      </c>
      <c r="BG630" s="215">
        <f>IF(N630="zákl. přenesená",J630,0)</f>
        <v>0</v>
      </c>
      <c r="BH630" s="215">
        <f>IF(N630="sníž. přenesená",J630,0)</f>
        <v>0</v>
      </c>
      <c r="BI630" s="215">
        <f>IF(N630="nulová",J630,0)</f>
        <v>0</v>
      </c>
      <c r="BJ630" s="15" t="s">
        <v>84</v>
      </c>
      <c r="BK630" s="215">
        <f>ROUND(I630*H630,2)</f>
        <v>0</v>
      </c>
      <c r="BL630" s="15" t="s">
        <v>287</v>
      </c>
      <c r="BM630" s="15" t="s">
        <v>1533</v>
      </c>
    </row>
    <row r="631" spans="2:51" s="11" customFormat="1" ht="12">
      <c r="B631" s="216"/>
      <c r="C631" s="217"/>
      <c r="D631" s="218" t="s">
        <v>214</v>
      </c>
      <c r="E631" s="219" t="s">
        <v>19</v>
      </c>
      <c r="F631" s="220" t="s">
        <v>93</v>
      </c>
      <c r="G631" s="217"/>
      <c r="H631" s="221">
        <v>4</v>
      </c>
      <c r="I631" s="222"/>
      <c r="J631" s="217"/>
      <c r="K631" s="217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214</v>
      </c>
      <c r="AU631" s="227" t="s">
        <v>84</v>
      </c>
      <c r="AV631" s="11" t="s">
        <v>84</v>
      </c>
      <c r="AW631" s="11" t="s">
        <v>33</v>
      </c>
      <c r="AX631" s="11" t="s">
        <v>71</v>
      </c>
      <c r="AY631" s="227" t="s">
        <v>206</v>
      </c>
    </row>
    <row r="632" spans="2:51" s="11" customFormat="1" ht="12">
      <c r="B632" s="216"/>
      <c r="C632" s="217"/>
      <c r="D632" s="218" t="s">
        <v>214</v>
      </c>
      <c r="E632" s="219" t="s">
        <v>19</v>
      </c>
      <c r="F632" s="220" t="s">
        <v>88</v>
      </c>
      <c r="G632" s="217"/>
      <c r="H632" s="221">
        <v>214.72</v>
      </c>
      <c r="I632" s="222"/>
      <c r="J632" s="217"/>
      <c r="K632" s="217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214</v>
      </c>
      <c r="AU632" s="227" t="s">
        <v>84</v>
      </c>
      <c r="AV632" s="11" t="s">
        <v>84</v>
      </c>
      <c r="AW632" s="11" t="s">
        <v>33</v>
      </c>
      <c r="AX632" s="11" t="s">
        <v>71</v>
      </c>
      <c r="AY632" s="227" t="s">
        <v>206</v>
      </c>
    </row>
    <row r="633" spans="2:51" s="12" customFormat="1" ht="12">
      <c r="B633" s="228"/>
      <c r="C633" s="229"/>
      <c r="D633" s="218" t="s">
        <v>214</v>
      </c>
      <c r="E633" s="230" t="s">
        <v>19</v>
      </c>
      <c r="F633" s="231" t="s">
        <v>218</v>
      </c>
      <c r="G633" s="229"/>
      <c r="H633" s="232">
        <v>218.72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214</v>
      </c>
      <c r="AU633" s="238" t="s">
        <v>84</v>
      </c>
      <c r="AV633" s="12" t="s">
        <v>95</v>
      </c>
      <c r="AW633" s="12" t="s">
        <v>33</v>
      </c>
      <c r="AX633" s="12" t="s">
        <v>79</v>
      </c>
      <c r="AY633" s="238" t="s">
        <v>206</v>
      </c>
    </row>
    <row r="634" spans="2:65" s="1" customFormat="1" ht="22.5" customHeight="1">
      <c r="B634" s="36"/>
      <c r="C634" s="204" t="s">
        <v>1534</v>
      </c>
      <c r="D634" s="204" t="s">
        <v>208</v>
      </c>
      <c r="E634" s="205" t="s">
        <v>1535</v>
      </c>
      <c r="F634" s="206" t="s">
        <v>1536</v>
      </c>
      <c r="G634" s="207" t="s">
        <v>211</v>
      </c>
      <c r="H634" s="208">
        <v>298.9</v>
      </c>
      <c r="I634" s="209"/>
      <c r="J634" s="210">
        <f>ROUND(I634*H634,2)</f>
        <v>0</v>
      </c>
      <c r="K634" s="206" t="s">
        <v>212</v>
      </c>
      <c r="L634" s="41"/>
      <c r="M634" s="211" t="s">
        <v>19</v>
      </c>
      <c r="N634" s="212" t="s">
        <v>43</v>
      </c>
      <c r="O634" s="77"/>
      <c r="P634" s="213">
        <f>O634*H634</f>
        <v>0</v>
      </c>
      <c r="Q634" s="213">
        <v>0.00029</v>
      </c>
      <c r="R634" s="213">
        <f>Q634*H634</f>
        <v>0.086681</v>
      </c>
      <c r="S634" s="213">
        <v>0</v>
      </c>
      <c r="T634" s="214">
        <f>S634*H634</f>
        <v>0</v>
      </c>
      <c r="AR634" s="15" t="s">
        <v>287</v>
      </c>
      <c r="AT634" s="15" t="s">
        <v>208</v>
      </c>
      <c r="AU634" s="15" t="s">
        <v>84</v>
      </c>
      <c r="AY634" s="15" t="s">
        <v>206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15" t="s">
        <v>84</v>
      </c>
      <c r="BK634" s="215">
        <f>ROUND(I634*H634,2)</f>
        <v>0</v>
      </c>
      <c r="BL634" s="15" t="s">
        <v>287</v>
      </c>
      <c r="BM634" s="15" t="s">
        <v>1537</v>
      </c>
    </row>
    <row r="635" spans="2:51" s="11" customFormat="1" ht="12">
      <c r="B635" s="216"/>
      <c r="C635" s="217"/>
      <c r="D635" s="218" t="s">
        <v>214</v>
      </c>
      <c r="E635" s="219" t="s">
        <v>19</v>
      </c>
      <c r="F635" s="220" t="s">
        <v>88</v>
      </c>
      <c r="G635" s="217"/>
      <c r="H635" s="221">
        <v>214.72</v>
      </c>
      <c r="I635" s="222"/>
      <c r="J635" s="217"/>
      <c r="K635" s="217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214</v>
      </c>
      <c r="AU635" s="227" t="s">
        <v>84</v>
      </c>
      <c r="AV635" s="11" t="s">
        <v>84</v>
      </c>
      <c r="AW635" s="11" t="s">
        <v>33</v>
      </c>
      <c r="AX635" s="11" t="s">
        <v>71</v>
      </c>
      <c r="AY635" s="227" t="s">
        <v>206</v>
      </c>
    </row>
    <row r="636" spans="2:51" s="11" customFormat="1" ht="12">
      <c r="B636" s="216"/>
      <c r="C636" s="217"/>
      <c r="D636" s="218" t="s">
        <v>214</v>
      </c>
      <c r="E636" s="219" t="s">
        <v>19</v>
      </c>
      <c r="F636" s="220" t="s">
        <v>133</v>
      </c>
      <c r="G636" s="217"/>
      <c r="H636" s="221">
        <v>73.94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214</v>
      </c>
      <c r="AU636" s="227" t="s">
        <v>84</v>
      </c>
      <c r="AV636" s="11" t="s">
        <v>84</v>
      </c>
      <c r="AW636" s="11" t="s">
        <v>33</v>
      </c>
      <c r="AX636" s="11" t="s">
        <v>71</v>
      </c>
      <c r="AY636" s="227" t="s">
        <v>206</v>
      </c>
    </row>
    <row r="637" spans="2:51" s="11" customFormat="1" ht="12">
      <c r="B637" s="216"/>
      <c r="C637" s="217"/>
      <c r="D637" s="218" t="s">
        <v>214</v>
      </c>
      <c r="E637" s="219" t="s">
        <v>19</v>
      </c>
      <c r="F637" s="220" t="s">
        <v>136</v>
      </c>
      <c r="G637" s="217"/>
      <c r="H637" s="221">
        <v>6.24</v>
      </c>
      <c r="I637" s="222"/>
      <c r="J637" s="217"/>
      <c r="K637" s="217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214</v>
      </c>
      <c r="AU637" s="227" t="s">
        <v>84</v>
      </c>
      <c r="AV637" s="11" t="s">
        <v>84</v>
      </c>
      <c r="AW637" s="11" t="s">
        <v>33</v>
      </c>
      <c r="AX637" s="11" t="s">
        <v>71</v>
      </c>
      <c r="AY637" s="227" t="s">
        <v>206</v>
      </c>
    </row>
    <row r="638" spans="2:51" s="11" customFormat="1" ht="12">
      <c r="B638" s="216"/>
      <c r="C638" s="217"/>
      <c r="D638" s="218" t="s">
        <v>214</v>
      </c>
      <c r="E638" s="219" t="s">
        <v>19</v>
      </c>
      <c r="F638" s="220" t="s">
        <v>93</v>
      </c>
      <c r="G638" s="217"/>
      <c r="H638" s="221">
        <v>4</v>
      </c>
      <c r="I638" s="222"/>
      <c r="J638" s="217"/>
      <c r="K638" s="217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214</v>
      </c>
      <c r="AU638" s="227" t="s">
        <v>84</v>
      </c>
      <c r="AV638" s="11" t="s">
        <v>84</v>
      </c>
      <c r="AW638" s="11" t="s">
        <v>33</v>
      </c>
      <c r="AX638" s="11" t="s">
        <v>71</v>
      </c>
      <c r="AY638" s="227" t="s">
        <v>206</v>
      </c>
    </row>
    <row r="639" spans="2:51" s="12" customFormat="1" ht="12">
      <c r="B639" s="228"/>
      <c r="C639" s="229"/>
      <c r="D639" s="218" t="s">
        <v>214</v>
      </c>
      <c r="E639" s="230" t="s">
        <v>19</v>
      </c>
      <c r="F639" s="231" t="s">
        <v>218</v>
      </c>
      <c r="G639" s="229"/>
      <c r="H639" s="232">
        <v>298.9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214</v>
      </c>
      <c r="AU639" s="238" t="s">
        <v>84</v>
      </c>
      <c r="AV639" s="12" t="s">
        <v>95</v>
      </c>
      <c r="AW639" s="12" t="s">
        <v>33</v>
      </c>
      <c r="AX639" s="12" t="s">
        <v>79</v>
      </c>
      <c r="AY639" s="238" t="s">
        <v>206</v>
      </c>
    </row>
    <row r="640" spans="2:63" s="10" customFormat="1" ht="22.8" customHeight="1">
      <c r="B640" s="188"/>
      <c r="C640" s="189"/>
      <c r="D640" s="190" t="s">
        <v>70</v>
      </c>
      <c r="E640" s="202" t="s">
        <v>1538</v>
      </c>
      <c r="F640" s="202" t="s">
        <v>1539</v>
      </c>
      <c r="G640" s="189"/>
      <c r="H640" s="189"/>
      <c r="I640" s="192"/>
      <c r="J640" s="203">
        <f>BK640</f>
        <v>0</v>
      </c>
      <c r="K640" s="189"/>
      <c r="L640" s="194"/>
      <c r="M640" s="195"/>
      <c r="N640" s="196"/>
      <c r="O640" s="196"/>
      <c r="P640" s="197">
        <f>SUM(P641:P644)</f>
        <v>0</v>
      </c>
      <c r="Q640" s="196"/>
      <c r="R640" s="197">
        <f>SUM(R641:R644)</f>
        <v>0.0025499999999999997</v>
      </c>
      <c r="S640" s="196"/>
      <c r="T640" s="198">
        <f>SUM(T641:T644)</f>
        <v>0</v>
      </c>
      <c r="AR640" s="199" t="s">
        <v>84</v>
      </c>
      <c r="AT640" s="200" t="s">
        <v>70</v>
      </c>
      <c r="AU640" s="200" t="s">
        <v>79</v>
      </c>
      <c r="AY640" s="199" t="s">
        <v>206</v>
      </c>
      <c r="BK640" s="201">
        <f>SUM(BK641:BK644)</f>
        <v>0</v>
      </c>
    </row>
    <row r="641" spans="2:65" s="1" customFormat="1" ht="16.5" customHeight="1">
      <c r="B641" s="36"/>
      <c r="C641" s="204" t="s">
        <v>1540</v>
      </c>
      <c r="D641" s="204" t="s">
        <v>208</v>
      </c>
      <c r="E641" s="205" t="s">
        <v>1541</v>
      </c>
      <c r="F641" s="206" t="s">
        <v>1542</v>
      </c>
      <c r="G641" s="207" t="s">
        <v>211</v>
      </c>
      <c r="H641" s="208">
        <v>2.7</v>
      </c>
      <c r="I641" s="209"/>
      <c r="J641" s="210">
        <f>ROUND(I641*H641,2)</f>
        <v>0</v>
      </c>
      <c r="K641" s="206" t="s">
        <v>221</v>
      </c>
      <c r="L641" s="41"/>
      <c r="M641" s="211" t="s">
        <v>19</v>
      </c>
      <c r="N641" s="212" t="s">
        <v>43</v>
      </c>
      <c r="O641" s="77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4">
        <f>S641*H641</f>
        <v>0</v>
      </c>
      <c r="AR641" s="15" t="s">
        <v>287</v>
      </c>
      <c r="AT641" s="15" t="s">
        <v>208</v>
      </c>
      <c r="AU641" s="15" t="s">
        <v>84</v>
      </c>
      <c r="AY641" s="15" t="s">
        <v>206</v>
      </c>
      <c r="BE641" s="215">
        <f>IF(N641="základní",J641,0)</f>
        <v>0</v>
      </c>
      <c r="BF641" s="215">
        <f>IF(N641="snížená",J641,0)</f>
        <v>0</v>
      </c>
      <c r="BG641" s="215">
        <f>IF(N641="zákl. přenesená",J641,0)</f>
        <v>0</v>
      </c>
      <c r="BH641" s="215">
        <f>IF(N641="sníž. přenesená",J641,0)</f>
        <v>0</v>
      </c>
      <c r="BI641" s="215">
        <f>IF(N641="nulová",J641,0)</f>
        <v>0</v>
      </c>
      <c r="BJ641" s="15" t="s">
        <v>84</v>
      </c>
      <c r="BK641" s="215">
        <f>ROUND(I641*H641,2)</f>
        <v>0</v>
      </c>
      <c r="BL641" s="15" t="s">
        <v>287</v>
      </c>
      <c r="BM641" s="15" t="s">
        <v>1543</v>
      </c>
    </row>
    <row r="642" spans="2:51" s="11" customFormat="1" ht="12">
      <c r="B642" s="216"/>
      <c r="C642" s="217"/>
      <c r="D642" s="218" t="s">
        <v>214</v>
      </c>
      <c r="E642" s="219" t="s">
        <v>19</v>
      </c>
      <c r="F642" s="220" t="s">
        <v>1544</v>
      </c>
      <c r="G642" s="217"/>
      <c r="H642" s="221">
        <v>2.7</v>
      </c>
      <c r="I642" s="222"/>
      <c r="J642" s="217"/>
      <c r="K642" s="217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214</v>
      </c>
      <c r="AU642" s="227" t="s">
        <v>84</v>
      </c>
      <c r="AV642" s="11" t="s">
        <v>84</v>
      </c>
      <c r="AW642" s="11" t="s">
        <v>33</v>
      </c>
      <c r="AX642" s="11" t="s">
        <v>79</v>
      </c>
      <c r="AY642" s="227" t="s">
        <v>206</v>
      </c>
    </row>
    <row r="643" spans="2:65" s="1" customFormat="1" ht="16.5" customHeight="1">
      <c r="B643" s="36"/>
      <c r="C643" s="239" t="s">
        <v>1545</v>
      </c>
      <c r="D643" s="239" t="s">
        <v>432</v>
      </c>
      <c r="E643" s="240" t="s">
        <v>1546</v>
      </c>
      <c r="F643" s="241" t="s">
        <v>1547</v>
      </c>
      <c r="G643" s="242" t="s">
        <v>439</v>
      </c>
      <c r="H643" s="243">
        <v>3</v>
      </c>
      <c r="I643" s="244"/>
      <c r="J643" s="245">
        <f>ROUND(I643*H643,2)</f>
        <v>0</v>
      </c>
      <c r="K643" s="241" t="s">
        <v>221</v>
      </c>
      <c r="L643" s="246"/>
      <c r="M643" s="247" t="s">
        <v>19</v>
      </c>
      <c r="N643" s="248" t="s">
        <v>43</v>
      </c>
      <c r="O643" s="77"/>
      <c r="P643" s="213">
        <f>O643*H643</f>
        <v>0</v>
      </c>
      <c r="Q643" s="213">
        <v>0.00085</v>
      </c>
      <c r="R643" s="213">
        <f>Q643*H643</f>
        <v>0.0025499999999999997</v>
      </c>
      <c r="S643" s="213">
        <v>0</v>
      </c>
      <c r="T643" s="214">
        <f>S643*H643</f>
        <v>0</v>
      </c>
      <c r="AR643" s="15" t="s">
        <v>359</v>
      </c>
      <c r="AT643" s="15" t="s">
        <v>432</v>
      </c>
      <c r="AU643" s="15" t="s">
        <v>84</v>
      </c>
      <c r="AY643" s="15" t="s">
        <v>206</v>
      </c>
      <c r="BE643" s="215">
        <f>IF(N643="základní",J643,0)</f>
        <v>0</v>
      </c>
      <c r="BF643" s="215">
        <f>IF(N643="snížená",J643,0)</f>
        <v>0</v>
      </c>
      <c r="BG643" s="215">
        <f>IF(N643="zákl. přenesená",J643,0)</f>
        <v>0</v>
      </c>
      <c r="BH643" s="215">
        <f>IF(N643="sníž. přenesená",J643,0)</f>
        <v>0</v>
      </c>
      <c r="BI643" s="215">
        <f>IF(N643="nulová",J643,0)</f>
        <v>0</v>
      </c>
      <c r="BJ643" s="15" t="s">
        <v>84</v>
      </c>
      <c r="BK643" s="215">
        <f>ROUND(I643*H643,2)</f>
        <v>0</v>
      </c>
      <c r="BL643" s="15" t="s">
        <v>287</v>
      </c>
      <c r="BM643" s="15" t="s">
        <v>1548</v>
      </c>
    </row>
    <row r="644" spans="2:65" s="1" customFormat="1" ht="22.5" customHeight="1">
      <c r="B644" s="36"/>
      <c r="C644" s="204" t="s">
        <v>1549</v>
      </c>
      <c r="D644" s="204" t="s">
        <v>208</v>
      </c>
      <c r="E644" s="205" t="s">
        <v>1550</v>
      </c>
      <c r="F644" s="206" t="s">
        <v>1551</v>
      </c>
      <c r="G644" s="207" t="s">
        <v>689</v>
      </c>
      <c r="H644" s="249"/>
      <c r="I644" s="209"/>
      <c r="J644" s="210">
        <f>ROUND(I644*H644,2)</f>
        <v>0</v>
      </c>
      <c r="K644" s="206" t="s">
        <v>221</v>
      </c>
      <c r="L644" s="41"/>
      <c r="M644" s="211" t="s">
        <v>19</v>
      </c>
      <c r="N644" s="212" t="s">
        <v>43</v>
      </c>
      <c r="O644" s="77"/>
      <c r="P644" s="213">
        <f>O644*H644</f>
        <v>0</v>
      </c>
      <c r="Q644" s="213">
        <v>0</v>
      </c>
      <c r="R644" s="213">
        <f>Q644*H644</f>
        <v>0</v>
      </c>
      <c r="S644" s="213">
        <v>0</v>
      </c>
      <c r="T644" s="214">
        <f>S644*H644</f>
        <v>0</v>
      </c>
      <c r="AR644" s="15" t="s">
        <v>287</v>
      </c>
      <c r="AT644" s="15" t="s">
        <v>208</v>
      </c>
      <c r="AU644" s="15" t="s">
        <v>84</v>
      </c>
      <c r="AY644" s="15" t="s">
        <v>206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15" t="s">
        <v>84</v>
      </c>
      <c r="BK644" s="215">
        <f>ROUND(I644*H644,2)</f>
        <v>0</v>
      </c>
      <c r="BL644" s="15" t="s">
        <v>287</v>
      </c>
      <c r="BM644" s="15" t="s">
        <v>1552</v>
      </c>
    </row>
    <row r="645" spans="2:63" s="10" customFormat="1" ht="25.9" customHeight="1">
      <c r="B645" s="188"/>
      <c r="C645" s="189"/>
      <c r="D645" s="190" t="s">
        <v>70</v>
      </c>
      <c r="E645" s="191" t="s">
        <v>1553</v>
      </c>
      <c r="F645" s="191" t="s">
        <v>1554</v>
      </c>
      <c r="G645" s="189"/>
      <c r="H645" s="189"/>
      <c r="I645" s="192"/>
      <c r="J645" s="193">
        <f>BK645</f>
        <v>0</v>
      </c>
      <c r="K645" s="189"/>
      <c r="L645" s="194"/>
      <c r="M645" s="195"/>
      <c r="N645" s="196"/>
      <c r="O645" s="196"/>
      <c r="P645" s="197">
        <f>SUM(P646:P650)</f>
        <v>0</v>
      </c>
      <c r="Q645" s="196"/>
      <c r="R645" s="197">
        <f>SUM(R646:R650)</f>
        <v>0</v>
      </c>
      <c r="S645" s="196"/>
      <c r="T645" s="198">
        <f>SUM(T646:T650)</f>
        <v>0</v>
      </c>
      <c r="AR645" s="199" t="s">
        <v>95</v>
      </c>
      <c r="AT645" s="200" t="s">
        <v>70</v>
      </c>
      <c r="AU645" s="200" t="s">
        <v>71</v>
      </c>
      <c r="AY645" s="199" t="s">
        <v>206</v>
      </c>
      <c r="BK645" s="201">
        <f>SUM(BK646:BK650)</f>
        <v>0</v>
      </c>
    </row>
    <row r="646" spans="2:65" s="1" customFormat="1" ht="16.5" customHeight="1">
      <c r="B646" s="36"/>
      <c r="C646" s="204" t="s">
        <v>1555</v>
      </c>
      <c r="D646" s="204" t="s">
        <v>208</v>
      </c>
      <c r="E646" s="205" t="s">
        <v>1556</v>
      </c>
      <c r="F646" s="206" t="s">
        <v>1557</v>
      </c>
      <c r="G646" s="207" t="s">
        <v>1558</v>
      </c>
      <c r="H646" s="208">
        <v>16</v>
      </c>
      <c r="I646" s="209"/>
      <c r="J646" s="210">
        <f>ROUND(I646*H646,2)</f>
        <v>0</v>
      </c>
      <c r="K646" s="206" t="s">
        <v>221</v>
      </c>
      <c r="L646" s="41"/>
      <c r="M646" s="211" t="s">
        <v>19</v>
      </c>
      <c r="N646" s="212" t="s">
        <v>43</v>
      </c>
      <c r="O646" s="77"/>
      <c r="P646" s="213">
        <f>O646*H646</f>
        <v>0</v>
      </c>
      <c r="Q646" s="213">
        <v>0</v>
      </c>
      <c r="R646" s="213">
        <f>Q646*H646</f>
        <v>0</v>
      </c>
      <c r="S646" s="213">
        <v>0</v>
      </c>
      <c r="T646" s="214">
        <f>S646*H646</f>
        <v>0</v>
      </c>
      <c r="AR646" s="15" t="s">
        <v>1559</v>
      </c>
      <c r="AT646" s="15" t="s">
        <v>208</v>
      </c>
      <c r="AU646" s="15" t="s">
        <v>79</v>
      </c>
      <c r="AY646" s="15" t="s">
        <v>206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15" t="s">
        <v>84</v>
      </c>
      <c r="BK646" s="215">
        <f>ROUND(I646*H646,2)</f>
        <v>0</v>
      </c>
      <c r="BL646" s="15" t="s">
        <v>1559</v>
      </c>
      <c r="BM646" s="15" t="s">
        <v>1560</v>
      </c>
    </row>
    <row r="647" spans="2:65" s="1" customFormat="1" ht="16.5" customHeight="1">
      <c r="B647" s="36"/>
      <c r="C647" s="204" t="s">
        <v>1561</v>
      </c>
      <c r="D647" s="204" t="s">
        <v>208</v>
      </c>
      <c r="E647" s="205" t="s">
        <v>1562</v>
      </c>
      <c r="F647" s="206" t="s">
        <v>1563</v>
      </c>
      <c r="G647" s="207" t="s">
        <v>1558</v>
      </c>
      <c r="H647" s="208">
        <v>16</v>
      </c>
      <c r="I647" s="209"/>
      <c r="J647" s="210">
        <f>ROUND(I647*H647,2)</f>
        <v>0</v>
      </c>
      <c r="K647" s="206" t="s">
        <v>221</v>
      </c>
      <c r="L647" s="41"/>
      <c r="M647" s="211" t="s">
        <v>19</v>
      </c>
      <c r="N647" s="212" t="s">
        <v>43</v>
      </c>
      <c r="O647" s="77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AR647" s="15" t="s">
        <v>1559</v>
      </c>
      <c r="AT647" s="15" t="s">
        <v>208</v>
      </c>
      <c r="AU647" s="15" t="s">
        <v>79</v>
      </c>
      <c r="AY647" s="15" t="s">
        <v>206</v>
      </c>
      <c r="BE647" s="215">
        <f>IF(N647="základní",J647,0)</f>
        <v>0</v>
      </c>
      <c r="BF647" s="215">
        <f>IF(N647="snížená",J647,0)</f>
        <v>0</v>
      </c>
      <c r="BG647" s="215">
        <f>IF(N647="zákl. přenesená",J647,0)</f>
        <v>0</v>
      </c>
      <c r="BH647" s="215">
        <f>IF(N647="sníž. přenesená",J647,0)</f>
        <v>0</v>
      </c>
      <c r="BI647" s="215">
        <f>IF(N647="nulová",J647,0)</f>
        <v>0</v>
      </c>
      <c r="BJ647" s="15" t="s">
        <v>84</v>
      </c>
      <c r="BK647" s="215">
        <f>ROUND(I647*H647,2)</f>
        <v>0</v>
      </c>
      <c r="BL647" s="15" t="s">
        <v>1559</v>
      </c>
      <c r="BM647" s="15" t="s">
        <v>1564</v>
      </c>
    </row>
    <row r="648" spans="2:65" s="1" customFormat="1" ht="22.5" customHeight="1">
      <c r="B648" s="36"/>
      <c r="C648" s="204" t="s">
        <v>1565</v>
      </c>
      <c r="D648" s="204" t="s">
        <v>208</v>
      </c>
      <c r="E648" s="205" t="s">
        <v>1566</v>
      </c>
      <c r="F648" s="206" t="s">
        <v>1567</v>
      </c>
      <c r="G648" s="207" t="s">
        <v>1558</v>
      </c>
      <c r="H648" s="208">
        <v>16</v>
      </c>
      <c r="I648" s="209"/>
      <c r="J648" s="210">
        <f>ROUND(I648*H648,2)</f>
        <v>0</v>
      </c>
      <c r="K648" s="206" t="s">
        <v>212</v>
      </c>
      <c r="L648" s="41"/>
      <c r="M648" s="211" t="s">
        <v>19</v>
      </c>
      <c r="N648" s="212" t="s">
        <v>43</v>
      </c>
      <c r="O648" s="77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AR648" s="15" t="s">
        <v>1559</v>
      </c>
      <c r="AT648" s="15" t="s">
        <v>208</v>
      </c>
      <c r="AU648" s="15" t="s">
        <v>79</v>
      </c>
      <c r="AY648" s="15" t="s">
        <v>206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15" t="s">
        <v>84</v>
      </c>
      <c r="BK648" s="215">
        <f>ROUND(I648*H648,2)</f>
        <v>0</v>
      </c>
      <c r="BL648" s="15" t="s">
        <v>1559</v>
      </c>
      <c r="BM648" s="15" t="s">
        <v>1568</v>
      </c>
    </row>
    <row r="649" spans="2:65" s="1" customFormat="1" ht="16.5" customHeight="1">
      <c r="B649" s="36"/>
      <c r="C649" s="204" t="s">
        <v>1569</v>
      </c>
      <c r="D649" s="204" t="s">
        <v>208</v>
      </c>
      <c r="E649" s="205" t="s">
        <v>1570</v>
      </c>
      <c r="F649" s="206" t="s">
        <v>1571</v>
      </c>
      <c r="G649" s="207" t="s">
        <v>1558</v>
      </c>
      <c r="H649" s="208">
        <v>24</v>
      </c>
      <c r="I649" s="209"/>
      <c r="J649" s="210">
        <f>ROUND(I649*H649,2)</f>
        <v>0</v>
      </c>
      <c r="K649" s="206" t="s">
        <v>221</v>
      </c>
      <c r="L649" s="41"/>
      <c r="M649" s="211" t="s">
        <v>19</v>
      </c>
      <c r="N649" s="212" t="s">
        <v>43</v>
      </c>
      <c r="O649" s="77"/>
      <c r="P649" s="213">
        <f>O649*H649</f>
        <v>0</v>
      </c>
      <c r="Q649" s="213">
        <v>0</v>
      </c>
      <c r="R649" s="213">
        <f>Q649*H649</f>
        <v>0</v>
      </c>
      <c r="S649" s="213">
        <v>0</v>
      </c>
      <c r="T649" s="214">
        <f>S649*H649</f>
        <v>0</v>
      </c>
      <c r="AR649" s="15" t="s">
        <v>1559</v>
      </c>
      <c r="AT649" s="15" t="s">
        <v>208</v>
      </c>
      <c r="AU649" s="15" t="s">
        <v>79</v>
      </c>
      <c r="AY649" s="15" t="s">
        <v>206</v>
      </c>
      <c r="BE649" s="215">
        <f>IF(N649="základní",J649,0)</f>
        <v>0</v>
      </c>
      <c r="BF649" s="215">
        <f>IF(N649="snížená",J649,0)</f>
        <v>0</v>
      </c>
      <c r="BG649" s="215">
        <f>IF(N649="zákl. přenesená",J649,0)</f>
        <v>0</v>
      </c>
      <c r="BH649" s="215">
        <f>IF(N649="sníž. přenesená",J649,0)</f>
        <v>0</v>
      </c>
      <c r="BI649" s="215">
        <f>IF(N649="nulová",J649,0)</f>
        <v>0</v>
      </c>
      <c r="BJ649" s="15" t="s">
        <v>84</v>
      </c>
      <c r="BK649" s="215">
        <f>ROUND(I649*H649,2)</f>
        <v>0</v>
      </c>
      <c r="BL649" s="15" t="s">
        <v>1559</v>
      </c>
      <c r="BM649" s="15" t="s">
        <v>1572</v>
      </c>
    </row>
    <row r="650" spans="2:65" s="1" customFormat="1" ht="16.5" customHeight="1">
      <c r="B650" s="36"/>
      <c r="C650" s="204" t="s">
        <v>1573</v>
      </c>
      <c r="D650" s="204" t="s">
        <v>208</v>
      </c>
      <c r="E650" s="205" t="s">
        <v>1574</v>
      </c>
      <c r="F650" s="206" t="s">
        <v>1575</v>
      </c>
      <c r="G650" s="207" t="s">
        <v>1558</v>
      </c>
      <c r="H650" s="208">
        <v>8</v>
      </c>
      <c r="I650" s="209"/>
      <c r="J650" s="210">
        <f>ROUND(I650*H650,2)</f>
        <v>0</v>
      </c>
      <c r="K650" s="206" t="s">
        <v>212</v>
      </c>
      <c r="L650" s="41"/>
      <c r="M650" s="211" t="s">
        <v>19</v>
      </c>
      <c r="N650" s="212" t="s">
        <v>43</v>
      </c>
      <c r="O650" s="77"/>
      <c r="P650" s="213">
        <f>O650*H650</f>
        <v>0</v>
      </c>
      <c r="Q650" s="213">
        <v>0</v>
      </c>
      <c r="R650" s="213">
        <f>Q650*H650</f>
        <v>0</v>
      </c>
      <c r="S650" s="213">
        <v>0</v>
      </c>
      <c r="T650" s="214">
        <f>S650*H650</f>
        <v>0</v>
      </c>
      <c r="AR650" s="15" t="s">
        <v>1559</v>
      </c>
      <c r="AT650" s="15" t="s">
        <v>208</v>
      </c>
      <c r="AU650" s="15" t="s">
        <v>79</v>
      </c>
      <c r="AY650" s="15" t="s">
        <v>206</v>
      </c>
      <c r="BE650" s="215">
        <f>IF(N650="základní",J650,0)</f>
        <v>0</v>
      </c>
      <c r="BF650" s="215">
        <f>IF(N650="snížená",J650,0)</f>
        <v>0</v>
      </c>
      <c r="BG650" s="215">
        <f>IF(N650="zákl. přenesená",J650,0)</f>
        <v>0</v>
      </c>
      <c r="BH650" s="215">
        <f>IF(N650="sníž. přenesená",J650,0)</f>
        <v>0</v>
      </c>
      <c r="BI650" s="215">
        <f>IF(N650="nulová",J650,0)</f>
        <v>0</v>
      </c>
      <c r="BJ650" s="15" t="s">
        <v>84</v>
      </c>
      <c r="BK650" s="215">
        <f>ROUND(I650*H650,2)</f>
        <v>0</v>
      </c>
      <c r="BL650" s="15" t="s">
        <v>1559</v>
      </c>
      <c r="BM650" s="15" t="s">
        <v>1576</v>
      </c>
    </row>
    <row r="651" spans="2:63" s="10" customFormat="1" ht="25.9" customHeight="1">
      <c r="B651" s="188"/>
      <c r="C651" s="189"/>
      <c r="D651" s="190" t="s">
        <v>70</v>
      </c>
      <c r="E651" s="191" t="s">
        <v>1577</v>
      </c>
      <c r="F651" s="191" t="s">
        <v>1578</v>
      </c>
      <c r="G651" s="189"/>
      <c r="H651" s="189"/>
      <c r="I651" s="192"/>
      <c r="J651" s="193">
        <f>BK651</f>
        <v>0</v>
      </c>
      <c r="K651" s="189"/>
      <c r="L651" s="194"/>
      <c r="M651" s="195"/>
      <c r="N651" s="196"/>
      <c r="O651" s="196"/>
      <c r="P651" s="197">
        <f>P652+P654+P656+P658</f>
        <v>0</v>
      </c>
      <c r="Q651" s="196"/>
      <c r="R651" s="197">
        <f>R652+R654+R656+R658</f>
        <v>0</v>
      </c>
      <c r="S651" s="196"/>
      <c r="T651" s="198">
        <f>T652+T654+T656+T658</f>
        <v>0</v>
      </c>
      <c r="AR651" s="199" t="s">
        <v>232</v>
      </c>
      <c r="AT651" s="200" t="s">
        <v>70</v>
      </c>
      <c r="AU651" s="200" t="s">
        <v>71</v>
      </c>
      <c r="AY651" s="199" t="s">
        <v>206</v>
      </c>
      <c r="BK651" s="201">
        <f>BK652+BK654+BK656+BK658</f>
        <v>0</v>
      </c>
    </row>
    <row r="652" spans="2:63" s="10" customFormat="1" ht="22.8" customHeight="1">
      <c r="B652" s="188"/>
      <c r="C652" s="189"/>
      <c r="D652" s="190" t="s">
        <v>70</v>
      </c>
      <c r="E652" s="202" t="s">
        <v>1579</v>
      </c>
      <c r="F652" s="202" t="s">
        <v>1580</v>
      </c>
      <c r="G652" s="189"/>
      <c r="H652" s="189"/>
      <c r="I652" s="192"/>
      <c r="J652" s="203">
        <f>BK652</f>
        <v>0</v>
      </c>
      <c r="K652" s="189"/>
      <c r="L652" s="194"/>
      <c r="M652" s="195"/>
      <c r="N652" s="196"/>
      <c r="O652" s="196"/>
      <c r="P652" s="197">
        <f>P653</f>
        <v>0</v>
      </c>
      <c r="Q652" s="196"/>
      <c r="R652" s="197">
        <f>R653</f>
        <v>0</v>
      </c>
      <c r="S652" s="196"/>
      <c r="T652" s="198">
        <f>T653</f>
        <v>0</v>
      </c>
      <c r="AR652" s="199" t="s">
        <v>232</v>
      </c>
      <c r="AT652" s="200" t="s">
        <v>70</v>
      </c>
      <c r="AU652" s="200" t="s">
        <v>79</v>
      </c>
      <c r="AY652" s="199" t="s">
        <v>206</v>
      </c>
      <c r="BK652" s="201">
        <f>BK653</f>
        <v>0</v>
      </c>
    </row>
    <row r="653" spans="2:65" s="1" customFormat="1" ht="16.5" customHeight="1">
      <c r="B653" s="36"/>
      <c r="C653" s="204" t="s">
        <v>1581</v>
      </c>
      <c r="D653" s="204" t="s">
        <v>208</v>
      </c>
      <c r="E653" s="205" t="s">
        <v>1582</v>
      </c>
      <c r="F653" s="206" t="s">
        <v>1583</v>
      </c>
      <c r="G653" s="207" t="s">
        <v>448</v>
      </c>
      <c r="H653" s="208">
        <v>1</v>
      </c>
      <c r="I653" s="209"/>
      <c r="J653" s="210">
        <f>ROUND(I653*H653,2)</f>
        <v>0</v>
      </c>
      <c r="K653" s="206" t="s">
        <v>221</v>
      </c>
      <c r="L653" s="41"/>
      <c r="M653" s="211" t="s">
        <v>19</v>
      </c>
      <c r="N653" s="212" t="s">
        <v>43</v>
      </c>
      <c r="O653" s="77"/>
      <c r="P653" s="213">
        <f>O653*H653</f>
        <v>0</v>
      </c>
      <c r="Q653" s="213">
        <v>0</v>
      </c>
      <c r="R653" s="213">
        <f>Q653*H653</f>
        <v>0</v>
      </c>
      <c r="S653" s="213">
        <v>0</v>
      </c>
      <c r="T653" s="214">
        <f>S653*H653</f>
        <v>0</v>
      </c>
      <c r="AR653" s="15" t="s">
        <v>1584</v>
      </c>
      <c r="AT653" s="15" t="s">
        <v>208</v>
      </c>
      <c r="AU653" s="15" t="s">
        <v>84</v>
      </c>
      <c r="AY653" s="15" t="s">
        <v>206</v>
      </c>
      <c r="BE653" s="215">
        <f>IF(N653="základní",J653,0)</f>
        <v>0</v>
      </c>
      <c r="BF653" s="215">
        <f>IF(N653="snížená",J653,0)</f>
        <v>0</v>
      </c>
      <c r="BG653" s="215">
        <f>IF(N653="zákl. přenesená",J653,0)</f>
        <v>0</v>
      </c>
      <c r="BH653" s="215">
        <f>IF(N653="sníž. přenesená",J653,0)</f>
        <v>0</v>
      </c>
      <c r="BI653" s="215">
        <f>IF(N653="nulová",J653,0)</f>
        <v>0</v>
      </c>
      <c r="BJ653" s="15" t="s">
        <v>84</v>
      </c>
      <c r="BK653" s="215">
        <f>ROUND(I653*H653,2)</f>
        <v>0</v>
      </c>
      <c r="BL653" s="15" t="s">
        <v>1584</v>
      </c>
      <c r="BM653" s="15" t="s">
        <v>1585</v>
      </c>
    </row>
    <row r="654" spans="2:63" s="10" customFormat="1" ht="22.8" customHeight="1">
      <c r="B654" s="188"/>
      <c r="C654" s="189"/>
      <c r="D654" s="190" t="s">
        <v>70</v>
      </c>
      <c r="E654" s="202" t="s">
        <v>1586</v>
      </c>
      <c r="F654" s="202" t="s">
        <v>1587</v>
      </c>
      <c r="G654" s="189"/>
      <c r="H654" s="189"/>
      <c r="I654" s="192"/>
      <c r="J654" s="203">
        <f>BK654</f>
        <v>0</v>
      </c>
      <c r="K654" s="189"/>
      <c r="L654" s="194"/>
      <c r="M654" s="195"/>
      <c r="N654" s="196"/>
      <c r="O654" s="196"/>
      <c r="P654" s="197">
        <f>P655</f>
        <v>0</v>
      </c>
      <c r="Q654" s="196"/>
      <c r="R654" s="197">
        <f>R655</f>
        <v>0</v>
      </c>
      <c r="S654" s="196"/>
      <c r="T654" s="198">
        <f>T655</f>
        <v>0</v>
      </c>
      <c r="AR654" s="199" t="s">
        <v>232</v>
      </c>
      <c r="AT654" s="200" t="s">
        <v>70</v>
      </c>
      <c r="AU654" s="200" t="s">
        <v>79</v>
      </c>
      <c r="AY654" s="199" t="s">
        <v>206</v>
      </c>
      <c r="BK654" s="201">
        <f>BK655</f>
        <v>0</v>
      </c>
    </row>
    <row r="655" spans="2:65" s="1" customFormat="1" ht="16.5" customHeight="1">
      <c r="B655" s="36"/>
      <c r="C655" s="204" t="s">
        <v>1588</v>
      </c>
      <c r="D655" s="204" t="s">
        <v>208</v>
      </c>
      <c r="E655" s="205" t="s">
        <v>1589</v>
      </c>
      <c r="F655" s="206" t="s">
        <v>1587</v>
      </c>
      <c r="G655" s="207" t="s">
        <v>1590</v>
      </c>
      <c r="H655" s="208">
        <v>1</v>
      </c>
      <c r="I655" s="209"/>
      <c r="J655" s="210">
        <f>ROUND(I655*H655,2)</f>
        <v>0</v>
      </c>
      <c r="K655" s="206" t="s">
        <v>221</v>
      </c>
      <c r="L655" s="41"/>
      <c r="M655" s="211" t="s">
        <v>19</v>
      </c>
      <c r="N655" s="212" t="s">
        <v>43</v>
      </c>
      <c r="O655" s="77"/>
      <c r="P655" s="213">
        <f>O655*H655</f>
        <v>0</v>
      </c>
      <c r="Q655" s="213">
        <v>0</v>
      </c>
      <c r="R655" s="213">
        <f>Q655*H655</f>
        <v>0</v>
      </c>
      <c r="S655" s="213">
        <v>0</v>
      </c>
      <c r="T655" s="214">
        <f>S655*H655</f>
        <v>0</v>
      </c>
      <c r="AR655" s="15" t="s">
        <v>1584</v>
      </c>
      <c r="AT655" s="15" t="s">
        <v>208</v>
      </c>
      <c r="AU655" s="15" t="s">
        <v>84</v>
      </c>
      <c r="AY655" s="15" t="s">
        <v>206</v>
      </c>
      <c r="BE655" s="215">
        <f>IF(N655="základní",J655,0)</f>
        <v>0</v>
      </c>
      <c r="BF655" s="215">
        <f>IF(N655="snížená",J655,0)</f>
        <v>0</v>
      </c>
      <c r="BG655" s="215">
        <f>IF(N655="zákl. přenesená",J655,0)</f>
        <v>0</v>
      </c>
      <c r="BH655" s="215">
        <f>IF(N655="sníž. přenesená",J655,0)</f>
        <v>0</v>
      </c>
      <c r="BI655" s="215">
        <f>IF(N655="nulová",J655,0)</f>
        <v>0</v>
      </c>
      <c r="BJ655" s="15" t="s">
        <v>84</v>
      </c>
      <c r="BK655" s="215">
        <f>ROUND(I655*H655,2)</f>
        <v>0</v>
      </c>
      <c r="BL655" s="15" t="s">
        <v>1584</v>
      </c>
      <c r="BM655" s="15" t="s">
        <v>1591</v>
      </c>
    </row>
    <row r="656" spans="2:63" s="10" customFormat="1" ht="22.8" customHeight="1">
      <c r="B656" s="188"/>
      <c r="C656" s="189"/>
      <c r="D656" s="190" t="s">
        <v>70</v>
      </c>
      <c r="E656" s="202" t="s">
        <v>1592</v>
      </c>
      <c r="F656" s="202" t="s">
        <v>1593</v>
      </c>
      <c r="G656" s="189"/>
      <c r="H656" s="189"/>
      <c r="I656" s="192"/>
      <c r="J656" s="203">
        <f>BK656</f>
        <v>0</v>
      </c>
      <c r="K656" s="189"/>
      <c r="L656" s="194"/>
      <c r="M656" s="195"/>
      <c r="N656" s="196"/>
      <c r="O656" s="196"/>
      <c r="P656" s="197">
        <f>P657</f>
        <v>0</v>
      </c>
      <c r="Q656" s="196"/>
      <c r="R656" s="197">
        <f>R657</f>
        <v>0</v>
      </c>
      <c r="S656" s="196"/>
      <c r="T656" s="198">
        <f>T657</f>
        <v>0</v>
      </c>
      <c r="AR656" s="199" t="s">
        <v>232</v>
      </c>
      <c r="AT656" s="200" t="s">
        <v>70</v>
      </c>
      <c r="AU656" s="200" t="s">
        <v>79</v>
      </c>
      <c r="AY656" s="199" t="s">
        <v>206</v>
      </c>
      <c r="BK656" s="201">
        <f>BK657</f>
        <v>0</v>
      </c>
    </row>
    <row r="657" spans="2:65" s="1" customFormat="1" ht="16.5" customHeight="1">
      <c r="B657" s="36"/>
      <c r="C657" s="204" t="s">
        <v>1594</v>
      </c>
      <c r="D657" s="204" t="s">
        <v>208</v>
      </c>
      <c r="E657" s="205" t="s">
        <v>1595</v>
      </c>
      <c r="F657" s="206" t="s">
        <v>1593</v>
      </c>
      <c r="G657" s="207" t="s">
        <v>1590</v>
      </c>
      <c r="H657" s="208">
        <v>1</v>
      </c>
      <c r="I657" s="209"/>
      <c r="J657" s="210">
        <f>ROUND(I657*H657,2)</f>
        <v>0</v>
      </c>
      <c r="K657" s="206" t="s">
        <v>221</v>
      </c>
      <c r="L657" s="41"/>
      <c r="M657" s="211" t="s">
        <v>19</v>
      </c>
      <c r="N657" s="212" t="s">
        <v>43</v>
      </c>
      <c r="O657" s="77"/>
      <c r="P657" s="213">
        <f>O657*H657</f>
        <v>0</v>
      </c>
      <c r="Q657" s="213">
        <v>0</v>
      </c>
      <c r="R657" s="213">
        <f>Q657*H657</f>
        <v>0</v>
      </c>
      <c r="S657" s="213">
        <v>0</v>
      </c>
      <c r="T657" s="214">
        <f>S657*H657</f>
        <v>0</v>
      </c>
      <c r="AR657" s="15" t="s">
        <v>1584</v>
      </c>
      <c r="AT657" s="15" t="s">
        <v>208</v>
      </c>
      <c r="AU657" s="15" t="s">
        <v>84</v>
      </c>
      <c r="AY657" s="15" t="s">
        <v>206</v>
      </c>
      <c r="BE657" s="215">
        <f>IF(N657="základní",J657,0)</f>
        <v>0</v>
      </c>
      <c r="BF657" s="215">
        <f>IF(N657="snížená",J657,0)</f>
        <v>0</v>
      </c>
      <c r="BG657" s="215">
        <f>IF(N657="zákl. přenesená",J657,0)</f>
        <v>0</v>
      </c>
      <c r="BH657" s="215">
        <f>IF(N657="sníž. přenesená",J657,0)</f>
        <v>0</v>
      </c>
      <c r="BI657" s="215">
        <f>IF(N657="nulová",J657,0)</f>
        <v>0</v>
      </c>
      <c r="BJ657" s="15" t="s">
        <v>84</v>
      </c>
      <c r="BK657" s="215">
        <f>ROUND(I657*H657,2)</f>
        <v>0</v>
      </c>
      <c r="BL657" s="15" t="s">
        <v>1584</v>
      </c>
      <c r="BM657" s="15" t="s">
        <v>1596</v>
      </c>
    </row>
    <row r="658" spans="2:63" s="10" customFormat="1" ht="22.8" customHeight="1">
      <c r="B658" s="188"/>
      <c r="C658" s="189"/>
      <c r="D658" s="190" t="s">
        <v>70</v>
      </c>
      <c r="E658" s="202" t="s">
        <v>1597</v>
      </c>
      <c r="F658" s="202" t="s">
        <v>1598</v>
      </c>
      <c r="G658" s="189"/>
      <c r="H658" s="189"/>
      <c r="I658" s="192"/>
      <c r="J658" s="203">
        <f>BK658</f>
        <v>0</v>
      </c>
      <c r="K658" s="189"/>
      <c r="L658" s="194"/>
      <c r="M658" s="195"/>
      <c r="N658" s="196"/>
      <c r="O658" s="196"/>
      <c r="P658" s="197">
        <f>SUM(P659:P660)</f>
        <v>0</v>
      </c>
      <c r="Q658" s="196"/>
      <c r="R658" s="197">
        <f>SUM(R659:R660)</f>
        <v>0</v>
      </c>
      <c r="S658" s="196"/>
      <c r="T658" s="198">
        <f>SUM(T659:T660)</f>
        <v>0</v>
      </c>
      <c r="AR658" s="199" t="s">
        <v>232</v>
      </c>
      <c r="AT658" s="200" t="s">
        <v>70</v>
      </c>
      <c r="AU658" s="200" t="s">
        <v>79</v>
      </c>
      <c r="AY658" s="199" t="s">
        <v>206</v>
      </c>
      <c r="BK658" s="201">
        <f>SUM(BK659:BK660)</f>
        <v>0</v>
      </c>
    </row>
    <row r="659" spans="2:65" s="1" customFormat="1" ht="16.5" customHeight="1">
      <c r="B659" s="36"/>
      <c r="C659" s="204" t="s">
        <v>1599</v>
      </c>
      <c r="D659" s="204" t="s">
        <v>208</v>
      </c>
      <c r="E659" s="205" t="s">
        <v>1600</v>
      </c>
      <c r="F659" s="206" t="s">
        <v>1601</v>
      </c>
      <c r="G659" s="207" t="s">
        <v>448</v>
      </c>
      <c r="H659" s="208">
        <v>1</v>
      </c>
      <c r="I659" s="209"/>
      <c r="J659" s="210">
        <f>ROUND(I659*H659,2)</f>
        <v>0</v>
      </c>
      <c r="K659" s="206" t="s">
        <v>221</v>
      </c>
      <c r="L659" s="41"/>
      <c r="M659" s="211" t="s">
        <v>19</v>
      </c>
      <c r="N659" s="212" t="s">
        <v>43</v>
      </c>
      <c r="O659" s="77"/>
      <c r="P659" s="213">
        <f>O659*H659</f>
        <v>0</v>
      </c>
      <c r="Q659" s="213">
        <v>0</v>
      </c>
      <c r="R659" s="213">
        <f>Q659*H659</f>
        <v>0</v>
      </c>
      <c r="S659" s="213">
        <v>0</v>
      </c>
      <c r="T659" s="214">
        <f>S659*H659</f>
        <v>0</v>
      </c>
      <c r="AR659" s="15" t="s">
        <v>1584</v>
      </c>
      <c r="AT659" s="15" t="s">
        <v>208</v>
      </c>
      <c r="AU659" s="15" t="s">
        <v>84</v>
      </c>
      <c r="AY659" s="15" t="s">
        <v>206</v>
      </c>
      <c r="BE659" s="215">
        <f>IF(N659="základní",J659,0)</f>
        <v>0</v>
      </c>
      <c r="BF659" s="215">
        <f>IF(N659="snížená",J659,0)</f>
        <v>0</v>
      </c>
      <c r="BG659" s="215">
        <f>IF(N659="zákl. přenesená",J659,0)</f>
        <v>0</v>
      </c>
      <c r="BH659" s="215">
        <f>IF(N659="sníž. přenesená",J659,0)</f>
        <v>0</v>
      </c>
      <c r="BI659" s="215">
        <f>IF(N659="nulová",J659,0)</f>
        <v>0</v>
      </c>
      <c r="BJ659" s="15" t="s">
        <v>84</v>
      </c>
      <c r="BK659" s="215">
        <f>ROUND(I659*H659,2)</f>
        <v>0</v>
      </c>
      <c r="BL659" s="15" t="s">
        <v>1584</v>
      </c>
      <c r="BM659" s="15" t="s">
        <v>1602</v>
      </c>
    </row>
    <row r="660" spans="2:51" s="11" customFormat="1" ht="12">
      <c r="B660" s="216"/>
      <c r="C660" s="217"/>
      <c r="D660" s="218" t="s">
        <v>214</v>
      </c>
      <c r="E660" s="217"/>
      <c r="F660" s="220" t="s">
        <v>1603</v>
      </c>
      <c r="G660" s="217"/>
      <c r="H660" s="221">
        <v>1</v>
      </c>
      <c r="I660" s="222"/>
      <c r="J660" s="217"/>
      <c r="K660" s="217"/>
      <c r="L660" s="223"/>
      <c r="M660" s="250"/>
      <c r="N660" s="251"/>
      <c r="O660" s="251"/>
      <c r="P660" s="251"/>
      <c r="Q660" s="251"/>
      <c r="R660" s="251"/>
      <c r="S660" s="251"/>
      <c r="T660" s="252"/>
      <c r="AT660" s="227" t="s">
        <v>214</v>
      </c>
      <c r="AU660" s="227" t="s">
        <v>84</v>
      </c>
      <c r="AV660" s="11" t="s">
        <v>84</v>
      </c>
      <c r="AW660" s="11" t="s">
        <v>4</v>
      </c>
      <c r="AX660" s="11" t="s">
        <v>79</v>
      </c>
      <c r="AY660" s="227" t="s">
        <v>206</v>
      </c>
    </row>
    <row r="661" spans="2:12" s="1" customFormat="1" ht="6.95" customHeight="1">
      <c r="B661" s="55"/>
      <c r="C661" s="56"/>
      <c r="D661" s="56"/>
      <c r="E661" s="56"/>
      <c r="F661" s="56"/>
      <c r="G661" s="56"/>
      <c r="H661" s="56"/>
      <c r="I661" s="153"/>
      <c r="J661" s="56"/>
      <c r="K661" s="56"/>
      <c r="L661" s="41"/>
    </row>
  </sheetData>
  <sheetProtection password="CC35" sheet="1" objects="1" scenarios="1" formatColumns="0" formatRows="0" autoFilter="0"/>
  <autoFilter ref="C117:K660"/>
  <mergeCells count="9">
    <mergeCell ref="E7:H7"/>
    <mergeCell ref="E9:H9"/>
    <mergeCell ref="E18:H18"/>
    <mergeCell ref="E27:H27"/>
    <mergeCell ref="E48:H48"/>
    <mergeCell ref="E50:H50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84</v>
      </c>
    </row>
    <row r="4" spans="2:46" ht="24.95" customHeight="1">
      <c r="B4" s="18"/>
      <c r="D4" s="126" t="s">
        <v>92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Domov Barbora - Stavební úpravy bytu č. 3, objektu Jiráskovy sady č.p. 474, Kutná Hora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1604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19</v>
      </c>
      <c r="I11" s="131" t="s">
        <v>20</v>
      </c>
      <c r="J11" s="15" t="s">
        <v>19</v>
      </c>
      <c r="L11" s="41"/>
    </row>
    <row r="12" spans="2:12" s="1" customFormat="1" ht="12" customHeight="1">
      <c r="B12" s="41"/>
      <c r="D12" s="127" t="s">
        <v>21</v>
      </c>
      <c r="F12" s="15" t="s">
        <v>22</v>
      </c>
      <c r="I12" s="131" t="s">
        <v>23</v>
      </c>
      <c r="J12" s="132" t="str">
        <f>'Rekapitulace stavby'!AN8</f>
        <v>6. 1. 2020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25</v>
      </c>
      <c r="I14" s="131" t="s">
        <v>26</v>
      </c>
      <c r="J14" s="15" t="s">
        <v>19</v>
      </c>
      <c r="L14" s="41"/>
    </row>
    <row r="15" spans="2:12" s="1" customFormat="1" ht="18" customHeight="1">
      <c r="B15" s="41"/>
      <c r="E15" s="15" t="s">
        <v>27</v>
      </c>
      <c r="I15" s="131" t="s">
        <v>28</v>
      </c>
      <c r="J15" s="15" t="s">
        <v>19</v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29</v>
      </c>
      <c r="I17" s="131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31</v>
      </c>
      <c r="I20" s="131" t="s">
        <v>26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28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34</v>
      </c>
      <c r="I23" s="131" t="s">
        <v>26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28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35</v>
      </c>
      <c r="I26" s="129"/>
      <c r="L26" s="41"/>
    </row>
    <row r="27" spans="2:12" s="6" customFormat="1" ht="16.5" customHeight="1">
      <c r="B27" s="133"/>
      <c r="E27" s="134" t="s">
        <v>19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37</v>
      </c>
      <c r="I30" s="129"/>
      <c r="J30" s="138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39</v>
      </c>
      <c r="I32" s="140" t="s">
        <v>38</v>
      </c>
      <c r="J32" s="139" t="s">
        <v>40</v>
      </c>
      <c r="L32" s="41"/>
    </row>
    <row r="33" spans="2:12" s="1" customFormat="1" ht="14.4" customHeight="1">
      <c r="B33" s="41"/>
      <c r="D33" s="127" t="s">
        <v>41</v>
      </c>
      <c r="E33" s="127" t="s">
        <v>42</v>
      </c>
      <c r="F33" s="141">
        <f>ROUND((SUM(BE81:BE99)),2)</f>
        <v>0</v>
      </c>
      <c r="I33" s="142">
        <v>0.21</v>
      </c>
      <c r="J33" s="141">
        <f>ROUND(((SUM(BE81:BE99))*I33),2)</f>
        <v>0</v>
      </c>
      <c r="L33" s="41"/>
    </row>
    <row r="34" spans="2:12" s="1" customFormat="1" ht="14.4" customHeight="1">
      <c r="B34" s="41"/>
      <c r="E34" s="127" t="s">
        <v>43</v>
      </c>
      <c r="F34" s="141">
        <f>ROUND((SUM(BF81:BF99)),2)</f>
        <v>0</v>
      </c>
      <c r="I34" s="142">
        <v>0.15</v>
      </c>
      <c r="J34" s="141">
        <f>ROUND(((SUM(BF81:BF99))*I34),2)</f>
        <v>0</v>
      </c>
      <c r="L34" s="41"/>
    </row>
    <row r="35" spans="2:12" s="1" customFormat="1" ht="14.4" customHeight="1" hidden="1">
      <c r="B35" s="41"/>
      <c r="E35" s="127" t="s">
        <v>44</v>
      </c>
      <c r="F35" s="141">
        <f>ROUND((SUM(BG81:BG99)),2)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45</v>
      </c>
      <c r="F36" s="141">
        <f>ROUND((SUM(BH81:BH99)),2)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46</v>
      </c>
      <c r="F37" s="141">
        <f>ROUND((SUM(BI81:BI99)),2)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47</v>
      </c>
      <c r="E39" s="145"/>
      <c r="F39" s="145"/>
      <c r="G39" s="146" t="s">
        <v>48</v>
      </c>
      <c r="H39" s="147" t="s">
        <v>49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148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Domov Barbora - Stavební úpravy bytu č. 3, objektu Jiráskovy sady č.p. 474, Kutná Hora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20102truhl - Vybavení bytu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Jiráskovy sady č.p. 474, Kutná Hora</v>
      </c>
      <c r="G52" s="37"/>
      <c r="H52" s="37"/>
      <c r="I52" s="131" t="s">
        <v>23</v>
      </c>
      <c r="J52" s="65" t="str">
        <f>IF(J12="","",J12)</f>
        <v>6. 1. 2020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>Domov Barbora Kutná Hora, Pirknerovo nám. 228</v>
      </c>
      <c r="G54" s="37"/>
      <c r="H54" s="37"/>
      <c r="I54" s="131" t="s">
        <v>31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34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149</v>
      </c>
      <c r="D57" s="159"/>
      <c r="E57" s="159"/>
      <c r="F57" s="159"/>
      <c r="G57" s="159"/>
      <c r="H57" s="159"/>
      <c r="I57" s="160"/>
      <c r="J57" s="161" t="s">
        <v>150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69</v>
      </c>
      <c r="D59" s="37"/>
      <c r="E59" s="37"/>
      <c r="F59" s="37"/>
      <c r="G59" s="37"/>
      <c r="H59" s="37"/>
      <c r="I59" s="129"/>
      <c r="J59" s="95">
        <f>J81</f>
        <v>0</v>
      </c>
      <c r="K59" s="37"/>
      <c r="L59" s="41"/>
      <c r="AU59" s="15" t="s">
        <v>151</v>
      </c>
    </row>
    <row r="60" spans="2:12" s="7" customFormat="1" ht="24.95" customHeight="1">
      <c r="B60" s="163"/>
      <c r="C60" s="164"/>
      <c r="D60" s="165" t="s">
        <v>165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pans="2:12" s="8" customFormat="1" ht="19.9" customHeight="1">
      <c r="B61" s="170"/>
      <c r="C61" s="171"/>
      <c r="D61" s="172" t="s">
        <v>178</v>
      </c>
      <c r="E61" s="173"/>
      <c r="F61" s="173"/>
      <c r="G61" s="173"/>
      <c r="H61" s="173"/>
      <c r="I61" s="174"/>
      <c r="J61" s="175">
        <f>J83</f>
        <v>0</v>
      </c>
      <c r="K61" s="171"/>
      <c r="L61" s="176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9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3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6"/>
      <c r="J67" s="58"/>
      <c r="K67" s="58"/>
      <c r="L67" s="41"/>
    </row>
    <row r="68" spans="2:12" s="1" customFormat="1" ht="24.95" customHeight="1">
      <c r="B68" s="36"/>
      <c r="C68" s="21" t="s">
        <v>191</v>
      </c>
      <c r="D68" s="37"/>
      <c r="E68" s="37"/>
      <c r="F68" s="37"/>
      <c r="G68" s="37"/>
      <c r="H68" s="37"/>
      <c r="I68" s="129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9"/>
      <c r="J70" s="37"/>
      <c r="K70" s="37"/>
      <c r="L70" s="41"/>
    </row>
    <row r="71" spans="2:12" s="1" customFormat="1" ht="16.5" customHeight="1">
      <c r="B71" s="36"/>
      <c r="C71" s="37"/>
      <c r="D71" s="37"/>
      <c r="E71" s="157" t="str">
        <f>E7</f>
        <v>Domov Barbora - Stavební úpravy bytu č. 3, objektu Jiráskovy sady č.p. 474, Kutná Hora</v>
      </c>
      <c r="F71" s="30"/>
      <c r="G71" s="30"/>
      <c r="H71" s="30"/>
      <c r="I71" s="129"/>
      <c r="J71" s="37"/>
      <c r="K71" s="37"/>
      <c r="L71" s="41"/>
    </row>
    <row r="72" spans="2:12" s="1" customFormat="1" ht="12" customHeight="1">
      <c r="B72" s="36"/>
      <c r="C72" s="30" t="s">
        <v>104</v>
      </c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20102truhl - Vybavení bytu</v>
      </c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2" customHeight="1">
      <c r="B75" s="36"/>
      <c r="C75" s="30" t="s">
        <v>21</v>
      </c>
      <c r="D75" s="37"/>
      <c r="E75" s="37"/>
      <c r="F75" s="25" t="str">
        <f>F12</f>
        <v>Jiráskovy sady č.p. 474, Kutná Hora</v>
      </c>
      <c r="G75" s="37"/>
      <c r="H75" s="37"/>
      <c r="I75" s="131" t="s">
        <v>23</v>
      </c>
      <c r="J75" s="65" t="str">
        <f>IF(J12="","",J12)</f>
        <v>6. 1. 2020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13.65" customHeight="1">
      <c r="B77" s="36"/>
      <c r="C77" s="30" t="s">
        <v>25</v>
      </c>
      <c r="D77" s="37"/>
      <c r="E77" s="37"/>
      <c r="F77" s="25" t="str">
        <f>E15</f>
        <v>Domov Barbora Kutná Hora, Pirknerovo nám. 228</v>
      </c>
      <c r="G77" s="37"/>
      <c r="H77" s="37"/>
      <c r="I77" s="131" t="s">
        <v>31</v>
      </c>
      <c r="J77" s="34" t="str">
        <f>E21</f>
        <v xml:space="preserve"> </v>
      </c>
      <c r="K77" s="37"/>
      <c r="L77" s="41"/>
    </row>
    <row r="78" spans="2:12" s="1" customFormat="1" ht="13.65" customHeight="1">
      <c r="B78" s="36"/>
      <c r="C78" s="30" t="s">
        <v>29</v>
      </c>
      <c r="D78" s="37"/>
      <c r="E78" s="37"/>
      <c r="F78" s="25" t="str">
        <f>IF(E18="","",E18)</f>
        <v>Vyplň údaj</v>
      </c>
      <c r="G78" s="37"/>
      <c r="H78" s="37"/>
      <c r="I78" s="131" t="s">
        <v>34</v>
      </c>
      <c r="J78" s="34" t="str">
        <f>E24</f>
        <v xml:space="preserve"> 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pans="2:20" s="9" customFormat="1" ht="29.25" customHeight="1">
      <c r="B80" s="177"/>
      <c r="C80" s="178" t="s">
        <v>192</v>
      </c>
      <c r="D80" s="179" t="s">
        <v>56</v>
      </c>
      <c r="E80" s="179" t="s">
        <v>52</v>
      </c>
      <c r="F80" s="179" t="s">
        <v>53</v>
      </c>
      <c r="G80" s="179" t="s">
        <v>193</v>
      </c>
      <c r="H80" s="179" t="s">
        <v>194</v>
      </c>
      <c r="I80" s="180" t="s">
        <v>195</v>
      </c>
      <c r="J80" s="181" t="s">
        <v>150</v>
      </c>
      <c r="K80" s="182" t="s">
        <v>196</v>
      </c>
      <c r="L80" s="183"/>
      <c r="M80" s="85" t="s">
        <v>19</v>
      </c>
      <c r="N80" s="86" t="s">
        <v>41</v>
      </c>
      <c r="O80" s="86" t="s">
        <v>197</v>
      </c>
      <c r="P80" s="86" t="s">
        <v>198</v>
      </c>
      <c r="Q80" s="86" t="s">
        <v>199</v>
      </c>
      <c r="R80" s="86" t="s">
        <v>200</v>
      </c>
      <c r="S80" s="86" t="s">
        <v>201</v>
      </c>
      <c r="T80" s="87" t="s">
        <v>202</v>
      </c>
    </row>
    <row r="81" spans="2:63" s="1" customFormat="1" ht="22.8" customHeight="1">
      <c r="B81" s="36"/>
      <c r="C81" s="92" t="s">
        <v>203</v>
      </c>
      <c r="D81" s="37"/>
      <c r="E81" s="37"/>
      <c r="F81" s="37"/>
      <c r="G81" s="37"/>
      <c r="H81" s="37"/>
      <c r="I81" s="129"/>
      <c r="J81" s="184">
        <f>BK81</f>
        <v>0</v>
      </c>
      <c r="K81" s="37"/>
      <c r="L81" s="41"/>
      <c r="M81" s="88"/>
      <c r="N81" s="89"/>
      <c r="O81" s="89"/>
      <c r="P81" s="185">
        <f>P82</f>
        <v>0</v>
      </c>
      <c r="Q81" s="89"/>
      <c r="R81" s="185">
        <f>R82</f>
        <v>0</v>
      </c>
      <c r="S81" s="89"/>
      <c r="T81" s="186">
        <f>T82</f>
        <v>0</v>
      </c>
      <c r="AT81" s="15" t="s">
        <v>70</v>
      </c>
      <c r="AU81" s="15" t="s">
        <v>151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70</v>
      </c>
      <c r="E82" s="191" t="s">
        <v>672</v>
      </c>
      <c r="F82" s="191" t="s">
        <v>673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84</v>
      </c>
      <c r="AT82" s="200" t="s">
        <v>70</v>
      </c>
      <c r="AU82" s="200" t="s">
        <v>71</v>
      </c>
      <c r="AY82" s="199" t="s">
        <v>206</v>
      </c>
      <c r="BK82" s="201">
        <f>BK83</f>
        <v>0</v>
      </c>
    </row>
    <row r="83" spans="2:63" s="10" customFormat="1" ht="22.8" customHeight="1">
      <c r="B83" s="188"/>
      <c r="C83" s="189"/>
      <c r="D83" s="190" t="s">
        <v>70</v>
      </c>
      <c r="E83" s="202" t="s">
        <v>1204</v>
      </c>
      <c r="F83" s="202" t="s">
        <v>1205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SUM(P84:P99)</f>
        <v>0</v>
      </c>
      <c r="Q83" s="196"/>
      <c r="R83" s="197">
        <f>SUM(R84:R99)</f>
        <v>0</v>
      </c>
      <c r="S83" s="196"/>
      <c r="T83" s="198">
        <f>SUM(T84:T99)</f>
        <v>0</v>
      </c>
      <c r="AR83" s="199" t="s">
        <v>84</v>
      </c>
      <c r="AT83" s="200" t="s">
        <v>70</v>
      </c>
      <c r="AU83" s="200" t="s">
        <v>79</v>
      </c>
      <c r="AY83" s="199" t="s">
        <v>206</v>
      </c>
      <c r="BK83" s="201">
        <f>SUM(BK84:BK99)</f>
        <v>0</v>
      </c>
    </row>
    <row r="84" spans="2:65" s="1" customFormat="1" ht="22.5" customHeight="1">
      <c r="B84" s="36"/>
      <c r="C84" s="204" t="s">
        <v>79</v>
      </c>
      <c r="D84" s="204" t="s">
        <v>208</v>
      </c>
      <c r="E84" s="205" t="s">
        <v>1605</v>
      </c>
      <c r="F84" s="206" t="s">
        <v>1606</v>
      </c>
      <c r="G84" s="207" t="s">
        <v>439</v>
      </c>
      <c r="H84" s="208">
        <v>1</v>
      </c>
      <c r="I84" s="209"/>
      <c r="J84" s="210">
        <f>ROUND(I84*H84,2)</f>
        <v>0</v>
      </c>
      <c r="K84" s="206" t="s">
        <v>19</v>
      </c>
      <c r="L84" s="41"/>
      <c r="M84" s="211" t="s">
        <v>19</v>
      </c>
      <c r="N84" s="212" t="s">
        <v>42</v>
      </c>
      <c r="O84" s="77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5" t="s">
        <v>287</v>
      </c>
      <c r="AT84" s="15" t="s">
        <v>208</v>
      </c>
      <c r="AU84" s="15" t="s">
        <v>84</v>
      </c>
      <c r="AY84" s="15" t="s">
        <v>206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79</v>
      </c>
      <c r="BK84" s="215">
        <f>ROUND(I84*H84,2)</f>
        <v>0</v>
      </c>
      <c r="BL84" s="15" t="s">
        <v>287</v>
      </c>
      <c r="BM84" s="15" t="s">
        <v>1607</v>
      </c>
    </row>
    <row r="85" spans="2:65" s="1" customFormat="1" ht="22.5" customHeight="1">
      <c r="B85" s="36"/>
      <c r="C85" s="204" t="s">
        <v>84</v>
      </c>
      <c r="D85" s="204" t="s">
        <v>208</v>
      </c>
      <c r="E85" s="205" t="s">
        <v>1608</v>
      </c>
      <c r="F85" s="206" t="s">
        <v>1609</v>
      </c>
      <c r="G85" s="207" t="s">
        <v>439</v>
      </c>
      <c r="H85" s="208">
        <v>1</v>
      </c>
      <c r="I85" s="209"/>
      <c r="J85" s="210">
        <f>ROUND(I85*H85,2)</f>
        <v>0</v>
      </c>
      <c r="K85" s="206" t="s">
        <v>19</v>
      </c>
      <c r="L85" s="41"/>
      <c r="M85" s="211" t="s">
        <v>19</v>
      </c>
      <c r="N85" s="212" t="s">
        <v>42</v>
      </c>
      <c r="O85" s="77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5" t="s">
        <v>287</v>
      </c>
      <c r="AT85" s="15" t="s">
        <v>208</v>
      </c>
      <c r="AU85" s="15" t="s">
        <v>84</v>
      </c>
      <c r="AY85" s="15" t="s">
        <v>206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79</v>
      </c>
      <c r="BK85" s="215">
        <f>ROUND(I85*H85,2)</f>
        <v>0</v>
      </c>
      <c r="BL85" s="15" t="s">
        <v>287</v>
      </c>
      <c r="BM85" s="15" t="s">
        <v>1610</v>
      </c>
    </row>
    <row r="86" spans="2:65" s="1" customFormat="1" ht="16.5" customHeight="1">
      <c r="B86" s="36"/>
      <c r="C86" s="204" t="s">
        <v>91</v>
      </c>
      <c r="D86" s="204" t="s">
        <v>208</v>
      </c>
      <c r="E86" s="205" t="s">
        <v>1611</v>
      </c>
      <c r="F86" s="206" t="s">
        <v>1612</v>
      </c>
      <c r="G86" s="207" t="s">
        <v>439</v>
      </c>
      <c r="H86" s="208">
        <v>2</v>
      </c>
      <c r="I86" s="209"/>
      <c r="J86" s="210">
        <f>ROUND(I86*H86,2)</f>
        <v>0</v>
      </c>
      <c r="K86" s="206" t="s">
        <v>19</v>
      </c>
      <c r="L86" s="41"/>
      <c r="M86" s="211" t="s">
        <v>19</v>
      </c>
      <c r="N86" s="212" t="s">
        <v>42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287</v>
      </c>
      <c r="AT86" s="15" t="s">
        <v>208</v>
      </c>
      <c r="AU86" s="15" t="s">
        <v>84</v>
      </c>
      <c r="AY86" s="15" t="s">
        <v>206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79</v>
      </c>
      <c r="BK86" s="215">
        <f>ROUND(I86*H86,2)</f>
        <v>0</v>
      </c>
      <c r="BL86" s="15" t="s">
        <v>287</v>
      </c>
      <c r="BM86" s="15" t="s">
        <v>1613</v>
      </c>
    </row>
    <row r="87" spans="2:65" s="1" customFormat="1" ht="16.5" customHeight="1">
      <c r="B87" s="36"/>
      <c r="C87" s="204" t="s">
        <v>95</v>
      </c>
      <c r="D87" s="204" t="s">
        <v>208</v>
      </c>
      <c r="E87" s="205" t="s">
        <v>1614</v>
      </c>
      <c r="F87" s="206" t="s">
        <v>1615</v>
      </c>
      <c r="G87" s="207" t="s">
        <v>439</v>
      </c>
      <c r="H87" s="208">
        <v>1</v>
      </c>
      <c r="I87" s="209"/>
      <c r="J87" s="210">
        <f>ROUND(I87*H87,2)</f>
        <v>0</v>
      </c>
      <c r="K87" s="206" t="s">
        <v>19</v>
      </c>
      <c r="L87" s="41"/>
      <c r="M87" s="211" t="s">
        <v>19</v>
      </c>
      <c r="N87" s="212" t="s">
        <v>42</v>
      </c>
      <c r="O87" s="77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5" t="s">
        <v>287</v>
      </c>
      <c r="AT87" s="15" t="s">
        <v>208</v>
      </c>
      <c r="AU87" s="15" t="s">
        <v>84</v>
      </c>
      <c r="AY87" s="15" t="s">
        <v>206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79</v>
      </c>
      <c r="BK87" s="215">
        <f>ROUND(I87*H87,2)</f>
        <v>0</v>
      </c>
      <c r="BL87" s="15" t="s">
        <v>287</v>
      </c>
      <c r="BM87" s="15" t="s">
        <v>1616</v>
      </c>
    </row>
    <row r="88" spans="2:65" s="1" customFormat="1" ht="16.5" customHeight="1">
      <c r="B88" s="36"/>
      <c r="C88" s="204" t="s">
        <v>232</v>
      </c>
      <c r="D88" s="204" t="s">
        <v>208</v>
      </c>
      <c r="E88" s="205" t="s">
        <v>1617</v>
      </c>
      <c r="F88" s="206" t="s">
        <v>1618</v>
      </c>
      <c r="G88" s="207" t="s">
        <v>439</v>
      </c>
      <c r="H88" s="208">
        <v>4</v>
      </c>
      <c r="I88" s="209"/>
      <c r="J88" s="210">
        <f>ROUND(I88*H88,2)</f>
        <v>0</v>
      </c>
      <c r="K88" s="206" t="s">
        <v>19</v>
      </c>
      <c r="L88" s="41"/>
      <c r="M88" s="211" t="s">
        <v>19</v>
      </c>
      <c r="N88" s="212" t="s">
        <v>42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287</v>
      </c>
      <c r="AT88" s="15" t="s">
        <v>208</v>
      </c>
      <c r="AU88" s="15" t="s">
        <v>84</v>
      </c>
      <c r="AY88" s="15" t="s">
        <v>206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79</v>
      </c>
      <c r="BK88" s="215">
        <f>ROUND(I88*H88,2)</f>
        <v>0</v>
      </c>
      <c r="BL88" s="15" t="s">
        <v>287</v>
      </c>
      <c r="BM88" s="15" t="s">
        <v>1619</v>
      </c>
    </row>
    <row r="89" spans="2:65" s="1" customFormat="1" ht="16.5" customHeight="1">
      <c r="B89" s="36"/>
      <c r="C89" s="204" t="s">
        <v>237</v>
      </c>
      <c r="D89" s="204" t="s">
        <v>208</v>
      </c>
      <c r="E89" s="205" t="s">
        <v>1620</v>
      </c>
      <c r="F89" s="206" t="s">
        <v>1621</v>
      </c>
      <c r="G89" s="207" t="s">
        <v>439</v>
      </c>
      <c r="H89" s="208">
        <v>1</v>
      </c>
      <c r="I89" s="209"/>
      <c r="J89" s="210">
        <f>ROUND(I89*H89,2)</f>
        <v>0</v>
      </c>
      <c r="K89" s="206" t="s">
        <v>19</v>
      </c>
      <c r="L89" s="41"/>
      <c r="M89" s="211" t="s">
        <v>19</v>
      </c>
      <c r="N89" s="212" t="s">
        <v>42</v>
      </c>
      <c r="O89" s="77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5" t="s">
        <v>287</v>
      </c>
      <c r="AT89" s="15" t="s">
        <v>208</v>
      </c>
      <c r="AU89" s="15" t="s">
        <v>84</v>
      </c>
      <c r="AY89" s="15" t="s">
        <v>206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79</v>
      </c>
      <c r="BK89" s="215">
        <f>ROUND(I89*H89,2)</f>
        <v>0</v>
      </c>
      <c r="BL89" s="15" t="s">
        <v>287</v>
      </c>
      <c r="BM89" s="15" t="s">
        <v>1622</v>
      </c>
    </row>
    <row r="90" spans="2:65" s="1" customFormat="1" ht="16.5" customHeight="1">
      <c r="B90" s="36"/>
      <c r="C90" s="204" t="s">
        <v>243</v>
      </c>
      <c r="D90" s="204" t="s">
        <v>208</v>
      </c>
      <c r="E90" s="205" t="s">
        <v>1623</v>
      </c>
      <c r="F90" s="206" t="s">
        <v>1624</v>
      </c>
      <c r="G90" s="207" t="s">
        <v>439</v>
      </c>
      <c r="H90" s="208">
        <v>1</v>
      </c>
      <c r="I90" s="209"/>
      <c r="J90" s="210">
        <f>ROUND(I90*H90,2)</f>
        <v>0</v>
      </c>
      <c r="K90" s="206" t="s">
        <v>19</v>
      </c>
      <c r="L90" s="41"/>
      <c r="M90" s="211" t="s">
        <v>19</v>
      </c>
      <c r="N90" s="212" t="s">
        <v>42</v>
      </c>
      <c r="O90" s="77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5" t="s">
        <v>287</v>
      </c>
      <c r="AT90" s="15" t="s">
        <v>208</v>
      </c>
      <c r="AU90" s="15" t="s">
        <v>84</v>
      </c>
      <c r="AY90" s="15" t="s">
        <v>206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79</v>
      </c>
      <c r="BK90" s="215">
        <f>ROUND(I90*H90,2)</f>
        <v>0</v>
      </c>
      <c r="BL90" s="15" t="s">
        <v>287</v>
      </c>
      <c r="BM90" s="15" t="s">
        <v>1625</v>
      </c>
    </row>
    <row r="91" spans="2:65" s="1" customFormat="1" ht="16.5" customHeight="1">
      <c r="B91" s="36"/>
      <c r="C91" s="204" t="s">
        <v>248</v>
      </c>
      <c r="D91" s="204" t="s">
        <v>208</v>
      </c>
      <c r="E91" s="205" t="s">
        <v>1626</v>
      </c>
      <c r="F91" s="206" t="s">
        <v>1627</v>
      </c>
      <c r="G91" s="207" t="s">
        <v>439</v>
      </c>
      <c r="H91" s="208">
        <v>1</v>
      </c>
      <c r="I91" s="209"/>
      <c r="J91" s="210">
        <f>ROUND(I91*H91,2)</f>
        <v>0</v>
      </c>
      <c r="K91" s="206" t="s">
        <v>19</v>
      </c>
      <c r="L91" s="41"/>
      <c r="M91" s="211" t="s">
        <v>19</v>
      </c>
      <c r="N91" s="212" t="s">
        <v>42</v>
      </c>
      <c r="O91" s="77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5" t="s">
        <v>287</v>
      </c>
      <c r="AT91" s="15" t="s">
        <v>208</v>
      </c>
      <c r="AU91" s="15" t="s">
        <v>84</v>
      </c>
      <c r="AY91" s="15" t="s">
        <v>206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79</v>
      </c>
      <c r="BK91" s="215">
        <f>ROUND(I91*H91,2)</f>
        <v>0</v>
      </c>
      <c r="BL91" s="15" t="s">
        <v>287</v>
      </c>
      <c r="BM91" s="15" t="s">
        <v>1628</v>
      </c>
    </row>
    <row r="92" spans="2:65" s="1" customFormat="1" ht="22.5" customHeight="1">
      <c r="B92" s="36"/>
      <c r="C92" s="204" t="s">
        <v>252</v>
      </c>
      <c r="D92" s="204" t="s">
        <v>208</v>
      </c>
      <c r="E92" s="205" t="s">
        <v>1629</v>
      </c>
      <c r="F92" s="206" t="s">
        <v>1630</v>
      </c>
      <c r="G92" s="207" t="s">
        <v>448</v>
      </c>
      <c r="H92" s="208">
        <v>4</v>
      </c>
      <c r="I92" s="209"/>
      <c r="J92" s="210">
        <f>ROUND(I92*H92,2)</f>
        <v>0</v>
      </c>
      <c r="K92" s="206" t="s">
        <v>19</v>
      </c>
      <c r="L92" s="41"/>
      <c r="M92" s="211" t="s">
        <v>19</v>
      </c>
      <c r="N92" s="212" t="s">
        <v>42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287</v>
      </c>
      <c r="AT92" s="15" t="s">
        <v>208</v>
      </c>
      <c r="AU92" s="15" t="s">
        <v>84</v>
      </c>
      <c r="AY92" s="15" t="s">
        <v>206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79</v>
      </c>
      <c r="BK92" s="215">
        <f>ROUND(I92*H92,2)</f>
        <v>0</v>
      </c>
      <c r="BL92" s="15" t="s">
        <v>287</v>
      </c>
      <c r="BM92" s="15" t="s">
        <v>1631</v>
      </c>
    </row>
    <row r="93" spans="2:65" s="1" customFormat="1" ht="16.5" customHeight="1">
      <c r="B93" s="36"/>
      <c r="C93" s="204" t="s">
        <v>256</v>
      </c>
      <c r="D93" s="204" t="s">
        <v>208</v>
      </c>
      <c r="E93" s="205" t="s">
        <v>1632</v>
      </c>
      <c r="F93" s="206" t="s">
        <v>1633</v>
      </c>
      <c r="G93" s="207" t="s">
        <v>439</v>
      </c>
      <c r="H93" s="208">
        <v>4</v>
      </c>
      <c r="I93" s="209"/>
      <c r="J93" s="210">
        <f>ROUND(I93*H93,2)</f>
        <v>0</v>
      </c>
      <c r="K93" s="206" t="s">
        <v>19</v>
      </c>
      <c r="L93" s="41"/>
      <c r="M93" s="211" t="s">
        <v>19</v>
      </c>
      <c r="N93" s="212" t="s">
        <v>42</v>
      </c>
      <c r="O93" s="77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5" t="s">
        <v>287</v>
      </c>
      <c r="AT93" s="15" t="s">
        <v>208</v>
      </c>
      <c r="AU93" s="15" t="s">
        <v>84</v>
      </c>
      <c r="AY93" s="15" t="s">
        <v>206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79</v>
      </c>
      <c r="BK93" s="215">
        <f>ROUND(I93*H93,2)</f>
        <v>0</v>
      </c>
      <c r="BL93" s="15" t="s">
        <v>287</v>
      </c>
      <c r="BM93" s="15" t="s">
        <v>1634</v>
      </c>
    </row>
    <row r="94" spans="2:65" s="1" customFormat="1" ht="16.5" customHeight="1">
      <c r="B94" s="36"/>
      <c r="C94" s="204" t="s">
        <v>260</v>
      </c>
      <c r="D94" s="204" t="s">
        <v>208</v>
      </c>
      <c r="E94" s="205" t="s">
        <v>1635</v>
      </c>
      <c r="F94" s="206" t="s">
        <v>1636</v>
      </c>
      <c r="G94" s="207" t="s">
        <v>439</v>
      </c>
      <c r="H94" s="208">
        <v>4</v>
      </c>
      <c r="I94" s="209"/>
      <c r="J94" s="210">
        <f>ROUND(I94*H94,2)</f>
        <v>0</v>
      </c>
      <c r="K94" s="206" t="s">
        <v>19</v>
      </c>
      <c r="L94" s="41"/>
      <c r="M94" s="211" t="s">
        <v>19</v>
      </c>
      <c r="N94" s="212" t="s">
        <v>42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287</v>
      </c>
      <c r="AT94" s="15" t="s">
        <v>208</v>
      </c>
      <c r="AU94" s="15" t="s">
        <v>84</v>
      </c>
      <c r="AY94" s="15" t="s">
        <v>206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79</v>
      </c>
      <c r="BK94" s="215">
        <f>ROUND(I94*H94,2)</f>
        <v>0</v>
      </c>
      <c r="BL94" s="15" t="s">
        <v>287</v>
      </c>
      <c r="BM94" s="15" t="s">
        <v>1637</v>
      </c>
    </row>
    <row r="95" spans="2:65" s="1" customFormat="1" ht="22.5" customHeight="1">
      <c r="B95" s="36"/>
      <c r="C95" s="204" t="s">
        <v>264</v>
      </c>
      <c r="D95" s="204" t="s">
        <v>208</v>
      </c>
      <c r="E95" s="205" t="s">
        <v>1638</v>
      </c>
      <c r="F95" s="206" t="s">
        <v>1639</v>
      </c>
      <c r="G95" s="207" t="s">
        <v>439</v>
      </c>
      <c r="H95" s="208">
        <v>1</v>
      </c>
      <c r="I95" s="209"/>
      <c r="J95" s="210">
        <f>ROUND(I95*H95,2)</f>
        <v>0</v>
      </c>
      <c r="K95" s="206" t="s">
        <v>19</v>
      </c>
      <c r="L95" s="41"/>
      <c r="M95" s="211" t="s">
        <v>19</v>
      </c>
      <c r="N95" s="212" t="s">
        <v>42</v>
      </c>
      <c r="O95" s="77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5" t="s">
        <v>287</v>
      </c>
      <c r="AT95" s="15" t="s">
        <v>208</v>
      </c>
      <c r="AU95" s="15" t="s">
        <v>84</v>
      </c>
      <c r="AY95" s="15" t="s">
        <v>206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79</v>
      </c>
      <c r="BK95" s="215">
        <f>ROUND(I95*H95,2)</f>
        <v>0</v>
      </c>
      <c r="BL95" s="15" t="s">
        <v>287</v>
      </c>
      <c r="BM95" s="15" t="s">
        <v>1640</v>
      </c>
    </row>
    <row r="96" spans="2:65" s="1" customFormat="1" ht="16.5" customHeight="1">
      <c r="B96" s="36"/>
      <c r="C96" s="204" t="s">
        <v>8</v>
      </c>
      <c r="D96" s="204" t="s">
        <v>208</v>
      </c>
      <c r="E96" s="205" t="s">
        <v>1641</v>
      </c>
      <c r="F96" s="206" t="s">
        <v>1642</v>
      </c>
      <c r="G96" s="207" t="s">
        <v>439</v>
      </c>
      <c r="H96" s="208">
        <v>5</v>
      </c>
      <c r="I96" s="209"/>
      <c r="J96" s="210">
        <f>ROUND(I96*H96,2)</f>
        <v>0</v>
      </c>
      <c r="K96" s="206" t="s">
        <v>19</v>
      </c>
      <c r="L96" s="41"/>
      <c r="M96" s="211" t="s">
        <v>19</v>
      </c>
      <c r="N96" s="212" t="s">
        <v>42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287</v>
      </c>
      <c r="AT96" s="15" t="s">
        <v>208</v>
      </c>
      <c r="AU96" s="15" t="s">
        <v>84</v>
      </c>
      <c r="AY96" s="15" t="s">
        <v>206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79</v>
      </c>
      <c r="BK96" s="215">
        <f>ROUND(I96*H96,2)</f>
        <v>0</v>
      </c>
      <c r="BL96" s="15" t="s">
        <v>287</v>
      </c>
      <c r="BM96" s="15" t="s">
        <v>1643</v>
      </c>
    </row>
    <row r="97" spans="2:65" s="1" customFormat="1" ht="22.5" customHeight="1">
      <c r="B97" s="36"/>
      <c r="C97" s="204" t="s">
        <v>273</v>
      </c>
      <c r="D97" s="204" t="s">
        <v>208</v>
      </c>
      <c r="E97" s="205" t="s">
        <v>1644</v>
      </c>
      <c r="F97" s="206" t="s">
        <v>1645</v>
      </c>
      <c r="G97" s="207" t="s">
        <v>439</v>
      </c>
      <c r="H97" s="208">
        <v>2</v>
      </c>
      <c r="I97" s="209"/>
      <c r="J97" s="210">
        <f>ROUND(I97*H97,2)</f>
        <v>0</v>
      </c>
      <c r="K97" s="206" t="s">
        <v>19</v>
      </c>
      <c r="L97" s="41"/>
      <c r="M97" s="211" t="s">
        <v>19</v>
      </c>
      <c r="N97" s="212" t="s">
        <v>42</v>
      </c>
      <c r="O97" s="77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5" t="s">
        <v>287</v>
      </c>
      <c r="AT97" s="15" t="s">
        <v>208</v>
      </c>
      <c r="AU97" s="15" t="s">
        <v>84</v>
      </c>
      <c r="AY97" s="15" t="s">
        <v>206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79</v>
      </c>
      <c r="BK97" s="215">
        <f>ROUND(I97*H97,2)</f>
        <v>0</v>
      </c>
      <c r="BL97" s="15" t="s">
        <v>287</v>
      </c>
      <c r="BM97" s="15" t="s">
        <v>1646</v>
      </c>
    </row>
    <row r="98" spans="2:65" s="1" customFormat="1" ht="16.5" customHeight="1">
      <c r="B98" s="36"/>
      <c r="C98" s="204" t="s">
        <v>287</v>
      </c>
      <c r="D98" s="204" t="s">
        <v>208</v>
      </c>
      <c r="E98" s="205" t="s">
        <v>1647</v>
      </c>
      <c r="F98" s="206" t="s">
        <v>1648</v>
      </c>
      <c r="G98" s="207" t="s">
        <v>439</v>
      </c>
      <c r="H98" s="208">
        <v>2</v>
      </c>
      <c r="I98" s="209"/>
      <c r="J98" s="210">
        <f>ROUND(I98*H98,2)</f>
        <v>0</v>
      </c>
      <c r="K98" s="206" t="s">
        <v>19</v>
      </c>
      <c r="L98" s="41"/>
      <c r="M98" s="211" t="s">
        <v>19</v>
      </c>
      <c r="N98" s="212" t="s">
        <v>42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287</v>
      </c>
      <c r="AT98" s="15" t="s">
        <v>208</v>
      </c>
      <c r="AU98" s="15" t="s">
        <v>84</v>
      </c>
      <c r="AY98" s="15" t="s">
        <v>206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79</v>
      </c>
      <c r="BK98" s="215">
        <f>ROUND(I98*H98,2)</f>
        <v>0</v>
      </c>
      <c r="BL98" s="15" t="s">
        <v>287</v>
      </c>
      <c r="BM98" s="15" t="s">
        <v>1649</v>
      </c>
    </row>
    <row r="99" spans="2:65" s="1" customFormat="1" ht="22.5" customHeight="1">
      <c r="B99" s="36"/>
      <c r="C99" s="204" t="s">
        <v>268</v>
      </c>
      <c r="D99" s="204" t="s">
        <v>208</v>
      </c>
      <c r="E99" s="205" t="s">
        <v>1276</v>
      </c>
      <c r="F99" s="206" t="s">
        <v>1277</v>
      </c>
      <c r="G99" s="207" t="s">
        <v>689</v>
      </c>
      <c r="H99" s="249"/>
      <c r="I99" s="209"/>
      <c r="J99" s="210">
        <f>ROUND(I99*H99,2)</f>
        <v>0</v>
      </c>
      <c r="K99" s="206" t="s">
        <v>212</v>
      </c>
      <c r="L99" s="41"/>
      <c r="M99" s="253" t="s">
        <v>19</v>
      </c>
      <c r="N99" s="254" t="s">
        <v>42</v>
      </c>
      <c r="O99" s="255"/>
      <c r="P99" s="256">
        <f>O99*H99</f>
        <v>0</v>
      </c>
      <c r="Q99" s="256">
        <v>0</v>
      </c>
      <c r="R99" s="256">
        <f>Q99*H99</f>
        <v>0</v>
      </c>
      <c r="S99" s="256">
        <v>0</v>
      </c>
      <c r="T99" s="257">
        <f>S99*H99</f>
        <v>0</v>
      </c>
      <c r="AR99" s="15" t="s">
        <v>287</v>
      </c>
      <c r="AT99" s="15" t="s">
        <v>208</v>
      </c>
      <c r="AU99" s="15" t="s">
        <v>84</v>
      </c>
      <c r="AY99" s="15" t="s">
        <v>206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79</v>
      </c>
      <c r="BK99" s="215">
        <f>ROUND(I99*H99,2)</f>
        <v>0</v>
      </c>
      <c r="BL99" s="15" t="s">
        <v>287</v>
      </c>
      <c r="BM99" s="15" t="s">
        <v>1650</v>
      </c>
    </row>
    <row r="100" spans="2:12" s="1" customFormat="1" ht="6.95" customHeight="1"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41"/>
    </row>
  </sheetData>
  <sheetProtection password="CC35" sheet="1" objects="1" scenarios="1" formatColumns="0" formatRows="0" autoFilter="0"/>
  <autoFilter ref="C80:K9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3" customFormat="1" ht="45" customHeight="1">
      <c r="B3" s="262"/>
      <c r="C3" s="263" t="s">
        <v>1651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1652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1653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1654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1655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1656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1657</v>
      </c>
      <c r="E11" s="269"/>
      <c r="F11" s="269"/>
      <c r="G11" s="269"/>
      <c r="H11" s="269"/>
      <c r="I11" s="269"/>
      <c r="J11" s="269"/>
      <c r="K11" s="267"/>
    </row>
    <row r="12" spans="2:1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ht="15" customHeight="1">
      <c r="B13" s="270"/>
      <c r="C13" s="271"/>
      <c r="D13" s="272" t="s">
        <v>1658</v>
      </c>
      <c r="E13" s="269"/>
      <c r="F13" s="269"/>
      <c r="G13" s="269"/>
      <c r="H13" s="269"/>
      <c r="I13" s="269"/>
      <c r="J13" s="269"/>
      <c r="K13" s="267"/>
    </row>
    <row r="14" spans="2:1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ht="15" customHeight="1">
      <c r="B15" s="270"/>
      <c r="C15" s="271"/>
      <c r="D15" s="269" t="s">
        <v>1659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69" t="s">
        <v>1660</v>
      </c>
      <c r="E16" s="269"/>
      <c r="F16" s="269"/>
      <c r="G16" s="269"/>
      <c r="H16" s="269"/>
      <c r="I16" s="269"/>
      <c r="J16" s="269"/>
      <c r="K16" s="267"/>
    </row>
    <row r="17" spans="2:11" ht="15" customHeight="1">
      <c r="B17" s="270"/>
      <c r="C17" s="271"/>
      <c r="D17" s="269" t="s">
        <v>1661</v>
      </c>
      <c r="E17" s="269"/>
      <c r="F17" s="269"/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3" t="s">
        <v>78</v>
      </c>
      <c r="F18" s="269" t="s">
        <v>1662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3" t="s">
        <v>1663</v>
      </c>
      <c r="F19" s="269" t="s">
        <v>1664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3" t="s">
        <v>1665</v>
      </c>
      <c r="F20" s="269" t="s">
        <v>1666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3" t="s">
        <v>1667</v>
      </c>
      <c r="F21" s="269" t="s">
        <v>1668</v>
      </c>
      <c r="G21" s="269"/>
      <c r="H21" s="269"/>
      <c r="I21" s="269"/>
      <c r="J21" s="269"/>
      <c r="K21" s="267"/>
    </row>
    <row r="22" spans="2:11" ht="15" customHeight="1">
      <c r="B22" s="270"/>
      <c r="C22" s="271"/>
      <c r="D22" s="271"/>
      <c r="E22" s="273" t="s">
        <v>1669</v>
      </c>
      <c r="F22" s="269" t="s">
        <v>1670</v>
      </c>
      <c r="G22" s="269"/>
      <c r="H22" s="269"/>
      <c r="I22" s="269"/>
      <c r="J22" s="269"/>
      <c r="K22" s="267"/>
    </row>
    <row r="23" spans="2:11" ht="15" customHeight="1">
      <c r="B23" s="270"/>
      <c r="C23" s="271"/>
      <c r="D23" s="271"/>
      <c r="E23" s="273" t="s">
        <v>1671</v>
      </c>
      <c r="F23" s="269" t="s">
        <v>1672</v>
      </c>
      <c r="G23" s="269"/>
      <c r="H23" s="269"/>
      <c r="I23" s="269"/>
      <c r="J23" s="269"/>
      <c r="K23" s="267"/>
    </row>
    <row r="24" spans="2:1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ht="15" customHeight="1">
      <c r="B25" s="270"/>
      <c r="C25" s="269" t="s">
        <v>1673</v>
      </c>
      <c r="D25" s="269"/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69" t="s">
        <v>1674</v>
      </c>
      <c r="D26" s="269"/>
      <c r="E26" s="269"/>
      <c r="F26" s="269"/>
      <c r="G26" s="269"/>
      <c r="H26" s="269"/>
      <c r="I26" s="269"/>
      <c r="J26" s="269"/>
      <c r="K26" s="267"/>
    </row>
    <row r="27" spans="2:11" ht="15" customHeight="1">
      <c r="B27" s="270"/>
      <c r="C27" s="269"/>
      <c r="D27" s="269" t="s">
        <v>1675</v>
      </c>
      <c r="E27" s="269"/>
      <c r="F27" s="269"/>
      <c r="G27" s="269"/>
      <c r="H27" s="269"/>
      <c r="I27" s="269"/>
      <c r="J27" s="269"/>
      <c r="K27" s="267"/>
    </row>
    <row r="28" spans="2:11" ht="15" customHeight="1">
      <c r="B28" s="270"/>
      <c r="C28" s="271"/>
      <c r="D28" s="269" t="s">
        <v>1676</v>
      </c>
      <c r="E28" s="269"/>
      <c r="F28" s="269"/>
      <c r="G28" s="269"/>
      <c r="H28" s="269"/>
      <c r="I28" s="269"/>
      <c r="J28" s="269"/>
      <c r="K28" s="267"/>
    </row>
    <row r="29" spans="2:1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ht="15" customHeight="1">
      <c r="B30" s="270"/>
      <c r="C30" s="271"/>
      <c r="D30" s="269" t="s">
        <v>1677</v>
      </c>
      <c r="E30" s="269"/>
      <c r="F30" s="269"/>
      <c r="G30" s="269"/>
      <c r="H30" s="269"/>
      <c r="I30" s="269"/>
      <c r="J30" s="269"/>
      <c r="K30" s="267"/>
    </row>
    <row r="31" spans="2:11" ht="15" customHeight="1">
      <c r="B31" s="270"/>
      <c r="C31" s="271"/>
      <c r="D31" s="269" t="s">
        <v>1678</v>
      </c>
      <c r="E31" s="269"/>
      <c r="F31" s="269"/>
      <c r="G31" s="269"/>
      <c r="H31" s="269"/>
      <c r="I31" s="269"/>
      <c r="J31" s="269"/>
      <c r="K31" s="267"/>
    </row>
    <row r="32" spans="2:1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ht="15" customHeight="1">
      <c r="B33" s="270"/>
      <c r="C33" s="271"/>
      <c r="D33" s="269" t="s">
        <v>1679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 t="s">
        <v>1680</v>
      </c>
      <c r="E34" s="269"/>
      <c r="F34" s="269"/>
      <c r="G34" s="269"/>
      <c r="H34" s="269"/>
      <c r="I34" s="269"/>
      <c r="J34" s="269"/>
      <c r="K34" s="267"/>
    </row>
    <row r="35" spans="2:11" ht="15" customHeight="1">
      <c r="B35" s="270"/>
      <c r="C35" s="271"/>
      <c r="D35" s="269" t="s">
        <v>1681</v>
      </c>
      <c r="E35" s="269"/>
      <c r="F35" s="269"/>
      <c r="G35" s="269"/>
      <c r="H35" s="269"/>
      <c r="I35" s="269"/>
      <c r="J35" s="269"/>
      <c r="K35" s="267"/>
    </row>
    <row r="36" spans="2:11" ht="15" customHeight="1">
      <c r="B36" s="270"/>
      <c r="C36" s="271"/>
      <c r="D36" s="269"/>
      <c r="E36" s="272" t="s">
        <v>192</v>
      </c>
      <c r="F36" s="269"/>
      <c r="G36" s="269" t="s">
        <v>1682</v>
      </c>
      <c r="H36" s="269"/>
      <c r="I36" s="269"/>
      <c r="J36" s="269"/>
      <c r="K36" s="267"/>
    </row>
    <row r="37" spans="2:11" ht="30.75" customHeight="1">
      <c r="B37" s="270"/>
      <c r="C37" s="271"/>
      <c r="D37" s="269"/>
      <c r="E37" s="272" t="s">
        <v>1683</v>
      </c>
      <c r="F37" s="269"/>
      <c r="G37" s="269" t="s">
        <v>1684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2" t="s">
        <v>52</v>
      </c>
      <c r="F38" s="269"/>
      <c r="G38" s="269" t="s">
        <v>1685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2" t="s">
        <v>53</v>
      </c>
      <c r="F39" s="269"/>
      <c r="G39" s="269" t="s">
        <v>1686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2" t="s">
        <v>193</v>
      </c>
      <c r="F40" s="269"/>
      <c r="G40" s="269" t="s">
        <v>1687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2" t="s">
        <v>194</v>
      </c>
      <c r="F41" s="269"/>
      <c r="G41" s="269" t="s">
        <v>1688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2" t="s">
        <v>1689</v>
      </c>
      <c r="F42" s="269"/>
      <c r="G42" s="269" t="s">
        <v>1690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2"/>
      <c r="F43" s="269"/>
      <c r="G43" s="269" t="s">
        <v>1691</v>
      </c>
      <c r="H43" s="269"/>
      <c r="I43" s="269"/>
      <c r="J43" s="269"/>
      <c r="K43" s="267"/>
    </row>
    <row r="44" spans="2:11" ht="15" customHeight="1">
      <c r="B44" s="270"/>
      <c r="C44" s="271"/>
      <c r="D44" s="269"/>
      <c r="E44" s="272" t="s">
        <v>1692</v>
      </c>
      <c r="F44" s="269"/>
      <c r="G44" s="269" t="s">
        <v>1693</v>
      </c>
      <c r="H44" s="269"/>
      <c r="I44" s="269"/>
      <c r="J44" s="269"/>
      <c r="K44" s="267"/>
    </row>
    <row r="45" spans="2:11" ht="15" customHeight="1">
      <c r="B45" s="270"/>
      <c r="C45" s="271"/>
      <c r="D45" s="269"/>
      <c r="E45" s="272" t="s">
        <v>196</v>
      </c>
      <c r="F45" s="269"/>
      <c r="G45" s="269" t="s">
        <v>1694</v>
      </c>
      <c r="H45" s="269"/>
      <c r="I45" s="269"/>
      <c r="J45" s="269"/>
      <c r="K45" s="267"/>
    </row>
    <row r="46" spans="2:1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69" t="s">
        <v>1695</v>
      </c>
      <c r="E47" s="269"/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1696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71"/>
      <c r="E49" s="269" t="s">
        <v>1697</v>
      </c>
      <c r="F49" s="269"/>
      <c r="G49" s="269"/>
      <c r="H49" s="269"/>
      <c r="I49" s="269"/>
      <c r="J49" s="269"/>
      <c r="K49" s="267"/>
    </row>
    <row r="50" spans="2:11" ht="15" customHeight="1">
      <c r="B50" s="270"/>
      <c r="C50" s="271"/>
      <c r="D50" s="271"/>
      <c r="E50" s="269" t="s">
        <v>1698</v>
      </c>
      <c r="F50" s="269"/>
      <c r="G50" s="269"/>
      <c r="H50" s="269"/>
      <c r="I50" s="269"/>
      <c r="J50" s="269"/>
      <c r="K50" s="267"/>
    </row>
    <row r="51" spans="2:11" ht="15" customHeight="1">
      <c r="B51" s="270"/>
      <c r="C51" s="271"/>
      <c r="D51" s="269" t="s">
        <v>1699</v>
      </c>
      <c r="E51" s="269"/>
      <c r="F51" s="269"/>
      <c r="G51" s="269"/>
      <c r="H51" s="269"/>
      <c r="I51" s="269"/>
      <c r="J51" s="269"/>
      <c r="K51" s="267"/>
    </row>
    <row r="52" spans="2:11" ht="25.5" customHeight="1">
      <c r="B52" s="265"/>
      <c r="C52" s="266" t="s">
        <v>1700</v>
      </c>
      <c r="D52" s="266"/>
      <c r="E52" s="266"/>
      <c r="F52" s="266"/>
      <c r="G52" s="266"/>
      <c r="H52" s="266"/>
      <c r="I52" s="266"/>
      <c r="J52" s="266"/>
      <c r="K52" s="267"/>
    </row>
    <row r="53" spans="2:1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ht="15" customHeight="1">
      <c r="B54" s="265"/>
      <c r="C54" s="269" t="s">
        <v>1701</v>
      </c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1702</v>
      </c>
      <c r="D55" s="269"/>
      <c r="E55" s="269"/>
      <c r="F55" s="269"/>
      <c r="G55" s="269"/>
      <c r="H55" s="269"/>
      <c r="I55" s="269"/>
      <c r="J55" s="269"/>
      <c r="K55" s="267"/>
    </row>
    <row r="56" spans="2:1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69" t="s">
        <v>1703</v>
      </c>
      <c r="D57" s="269"/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1704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1705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69" t="s">
        <v>1706</v>
      </c>
      <c r="E60" s="269"/>
      <c r="F60" s="269"/>
      <c r="G60" s="269"/>
      <c r="H60" s="269"/>
      <c r="I60" s="269"/>
      <c r="J60" s="269"/>
      <c r="K60" s="267"/>
    </row>
    <row r="61" spans="2:11" ht="15" customHeight="1">
      <c r="B61" s="265"/>
      <c r="C61" s="271"/>
      <c r="D61" s="269" t="s">
        <v>1707</v>
      </c>
      <c r="E61" s="269"/>
      <c r="F61" s="269"/>
      <c r="G61" s="269"/>
      <c r="H61" s="269"/>
      <c r="I61" s="269"/>
      <c r="J61" s="269"/>
      <c r="K61" s="267"/>
    </row>
    <row r="62" spans="2:11" ht="15" customHeight="1">
      <c r="B62" s="265"/>
      <c r="C62" s="271"/>
      <c r="D62" s="274" t="s">
        <v>1708</v>
      </c>
      <c r="E62" s="274"/>
      <c r="F62" s="274"/>
      <c r="G62" s="274"/>
      <c r="H62" s="274"/>
      <c r="I62" s="274"/>
      <c r="J62" s="274"/>
      <c r="K62" s="267"/>
    </row>
    <row r="63" spans="2:11" ht="15" customHeight="1">
      <c r="B63" s="265"/>
      <c r="C63" s="271"/>
      <c r="D63" s="269" t="s">
        <v>1709</v>
      </c>
      <c r="E63" s="269"/>
      <c r="F63" s="269"/>
      <c r="G63" s="269"/>
      <c r="H63" s="269"/>
      <c r="I63" s="269"/>
      <c r="J63" s="269"/>
      <c r="K63" s="267"/>
    </row>
    <row r="64" spans="2:1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ht="15" customHeight="1">
      <c r="B65" s="265"/>
      <c r="C65" s="271"/>
      <c r="D65" s="269" t="s">
        <v>1710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74" t="s">
        <v>1711</v>
      </c>
      <c r="E66" s="274"/>
      <c r="F66" s="274"/>
      <c r="G66" s="274"/>
      <c r="H66" s="274"/>
      <c r="I66" s="274"/>
      <c r="J66" s="274"/>
      <c r="K66" s="267"/>
    </row>
    <row r="67" spans="2:11" ht="15" customHeight="1">
      <c r="B67" s="265"/>
      <c r="C67" s="271"/>
      <c r="D67" s="269" t="s">
        <v>1712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1713</v>
      </c>
      <c r="E68" s="269"/>
      <c r="F68" s="269"/>
      <c r="G68" s="269"/>
      <c r="H68" s="269"/>
      <c r="I68" s="269"/>
      <c r="J68" s="269"/>
      <c r="K68" s="267"/>
    </row>
    <row r="69" spans="2:11" ht="15" customHeight="1">
      <c r="B69" s="265"/>
      <c r="C69" s="271"/>
      <c r="D69" s="269" t="s">
        <v>1714</v>
      </c>
      <c r="E69" s="269"/>
      <c r="F69" s="269"/>
      <c r="G69" s="269"/>
      <c r="H69" s="269"/>
      <c r="I69" s="269"/>
      <c r="J69" s="269"/>
      <c r="K69" s="267"/>
    </row>
    <row r="70" spans="2:11" ht="15" customHeight="1">
      <c r="B70" s="265"/>
      <c r="C70" s="271"/>
      <c r="D70" s="269" t="s">
        <v>1715</v>
      </c>
      <c r="E70" s="269"/>
      <c r="F70" s="269"/>
      <c r="G70" s="269"/>
      <c r="H70" s="269"/>
      <c r="I70" s="269"/>
      <c r="J70" s="269"/>
      <c r="K70" s="267"/>
    </row>
    <row r="71" spans="2:1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ht="45" customHeight="1">
      <c r="B75" s="284"/>
      <c r="C75" s="285" t="s">
        <v>1716</v>
      </c>
      <c r="D75" s="285"/>
      <c r="E75" s="285"/>
      <c r="F75" s="285"/>
      <c r="G75" s="285"/>
      <c r="H75" s="285"/>
      <c r="I75" s="285"/>
      <c r="J75" s="285"/>
      <c r="K75" s="286"/>
    </row>
    <row r="76" spans="2:11" ht="17.25" customHeight="1">
      <c r="B76" s="284"/>
      <c r="C76" s="287" t="s">
        <v>1717</v>
      </c>
      <c r="D76" s="287"/>
      <c r="E76" s="287"/>
      <c r="F76" s="287" t="s">
        <v>1718</v>
      </c>
      <c r="G76" s="288"/>
      <c r="H76" s="287" t="s">
        <v>53</v>
      </c>
      <c r="I76" s="287" t="s">
        <v>56</v>
      </c>
      <c r="J76" s="287" t="s">
        <v>1719</v>
      </c>
      <c r="K76" s="286"/>
    </row>
    <row r="77" spans="2:11" ht="17.25" customHeight="1">
      <c r="B77" s="284"/>
      <c r="C77" s="289" t="s">
        <v>1720</v>
      </c>
      <c r="D77" s="289"/>
      <c r="E77" s="289"/>
      <c r="F77" s="290" t="s">
        <v>1721</v>
      </c>
      <c r="G77" s="291"/>
      <c r="H77" s="289"/>
      <c r="I77" s="289"/>
      <c r="J77" s="289" t="s">
        <v>1722</v>
      </c>
      <c r="K77" s="286"/>
    </row>
    <row r="78" spans="2:1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ht="15" customHeight="1">
      <c r="B79" s="284"/>
      <c r="C79" s="272" t="s">
        <v>52</v>
      </c>
      <c r="D79" s="292"/>
      <c r="E79" s="292"/>
      <c r="F79" s="294" t="s">
        <v>1723</v>
      </c>
      <c r="G79" s="293"/>
      <c r="H79" s="272" t="s">
        <v>1724</v>
      </c>
      <c r="I79" s="272" t="s">
        <v>1725</v>
      </c>
      <c r="J79" s="272">
        <v>20</v>
      </c>
      <c r="K79" s="286"/>
    </row>
    <row r="80" spans="2:11" ht="15" customHeight="1">
      <c r="B80" s="284"/>
      <c r="C80" s="272" t="s">
        <v>1726</v>
      </c>
      <c r="D80" s="272"/>
      <c r="E80" s="272"/>
      <c r="F80" s="294" t="s">
        <v>1723</v>
      </c>
      <c r="G80" s="293"/>
      <c r="H80" s="272" t="s">
        <v>1727</v>
      </c>
      <c r="I80" s="272" t="s">
        <v>1725</v>
      </c>
      <c r="J80" s="272">
        <v>120</v>
      </c>
      <c r="K80" s="286"/>
    </row>
    <row r="81" spans="2:11" ht="15" customHeight="1">
      <c r="B81" s="295"/>
      <c r="C81" s="272" t="s">
        <v>1728</v>
      </c>
      <c r="D81" s="272"/>
      <c r="E81" s="272"/>
      <c r="F81" s="294" t="s">
        <v>1729</v>
      </c>
      <c r="G81" s="293"/>
      <c r="H81" s="272" t="s">
        <v>1730</v>
      </c>
      <c r="I81" s="272" t="s">
        <v>1725</v>
      </c>
      <c r="J81" s="272">
        <v>50</v>
      </c>
      <c r="K81" s="286"/>
    </row>
    <row r="82" spans="2:11" ht="15" customHeight="1">
      <c r="B82" s="295"/>
      <c r="C82" s="272" t="s">
        <v>1731</v>
      </c>
      <c r="D82" s="272"/>
      <c r="E82" s="272"/>
      <c r="F82" s="294" t="s">
        <v>1723</v>
      </c>
      <c r="G82" s="293"/>
      <c r="H82" s="272" t="s">
        <v>1732</v>
      </c>
      <c r="I82" s="272" t="s">
        <v>1733</v>
      </c>
      <c r="J82" s="272"/>
      <c r="K82" s="286"/>
    </row>
    <row r="83" spans="2:11" ht="15" customHeight="1">
      <c r="B83" s="295"/>
      <c r="C83" s="296" t="s">
        <v>1734</v>
      </c>
      <c r="D83" s="296"/>
      <c r="E83" s="296"/>
      <c r="F83" s="297" t="s">
        <v>1729</v>
      </c>
      <c r="G83" s="296"/>
      <c r="H83" s="296" t="s">
        <v>1735</v>
      </c>
      <c r="I83" s="296" t="s">
        <v>1725</v>
      </c>
      <c r="J83" s="296">
        <v>15</v>
      </c>
      <c r="K83" s="286"/>
    </row>
    <row r="84" spans="2:11" ht="15" customHeight="1">
      <c r="B84" s="295"/>
      <c r="C84" s="296" t="s">
        <v>1736</v>
      </c>
      <c r="D84" s="296"/>
      <c r="E84" s="296"/>
      <c r="F84" s="297" t="s">
        <v>1729</v>
      </c>
      <c r="G84" s="296"/>
      <c r="H84" s="296" t="s">
        <v>1737</v>
      </c>
      <c r="I84" s="296" t="s">
        <v>1725</v>
      </c>
      <c r="J84" s="296">
        <v>15</v>
      </c>
      <c r="K84" s="286"/>
    </row>
    <row r="85" spans="2:11" ht="15" customHeight="1">
      <c r="B85" s="295"/>
      <c r="C85" s="296" t="s">
        <v>1738</v>
      </c>
      <c r="D85" s="296"/>
      <c r="E85" s="296"/>
      <c r="F85" s="297" t="s">
        <v>1729</v>
      </c>
      <c r="G85" s="296"/>
      <c r="H85" s="296" t="s">
        <v>1739</v>
      </c>
      <c r="I85" s="296" t="s">
        <v>1725</v>
      </c>
      <c r="J85" s="296">
        <v>20</v>
      </c>
      <c r="K85" s="286"/>
    </row>
    <row r="86" spans="2:11" ht="15" customHeight="1">
      <c r="B86" s="295"/>
      <c r="C86" s="296" t="s">
        <v>1740</v>
      </c>
      <c r="D86" s="296"/>
      <c r="E86" s="296"/>
      <c r="F86" s="297" t="s">
        <v>1729</v>
      </c>
      <c r="G86" s="296"/>
      <c r="H86" s="296" t="s">
        <v>1741</v>
      </c>
      <c r="I86" s="296" t="s">
        <v>1725</v>
      </c>
      <c r="J86" s="296">
        <v>20</v>
      </c>
      <c r="K86" s="286"/>
    </row>
    <row r="87" spans="2:11" ht="15" customHeight="1">
      <c r="B87" s="295"/>
      <c r="C87" s="272" t="s">
        <v>1742</v>
      </c>
      <c r="D87" s="272"/>
      <c r="E87" s="272"/>
      <c r="F87" s="294" t="s">
        <v>1729</v>
      </c>
      <c r="G87" s="293"/>
      <c r="H87" s="272" t="s">
        <v>1743</v>
      </c>
      <c r="I87" s="272" t="s">
        <v>1725</v>
      </c>
      <c r="J87" s="272">
        <v>50</v>
      </c>
      <c r="K87" s="286"/>
    </row>
    <row r="88" spans="2:11" ht="15" customHeight="1">
      <c r="B88" s="295"/>
      <c r="C88" s="272" t="s">
        <v>1744</v>
      </c>
      <c r="D88" s="272"/>
      <c r="E88" s="272"/>
      <c r="F88" s="294" t="s">
        <v>1729</v>
      </c>
      <c r="G88" s="293"/>
      <c r="H88" s="272" t="s">
        <v>1745</v>
      </c>
      <c r="I88" s="272" t="s">
        <v>1725</v>
      </c>
      <c r="J88" s="272">
        <v>20</v>
      </c>
      <c r="K88" s="286"/>
    </row>
    <row r="89" spans="2:11" ht="15" customHeight="1">
      <c r="B89" s="295"/>
      <c r="C89" s="272" t="s">
        <v>1746</v>
      </c>
      <c r="D89" s="272"/>
      <c r="E89" s="272"/>
      <c r="F89" s="294" t="s">
        <v>1729</v>
      </c>
      <c r="G89" s="293"/>
      <c r="H89" s="272" t="s">
        <v>1747</v>
      </c>
      <c r="I89" s="272" t="s">
        <v>1725</v>
      </c>
      <c r="J89" s="272">
        <v>20</v>
      </c>
      <c r="K89" s="286"/>
    </row>
    <row r="90" spans="2:11" ht="15" customHeight="1">
      <c r="B90" s="295"/>
      <c r="C90" s="272" t="s">
        <v>1748</v>
      </c>
      <c r="D90" s="272"/>
      <c r="E90" s="272"/>
      <c r="F90" s="294" t="s">
        <v>1729</v>
      </c>
      <c r="G90" s="293"/>
      <c r="H90" s="272" t="s">
        <v>1749</v>
      </c>
      <c r="I90" s="272" t="s">
        <v>1725</v>
      </c>
      <c r="J90" s="272">
        <v>50</v>
      </c>
      <c r="K90" s="286"/>
    </row>
    <row r="91" spans="2:11" ht="15" customHeight="1">
      <c r="B91" s="295"/>
      <c r="C91" s="272" t="s">
        <v>1750</v>
      </c>
      <c r="D91" s="272"/>
      <c r="E91" s="272"/>
      <c r="F91" s="294" t="s">
        <v>1729</v>
      </c>
      <c r="G91" s="293"/>
      <c r="H91" s="272" t="s">
        <v>1750</v>
      </c>
      <c r="I91" s="272" t="s">
        <v>1725</v>
      </c>
      <c r="J91" s="272">
        <v>50</v>
      </c>
      <c r="K91" s="286"/>
    </row>
    <row r="92" spans="2:11" ht="15" customHeight="1">
      <c r="B92" s="295"/>
      <c r="C92" s="272" t="s">
        <v>1751</v>
      </c>
      <c r="D92" s="272"/>
      <c r="E92" s="272"/>
      <c r="F92" s="294" t="s">
        <v>1729</v>
      </c>
      <c r="G92" s="293"/>
      <c r="H92" s="272" t="s">
        <v>1752</v>
      </c>
      <c r="I92" s="272" t="s">
        <v>1725</v>
      </c>
      <c r="J92" s="272">
        <v>255</v>
      </c>
      <c r="K92" s="286"/>
    </row>
    <row r="93" spans="2:11" ht="15" customHeight="1">
      <c r="B93" s="295"/>
      <c r="C93" s="272" t="s">
        <v>1753</v>
      </c>
      <c r="D93" s="272"/>
      <c r="E93" s="272"/>
      <c r="F93" s="294" t="s">
        <v>1723</v>
      </c>
      <c r="G93" s="293"/>
      <c r="H93" s="272" t="s">
        <v>1754</v>
      </c>
      <c r="I93" s="272" t="s">
        <v>1755</v>
      </c>
      <c r="J93" s="272"/>
      <c r="K93" s="286"/>
    </row>
    <row r="94" spans="2:11" ht="15" customHeight="1">
      <c r="B94" s="295"/>
      <c r="C94" s="272" t="s">
        <v>1756</v>
      </c>
      <c r="D94" s="272"/>
      <c r="E94" s="272"/>
      <c r="F94" s="294" t="s">
        <v>1723</v>
      </c>
      <c r="G94" s="293"/>
      <c r="H94" s="272" t="s">
        <v>1757</v>
      </c>
      <c r="I94" s="272" t="s">
        <v>1758</v>
      </c>
      <c r="J94" s="272"/>
      <c r="K94" s="286"/>
    </row>
    <row r="95" spans="2:11" ht="15" customHeight="1">
      <c r="B95" s="295"/>
      <c r="C95" s="272" t="s">
        <v>1759</v>
      </c>
      <c r="D95" s="272"/>
      <c r="E95" s="272"/>
      <c r="F95" s="294" t="s">
        <v>1723</v>
      </c>
      <c r="G95" s="293"/>
      <c r="H95" s="272" t="s">
        <v>1759</v>
      </c>
      <c r="I95" s="272" t="s">
        <v>1758</v>
      </c>
      <c r="J95" s="272"/>
      <c r="K95" s="286"/>
    </row>
    <row r="96" spans="2:11" ht="15" customHeight="1">
      <c r="B96" s="295"/>
      <c r="C96" s="272" t="s">
        <v>37</v>
      </c>
      <c r="D96" s="272"/>
      <c r="E96" s="272"/>
      <c r="F96" s="294" t="s">
        <v>1723</v>
      </c>
      <c r="G96" s="293"/>
      <c r="H96" s="272" t="s">
        <v>1760</v>
      </c>
      <c r="I96" s="272" t="s">
        <v>1758</v>
      </c>
      <c r="J96" s="272"/>
      <c r="K96" s="286"/>
    </row>
    <row r="97" spans="2:11" ht="15" customHeight="1">
      <c r="B97" s="295"/>
      <c r="C97" s="272" t="s">
        <v>47</v>
      </c>
      <c r="D97" s="272"/>
      <c r="E97" s="272"/>
      <c r="F97" s="294" t="s">
        <v>1723</v>
      </c>
      <c r="G97" s="293"/>
      <c r="H97" s="272" t="s">
        <v>1761</v>
      </c>
      <c r="I97" s="272" t="s">
        <v>1758</v>
      </c>
      <c r="J97" s="272"/>
      <c r="K97" s="286"/>
    </row>
    <row r="98" spans="2:1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ht="45" customHeight="1">
      <c r="B102" s="284"/>
      <c r="C102" s="285" t="s">
        <v>1762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ht="17.25" customHeight="1">
      <c r="B103" s="284"/>
      <c r="C103" s="287" t="s">
        <v>1717</v>
      </c>
      <c r="D103" s="287"/>
      <c r="E103" s="287"/>
      <c r="F103" s="287" t="s">
        <v>1718</v>
      </c>
      <c r="G103" s="288"/>
      <c r="H103" s="287" t="s">
        <v>53</v>
      </c>
      <c r="I103" s="287" t="s">
        <v>56</v>
      </c>
      <c r="J103" s="287" t="s">
        <v>1719</v>
      </c>
      <c r="K103" s="286"/>
    </row>
    <row r="104" spans="2:11" ht="17.25" customHeight="1">
      <c r="B104" s="284"/>
      <c r="C104" s="289" t="s">
        <v>1720</v>
      </c>
      <c r="D104" s="289"/>
      <c r="E104" s="289"/>
      <c r="F104" s="290" t="s">
        <v>1721</v>
      </c>
      <c r="G104" s="291"/>
      <c r="H104" s="289"/>
      <c r="I104" s="289"/>
      <c r="J104" s="289" t="s">
        <v>1722</v>
      </c>
      <c r="K104" s="286"/>
    </row>
    <row r="105" spans="2:11" ht="5.25" customHeight="1">
      <c r="B105" s="284"/>
      <c r="C105" s="287"/>
      <c r="D105" s="287"/>
      <c r="E105" s="287"/>
      <c r="F105" s="287"/>
      <c r="G105" s="303"/>
      <c r="H105" s="287"/>
      <c r="I105" s="287"/>
      <c r="J105" s="287"/>
      <c r="K105" s="286"/>
    </row>
    <row r="106" spans="2:11" ht="15" customHeight="1">
      <c r="B106" s="284"/>
      <c r="C106" s="272" t="s">
        <v>52</v>
      </c>
      <c r="D106" s="292"/>
      <c r="E106" s="292"/>
      <c r="F106" s="294" t="s">
        <v>1723</v>
      </c>
      <c r="G106" s="303"/>
      <c r="H106" s="272" t="s">
        <v>1763</v>
      </c>
      <c r="I106" s="272" t="s">
        <v>1725</v>
      </c>
      <c r="J106" s="272">
        <v>20</v>
      </c>
      <c r="K106" s="286"/>
    </row>
    <row r="107" spans="2:11" ht="15" customHeight="1">
      <c r="B107" s="284"/>
      <c r="C107" s="272" t="s">
        <v>1726</v>
      </c>
      <c r="D107" s="272"/>
      <c r="E107" s="272"/>
      <c r="F107" s="294" t="s">
        <v>1723</v>
      </c>
      <c r="G107" s="272"/>
      <c r="H107" s="272" t="s">
        <v>1763</v>
      </c>
      <c r="I107" s="272" t="s">
        <v>1725</v>
      </c>
      <c r="J107" s="272">
        <v>120</v>
      </c>
      <c r="K107" s="286"/>
    </row>
    <row r="108" spans="2:11" ht="15" customHeight="1">
      <c r="B108" s="295"/>
      <c r="C108" s="272" t="s">
        <v>1728</v>
      </c>
      <c r="D108" s="272"/>
      <c r="E108" s="272"/>
      <c r="F108" s="294" t="s">
        <v>1729</v>
      </c>
      <c r="G108" s="272"/>
      <c r="H108" s="272" t="s">
        <v>1763</v>
      </c>
      <c r="I108" s="272" t="s">
        <v>1725</v>
      </c>
      <c r="J108" s="272">
        <v>50</v>
      </c>
      <c r="K108" s="286"/>
    </row>
    <row r="109" spans="2:11" ht="15" customHeight="1">
      <c r="B109" s="295"/>
      <c r="C109" s="272" t="s">
        <v>1731</v>
      </c>
      <c r="D109" s="272"/>
      <c r="E109" s="272"/>
      <c r="F109" s="294" t="s">
        <v>1723</v>
      </c>
      <c r="G109" s="272"/>
      <c r="H109" s="272" t="s">
        <v>1763</v>
      </c>
      <c r="I109" s="272" t="s">
        <v>1733</v>
      </c>
      <c r="J109" s="272"/>
      <c r="K109" s="286"/>
    </row>
    <row r="110" spans="2:11" ht="15" customHeight="1">
      <c r="B110" s="295"/>
      <c r="C110" s="272" t="s">
        <v>1742</v>
      </c>
      <c r="D110" s="272"/>
      <c r="E110" s="272"/>
      <c r="F110" s="294" t="s">
        <v>1729</v>
      </c>
      <c r="G110" s="272"/>
      <c r="H110" s="272" t="s">
        <v>1763</v>
      </c>
      <c r="I110" s="272" t="s">
        <v>1725</v>
      </c>
      <c r="J110" s="272">
        <v>50</v>
      </c>
      <c r="K110" s="286"/>
    </row>
    <row r="111" spans="2:11" ht="15" customHeight="1">
      <c r="B111" s="295"/>
      <c r="C111" s="272" t="s">
        <v>1750</v>
      </c>
      <c r="D111" s="272"/>
      <c r="E111" s="272"/>
      <c r="F111" s="294" t="s">
        <v>1729</v>
      </c>
      <c r="G111" s="272"/>
      <c r="H111" s="272" t="s">
        <v>1763</v>
      </c>
      <c r="I111" s="272" t="s">
        <v>1725</v>
      </c>
      <c r="J111" s="272">
        <v>50</v>
      </c>
      <c r="K111" s="286"/>
    </row>
    <row r="112" spans="2:11" ht="15" customHeight="1">
      <c r="B112" s="295"/>
      <c r="C112" s="272" t="s">
        <v>1748</v>
      </c>
      <c r="D112" s="272"/>
      <c r="E112" s="272"/>
      <c r="F112" s="294" t="s">
        <v>1729</v>
      </c>
      <c r="G112" s="272"/>
      <c r="H112" s="272" t="s">
        <v>1763</v>
      </c>
      <c r="I112" s="272" t="s">
        <v>1725</v>
      </c>
      <c r="J112" s="272">
        <v>50</v>
      </c>
      <c r="K112" s="286"/>
    </row>
    <row r="113" spans="2:11" ht="15" customHeight="1">
      <c r="B113" s="295"/>
      <c r="C113" s="272" t="s">
        <v>52</v>
      </c>
      <c r="D113" s="272"/>
      <c r="E113" s="272"/>
      <c r="F113" s="294" t="s">
        <v>1723</v>
      </c>
      <c r="G113" s="272"/>
      <c r="H113" s="272" t="s">
        <v>1764</v>
      </c>
      <c r="I113" s="272" t="s">
        <v>1725</v>
      </c>
      <c r="J113" s="272">
        <v>20</v>
      </c>
      <c r="K113" s="286"/>
    </row>
    <row r="114" spans="2:11" ht="15" customHeight="1">
      <c r="B114" s="295"/>
      <c r="C114" s="272" t="s">
        <v>1765</v>
      </c>
      <c r="D114" s="272"/>
      <c r="E114" s="272"/>
      <c r="F114" s="294" t="s">
        <v>1723</v>
      </c>
      <c r="G114" s="272"/>
      <c r="H114" s="272" t="s">
        <v>1766</v>
      </c>
      <c r="I114" s="272" t="s">
        <v>1725</v>
      </c>
      <c r="J114" s="272">
        <v>120</v>
      </c>
      <c r="K114" s="286"/>
    </row>
    <row r="115" spans="2:11" ht="15" customHeight="1">
      <c r="B115" s="295"/>
      <c r="C115" s="272" t="s">
        <v>37</v>
      </c>
      <c r="D115" s="272"/>
      <c r="E115" s="272"/>
      <c r="F115" s="294" t="s">
        <v>1723</v>
      </c>
      <c r="G115" s="272"/>
      <c r="H115" s="272" t="s">
        <v>1767</v>
      </c>
      <c r="I115" s="272" t="s">
        <v>1758</v>
      </c>
      <c r="J115" s="272"/>
      <c r="K115" s="286"/>
    </row>
    <row r="116" spans="2:11" ht="15" customHeight="1">
      <c r="B116" s="295"/>
      <c r="C116" s="272" t="s">
        <v>47</v>
      </c>
      <c r="D116" s="272"/>
      <c r="E116" s="272"/>
      <c r="F116" s="294" t="s">
        <v>1723</v>
      </c>
      <c r="G116" s="272"/>
      <c r="H116" s="272" t="s">
        <v>1768</v>
      </c>
      <c r="I116" s="272" t="s">
        <v>1758</v>
      </c>
      <c r="J116" s="272"/>
      <c r="K116" s="286"/>
    </row>
    <row r="117" spans="2:11" ht="15" customHeight="1">
      <c r="B117" s="295"/>
      <c r="C117" s="272" t="s">
        <v>56</v>
      </c>
      <c r="D117" s="272"/>
      <c r="E117" s="272"/>
      <c r="F117" s="294" t="s">
        <v>1723</v>
      </c>
      <c r="G117" s="272"/>
      <c r="H117" s="272" t="s">
        <v>1769</v>
      </c>
      <c r="I117" s="272" t="s">
        <v>1770</v>
      </c>
      <c r="J117" s="272"/>
      <c r="K117" s="286"/>
    </row>
    <row r="118" spans="2:1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ht="18.75" customHeight="1">
      <c r="B119" s="305"/>
      <c r="C119" s="269"/>
      <c r="D119" s="269"/>
      <c r="E119" s="269"/>
      <c r="F119" s="306"/>
      <c r="G119" s="269"/>
      <c r="H119" s="269"/>
      <c r="I119" s="269"/>
      <c r="J119" s="269"/>
      <c r="K119" s="305"/>
    </row>
    <row r="120" spans="2:1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ht="45" customHeight="1">
      <c r="B122" s="310"/>
      <c r="C122" s="263" t="s">
        <v>1771</v>
      </c>
      <c r="D122" s="263"/>
      <c r="E122" s="263"/>
      <c r="F122" s="263"/>
      <c r="G122" s="263"/>
      <c r="H122" s="263"/>
      <c r="I122" s="263"/>
      <c r="J122" s="263"/>
      <c r="K122" s="311"/>
    </row>
    <row r="123" spans="2:11" ht="17.25" customHeight="1">
      <c r="B123" s="312"/>
      <c r="C123" s="287" t="s">
        <v>1717</v>
      </c>
      <c r="D123" s="287"/>
      <c r="E123" s="287"/>
      <c r="F123" s="287" t="s">
        <v>1718</v>
      </c>
      <c r="G123" s="288"/>
      <c r="H123" s="287" t="s">
        <v>53</v>
      </c>
      <c r="I123" s="287" t="s">
        <v>56</v>
      </c>
      <c r="J123" s="287" t="s">
        <v>1719</v>
      </c>
      <c r="K123" s="313"/>
    </row>
    <row r="124" spans="2:11" ht="17.25" customHeight="1">
      <c r="B124" s="312"/>
      <c r="C124" s="289" t="s">
        <v>1720</v>
      </c>
      <c r="D124" s="289"/>
      <c r="E124" s="289"/>
      <c r="F124" s="290" t="s">
        <v>1721</v>
      </c>
      <c r="G124" s="291"/>
      <c r="H124" s="289"/>
      <c r="I124" s="289"/>
      <c r="J124" s="289" t="s">
        <v>1722</v>
      </c>
      <c r="K124" s="313"/>
    </row>
    <row r="125" spans="2:11" ht="5.25" customHeight="1">
      <c r="B125" s="314"/>
      <c r="C125" s="292"/>
      <c r="D125" s="292"/>
      <c r="E125" s="292"/>
      <c r="F125" s="292"/>
      <c r="G125" s="272"/>
      <c r="H125" s="292"/>
      <c r="I125" s="292"/>
      <c r="J125" s="292"/>
      <c r="K125" s="315"/>
    </row>
    <row r="126" spans="2:11" ht="15" customHeight="1">
      <c r="B126" s="314"/>
      <c r="C126" s="272" t="s">
        <v>1726</v>
      </c>
      <c r="D126" s="292"/>
      <c r="E126" s="292"/>
      <c r="F126" s="294" t="s">
        <v>1723</v>
      </c>
      <c r="G126" s="272"/>
      <c r="H126" s="272" t="s">
        <v>1763</v>
      </c>
      <c r="I126" s="272" t="s">
        <v>1725</v>
      </c>
      <c r="J126" s="272">
        <v>120</v>
      </c>
      <c r="K126" s="316"/>
    </row>
    <row r="127" spans="2:11" ht="15" customHeight="1">
      <c r="B127" s="314"/>
      <c r="C127" s="272" t="s">
        <v>1772</v>
      </c>
      <c r="D127" s="272"/>
      <c r="E127" s="272"/>
      <c r="F127" s="294" t="s">
        <v>1723</v>
      </c>
      <c r="G127" s="272"/>
      <c r="H127" s="272" t="s">
        <v>1773</v>
      </c>
      <c r="I127" s="272" t="s">
        <v>1725</v>
      </c>
      <c r="J127" s="272" t="s">
        <v>1774</v>
      </c>
      <c r="K127" s="316"/>
    </row>
    <row r="128" spans="2:11" ht="15" customHeight="1">
      <c r="B128" s="314"/>
      <c r="C128" s="272" t="s">
        <v>1671</v>
      </c>
      <c r="D128" s="272"/>
      <c r="E128" s="272"/>
      <c r="F128" s="294" t="s">
        <v>1723</v>
      </c>
      <c r="G128" s="272"/>
      <c r="H128" s="272" t="s">
        <v>1775</v>
      </c>
      <c r="I128" s="272" t="s">
        <v>1725</v>
      </c>
      <c r="J128" s="272" t="s">
        <v>1774</v>
      </c>
      <c r="K128" s="316"/>
    </row>
    <row r="129" spans="2:11" ht="15" customHeight="1">
      <c r="B129" s="314"/>
      <c r="C129" s="272" t="s">
        <v>1734</v>
      </c>
      <c r="D129" s="272"/>
      <c r="E129" s="272"/>
      <c r="F129" s="294" t="s">
        <v>1729</v>
      </c>
      <c r="G129" s="272"/>
      <c r="H129" s="272" t="s">
        <v>1735</v>
      </c>
      <c r="I129" s="272" t="s">
        <v>1725</v>
      </c>
      <c r="J129" s="272">
        <v>15</v>
      </c>
      <c r="K129" s="316"/>
    </row>
    <row r="130" spans="2:11" ht="15" customHeight="1">
      <c r="B130" s="314"/>
      <c r="C130" s="296" t="s">
        <v>1736</v>
      </c>
      <c r="D130" s="296"/>
      <c r="E130" s="296"/>
      <c r="F130" s="297" t="s">
        <v>1729</v>
      </c>
      <c r="G130" s="296"/>
      <c r="H130" s="296" t="s">
        <v>1737</v>
      </c>
      <c r="I130" s="296" t="s">
        <v>1725</v>
      </c>
      <c r="J130" s="296">
        <v>15</v>
      </c>
      <c r="K130" s="316"/>
    </row>
    <row r="131" spans="2:11" ht="15" customHeight="1">
      <c r="B131" s="314"/>
      <c r="C131" s="296" t="s">
        <v>1738</v>
      </c>
      <c r="D131" s="296"/>
      <c r="E131" s="296"/>
      <c r="F131" s="297" t="s">
        <v>1729</v>
      </c>
      <c r="G131" s="296"/>
      <c r="H131" s="296" t="s">
        <v>1739</v>
      </c>
      <c r="I131" s="296" t="s">
        <v>1725</v>
      </c>
      <c r="J131" s="296">
        <v>20</v>
      </c>
      <c r="K131" s="316"/>
    </row>
    <row r="132" spans="2:11" ht="15" customHeight="1">
      <c r="B132" s="314"/>
      <c r="C132" s="296" t="s">
        <v>1740</v>
      </c>
      <c r="D132" s="296"/>
      <c r="E132" s="296"/>
      <c r="F132" s="297" t="s">
        <v>1729</v>
      </c>
      <c r="G132" s="296"/>
      <c r="H132" s="296" t="s">
        <v>1741</v>
      </c>
      <c r="I132" s="296" t="s">
        <v>1725</v>
      </c>
      <c r="J132" s="296">
        <v>20</v>
      </c>
      <c r="K132" s="316"/>
    </row>
    <row r="133" spans="2:11" ht="15" customHeight="1">
      <c r="B133" s="314"/>
      <c r="C133" s="272" t="s">
        <v>1728</v>
      </c>
      <c r="D133" s="272"/>
      <c r="E133" s="272"/>
      <c r="F133" s="294" t="s">
        <v>1729</v>
      </c>
      <c r="G133" s="272"/>
      <c r="H133" s="272" t="s">
        <v>1763</v>
      </c>
      <c r="I133" s="272" t="s">
        <v>1725</v>
      </c>
      <c r="J133" s="272">
        <v>50</v>
      </c>
      <c r="K133" s="316"/>
    </row>
    <row r="134" spans="2:11" ht="15" customHeight="1">
      <c r="B134" s="314"/>
      <c r="C134" s="272" t="s">
        <v>1742</v>
      </c>
      <c r="D134" s="272"/>
      <c r="E134" s="272"/>
      <c r="F134" s="294" t="s">
        <v>1729</v>
      </c>
      <c r="G134" s="272"/>
      <c r="H134" s="272" t="s">
        <v>1763</v>
      </c>
      <c r="I134" s="272" t="s">
        <v>1725</v>
      </c>
      <c r="J134" s="272">
        <v>50</v>
      </c>
      <c r="K134" s="316"/>
    </row>
    <row r="135" spans="2:11" ht="15" customHeight="1">
      <c r="B135" s="314"/>
      <c r="C135" s="272" t="s">
        <v>1748</v>
      </c>
      <c r="D135" s="272"/>
      <c r="E135" s="272"/>
      <c r="F135" s="294" t="s">
        <v>1729</v>
      </c>
      <c r="G135" s="272"/>
      <c r="H135" s="272" t="s">
        <v>1763</v>
      </c>
      <c r="I135" s="272" t="s">
        <v>1725</v>
      </c>
      <c r="J135" s="272">
        <v>50</v>
      </c>
      <c r="K135" s="316"/>
    </row>
    <row r="136" spans="2:11" ht="15" customHeight="1">
      <c r="B136" s="314"/>
      <c r="C136" s="272" t="s">
        <v>1750</v>
      </c>
      <c r="D136" s="272"/>
      <c r="E136" s="272"/>
      <c r="F136" s="294" t="s">
        <v>1729</v>
      </c>
      <c r="G136" s="272"/>
      <c r="H136" s="272" t="s">
        <v>1763</v>
      </c>
      <c r="I136" s="272" t="s">
        <v>1725</v>
      </c>
      <c r="J136" s="272">
        <v>50</v>
      </c>
      <c r="K136" s="316"/>
    </row>
    <row r="137" spans="2:11" ht="15" customHeight="1">
      <c r="B137" s="314"/>
      <c r="C137" s="272" t="s">
        <v>1751</v>
      </c>
      <c r="D137" s="272"/>
      <c r="E137" s="272"/>
      <c r="F137" s="294" t="s">
        <v>1729</v>
      </c>
      <c r="G137" s="272"/>
      <c r="H137" s="272" t="s">
        <v>1776</v>
      </c>
      <c r="I137" s="272" t="s">
        <v>1725</v>
      </c>
      <c r="J137" s="272">
        <v>255</v>
      </c>
      <c r="K137" s="316"/>
    </row>
    <row r="138" spans="2:11" ht="15" customHeight="1">
      <c r="B138" s="314"/>
      <c r="C138" s="272" t="s">
        <v>1753</v>
      </c>
      <c r="D138" s="272"/>
      <c r="E138" s="272"/>
      <c r="F138" s="294" t="s">
        <v>1723</v>
      </c>
      <c r="G138" s="272"/>
      <c r="H138" s="272" t="s">
        <v>1777</v>
      </c>
      <c r="I138" s="272" t="s">
        <v>1755</v>
      </c>
      <c r="J138" s="272"/>
      <c r="K138" s="316"/>
    </row>
    <row r="139" spans="2:11" ht="15" customHeight="1">
      <c r="B139" s="314"/>
      <c r="C139" s="272" t="s">
        <v>1756</v>
      </c>
      <c r="D139" s="272"/>
      <c r="E139" s="272"/>
      <c r="F139" s="294" t="s">
        <v>1723</v>
      </c>
      <c r="G139" s="272"/>
      <c r="H139" s="272" t="s">
        <v>1778</v>
      </c>
      <c r="I139" s="272" t="s">
        <v>1758</v>
      </c>
      <c r="J139" s="272"/>
      <c r="K139" s="316"/>
    </row>
    <row r="140" spans="2:11" ht="15" customHeight="1">
      <c r="B140" s="314"/>
      <c r="C140" s="272" t="s">
        <v>1759</v>
      </c>
      <c r="D140" s="272"/>
      <c r="E140" s="272"/>
      <c r="F140" s="294" t="s">
        <v>1723</v>
      </c>
      <c r="G140" s="272"/>
      <c r="H140" s="272" t="s">
        <v>1759</v>
      </c>
      <c r="I140" s="272" t="s">
        <v>1758</v>
      </c>
      <c r="J140" s="272"/>
      <c r="K140" s="316"/>
    </row>
    <row r="141" spans="2:11" ht="15" customHeight="1">
      <c r="B141" s="314"/>
      <c r="C141" s="272" t="s">
        <v>37</v>
      </c>
      <c r="D141" s="272"/>
      <c r="E141" s="272"/>
      <c r="F141" s="294" t="s">
        <v>1723</v>
      </c>
      <c r="G141" s="272"/>
      <c r="H141" s="272" t="s">
        <v>1779</v>
      </c>
      <c r="I141" s="272" t="s">
        <v>1758</v>
      </c>
      <c r="J141" s="272"/>
      <c r="K141" s="316"/>
    </row>
    <row r="142" spans="2:11" ht="15" customHeight="1">
      <c r="B142" s="314"/>
      <c r="C142" s="272" t="s">
        <v>1780</v>
      </c>
      <c r="D142" s="272"/>
      <c r="E142" s="272"/>
      <c r="F142" s="294" t="s">
        <v>1723</v>
      </c>
      <c r="G142" s="272"/>
      <c r="H142" s="272" t="s">
        <v>1781</v>
      </c>
      <c r="I142" s="272" t="s">
        <v>1758</v>
      </c>
      <c r="J142" s="272"/>
      <c r="K142" s="316"/>
    </row>
    <row r="143" spans="2:1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ht="18.75" customHeight="1">
      <c r="B144" s="269"/>
      <c r="C144" s="269"/>
      <c r="D144" s="269"/>
      <c r="E144" s="269"/>
      <c r="F144" s="306"/>
      <c r="G144" s="269"/>
      <c r="H144" s="269"/>
      <c r="I144" s="269"/>
      <c r="J144" s="269"/>
      <c r="K144" s="269"/>
    </row>
    <row r="145" spans="2:1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ht="45" customHeight="1">
      <c r="B147" s="284"/>
      <c r="C147" s="285" t="s">
        <v>1782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ht="17.25" customHeight="1">
      <c r="B148" s="284"/>
      <c r="C148" s="287" t="s">
        <v>1717</v>
      </c>
      <c r="D148" s="287"/>
      <c r="E148" s="287"/>
      <c r="F148" s="287" t="s">
        <v>1718</v>
      </c>
      <c r="G148" s="288"/>
      <c r="H148" s="287" t="s">
        <v>53</v>
      </c>
      <c r="I148" s="287" t="s">
        <v>56</v>
      </c>
      <c r="J148" s="287" t="s">
        <v>1719</v>
      </c>
      <c r="K148" s="286"/>
    </row>
    <row r="149" spans="2:11" ht="17.25" customHeight="1">
      <c r="B149" s="284"/>
      <c r="C149" s="289" t="s">
        <v>1720</v>
      </c>
      <c r="D149" s="289"/>
      <c r="E149" s="289"/>
      <c r="F149" s="290" t="s">
        <v>1721</v>
      </c>
      <c r="G149" s="291"/>
      <c r="H149" s="289"/>
      <c r="I149" s="289"/>
      <c r="J149" s="289" t="s">
        <v>1722</v>
      </c>
      <c r="K149" s="286"/>
    </row>
    <row r="150" spans="2:11" ht="5.25" customHeight="1">
      <c r="B150" s="295"/>
      <c r="C150" s="292"/>
      <c r="D150" s="292"/>
      <c r="E150" s="292"/>
      <c r="F150" s="292"/>
      <c r="G150" s="293"/>
      <c r="H150" s="292"/>
      <c r="I150" s="292"/>
      <c r="J150" s="292"/>
      <c r="K150" s="316"/>
    </row>
    <row r="151" spans="2:11" ht="15" customHeight="1">
      <c r="B151" s="295"/>
      <c r="C151" s="320" t="s">
        <v>1726</v>
      </c>
      <c r="D151" s="272"/>
      <c r="E151" s="272"/>
      <c r="F151" s="321" t="s">
        <v>1723</v>
      </c>
      <c r="G151" s="272"/>
      <c r="H151" s="320" t="s">
        <v>1763</v>
      </c>
      <c r="I151" s="320" t="s">
        <v>1725</v>
      </c>
      <c r="J151" s="320">
        <v>120</v>
      </c>
      <c r="K151" s="316"/>
    </row>
    <row r="152" spans="2:11" ht="15" customHeight="1">
      <c r="B152" s="295"/>
      <c r="C152" s="320" t="s">
        <v>1772</v>
      </c>
      <c r="D152" s="272"/>
      <c r="E152" s="272"/>
      <c r="F152" s="321" t="s">
        <v>1723</v>
      </c>
      <c r="G152" s="272"/>
      <c r="H152" s="320" t="s">
        <v>1783</v>
      </c>
      <c r="I152" s="320" t="s">
        <v>1725</v>
      </c>
      <c r="J152" s="320" t="s">
        <v>1774</v>
      </c>
      <c r="K152" s="316"/>
    </row>
    <row r="153" spans="2:11" ht="15" customHeight="1">
      <c r="B153" s="295"/>
      <c r="C153" s="320" t="s">
        <v>1671</v>
      </c>
      <c r="D153" s="272"/>
      <c r="E153" s="272"/>
      <c r="F153" s="321" t="s">
        <v>1723</v>
      </c>
      <c r="G153" s="272"/>
      <c r="H153" s="320" t="s">
        <v>1784</v>
      </c>
      <c r="I153" s="320" t="s">
        <v>1725</v>
      </c>
      <c r="J153" s="320" t="s">
        <v>1774</v>
      </c>
      <c r="K153" s="316"/>
    </row>
    <row r="154" spans="2:11" ht="15" customHeight="1">
      <c r="B154" s="295"/>
      <c r="C154" s="320" t="s">
        <v>1728</v>
      </c>
      <c r="D154" s="272"/>
      <c r="E154" s="272"/>
      <c r="F154" s="321" t="s">
        <v>1729</v>
      </c>
      <c r="G154" s="272"/>
      <c r="H154" s="320" t="s">
        <v>1763</v>
      </c>
      <c r="I154" s="320" t="s">
        <v>1725</v>
      </c>
      <c r="J154" s="320">
        <v>50</v>
      </c>
      <c r="K154" s="316"/>
    </row>
    <row r="155" spans="2:11" ht="15" customHeight="1">
      <c r="B155" s="295"/>
      <c r="C155" s="320" t="s">
        <v>1731</v>
      </c>
      <c r="D155" s="272"/>
      <c r="E155" s="272"/>
      <c r="F155" s="321" t="s">
        <v>1723</v>
      </c>
      <c r="G155" s="272"/>
      <c r="H155" s="320" t="s">
        <v>1763</v>
      </c>
      <c r="I155" s="320" t="s">
        <v>1733</v>
      </c>
      <c r="J155" s="320"/>
      <c r="K155" s="316"/>
    </row>
    <row r="156" spans="2:11" ht="15" customHeight="1">
      <c r="B156" s="295"/>
      <c r="C156" s="320" t="s">
        <v>1742</v>
      </c>
      <c r="D156" s="272"/>
      <c r="E156" s="272"/>
      <c r="F156" s="321" t="s">
        <v>1729</v>
      </c>
      <c r="G156" s="272"/>
      <c r="H156" s="320" t="s">
        <v>1763</v>
      </c>
      <c r="I156" s="320" t="s">
        <v>1725</v>
      </c>
      <c r="J156" s="320">
        <v>50</v>
      </c>
      <c r="K156" s="316"/>
    </row>
    <row r="157" spans="2:11" ht="15" customHeight="1">
      <c r="B157" s="295"/>
      <c r="C157" s="320" t="s">
        <v>1750</v>
      </c>
      <c r="D157" s="272"/>
      <c r="E157" s="272"/>
      <c r="F157" s="321" t="s">
        <v>1729</v>
      </c>
      <c r="G157" s="272"/>
      <c r="H157" s="320" t="s">
        <v>1763</v>
      </c>
      <c r="I157" s="320" t="s">
        <v>1725</v>
      </c>
      <c r="J157" s="320">
        <v>50</v>
      </c>
      <c r="K157" s="316"/>
    </row>
    <row r="158" spans="2:11" ht="15" customHeight="1">
      <c r="B158" s="295"/>
      <c r="C158" s="320" t="s">
        <v>1748</v>
      </c>
      <c r="D158" s="272"/>
      <c r="E158" s="272"/>
      <c r="F158" s="321" t="s">
        <v>1729</v>
      </c>
      <c r="G158" s="272"/>
      <c r="H158" s="320" t="s">
        <v>1763</v>
      </c>
      <c r="I158" s="320" t="s">
        <v>1725</v>
      </c>
      <c r="J158" s="320">
        <v>50</v>
      </c>
      <c r="K158" s="316"/>
    </row>
    <row r="159" spans="2:11" ht="15" customHeight="1">
      <c r="B159" s="295"/>
      <c r="C159" s="320" t="s">
        <v>149</v>
      </c>
      <c r="D159" s="272"/>
      <c r="E159" s="272"/>
      <c r="F159" s="321" t="s">
        <v>1723</v>
      </c>
      <c r="G159" s="272"/>
      <c r="H159" s="320" t="s">
        <v>1785</v>
      </c>
      <c r="I159" s="320" t="s">
        <v>1725</v>
      </c>
      <c r="J159" s="320" t="s">
        <v>1786</v>
      </c>
      <c r="K159" s="316"/>
    </row>
    <row r="160" spans="2:11" ht="15" customHeight="1">
      <c r="B160" s="295"/>
      <c r="C160" s="320" t="s">
        <v>1787</v>
      </c>
      <c r="D160" s="272"/>
      <c r="E160" s="272"/>
      <c r="F160" s="321" t="s">
        <v>1723</v>
      </c>
      <c r="G160" s="272"/>
      <c r="H160" s="320" t="s">
        <v>1788</v>
      </c>
      <c r="I160" s="320" t="s">
        <v>1758</v>
      </c>
      <c r="J160" s="320"/>
      <c r="K160" s="316"/>
    </row>
    <row r="161" spans="2:11" ht="15" customHeight="1">
      <c r="B161" s="322"/>
      <c r="C161" s="304"/>
      <c r="D161" s="304"/>
      <c r="E161" s="304"/>
      <c r="F161" s="304"/>
      <c r="G161" s="304"/>
      <c r="H161" s="304"/>
      <c r="I161" s="304"/>
      <c r="J161" s="304"/>
      <c r="K161" s="323"/>
    </row>
    <row r="162" spans="2:11" ht="18.75" customHeight="1">
      <c r="B162" s="269"/>
      <c r="C162" s="272"/>
      <c r="D162" s="272"/>
      <c r="E162" s="272"/>
      <c r="F162" s="294"/>
      <c r="G162" s="272"/>
      <c r="H162" s="272"/>
      <c r="I162" s="272"/>
      <c r="J162" s="272"/>
      <c r="K162" s="269"/>
    </row>
    <row r="163" spans="2:1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ht="45" customHeight="1">
      <c r="B165" s="262"/>
      <c r="C165" s="263" t="s">
        <v>1789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ht="17.25" customHeight="1">
      <c r="B166" s="262"/>
      <c r="C166" s="287" t="s">
        <v>1717</v>
      </c>
      <c r="D166" s="287"/>
      <c r="E166" s="287"/>
      <c r="F166" s="287" t="s">
        <v>1718</v>
      </c>
      <c r="G166" s="324"/>
      <c r="H166" s="325" t="s">
        <v>53</v>
      </c>
      <c r="I166" s="325" t="s">
        <v>56</v>
      </c>
      <c r="J166" s="287" t="s">
        <v>1719</v>
      </c>
      <c r="K166" s="264"/>
    </row>
    <row r="167" spans="2:11" ht="17.25" customHeight="1">
      <c r="B167" s="265"/>
      <c r="C167" s="289" t="s">
        <v>1720</v>
      </c>
      <c r="D167" s="289"/>
      <c r="E167" s="289"/>
      <c r="F167" s="290" t="s">
        <v>1721</v>
      </c>
      <c r="G167" s="326"/>
      <c r="H167" s="327"/>
      <c r="I167" s="327"/>
      <c r="J167" s="289" t="s">
        <v>1722</v>
      </c>
      <c r="K167" s="267"/>
    </row>
    <row r="168" spans="2:11" ht="5.25" customHeight="1">
      <c r="B168" s="295"/>
      <c r="C168" s="292"/>
      <c r="D168" s="292"/>
      <c r="E168" s="292"/>
      <c r="F168" s="292"/>
      <c r="G168" s="293"/>
      <c r="H168" s="292"/>
      <c r="I168" s="292"/>
      <c r="J168" s="292"/>
      <c r="K168" s="316"/>
    </row>
    <row r="169" spans="2:11" ht="15" customHeight="1">
      <c r="B169" s="295"/>
      <c r="C169" s="272" t="s">
        <v>1726</v>
      </c>
      <c r="D169" s="272"/>
      <c r="E169" s="272"/>
      <c r="F169" s="294" t="s">
        <v>1723</v>
      </c>
      <c r="G169" s="272"/>
      <c r="H169" s="272" t="s">
        <v>1763</v>
      </c>
      <c r="I169" s="272" t="s">
        <v>1725</v>
      </c>
      <c r="J169" s="272">
        <v>120</v>
      </c>
      <c r="K169" s="316"/>
    </row>
    <row r="170" spans="2:11" ht="15" customHeight="1">
      <c r="B170" s="295"/>
      <c r="C170" s="272" t="s">
        <v>1772</v>
      </c>
      <c r="D170" s="272"/>
      <c r="E170" s="272"/>
      <c r="F170" s="294" t="s">
        <v>1723</v>
      </c>
      <c r="G170" s="272"/>
      <c r="H170" s="272" t="s">
        <v>1773</v>
      </c>
      <c r="I170" s="272" t="s">
        <v>1725</v>
      </c>
      <c r="J170" s="272" t="s">
        <v>1774</v>
      </c>
      <c r="K170" s="316"/>
    </row>
    <row r="171" spans="2:11" ht="15" customHeight="1">
      <c r="B171" s="295"/>
      <c r="C171" s="272" t="s">
        <v>1671</v>
      </c>
      <c r="D171" s="272"/>
      <c r="E171" s="272"/>
      <c r="F171" s="294" t="s">
        <v>1723</v>
      </c>
      <c r="G171" s="272"/>
      <c r="H171" s="272" t="s">
        <v>1790</v>
      </c>
      <c r="I171" s="272" t="s">
        <v>1725</v>
      </c>
      <c r="J171" s="272" t="s">
        <v>1774</v>
      </c>
      <c r="K171" s="316"/>
    </row>
    <row r="172" spans="2:11" ht="15" customHeight="1">
      <c r="B172" s="295"/>
      <c r="C172" s="272" t="s">
        <v>1728</v>
      </c>
      <c r="D172" s="272"/>
      <c r="E172" s="272"/>
      <c r="F172" s="294" t="s">
        <v>1729</v>
      </c>
      <c r="G172" s="272"/>
      <c r="H172" s="272" t="s">
        <v>1790</v>
      </c>
      <c r="I172" s="272" t="s">
        <v>1725</v>
      </c>
      <c r="J172" s="272">
        <v>50</v>
      </c>
      <c r="K172" s="316"/>
    </row>
    <row r="173" spans="2:11" ht="15" customHeight="1">
      <c r="B173" s="295"/>
      <c r="C173" s="272" t="s">
        <v>1731</v>
      </c>
      <c r="D173" s="272"/>
      <c r="E173" s="272"/>
      <c r="F173" s="294" t="s">
        <v>1723</v>
      </c>
      <c r="G173" s="272"/>
      <c r="H173" s="272" t="s">
        <v>1790</v>
      </c>
      <c r="I173" s="272" t="s">
        <v>1733</v>
      </c>
      <c r="J173" s="272"/>
      <c r="K173" s="316"/>
    </row>
    <row r="174" spans="2:11" ht="15" customHeight="1">
      <c r="B174" s="295"/>
      <c r="C174" s="272" t="s">
        <v>1742</v>
      </c>
      <c r="D174" s="272"/>
      <c r="E174" s="272"/>
      <c r="F174" s="294" t="s">
        <v>1729</v>
      </c>
      <c r="G174" s="272"/>
      <c r="H174" s="272" t="s">
        <v>1790</v>
      </c>
      <c r="I174" s="272" t="s">
        <v>1725</v>
      </c>
      <c r="J174" s="272">
        <v>50</v>
      </c>
      <c r="K174" s="316"/>
    </row>
    <row r="175" spans="2:11" ht="15" customHeight="1">
      <c r="B175" s="295"/>
      <c r="C175" s="272" t="s">
        <v>1750</v>
      </c>
      <c r="D175" s="272"/>
      <c r="E175" s="272"/>
      <c r="F175" s="294" t="s">
        <v>1729</v>
      </c>
      <c r="G175" s="272"/>
      <c r="H175" s="272" t="s">
        <v>1790</v>
      </c>
      <c r="I175" s="272" t="s">
        <v>1725</v>
      </c>
      <c r="J175" s="272">
        <v>50</v>
      </c>
      <c r="K175" s="316"/>
    </row>
    <row r="176" spans="2:11" ht="15" customHeight="1">
      <c r="B176" s="295"/>
      <c r="C176" s="272" t="s">
        <v>1748</v>
      </c>
      <c r="D176" s="272"/>
      <c r="E176" s="272"/>
      <c r="F176" s="294" t="s">
        <v>1729</v>
      </c>
      <c r="G176" s="272"/>
      <c r="H176" s="272" t="s">
        <v>1790</v>
      </c>
      <c r="I176" s="272" t="s">
        <v>1725</v>
      </c>
      <c r="J176" s="272">
        <v>50</v>
      </c>
      <c r="K176" s="316"/>
    </row>
    <row r="177" spans="2:11" ht="15" customHeight="1">
      <c r="B177" s="295"/>
      <c r="C177" s="272" t="s">
        <v>192</v>
      </c>
      <c r="D177" s="272"/>
      <c r="E177" s="272"/>
      <c r="F177" s="294" t="s">
        <v>1723</v>
      </c>
      <c r="G177" s="272"/>
      <c r="H177" s="272" t="s">
        <v>1791</v>
      </c>
      <c r="I177" s="272" t="s">
        <v>1792</v>
      </c>
      <c r="J177" s="272"/>
      <c r="K177" s="316"/>
    </row>
    <row r="178" spans="2:11" ht="15" customHeight="1">
      <c r="B178" s="295"/>
      <c r="C178" s="272" t="s">
        <v>56</v>
      </c>
      <c r="D178" s="272"/>
      <c r="E178" s="272"/>
      <c r="F178" s="294" t="s">
        <v>1723</v>
      </c>
      <c r="G178" s="272"/>
      <c r="H178" s="272" t="s">
        <v>1793</v>
      </c>
      <c r="I178" s="272" t="s">
        <v>1794</v>
      </c>
      <c r="J178" s="272">
        <v>1</v>
      </c>
      <c r="K178" s="316"/>
    </row>
    <row r="179" spans="2:11" ht="15" customHeight="1">
      <c r="B179" s="295"/>
      <c r="C179" s="272" t="s">
        <v>52</v>
      </c>
      <c r="D179" s="272"/>
      <c r="E179" s="272"/>
      <c r="F179" s="294" t="s">
        <v>1723</v>
      </c>
      <c r="G179" s="272"/>
      <c r="H179" s="272" t="s">
        <v>1795</v>
      </c>
      <c r="I179" s="272" t="s">
        <v>1725</v>
      </c>
      <c r="J179" s="272">
        <v>20</v>
      </c>
      <c r="K179" s="316"/>
    </row>
    <row r="180" spans="2:11" ht="15" customHeight="1">
      <c r="B180" s="295"/>
      <c r="C180" s="272" t="s">
        <v>53</v>
      </c>
      <c r="D180" s="272"/>
      <c r="E180" s="272"/>
      <c r="F180" s="294" t="s">
        <v>1723</v>
      </c>
      <c r="G180" s="272"/>
      <c r="H180" s="272" t="s">
        <v>1796</v>
      </c>
      <c r="I180" s="272" t="s">
        <v>1725</v>
      </c>
      <c r="J180" s="272">
        <v>255</v>
      </c>
      <c r="K180" s="316"/>
    </row>
    <row r="181" spans="2:11" ht="15" customHeight="1">
      <c r="B181" s="295"/>
      <c r="C181" s="272" t="s">
        <v>193</v>
      </c>
      <c r="D181" s="272"/>
      <c r="E181" s="272"/>
      <c r="F181" s="294" t="s">
        <v>1723</v>
      </c>
      <c r="G181" s="272"/>
      <c r="H181" s="272" t="s">
        <v>1687</v>
      </c>
      <c r="I181" s="272" t="s">
        <v>1725</v>
      </c>
      <c r="J181" s="272">
        <v>10</v>
      </c>
      <c r="K181" s="316"/>
    </row>
    <row r="182" spans="2:11" ht="15" customHeight="1">
      <c r="B182" s="295"/>
      <c r="C182" s="272" t="s">
        <v>194</v>
      </c>
      <c r="D182" s="272"/>
      <c r="E182" s="272"/>
      <c r="F182" s="294" t="s">
        <v>1723</v>
      </c>
      <c r="G182" s="272"/>
      <c r="H182" s="272" t="s">
        <v>1797</v>
      </c>
      <c r="I182" s="272" t="s">
        <v>1758</v>
      </c>
      <c r="J182" s="272"/>
      <c r="K182" s="316"/>
    </row>
    <row r="183" spans="2:11" ht="15" customHeight="1">
      <c r="B183" s="295"/>
      <c r="C183" s="272" t="s">
        <v>1798</v>
      </c>
      <c r="D183" s="272"/>
      <c r="E183" s="272"/>
      <c r="F183" s="294" t="s">
        <v>1723</v>
      </c>
      <c r="G183" s="272"/>
      <c r="H183" s="272" t="s">
        <v>1799</v>
      </c>
      <c r="I183" s="272" t="s">
        <v>1758</v>
      </c>
      <c r="J183" s="272"/>
      <c r="K183" s="316"/>
    </row>
    <row r="184" spans="2:11" ht="15" customHeight="1">
      <c r="B184" s="295"/>
      <c r="C184" s="272" t="s">
        <v>1787</v>
      </c>
      <c r="D184" s="272"/>
      <c r="E184" s="272"/>
      <c r="F184" s="294" t="s">
        <v>1723</v>
      </c>
      <c r="G184" s="272"/>
      <c r="H184" s="272" t="s">
        <v>1800</v>
      </c>
      <c r="I184" s="272" t="s">
        <v>1758</v>
      </c>
      <c r="J184" s="272"/>
      <c r="K184" s="316"/>
    </row>
    <row r="185" spans="2:11" ht="15" customHeight="1">
      <c r="B185" s="295"/>
      <c r="C185" s="272" t="s">
        <v>196</v>
      </c>
      <c r="D185" s="272"/>
      <c r="E185" s="272"/>
      <c r="F185" s="294" t="s">
        <v>1729</v>
      </c>
      <c r="G185" s="272"/>
      <c r="H185" s="272" t="s">
        <v>1801</v>
      </c>
      <c r="I185" s="272" t="s">
        <v>1725</v>
      </c>
      <c r="J185" s="272">
        <v>50</v>
      </c>
      <c r="K185" s="316"/>
    </row>
    <row r="186" spans="2:11" ht="15" customHeight="1">
      <c r="B186" s="295"/>
      <c r="C186" s="272" t="s">
        <v>1802</v>
      </c>
      <c r="D186" s="272"/>
      <c r="E186" s="272"/>
      <c r="F186" s="294" t="s">
        <v>1729</v>
      </c>
      <c r="G186" s="272"/>
      <c r="H186" s="272" t="s">
        <v>1803</v>
      </c>
      <c r="I186" s="272" t="s">
        <v>1804</v>
      </c>
      <c r="J186" s="272"/>
      <c r="K186" s="316"/>
    </row>
    <row r="187" spans="2:11" ht="15" customHeight="1">
      <c r="B187" s="295"/>
      <c r="C187" s="272" t="s">
        <v>1805</v>
      </c>
      <c r="D187" s="272"/>
      <c r="E187" s="272"/>
      <c r="F187" s="294" t="s">
        <v>1729</v>
      </c>
      <c r="G187" s="272"/>
      <c r="H187" s="272" t="s">
        <v>1806</v>
      </c>
      <c r="I187" s="272" t="s">
        <v>1804</v>
      </c>
      <c r="J187" s="272"/>
      <c r="K187" s="316"/>
    </row>
    <row r="188" spans="2:11" ht="15" customHeight="1">
      <c r="B188" s="295"/>
      <c r="C188" s="272" t="s">
        <v>1807</v>
      </c>
      <c r="D188" s="272"/>
      <c r="E188" s="272"/>
      <c r="F188" s="294" t="s">
        <v>1729</v>
      </c>
      <c r="G188" s="272"/>
      <c r="H188" s="272" t="s">
        <v>1808</v>
      </c>
      <c r="I188" s="272" t="s">
        <v>1804</v>
      </c>
      <c r="J188" s="272"/>
      <c r="K188" s="316"/>
    </row>
    <row r="189" spans="2:11" ht="15" customHeight="1">
      <c r="B189" s="295"/>
      <c r="C189" s="328" t="s">
        <v>1809</v>
      </c>
      <c r="D189" s="272"/>
      <c r="E189" s="272"/>
      <c r="F189" s="294" t="s">
        <v>1729</v>
      </c>
      <c r="G189" s="272"/>
      <c r="H189" s="272" t="s">
        <v>1810</v>
      </c>
      <c r="I189" s="272" t="s">
        <v>1811</v>
      </c>
      <c r="J189" s="329" t="s">
        <v>1812</v>
      </c>
      <c r="K189" s="316"/>
    </row>
    <row r="190" spans="2:11" ht="15" customHeight="1">
      <c r="B190" s="295"/>
      <c r="C190" s="279" t="s">
        <v>41</v>
      </c>
      <c r="D190" s="272"/>
      <c r="E190" s="272"/>
      <c r="F190" s="294" t="s">
        <v>1723</v>
      </c>
      <c r="G190" s="272"/>
      <c r="H190" s="269" t="s">
        <v>1813</v>
      </c>
      <c r="I190" s="272" t="s">
        <v>1814</v>
      </c>
      <c r="J190" s="272"/>
      <c r="K190" s="316"/>
    </row>
    <row r="191" spans="2:11" ht="15" customHeight="1">
      <c r="B191" s="295"/>
      <c r="C191" s="279" t="s">
        <v>1815</v>
      </c>
      <c r="D191" s="272"/>
      <c r="E191" s="272"/>
      <c r="F191" s="294" t="s">
        <v>1723</v>
      </c>
      <c r="G191" s="272"/>
      <c r="H191" s="272" t="s">
        <v>1816</v>
      </c>
      <c r="I191" s="272" t="s">
        <v>1758</v>
      </c>
      <c r="J191" s="272"/>
      <c r="K191" s="316"/>
    </row>
    <row r="192" spans="2:11" ht="15" customHeight="1">
      <c r="B192" s="295"/>
      <c r="C192" s="279" t="s">
        <v>1817</v>
      </c>
      <c r="D192" s="272"/>
      <c r="E192" s="272"/>
      <c r="F192" s="294" t="s">
        <v>1723</v>
      </c>
      <c r="G192" s="272"/>
      <c r="H192" s="272" t="s">
        <v>1818</v>
      </c>
      <c r="I192" s="272" t="s">
        <v>1758</v>
      </c>
      <c r="J192" s="272"/>
      <c r="K192" s="316"/>
    </row>
    <row r="193" spans="2:11" ht="15" customHeight="1">
      <c r="B193" s="295"/>
      <c r="C193" s="279" t="s">
        <v>1819</v>
      </c>
      <c r="D193" s="272"/>
      <c r="E193" s="272"/>
      <c r="F193" s="294" t="s">
        <v>1729</v>
      </c>
      <c r="G193" s="272"/>
      <c r="H193" s="272" t="s">
        <v>1820</v>
      </c>
      <c r="I193" s="272" t="s">
        <v>1758</v>
      </c>
      <c r="J193" s="272"/>
      <c r="K193" s="316"/>
    </row>
    <row r="194" spans="2:11" ht="15" customHeight="1">
      <c r="B194" s="322"/>
      <c r="C194" s="330"/>
      <c r="D194" s="304"/>
      <c r="E194" s="304"/>
      <c r="F194" s="304"/>
      <c r="G194" s="304"/>
      <c r="H194" s="304"/>
      <c r="I194" s="304"/>
      <c r="J194" s="304"/>
      <c r="K194" s="323"/>
    </row>
    <row r="195" spans="2:11" ht="18.75" customHeight="1">
      <c r="B195" s="269"/>
      <c r="C195" s="272"/>
      <c r="D195" s="272"/>
      <c r="E195" s="272"/>
      <c r="F195" s="294"/>
      <c r="G195" s="272"/>
      <c r="H195" s="272"/>
      <c r="I195" s="272"/>
      <c r="J195" s="272"/>
      <c r="K195" s="269"/>
    </row>
    <row r="196" spans="2:11" ht="18.75" customHeight="1">
      <c r="B196" s="269"/>
      <c r="C196" s="272"/>
      <c r="D196" s="272"/>
      <c r="E196" s="272"/>
      <c r="F196" s="294"/>
      <c r="G196" s="272"/>
      <c r="H196" s="272"/>
      <c r="I196" s="272"/>
      <c r="J196" s="272"/>
      <c r="K196" s="269"/>
    </row>
    <row r="197" spans="2:1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ht="21">
      <c r="B199" s="262"/>
      <c r="C199" s="263" t="s">
        <v>1821</v>
      </c>
      <c r="D199" s="263"/>
      <c r="E199" s="263"/>
      <c r="F199" s="263"/>
      <c r="G199" s="263"/>
      <c r="H199" s="263"/>
      <c r="I199" s="263"/>
      <c r="J199" s="263"/>
      <c r="K199" s="264"/>
    </row>
    <row r="200" spans="2:11" ht="25.5" customHeight="1">
      <c r="B200" s="262"/>
      <c r="C200" s="331" t="s">
        <v>1822</v>
      </c>
      <c r="D200" s="331"/>
      <c r="E200" s="331"/>
      <c r="F200" s="331" t="s">
        <v>1823</v>
      </c>
      <c r="G200" s="332"/>
      <c r="H200" s="331" t="s">
        <v>1824</v>
      </c>
      <c r="I200" s="331"/>
      <c r="J200" s="331"/>
      <c r="K200" s="264"/>
    </row>
    <row r="201" spans="2:11" ht="5.25" customHeight="1">
      <c r="B201" s="295"/>
      <c r="C201" s="292"/>
      <c r="D201" s="292"/>
      <c r="E201" s="292"/>
      <c r="F201" s="292"/>
      <c r="G201" s="272"/>
      <c r="H201" s="292"/>
      <c r="I201" s="292"/>
      <c r="J201" s="292"/>
      <c r="K201" s="316"/>
    </row>
    <row r="202" spans="2:11" ht="15" customHeight="1">
      <c r="B202" s="295"/>
      <c r="C202" s="272" t="s">
        <v>1814</v>
      </c>
      <c r="D202" s="272"/>
      <c r="E202" s="272"/>
      <c r="F202" s="294" t="s">
        <v>42</v>
      </c>
      <c r="G202" s="272"/>
      <c r="H202" s="272" t="s">
        <v>1825</v>
      </c>
      <c r="I202" s="272"/>
      <c r="J202" s="272"/>
      <c r="K202" s="316"/>
    </row>
    <row r="203" spans="2:11" ht="15" customHeight="1">
      <c r="B203" s="295"/>
      <c r="C203" s="301"/>
      <c r="D203" s="272"/>
      <c r="E203" s="272"/>
      <c r="F203" s="294" t="s">
        <v>43</v>
      </c>
      <c r="G203" s="272"/>
      <c r="H203" s="272" t="s">
        <v>1826</v>
      </c>
      <c r="I203" s="272"/>
      <c r="J203" s="272"/>
      <c r="K203" s="316"/>
    </row>
    <row r="204" spans="2:11" ht="15" customHeight="1">
      <c r="B204" s="295"/>
      <c r="C204" s="301"/>
      <c r="D204" s="272"/>
      <c r="E204" s="272"/>
      <c r="F204" s="294" t="s">
        <v>46</v>
      </c>
      <c r="G204" s="272"/>
      <c r="H204" s="272" t="s">
        <v>1827</v>
      </c>
      <c r="I204" s="272"/>
      <c r="J204" s="272"/>
      <c r="K204" s="316"/>
    </row>
    <row r="205" spans="2:11" ht="15" customHeight="1">
      <c r="B205" s="295"/>
      <c r="C205" s="272"/>
      <c r="D205" s="272"/>
      <c r="E205" s="272"/>
      <c r="F205" s="294" t="s">
        <v>44</v>
      </c>
      <c r="G205" s="272"/>
      <c r="H205" s="272" t="s">
        <v>1828</v>
      </c>
      <c r="I205" s="272"/>
      <c r="J205" s="272"/>
      <c r="K205" s="316"/>
    </row>
    <row r="206" spans="2:11" ht="15" customHeight="1">
      <c r="B206" s="295"/>
      <c r="C206" s="272"/>
      <c r="D206" s="272"/>
      <c r="E206" s="272"/>
      <c r="F206" s="294" t="s">
        <v>45</v>
      </c>
      <c r="G206" s="272"/>
      <c r="H206" s="272" t="s">
        <v>1829</v>
      </c>
      <c r="I206" s="272"/>
      <c r="J206" s="272"/>
      <c r="K206" s="316"/>
    </row>
    <row r="207" spans="2:11" ht="15" customHeight="1">
      <c r="B207" s="295"/>
      <c r="C207" s="272"/>
      <c r="D207" s="272"/>
      <c r="E207" s="272"/>
      <c r="F207" s="294"/>
      <c r="G207" s="272"/>
      <c r="H207" s="272"/>
      <c r="I207" s="272"/>
      <c r="J207" s="272"/>
      <c r="K207" s="316"/>
    </row>
    <row r="208" spans="2:11" ht="15" customHeight="1">
      <c r="B208" s="295"/>
      <c r="C208" s="272" t="s">
        <v>1770</v>
      </c>
      <c r="D208" s="272"/>
      <c r="E208" s="272"/>
      <c r="F208" s="294" t="s">
        <v>78</v>
      </c>
      <c r="G208" s="272"/>
      <c r="H208" s="272" t="s">
        <v>1830</v>
      </c>
      <c r="I208" s="272"/>
      <c r="J208" s="272"/>
      <c r="K208" s="316"/>
    </row>
    <row r="209" spans="2:11" ht="15" customHeight="1">
      <c r="B209" s="295"/>
      <c r="C209" s="301"/>
      <c r="D209" s="272"/>
      <c r="E209" s="272"/>
      <c r="F209" s="294" t="s">
        <v>1665</v>
      </c>
      <c r="G209" s="272"/>
      <c r="H209" s="272" t="s">
        <v>1666</v>
      </c>
      <c r="I209" s="272"/>
      <c r="J209" s="272"/>
      <c r="K209" s="316"/>
    </row>
    <row r="210" spans="2:11" ht="15" customHeight="1">
      <c r="B210" s="295"/>
      <c r="C210" s="272"/>
      <c r="D210" s="272"/>
      <c r="E210" s="272"/>
      <c r="F210" s="294" t="s">
        <v>1663</v>
      </c>
      <c r="G210" s="272"/>
      <c r="H210" s="272" t="s">
        <v>1831</v>
      </c>
      <c r="I210" s="272"/>
      <c r="J210" s="272"/>
      <c r="K210" s="316"/>
    </row>
    <row r="211" spans="2:11" ht="15" customHeight="1">
      <c r="B211" s="333"/>
      <c r="C211" s="301"/>
      <c r="D211" s="301"/>
      <c r="E211" s="301"/>
      <c r="F211" s="294" t="s">
        <v>1667</v>
      </c>
      <c r="G211" s="279"/>
      <c r="H211" s="320" t="s">
        <v>1668</v>
      </c>
      <c r="I211" s="320"/>
      <c r="J211" s="320"/>
      <c r="K211" s="334"/>
    </row>
    <row r="212" spans="2:11" ht="15" customHeight="1">
      <c r="B212" s="333"/>
      <c r="C212" s="301"/>
      <c r="D212" s="301"/>
      <c r="E212" s="301"/>
      <c r="F212" s="294" t="s">
        <v>1669</v>
      </c>
      <c r="G212" s="279"/>
      <c r="H212" s="320" t="s">
        <v>1832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335"/>
      <c r="G213" s="279"/>
      <c r="H213" s="336"/>
      <c r="I213" s="336"/>
      <c r="J213" s="336"/>
      <c r="K213" s="334"/>
    </row>
    <row r="214" spans="2:11" ht="15" customHeight="1">
      <c r="B214" s="333"/>
      <c r="C214" s="272" t="s">
        <v>1794</v>
      </c>
      <c r="D214" s="301"/>
      <c r="E214" s="301"/>
      <c r="F214" s="294">
        <v>1</v>
      </c>
      <c r="G214" s="279"/>
      <c r="H214" s="320" t="s">
        <v>1833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2</v>
      </c>
      <c r="G215" s="279"/>
      <c r="H215" s="320" t="s">
        <v>1834</v>
      </c>
      <c r="I215" s="320"/>
      <c r="J215" s="320"/>
      <c r="K215" s="334"/>
    </row>
    <row r="216" spans="2:11" ht="15" customHeight="1">
      <c r="B216" s="333"/>
      <c r="C216" s="301"/>
      <c r="D216" s="301"/>
      <c r="E216" s="301"/>
      <c r="F216" s="294">
        <v>3</v>
      </c>
      <c r="G216" s="279"/>
      <c r="H216" s="320" t="s">
        <v>1835</v>
      </c>
      <c r="I216" s="320"/>
      <c r="J216" s="320"/>
      <c r="K216" s="334"/>
    </row>
    <row r="217" spans="2:11" ht="15" customHeight="1">
      <c r="B217" s="333"/>
      <c r="C217" s="301"/>
      <c r="D217" s="301"/>
      <c r="E217" s="301"/>
      <c r="F217" s="294">
        <v>4</v>
      </c>
      <c r="G217" s="279"/>
      <c r="H217" s="320" t="s">
        <v>1836</v>
      </c>
      <c r="I217" s="320"/>
      <c r="J217" s="320"/>
      <c r="K217" s="334"/>
    </row>
    <row r="218" spans="2:1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PC05VYROBA\Kutnohorska stavebni</dc:creator>
  <cp:keywords/>
  <dc:description/>
  <cp:lastModifiedBy>PC05VYROBA\Kutnohorska stavebni</cp:lastModifiedBy>
  <dcterms:created xsi:type="dcterms:W3CDTF">2020-04-03T08:40:47Z</dcterms:created>
  <dcterms:modified xsi:type="dcterms:W3CDTF">2020-04-03T08:40:54Z</dcterms:modified>
  <cp:category/>
  <cp:version/>
  <cp:contentType/>
  <cp:contentStatus/>
</cp:coreProperties>
</file>