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6440" activeTab="0"/>
  </bookViews>
  <sheets>
    <sheet name="rozpočet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<sst xmlns="http://schemas.openxmlformats.org/spreadsheetml/2006/main" count="362" uniqueCount="256">
  <si>
    <t>Malé molo</t>
  </si>
  <si>
    <t>Kód položky</t>
  </si>
  <si>
    <t>Popis</t>
  </si>
  <si>
    <t>MJ</t>
  </si>
  <si>
    <t>Množství</t>
  </si>
  <si>
    <t>J. cena indexovaná          [CZK]</t>
  </si>
  <si>
    <t xml:space="preserve">Celková cena  bez DPH </t>
  </si>
  <si>
    <t>1</t>
  </si>
  <si>
    <t>Izolace</t>
  </si>
  <si>
    <t>Svaření PVC izolace tepelně</t>
  </si>
  <si>
    <t>m2</t>
  </si>
  <si>
    <t>2</t>
  </si>
  <si>
    <t xml:space="preserve">Zavaření průstupů </t>
  </si>
  <si>
    <t>ks</t>
  </si>
  <si>
    <t>3</t>
  </si>
  <si>
    <t>PVC izolace jezírková - šedá tl. 1,5mm</t>
  </si>
  <si>
    <t>4</t>
  </si>
  <si>
    <t>PVC izolace protiskluz</t>
  </si>
  <si>
    <t>5</t>
  </si>
  <si>
    <t>D + M lišta</t>
  </si>
  <si>
    <t>bm</t>
  </si>
  <si>
    <t>6</t>
  </si>
  <si>
    <t>Pokládka geotextílie</t>
  </si>
  <si>
    <t>7</t>
  </si>
  <si>
    <t>Geotextílie 500g/m2</t>
  </si>
  <si>
    <t>8</t>
  </si>
  <si>
    <t>Práce schody</t>
  </si>
  <si>
    <t>9</t>
  </si>
  <si>
    <t>Doprava</t>
  </si>
  <si>
    <t>cesta</t>
  </si>
  <si>
    <t>Biologická filtrace Hydrobalanc</t>
  </si>
  <si>
    <t>10</t>
  </si>
  <si>
    <t>Základní filtrační set Hydrobalanc ( 10 + 2 ) včetně dopravy z Rakouska</t>
  </si>
  <si>
    <t>set</t>
  </si>
  <si>
    <t>11</t>
  </si>
  <si>
    <t>Dolomitický vápenec certifikovaný</t>
  </si>
  <si>
    <t>t</t>
  </si>
  <si>
    <t>12</t>
  </si>
  <si>
    <t>Čerpadlo 12 000 l/h, 12V včetně trafa</t>
  </si>
  <si>
    <t>13</t>
  </si>
  <si>
    <t>Šachtice ventilová</t>
  </si>
  <si>
    <t>14</t>
  </si>
  <si>
    <t>Třícestný ventil 50mm</t>
  </si>
  <si>
    <t>15</t>
  </si>
  <si>
    <t>Chrlič nerez š - 40cm</t>
  </si>
  <si>
    <t>16</t>
  </si>
  <si>
    <t>17</t>
  </si>
  <si>
    <t>Nakládka, vykládka</t>
  </si>
  <si>
    <t>hod</t>
  </si>
  <si>
    <t>18</t>
  </si>
  <si>
    <t>Instalace filtrace Hydrobalanc</t>
  </si>
  <si>
    <t>paušál</t>
  </si>
  <si>
    <t>19</t>
  </si>
  <si>
    <t>Návoz vápence ( nakladač, ruční uhrabání ) do skimmerového jezírka</t>
  </si>
  <si>
    <t>20</t>
  </si>
  <si>
    <t>Drobný spojovací materiál ( kolena, fittingy, lepidlo aj. )</t>
  </si>
  <si>
    <t>soubor</t>
  </si>
  <si>
    <t>21</t>
  </si>
  <si>
    <t>Mimostaveništní přesun hmot ( nakladač, pracovníci )</t>
  </si>
  <si>
    <t>22</t>
  </si>
  <si>
    <t>Substrát pro lekníny</t>
  </si>
  <si>
    <t>m3</t>
  </si>
  <si>
    <t>23</t>
  </si>
  <si>
    <t>Lekníny - barvy dle volby investora</t>
  </si>
  <si>
    <t>24</t>
  </si>
  <si>
    <t>25</t>
  </si>
  <si>
    <t>Mimostaveništní přesun hmot</t>
  </si>
  <si>
    <t>26</t>
  </si>
  <si>
    <t>Výsadba vodních rostlin</t>
  </si>
  <si>
    <t>Mechanická písková filtrace</t>
  </si>
  <si>
    <t>27</t>
  </si>
  <si>
    <t>Skimmer stěnový  š - 400mm</t>
  </si>
  <si>
    <t>28</t>
  </si>
  <si>
    <t>Písková filtrace 800 včetně hlavice</t>
  </si>
  <si>
    <t>29</t>
  </si>
  <si>
    <t>Čerpadlo Winner 100T, 380V</t>
  </si>
  <si>
    <t>30</t>
  </si>
  <si>
    <t>Průchodka stěnou pro trysku</t>
  </si>
  <si>
    <t>31</t>
  </si>
  <si>
    <t>Tryska komplet pro fólii</t>
  </si>
  <si>
    <t>32</t>
  </si>
  <si>
    <t>Trubní vedení 63mm</t>
  </si>
  <si>
    <t>klubo</t>
  </si>
  <si>
    <t>33</t>
  </si>
  <si>
    <t>Chránička Kopoflex 80mm</t>
  </si>
  <si>
    <t>34</t>
  </si>
  <si>
    <t>Kulový ventil 63mm</t>
  </si>
  <si>
    <t>35</t>
  </si>
  <si>
    <t>Kulový ventil 50mm</t>
  </si>
  <si>
    <t>36</t>
  </si>
  <si>
    <t xml:space="preserve">Spodní sání </t>
  </si>
  <si>
    <t>37</t>
  </si>
  <si>
    <t xml:space="preserve">Rozvaděč </t>
  </si>
  <si>
    <t>38</t>
  </si>
  <si>
    <t xml:space="preserve">Světla podvodní LED , 12V včetně trafa </t>
  </si>
  <si>
    <t>39</t>
  </si>
  <si>
    <t xml:space="preserve">Instalační komponenty ke světlům </t>
  </si>
  <si>
    <t>40</t>
  </si>
  <si>
    <t xml:space="preserve">Chránička + kabel ke světlům </t>
  </si>
  <si>
    <t>41</t>
  </si>
  <si>
    <t>Instalace technologie</t>
  </si>
  <si>
    <t>kpl</t>
  </si>
  <si>
    <t>42</t>
  </si>
  <si>
    <t>Doprava - osobní</t>
  </si>
  <si>
    <t>43</t>
  </si>
  <si>
    <t>44</t>
  </si>
  <si>
    <t>CELKEM</t>
  </si>
  <si>
    <t>bez DPH</t>
  </si>
  <si>
    <t>DPH 21 %</t>
  </si>
  <si>
    <t>s DPH</t>
  </si>
  <si>
    <t>Termoborovice - prkno</t>
  </si>
  <si>
    <t>Termoborovice - podkladní hranol</t>
  </si>
  <si>
    <t>Nerezový vrut 5x50 mm</t>
  </si>
  <si>
    <t>Vodní rostliny</t>
  </si>
  <si>
    <t>Obložky obvodových zdí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</si>
  <si>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</si>
  <si>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</si>
  <si>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</si>
  <si>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</si>
  <si>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</si>
  <si>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</si>
  <si>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</si>
  <si>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</si>
  <si>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</si>
  <si>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</si>
  <si>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</si>
  <si>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</si>
  <si>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</si>
  <si>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</si>
  <si>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Kneippův chodník</t>
  </si>
  <si>
    <t>Hmatový chodník</t>
  </si>
  <si>
    <t>Trvalky ve zpevněné ploše</t>
  </si>
  <si>
    <t>Zemní práce</t>
  </si>
  <si>
    <t>Svislé konstrukce</t>
  </si>
  <si>
    <t>Výkopové práce - celková plocha pro biobazén</t>
  </si>
  <si>
    <t>Štěrkování dna, hutnění</t>
  </si>
  <si>
    <t>Armatura Kari 10 x 10x 1</t>
  </si>
  <si>
    <t>Beton B20</t>
  </si>
  <si>
    <t xml:space="preserve">Polystyrénová tvárnice zdící </t>
  </si>
  <si>
    <t xml:space="preserve">Armatura </t>
  </si>
  <si>
    <t>Beton do zdí B20</t>
  </si>
  <si>
    <t xml:space="preserve">Betonování do zdí </t>
  </si>
  <si>
    <t xml:space="preserve">Výstavba schodů </t>
  </si>
  <si>
    <t xml:space="preserve">Mimostaveništní přesun hmot </t>
  </si>
  <si>
    <t>Sejmutí ornice a ponechání na místě</t>
  </si>
  <si>
    <t>Přesun hmot do 50 m</t>
  </si>
  <si>
    <t>Štěrk PDK 16/32, výška 200 mm</t>
  </si>
  <si>
    <t>Betonáž dna, výška 200 mm</t>
  </si>
  <si>
    <t>Beton pro 2 schody - Kneippův chodník</t>
  </si>
  <si>
    <t>Usazení polystyrénových tvárnic</t>
  </si>
  <si>
    <t>Nerez nádržky na ruce s přepady</t>
  </si>
  <si>
    <t>Nízké nerezové zábradlí</t>
  </si>
  <si>
    <t>59</t>
  </si>
  <si>
    <t>Dlaždice - vymývaný beton (oblázky), výška 50 mm</t>
  </si>
  <si>
    <t>60</t>
  </si>
  <si>
    <t>61</t>
  </si>
  <si>
    <t>Dodávka a montáž, mimostaveništní přesun hmot</t>
  </si>
  <si>
    <t>62</t>
  </si>
  <si>
    <t>Zóna pro vozíčkáře</t>
  </si>
  <si>
    <t>63</t>
  </si>
  <si>
    <t>64</t>
  </si>
  <si>
    <t>65</t>
  </si>
  <si>
    <t>66</t>
  </si>
  <si>
    <t>Výplň hmatového chodníku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</si>
  <si>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</si>
  <si>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</si>
  <si>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</si>
  <si>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</si>
  <si>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</si>
  <si>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</si>
  <si>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</si>
  <si>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</si>
  <si>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</si>
  <si>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</si>
  <si>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Ostatní dřevěné prvky</t>
  </si>
  <si>
    <t>77</t>
  </si>
  <si>
    <t>78</t>
  </si>
  <si>
    <t>79</t>
  </si>
  <si>
    <t>80</t>
  </si>
  <si>
    <t>Dodávka, montáž, mimostaveništní přesun hmot položek 10.1, 10.2, 10.3</t>
  </si>
  <si>
    <t>81</t>
  </si>
  <si>
    <t>82</t>
  </si>
  <si>
    <t>83</t>
  </si>
  <si>
    <t>Domeček dřevěný, dodávka + montáž</t>
  </si>
  <si>
    <t>Zámková betonová dlažba tl. 6 cm</t>
  </si>
  <si>
    <t>Obrubník betonový, 100 x 5 x 25 cm</t>
  </si>
  <si>
    <t xml:space="preserve">Dodávka, montáž, mimostaveništní přesun hmot </t>
  </si>
  <si>
    <t>84</t>
  </si>
  <si>
    <t>85</t>
  </si>
  <si>
    <t>86</t>
  </si>
  <si>
    <t>Pomocný materiál</t>
  </si>
  <si>
    <t>Dodávka, montáž, mimostaveništní přesun hmot</t>
  </si>
  <si>
    <t>87</t>
  </si>
  <si>
    <t>88</t>
  </si>
  <si>
    <t>91</t>
  </si>
  <si>
    <t>92</t>
  </si>
  <si>
    <t>Ostatní vodní rostliny (skimmerové jezírko a mělčina)</t>
  </si>
  <si>
    <t>Betonový monolit</t>
  </si>
  <si>
    <t>Konstukce - hranoly</t>
  </si>
  <si>
    <t>Protiskluzový povrch PVC</t>
  </si>
  <si>
    <t>Pobytové molo, Dřevěný chodník</t>
  </si>
  <si>
    <t>Dělící pozink obrubník (mezi dlažbou a dřevem)</t>
  </si>
  <si>
    <t>Výsadba trvalek</t>
  </si>
  <si>
    <t>Lavičky dřevěné 5 ks (vyzděné a obložené), dodávka + montáž</t>
  </si>
  <si>
    <t>Kačírek do mělčiny, frakce 4/8</t>
  </si>
  <si>
    <t>Úprava pláně, frakce 0/32, výška 10 cm</t>
  </si>
  <si>
    <t>Štěrkové lože, frakce 4/8, výška 10 cm</t>
  </si>
  <si>
    <t>Beton pro usazené obrubníků B20</t>
  </si>
  <si>
    <t>93</t>
  </si>
  <si>
    <t>94</t>
  </si>
  <si>
    <t>95</t>
  </si>
  <si>
    <t>Konstrukce z hranolů</t>
  </si>
  <si>
    <t>Obložení - termoborovice - prkno</t>
  </si>
  <si>
    <t>Štěrk kolem trvalek</t>
  </si>
  <si>
    <t xml:space="preserve">Zahazování výkopku za zdmi </t>
  </si>
  <si>
    <t xml:space="preserve">Doprava vápence </t>
  </si>
  <si>
    <t xml:space="preserve">Nerez zábradlí - viz. PD </t>
  </si>
  <si>
    <t>Trubní vedení k nádržkám, přepady</t>
  </si>
  <si>
    <t xml:space="preserve">kpl </t>
  </si>
  <si>
    <t xml:space="preserve">Svítidlo podél cesty - lapmpa do výšky 1m </t>
  </si>
  <si>
    <t>Písek</t>
  </si>
  <si>
    <t xml:space="preserve">Automatické dopouštění </t>
  </si>
  <si>
    <t>89</t>
  </si>
  <si>
    <t>90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</si>
  <si>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</si>
  <si>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</si>
  <si>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</si>
  <si>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</si>
  <si>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</si>
  <si>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</si>
  <si>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</si>
  <si>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</si>
  <si>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</si>
  <si>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</si>
  <si>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BIOBAZÉN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</si>
  <si>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</si>
  <si>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</si>
  <si>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</si>
  <si>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</si>
  <si>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</si>
  <si>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</si>
  <si>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</si>
  <si>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</si>
  <si>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</si>
  <si>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</si>
  <si>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</si>
  <si>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</si>
  <si>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</si>
  <si>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BETONOVÁ DLAŽBA</t>
  </si>
  <si>
    <t>DŘEVĚNÉ PRVKY</t>
  </si>
  <si>
    <t>1.10</t>
  </si>
  <si>
    <t>1.11</t>
  </si>
  <si>
    <t>Nerezové zábradlí</t>
  </si>
  <si>
    <t>Doplňky</t>
  </si>
  <si>
    <t>Čerpadlo bazénové 4m3</t>
  </si>
  <si>
    <t>Výkaz výměr - Terapeutické jezírko Rožmitál pod Třemšínem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</si>
</sst>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8.25"/>
      <color rgb="FF000000"/>
      <name val="Tahoma"/>
      <family val="2"/>
    </font>
    <font>
      <b/>
      <sz val="8.25"/>
      <color rgb="FF000000"/>
      <name val="Tahoma"/>
      <family val="2"/>
    </font>
    <font>
      <b/>
      <sz val="8.25"/>
      <color rgb="FFFF0000"/>
      <name val="Tahoma"/>
      <family val="2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.5"/>
      <color theme="1"/>
      <name val="Tahoma"/>
      <family val="2"/>
    </font>
    <font>
      <sz val="8.5"/>
      <color rgb="FF000000"/>
      <name val="Tahoma"/>
      <family val="2"/>
    </font>
    <font>
      <b/>
      <sz val="8.5"/>
      <color rgb="FF000000"/>
      <name val="Tahoma"/>
      <family val="2"/>
    </font>
    <font>
      <b/>
      <sz val="8.5"/>
      <color rgb="FFFF0000"/>
      <name val="Tahoma"/>
      <family val="2"/>
    </font>
    <font>
      <sz val="8.5"/>
      <name val="Tahoma"/>
      <family val="2"/>
    </font>
    <font>
      <sz val="8.5"/>
      <color rgb="FFFF0000"/>
      <name val="Tahoma"/>
      <family val="2"/>
    </font>
    <font>
      <i/>
      <sz val="8.5"/>
      <color theme="1"/>
      <name val="Tahoma"/>
      <family val="2"/>
    </font>
    <font>
      <i/>
      <sz val="8.5"/>
      <color rgb="FF000000"/>
      <name val="Tahoma"/>
      <family val="2"/>
    </font>
    <font>
      <i/>
      <sz val="8.5"/>
      <name val="Tahoma"/>
      <family val="2"/>
    </font>
    <font>
      <b/>
      <sz val="9"/>
      <color rgb="FF000000"/>
      <name val="Tahoma"/>
      <family val="2"/>
    </font>
    <font>
      <strike/>
      <sz val="9"/>
      <color theme="1"/>
      <name val="Calibri"/>
      <family val="2"/>
      <scheme val="minor"/>
    </font>
    <font>
      <strike/>
      <sz val="8.5"/>
      <color theme="1"/>
      <name val="Calibri"/>
      <family val="2"/>
      <scheme val="minor"/>
    </font>
    <font>
      <b/>
      <sz val="9"/>
      <color rgb="FFFF0000"/>
      <name val="Tahoma"/>
      <family val="2"/>
    </font>
    <font>
      <sz val="9"/>
      <color rgb="FF000000"/>
      <name val="Tahoma"/>
      <family val="2"/>
    </font>
    <font>
      <sz val="9"/>
      <name val="Tahoma"/>
      <family val="2"/>
    </font>
    <font>
      <b/>
      <u val="single"/>
      <sz val="9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FF7"/>
        <bgColor indexed="64"/>
      </patternFill>
    </fill>
    <fill>
      <patternFill patternType="solid">
        <fgColor rgb="FFE9F7EB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A9A9A9"/>
      </left>
      <right style="thin">
        <color rgb="FFA9A9A9"/>
      </right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>
        <color rgb="FFA9A9A9"/>
      </left>
      <right style="medium"/>
      <top/>
      <bottom/>
    </border>
    <border>
      <left style="medium"/>
      <right style="thin">
        <color rgb="FFA9A9A9"/>
      </right>
      <top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ont="1"/>
    <xf numFmtId="49" fontId="5" fillId="2" borderId="1" xfId="0" applyNumberFormat="1" applyFont="1" applyFill="1" applyBorder="1" applyAlignment="1" applyProtection="1">
      <alignment horizontal="center" vertical="center" wrapText="1" readingOrder="1"/>
      <protection/>
    </xf>
    <xf numFmtId="14" fontId="0" fillId="0" borderId="0" xfId="0" applyNumberFormat="1" applyFont="1"/>
    <xf numFmtId="49" fontId="6" fillId="3" borderId="1" xfId="0" applyNumberFormat="1" applyFont="1" applyFill="1" applyBorder="1" applyAlignment="1">
      <alignment horizontal="left" vertical="center" wrapText="1" readingOrder="1"/>
    </xf>
    <xf numFmtId="49" fontId="6" fillId="4" borderId="1" xfId="0" applyNumberFormat="1" applyFont="1" applyFill="1" applyBorder="1" applyAlignment="1">
      <alignment horizontal="left" vertical="center" readingOrder="1"/>
    </xf>
    <xf numFmtId="164" fontId="7" fillId="4" borderId="1" xfId="0" applyNumberFormat="1" applyFont="1" applyFill="1" applyBorder="1" applyAlignment="1">
      <alignment horizontal="right" vertical="center" readingOrder="1"/>
    </xf>
    <xf numFmtId="4" fontId="6" fillId="3" borderId="1" xfId="0" applyNumberFormat="1" applyFont="1" applyFill="1" applyBorder="1" applyAlignment="1">
      <alignment horizontal="right" vertical="center" readingOrder="1"/>
    </xf>
    <xf numFmtId="165" fontId="2" fillId="0" borderId="0" xfId="0" applyNumberFormat="1" applyFont="1"/>
    <xf numFmtId="49" fontId="6" fillId="3" borderId="1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/>
    <xf numFmtId="0" fontId="8" fillId="0" borderId="0" xfId="0" applyFont="1"/>
    <xf numFmtId="0" fontId="0" fillId="0" borderId="0" xfId="0"/>
    <xf numFmtId="0" fontId="10" fillId="0" borderId="0" xfId="0" applyFont="1"/>
    <xf numFmtId="0" fontId="11" fillId="4" borderId="0" xfId="0" applyFont="1" applyFill="1" applyAlignment="1">
      <alignment/>
    </xf>
    <xf numFmtId="0" fontId="10" fillId="0" borderId="0" xfId="0" applyFont="1" applyAlignment="1">
      <alignment/>
    </xf>
    <xf numFmtId="0" fontId="10" fillId="4" borderId="0" xfId="0" applyFont="1" applyFill="1"/>
    <xf numFmtId="0" fontId="10" fillId="5" borderId="0" xfId="0" applyFont="1" applyFill="1"/>
    <xf numFmtId="0" fontId="11" fillId="4" borderId="0" xfId="0" applyFont="1" applyFill="1"/>
    <xf numFmtId="0" fontId="10" fillId="0" borderId="0" xfId="0" applyFont="1" applyFill="1"/>
    <xf numFmtId="0" fontId="13" fillId="0" borderId="0" xfId="0" applyFont="1"/>
    <xf numFmtId="0" fontId="12" fillId="0" borderId="0" xfId="0" applyFont="1"/>
    <xf numFmtId="49" fontId="15" fillId="6" borderId="2" xfId="0" applyNumberFormat="1" applyFont="1" applyFill="1" applyBorder="1" applyAlignment="1">
      <alignment horizontal="left" vertical="center" wrapText="1" readingOrder="1"/>
    </xf>
    <xf numFmtId="49" fontId="15" fillId="6" borderId="3" xfId="0" applyNumberFormat="1" applyFont="1" applyFill="1" applyBorder="1" applyAlignment="1">
      <alignment horizontal="left" vertical="center" wrapText="1" readingOrder="1"/>
    </xf>
    <xf numFmtId="49" fontId="15" fillId="6" borderId="4" xfId="0" applyNumberFormat="1" applyFont="1" applyFill="1" applyBorder="1" applyAlignment="1">
      <alignment horizontal="left" vertical="center" wrapText="1" readingOrder="1"/>
    </xf>
    <xf numFmtId="49" fontId="15" fillId="6" borderId="5" xfId="0" applyNumberFormat="1" applyFont="1" applyFill="1" applyBorder="1" applyAlignment="1">
      <alignment horizontal="left" vertical="center" wrapText="1" readingOrder="1"/>
    </xf>
    <xf numFmtId="49" fontId="15" fillId="4" borderId="6" xfId="0" applyNumberFormat="1" applyFont="1" applyFill="1" applyBorder="1" applyAlignment="1">
      <alignment horizontal="center" vertical="center" readingOrder="1"/>
    </xf>
    <xf numFmtId="164" fontId="17" fillId="4" borderId="6" xfId="0" applyNumberFormat="1" applyFont="1" applyFill="1" applyBorder="1" applyAlignment="1">
      <alignment horizontal="right" vertical="center" readingOrder="1"/>
    </xf>
    <xf numFmtId="4" fontId="16" fillId="3" borderId="6" xfId="0" applyNumberFormat="1" applyFont="1" applyFill="1" applyBorder="1" applyAlignment="1">
      <alignment horizontal="right" vertical="center" readingOrder="1"/>
    </xf>
    <xf numFmtId="49" fontId="15" fillId="3" borderId="7" xfId="0" applyNumberFormat="1" applyFont="1" applyFill="1" applyBorder="1" applyAlignment="1">
      <alignment horizontal="center" vertical="center" readingOrder="1"/>
    </xf>
    <xf numFmtId="49" fontId="15" fillId="6" borderId="3" xfId="0" applyNumberFormat="1" applyFont="1" applyFill="1" applyBorder="1" applyAlignment="1">
      <alignment horizontal="center" vertical="center" readingOrder="1"/>
    </xf>
    <xf numFmtId="164" fontId="18" fillId="6" borderId="3" xfId="0" applyNumberFormat="1" applyFont="1" applyFill="1" applyBorder="1" applyAlignment="1">
      <alignment horizontal="right" vertical="center" readingOrder="1"/>
    </xf>
    <xf numFmtId="4" fontId="15" fillId="6" borderId="8" xfId="0" applyNumberFormat="1" applyFont="1" applyFill="1" applyBorder="1" applyAlignment="1">
      <alignment horizontal="right" vertical="center" readingOrder="1"/>
    </xf>
    <xf numFmtId="49" fontId="15" fillId="3" borderId="9" xfId="0" applyNumberFormat="1" applyFont="1" applyFill="1" applyBorder="1" applyAlignment="1">
      <alignment horizontal="center" vertical="center" readingOrder="1"/>
    </xf>
    <xf numFmtId="49" fontId="15" fillId="6" borderId="2" xfId="0" applyNumberFormat="1" applyFont="1" applyFill="1" applyBorder="1" applyAlignment="1">
      <alignment horizontal="center" vertical="center" readingOrder="1"/>
    </xf>
    <xf numFmtId="164" fontId="18" fillId="6" borderId="2" xfId="0" applyNumberFormat="1" applyFont="1" applyFill="1" applyBorder="1" applyAlignment="1">
      <alignment horizontal="right" vertical="center" readingOrder="1"/>
    </xf>
    <xf numFmtId="4" fontId="18" fillId="6" borderId="2" xfId="0" applyNumberFormat="1" applyFont="1" applyFill="1" applyBorder="1" applyAlignment="1">
      <alignment horizontal="right" vertical="center" readingOrder="1"/>
    </xf>
    <xf numFmtId="4" fontId="15" fillId="6" borderId="10" xfId="0" applyNumberFormat="1" applyFont="1" applyFill="1" applyBorder="1" applyAlignment="1">
      <alignment horizontal="right" vertical="center" readingOrder="1"/>
    </xf>
    <xf numFmtId="0" fontId="20" fillId="6" borderId="2" xfId="0" applyFont="1" applyFill="1" applyBorder="1"/>
    <xf numFmtId="49" fontId="21" fillId="6" borderId="2" xfId="0" applyNumberFormat="1" applyFont="1" applyFill="1" applyBorder="1" applyAlignment="1">
      <alignment horizontal="left" vertical="center" wrapText="1" readingOrder="1"/>
    </xf>
    <xf numFmtId="49" fontId="15" fillId="3" borderId="11" xfId="0" applyNumberFormat="1" applyFont="1" applyFill="1" applyBorder="1" applyAlignment="1">
      <alignment horizontal="center" vertical="center" readingOrder="1"/>
    </xf>
    <xf numFmtId="49" fontId="15" fillId="6" borderId="4" xfId="0" applyNumberFormat="1" applyFont="1" applyFill="1" applyBorder="1" applyAlignment="1">
      <alignment horizontal="center" vertical="center" readingOrder="1"/>
    </xf>
    <xf numFmtId="164" fontId="18" fillId="6" borderId="4" xfId="0" applyNumberFormat="1" applyFont="1" applyFill="1" applyBorder="1" applyAlignment="1">
      <alignment horizontal="right" vertical="center" readingOrder="1"/>
    </xf>
    <xf numFmtId="4" fontId="18" fillId="6" borderId="4" xfId="0" applyNumberFormat="1" applyFont="1" applyFill="1" applyBorder="1" applyAlignment="1">
      <alignment horizontal="right" vertical="center" readingOrder="1"/>
    </xf>
    <xf numFmtId="4" fontId="15" fillId="6" borderId="12" xfId="0" applyNumberFormat="1" applyFont="1" applyFill="1" applyBorder="1" applyAlignment="1">
      <alignment horizontal="right" vertical="center" readingOrder="1"/>
    </xf>
    <xf numFmtId="49" fontId="15" fillId="4" borderId="13" xfId="0" applyNumberFormat="1" applyFont="1" applyFill="1" applyBorder="1" applyAlignment="1">
      <alignment horizontal="center" vertical="center" readingOrder="1"/>
    </xf>
    <xf numFmtId="164" fontId="18" fillId="4" borderId="13" xfId="0" applyNumberFormat="1" applyFont="1" applyFill="1" applyBorder="1" applyAlignment="1">
      <alignment horizontal="right" vertical="center" readingOrder="1"/>
    </xf>
    <xf numFmtId="4" fontId="18" fillId="3" borderId="13" xfId="0" applyNumberFormat="1" applyFont="1" applyFill="1" applyBorder="1" applyAlignment="1">
      <alignment horizontal="right" vertical="center" readingOrder="1"/>
    </xf>
    <xf numFmtId="49" fontId="22" fillId="6" borderId="3" xfId="0" applyNumberFormat="1" applyFont="1" applyFill="1" applyBorder="1" applyAlignment="1">
      <alignment horizontal="left" vertical="center" wrapText="1" readingOrder="1"/>
    </xf>
    <xf numFmtId="4" fontId="18" fillId="6" borderId="3" xfId="0" applyNumberFormat="1" applyFont="1" applyFill="1" applyBorder="1" applyAlignment="1">
      <alignment horizontal="right" vertical="center" readingOrder="1"/>
    </xf>
    <xf numFmtId="49" fontId="15" fillId="3" borderId="14" xfId="0" applyNumberFormat="1" applyFont="1" applyFill="1" applyBorder="1" applyAlignment="1">
      <alignment horizontal="center" vertical="center" readingOrder="1"/>
    </xf>
    <xf numFmtId="49" fontId="18" fillId="6" borderId="5" xfId="0" applyNumberFormat="1" applyFont="1" applyFill="1" applyBorder="1" applyAlignment="1">
      <alignment horizontal="left" vertical="center" wrapText="1" readingOrder="1"/>
    </xf>
    <xf numFmtId="164" fontId="18" fillId="6" borderId="5" xfId="0" applyNumberFormat="1" applyFont="1" applyFill="1" applyBorder="1" applyAlignment="1">
      <alignment horizontal="right" vertical="center" readingOrder="1"/>
    </xf>
    <xf numFmtId="49" fontId="22" fillId="6" borderId="2" xfId="0" applyNumberFormat="1" applyFont="1" applyFill="1" applyBorder="1" applyAlignment="1">
      <alignment horizontal="left" vertical="center" wrapText="1" readingOrder="1"/>
    </xf>
    <xf numFmtId="49" fontId="16" fillId="4" borderId="13" xfId="0" applyNumberFormat="1" applyFont="1" applyFill="1" applyBorder="1" applyAlignment="1">
      <alignment horizontal="center" readingOrder="1"/>
    </xf>
    <xf numFmtId="164" fontId="17" fillId="4" borderId="13" xfId="0" applyNumberFormat="1" applyFont="1" applyFill="1" applyBorder="1" applyAlignment="1">
      <alignment horizontal="right" readingOrder="1"/>
    </xf>
    <xf numFmtId="4" fontId="16" fillId="3" borderId="13" xfId="0" applyNumberFormat="1" applyFont="1" applyFill="1" applyBorder="1" applyAlignment="1">
      <alignment horizontal="right" readingOrder="1"/>
    </xf>
    <xf numFmtId="49" fontId="15" fillId="0" borderId="7" xfId="0" applyNumberFormat="1" applyFont="1" applyFill="1" applyBorder="1" applyAlignment="1">
      <alignment horizontal="center" readingOrder="1"/>
    </xf>
    <xf numFmtId="49" fontId="15" fillId="6" borderId="3" xfId="0" applyNumberFormat="1" applyFont="1" applyFill="1" applyBorder="1" applyAlignment="1">
      <alignment horizontal="left" wrapText="1" readingOrder="1"/>
    </xf>
    <xf numFmtId="49" fontId="15" fillId="6" borderId="3" xfId="0" applyNumberFormat="1" applyFont="1" applyFill="1" applyBorder="1" applyAlignment="1">
      <alignment horizontal="center" readingOrder="1"/>
    </xf>
    <xf numFmtId="164" fontId="15" fillId="6" borderId="3" xfId="0" applyNumberFormat="1" applyFont="1" applyFill="1" applyBorder="1" applyAlignment="1">
      <alignment horizontal="right" readingOrder="1"/>
    </xf>
    <xf numFmtId="4" fontId="15" fillId="6" borderId="3" xfId="0" applyNumberFormat="1" applyFont="1" applyFill="1" applyBorder="1" applyAlignment="1">
      <alignment horizontal="right" readingOrder="1"/>
    </xf>
    <xf numFmtId="4" fontId="15" fillId="6" borderId="8" xfId="0" applyNumberFormat="1" applyFont="1" applyFill="1" applyBorder="1" applyAlignment="1">
      <alignment horizontal="right" readingOrder="1"/>
    </xf>
    <xf numFmtId="49" fontId="15" fillId="0" borderId="9" xfId="0" applyNumberFormat="1" applyFont="1" applyFill="1" applyBorder="1" applyAlignment="1">
      <alignment horizontal="center" readingOrder="1"/>
    </xf>
    <xf numFmtId="49" fontId="15" fillId="6" borderId="2" xfId="0" applyNumberFormat="1" applyFont="1" applyFill="1" applyBorder="1" applyAlignment="1">
      <alignment horizontal="left" wrapText="1" readingOrder="1"/>
    </xf>
    <xf numFmtId="49" fontId="15" fillId="6" borderId="2" xfId="0" applyNumberFormat="1" applyFont="1" applyFill="1" applyBorder="1" applyAlignment="1">
      <alignment horizontal="center" readingOrder="1"/>
    </xf>
    <xf numFmtId="164" fontId="15" fillId="6" borderId="2" xfId="0" applyNumberFormat="1" applyFont="1" applyFill="1" applyBorder="1" applyAlignment="1">
      <alignment horizontal="right" readingOrder="1"/>
    </xf>
    <xf numFmtId="4" fontId="15" fillId="6" borderId="2" xfId="0" applyNumberFormat="1" applyFont="1" applyFill="1" applyBorder="1" applyAlignment="1">
      <alignment horizontal="right" readingOrder="1"/>
    </xf>
    <xf numFmtId="4" fontId="15" fillId="6" borderId="10" xfId="0" applyNumberFormat="1" applyFont="1" applyFill="1" applyBorder="1" applyAlignment="1">
      <alignment horizontal="right" readingOrder="1"/>
    </xf>
    <xf numFmtId="49" fontId="22" fillId="6" borderId="2" xfId="0" applyNumberFormat="1" applyFont="1" applyFill="1" applyBorder="1" applyAlignment="1">
      <alignment horizontal="left" wrapText="1" readingOrder="1"/>
    </xf>
    <xf numFmtId="49" fontId="18" fillId="6" borderId="2" xfId="0" applyNumberFormat="1" applyFont="1" applyFill="1" applyBorder="1" applyAlignment="1">
      <alignment horizontal="left" wrapText="1" readingOrder="1"/>
    </xf>
    <xf numFmtId="49" fontId="15" fillId="0" borderId="11" xfId="0" applyNumberFormat="1" applyFont="1" applyFill="1" applyBorder="1" applyAlignment="1">
      <alignment horizontal="center" readingOrder="1"/>
    </xf>
    <xf numFmtId="49" fontId="15" fillId="6" borderId="4" xfId="0" applyNumberFormat="1" applyFont="1" applyFill="1" applyBorder="1" applyAlignment="1">
      <alignment horizontal="left" wrapText="1" readingOrder="1"/>
    </xf>
    <xf numFmtId="49" fontId="15" fillId="6" borderId="4" xfId="0" applyNumberFormat="1" applyFont="1" applyFill="1" applyBorder="1" applyAlignment="1">
      <alignment horizontal="center" readingOrder="1"/>
    </xf>
    <xf numFmtId="4" fontId="18" fillId="6" borderId="4" xfId="0" applyNumberFormat="1" applyFont="1" applyFill="1" applyBorder="1" applyAlignment="1">
      <alignment horizontal="right" readingOrder="1"/>
    </xf>
    <xf numFmtId="4" fontId="15" fillId="6" borderId="12" xfId="0" applyNumberFormat="1" applyFont="1" applyFill="1" applyBorder="1" applyAlignment="1">
      <alignment horizontal="right" readingOrder="1"/>
    </xf>
    <xf numFmtId="49" fontId="22" fillId="6" borderId="3" xfId="0" applyNumberFormat="1" applyFont="1" applyFill="1" applyBorder="1" applyAlignment="1">
      <alignment horizontal="left" wrapText="1" readingOrder="1"/>
    </xf>
    <xf numFmtId="164" fontId="18" fillId="6" borderId="2" xfId="0" applyNumberFormat="1" applyFont="1" applyFill="1" applyBorder="1" applyAlignment="1">
      <alignment horizontal="right" readingOrder="1"/>
    </xf>
    <xf numFmtId="164" fontId="18" fillId="6" borderId="4" xfId="0" applyNumberFormat="1" applyFont="1" applyFill="1" applyBorder="1" applyAlignment="1">
      <alignment horizontal="right" readingOrder="1"/>
    </xf>
    <xf numFmtId="4" fontId="14" fillId="6" borderId="4" xfId="0" applyNumberFormat="1" applyFont="1" applyFill="1" applyBorder="1" applyAlignment="1">
      <alignment horizontal="right" readingOrder="1"/>
    </xf>
    <xf numFmtId="49" fontId="15" fillId="3" borderId="7" xfId="0" applyNumberFormat="1" applyFont="1" applyFill="1" applyBorder="1" applyAlignment="1">
      <alignment horizontal="center" readingOrder="1"/>
    </xf>
    <xf numFmtId="49" fontId="15" fillId="3" borderId="9" xfId="0" applyNumberFormat="1" applyFont="1" applyFill="1" applyBorder="1" applyAlignment="1">
      <alignment horizontal="center" readingOrder="1"/>
    </xf>
    <xf numFmtId="49" fontId="15" fillId="3" borderId="11" xfId="0" applyNumberFormat="1" applyFont="1" applyFill="1" applyBorder="1" applyAlignment="1">
      <alignment horizontal="center" readingOrder="1"/>
    </xf>
    <xf numFmtId="164" fontId="15" fillId="6" borderId="4" xfId="0" applyNumberFormat="1" applyFont="1" applyFill="1" applyBorder="1" applyAlignment="1">
      <alignment horizontal="right" readingOrder="1"/>
    </xf>
    <xf numFmtId="4" fontId="15" fillId="6" borderId="4" xfId="0" applyNumberFormat="1" applyFont="1" applyFill="1" applyBorder="1" applyAlignment="1">
      <alignment horizontal="right" readingOrder="1"/>
    </xf>
    <xf numFmtId="49" fontId="15" fillId="0" borderId="0" xfId="0" applyNumberFormat="1" applyFont="1" applyFill="1" applyBorder="1" applyAlignment="1">
      <alignment horizontal="center" readingOrder="1"/>
    </xf>
    <xf numFmtId="164" fontId="15" fillId="0" borderId="0" xfId="0" applyNumberFormat="1" applyFont="1" applyFill="1" applyBorder="1" applyAlignment="1">
      <alignment horizontal="right" readingOrder="1"/>
    </xf>
    <xf numFmtId="4" fontId="15" fillId="0" borderId="0" xfId="0" applyNumberFormat="1" applyFont="1" applyFill="1" applyBorder="1" applyAlignment="1">
      <alignment horizontal="right" readingOrder="1"/>
    </xf>
    <xf numFmtId="4" fontId="18" fillId="6" borderId="3" xfId="0" applyNumberFormat="1" applyFont="1" applyFill="1" applyBorder="1" applyAlignment="1">
      <alignment horizontal="right" readingOrder="1"/>
    </xf>
    <xf numFmtId="4" fontId="19" fillId="0" borderId="0" xfId="0" applyNumberFormat="1" applyFont="1" applyFill="1" applyBorder="1" applyAlignment="1">
      <alignment horizontal="right" readingOrder="1"/>
    </xf>
    <xf numFmtId="49" fontId="15" fillId="4" borderId="0" xfId="0" applyNumberFormat="1" applyFont="1" applyFill="1" applyBorder="1" applyAlignment="1">
      <alignment horizontal="center" vertical="center" readingOrder="1"/>
    </xf>
    <xf numFmtId="164" fontId="15" fillId="4" borderId="0" xfId="0" applyNumberFormat="1" applyFont="1" applyFill="1" applyBorder="1" applyAlignment="1">
      <alignment horizontal="right" vertical="center" readingOrder="1"/>
    </xf>
    <xf numFmtId="4" fontId="15" fillId="4" borderId="0" xfId="0" applyNumberFormat="1" applyFont="1" applyFill="1" applyBorder="1" applyAlignment="1">
      <alignment horizontal="right" vertical="center" readingOrder="1"/>
    </xf>
    <xf numFmtId="4" fontId="16" fillId="4" borderId="0" xfId="0" applyNumberFormat="1" applyFont="1" applyFill="1" applyBorder="1" applyAlignment="1">
      <alignment horizontal="right" vertical="center" readingOrder="1"/>
    </xf>
    <xf numFmtId="4" fontId="15" fillId="6" borderId="3" xfId="0" applyNumberFormat="1" applyFont="1" applyFill="1" applyBorder="1" applyAlignment="1">
      <alignment horizontal="right" vertical="center" readingOrder="1"/>
    </xf>
    <xf numFmtId="4" fontId="15" fillId="6" borderId="2" xfId="0" applyNumberFormat="1" applyFont="1" applyFill="1" applyBorder="1" applyAlignment="1">
      <alignment horizontal="right" vertical="center" readingOrder="1"/>
    </xf>
    <xf numFmtId="49" fontId="22" fillId="6" borderId="4" xfId="0" applyNumberFormat="1" applyFont="1" applyFill="1" applyBorder="1" applyAlignment="1">
      <alignment horizontal="left" vertical="center" wrapText="1" readingOrder="1"/>
    </xf>
    <xf numFmtId="4" fontId="15" fillId="6" borderId="4" xfId="0" applyNumberFormat="1" applyFont="1" applyFill="1" applyBorder="1" applyAlignment="1">
      <alignment horizontal="right" vertical="center" readingOrder="1"/>
    </xf>
    <xf numFmtId="49" fontId="15" fillId="0" borderId="15" xfId="0" applyNumberFormat="1" applyFont="1" applyFill="1" applyBorder="1" applyAlignment="1">
      <alignment horizontal="center" vertical="center" readingOrder="1"/>
    </xf>
    <xf numFmtId="164" fontId="18" fillId="0" borderId="15" xfId="0" applyNumberFormat="1" applyFont="1" applyFill="1" applyBorder="1" applyAlignment="1">
      <alignment horizontal="right" vertical="center" readingOrder="1"/>
    </xf>
    <xf numFmtId="4" fontId="15" fillId="0" borderId="15" xfId="0" applyNumberFormat="1" applyFont="1" applyFill="1" applyBorder="1" applyAlignment="1">
      <alignment horizontal="right" vertical="center" readingOrder="1"/>
    </xf>
    <xf numFmtId="4" fontId="16" fillId="0" borderId="16" xfId="0" applyNumberFormat="1" applyFont="1" applyFill="1" applyBorder="1" applyAlignment="1">
      <alignment horizontal="right" vertical="center" readingOrder="1"/>
    </xf>
    <xf numFmtId="49" fontId="15" fillId="6" borderId="17" xfId="0" applyNumberFormat="1" applyFont="1" applyFill="1" applyBorder="1" applyAlignment="1">
      <alignment horizontal="left" vertical="center" wrapText="1" readingOrder="1"/>
    </xf>
    <xf numFmtId="49" fontId="15" fillId="0" borderId="0" xfId="0" applyNumberFormat="1" applyFont="1" applyFill="1" applyBorder="1" applyAlignment="1">
      <alignment horizontal="center" vertical="center" readingOrder="1"/>
    </xf>
    <xf numFmtId="164" fontId="18" fillId="0" borderId="0" xfId="0" applyNumberFormat="1" applyFont="1" applyFill="1" applyBorder="1" applyAlignment="1">
      <alignment horizontal="right" vertical="center" readingOrder="1"/>
    </xf>
    <xf numFmtId="4" fontId="15" fillId="0" borderId="0" xfId="0" applyNumberFormat="1" applyFont="1" applyFill="1" applyBorder="1" applyAlignment="1">
      <alignment horizontal="right" vertical="center" readingOrder="1"/>
    </xf>
    <xf numFmtId="49" fontId="15" fillId="3" borderId="18" xfId="0" applyNumberFormat="1" applyFont="1" applyFill="1" applyBorder="1" applyAlignment="1">
      <alignment horizontal="center" vertical="center" readingOrder="1"/>
    </xf>
    <xf numFmtId="49" fontId="15" fillId="6" borderId="19" xfId="0" applyNumberFormat="1" applyFont="1" applyFill="1" applyBorder="1" applyAlignment="1">
      <alignment horizontal="left" vertical="center" wrapText="1" readingOrder="1"/>
    </xf>
    <xf numFmtId="164" fontId="18" fillId="6" borderId="19" xfId="0" applyNumberFormat="1" applyFont="1" applyFill="1" applyBorder="1" applyAlignment="1">
      <alignment horizontal="right" vertical="center" readingOrder="1"/>
    </xf>
    <xf numFmtId="0" fontId="14" fillId="6" borderId="20" xfId="0" applyFont="1" applyFill="1" applyBorder="1"/>
    <xf numFmtId="4" fontId="18" fillId="6" borderId="5" xfId="0" applyNumberFormat="1" applyFont="1" applyFill="1" applyBorder="1" applyAlignment="1">
      <alignment horizontal="right" vertical="center" readingOrder="1"/>
    </xf>
    <xf numFmtId="0" fontId="24" fillId="0" borderId="0" xfId="0" applyFont="1"/>
    <xf numFmtId="49" fontId="18" fillId="6" borderId="3" xfId="0" applyNumberFormat="1" applyFont="1" applyFill="1" applyBorder="1" applyAlignment="1">
      <alignment horizontal="left" vertical="center" wrapText="1" readingOrder="1"/>
    </xf>
    <xf numFmtId="49" fontId="18" fillId="6" borderId="3" xfId="0" applyNumberFormat="1" applyFont="1" applyFill="1" applyBorder="1" applyAlignment="1">
      <alignment horizontal="center" vertical="center" readingOrder="1"/>
    </xf>
    <xf numFmtId="4" fontId="18" fillId="6" borderId="8" xfId="0" applyNumberFormat="1" applyFont="1" applyFill="1" applyBorder="1" applyAlignment="1">
      <alignment horizontal="right" vertical="center" readingOrder="1"/>
    </xf>
    <xf numFmtId="49" fontId="18" fillId="6" borderId="5" xfId="0" applyNumberFormat="1" applyFont="1" applyFill="1" applyBorder="1" applyAlignment="1">
      <alignment horizontal="center" vertical="center" readingOrder="1"/>
    </xf>
    <xf numFmtId="4" fontId="18" fillId="6" borderId="21" xfId="0" applyNumberFormat="1" applyFont="1" applyFill="1" applyBorder="1" applyAlignment="1">
      <alignment horizontal="right" vertical="center" readingOrder="1"/>
    </xf>
    <xf numFmtId="49" fontId="18" fillId="6" borderId="2" xfId="0" applyNumberFormat="1" applyFont="1" applyFill="1" applyBorder="1" applyAlignment="1">
      <alignment horizontal="left" vertical="center" wrapText="1" readingOrder="1"/>
    </xf>
    <xf numFmtId="49" fontId="18" fillId="6" borderId="2" xfId="0" applyNumberFormat="1" applyFont="1" applyFill="1" applyBorder="1" applyAlignment="1">
      <alignment horizontal="center" vertical="center" readingOrder="1"/>
    </xf>
    <xf numFmtId="4" fontId="18" fillId="6" borderId="10" xfId="0" applyNumberFormat="1" applyFont="1" applyFill="1" applyBorder="1" applyAlignment="1">
      <alignment horizontal="right" vertical="center" readingOrder="1"/>
    </xf>
    <xf numFmtId="49" fontId="18" fillId="6" borderId="19" xfId="0" applyNumberFormat="1" applyFont="1" applyFill="1" applyBorder="1" applyAlignment="1">
      <alignment horizontal="left" vertical="center" wrapText="1" readingOrder="1"/>
    </xf>
    <xf numFmtId="49" fontId="18" fillId="6" borderId="19" xfId="0" applyNumberFormat="1" applyFont="1" applyFill="1" applyBorder="1" applyAlignment="1">
      <alignment horizontal="center" vertical="center" readingOrder="1"/>
    </xf>
    <xf numFmtId="4" fontId="18" fillId="6" borderId="19" xfId="0" applyNumberFormat="1" applyFont="1" applyFill="1" applyBorder="1" applyAlignment="1">
      <alignment horizontal="right" vertical="center" readingOrder="1"/>
    </xf>
    <xf numFmtId="49" fontId="18" fillId="6" borderId="4" xfId="0" applyNumberFormat="1" applyFont="1" applyFill="1" applyBorder="1" applyAlignment="1">
      <alignment horizontal="left" vertical="center" wrapText="1" readingOrder="1"/>
    </xf>
    <xf numFmtId="49" fontId="18" fillId="6" borderId="4" xfId="0" applyNumberFormat="1" applyFont="1" applyFill="1" applyBorder="1" applyAlignment="1">
      <alignment horizontal="center" vertical="center" readingOrder="1"/>
    </xf>
    <xf numFmtId="4" fontId="18" fillId="6" borderId="12" xfId="0" applyNumberFormat="1" applyFont="1" applyFill="1" applyBorder="1" applyAlignment="1">
      <alignment horizontal="right" vertical="center" readingOrder="1"/>
    </xf>
    <xf numFmtId="49" fontId="18" fillId="6" borderId="3" xfId="0" applyNumberFormat="1" applyFont="1" applyFill="1" applyBorder="1" applyAlignment="1">
      <alignment horizontal="left" wrapText="1" readingOrder="1"/>
    </xf>
    <xf numFmtId="49" fontId="18" fillId="6" borderId="3" xfId="0" applyNumberFormat="1" applyFont="1" applyFill="1" applyBorder="1" applyAlignment="1">
      <alignment horizontal="center" readingOrder="1"/>
    </xf>
    <xf numFmtId="164" fontId="18" fillId="6" borderId="3" xfId="0" applyNumberFormat="1" applyFont="1" applyFill="1" applyBorder="1" applyAlignment="1">
      <alignment horizontal="right" readingOrder="1"/>
    </xf>
    <xf numFmtId="4" fontId="18" fillId="6" borderId="8" xfId="0" applyNumberFormat="1" applyFont="1" applyFill="1" applyBorder="1" applyAlignment="1">
      <alignment horizontal="right" readingOrder="1"/>
    </xf>
    <xf numFmtId="49" fontId="18" fillId="6" borderId="2" xfId="0" applyNumberFormat="1" applyFont="1" applyFill="1" applyBorder="1" applyAlignment="1">
      <alignment horizontal="center" readingOrder="1"/>
    </xf>
    <xf numFmtId="4" fontId="18" fillId="6" borderId="2" xfId="0" applyNumberFormat="1" applyFont="1" applyFill="1" applyBorder="1" applyAlignment="1">
      <alignment horizontal="right" readingOrder="1"/>
    </xf>
    <xf numFmtId="4" fontId="18" fillId="6" borderId="10" xfId="0" applyNumberFormat="1" applyFont="1" applyFill="1" applyBorder="1" applyAlignment="1">
      <alignment horizontal="right" readingOrder="1"/>
    </xf>
    <xf numFmtId="49" fontId="18" fillId="6" borderId="4" xfId="0" applyNumberFormat="1" applyFont="1" applyFill="1" applyBorder="1" applyAlignment="1">
      <alignment horizontal="left" wrapText="1" readingOrder="1"/>
    </xf>
    <xf numFmtId="49" fontId="18" fillId="6" borderId="4" xfId="0" applyNumberFormat="1" applyFont="1" applyFill="1" applyBorder="1" applyAlignment="1">
      <alignment horizontal="center" readingOrder="1"/>
    </xf>
    <xf numFmtId="4" fontId="18" fillId="6" borderId="12" xfId="0" applyNumberFormat="1" applyFont="1" applyFill="1" applyBorder="1" applyAlignment="1">
      <alignment horizontal="right" readingOrder="1"/>
    </xf>
    <xf numFmtId="4" fontId="18" fillId="6" borderId="22" xfId="0" applyNumberFormat="1" applyFont="1" applyFill="1" applyBorder="1" applyAlignment="1">
      <alignment horizontal="right" vertical="center" readingOrder="1"/>
    </xf>
    <xf numFmtId="49" fontId="18" fillId="6" borderId="17" xfId="0" applyNumberFormat="1" applyFont="1" applyFill="1" applyBorder="1" applyAlignment="1">
      <alignment horizontal="center" vertical="center" readingOrder="1"/>
    </xf>
    <xf numFmtId="4" fontId="16" fillId="0" borderId="23" xfId="0" applyNumberFormat="1" applyFont="1" applyFill="1" applyBorder="1" applyAlignment="1">
      <alignment horizontal="right" vertical="center" readingOrder="1"/>
    </xf>
    <xf numFmtId="49" fontId="15" fillId="0" borderId="14" xfId="0" applyNumberFormat="1" applyFont="1" applyFill="1" applyBorder="1" applyAlignment="1">
      <alignment horizontal="center" readingOrder="1"/>
    </xf>
    <xf numFmtId="49" fontId="15" fillId="3" borderId="14" xfId="0" applyNumberFormat="1" applyFont="1" applyFill="1" applyBorder="1" applyAlignment="1">
      <alignment horizontal="center" readingOrder="1"/>
    </xf>
    <xf numFmtId="49" fontId="15" fillId="3" borderId="24" xfId="0" applyNumberFormat="1" applyFont="1" applyFill="1" applyBorder="1" applyAlignment="1">
      <alignment horizontal="center" readingOrder="1"/>
    </xf>
    <xf numFmtId="49" fontId="15" fillId="3" borderId="24" xfId="0" applyNumberFormat="1" applyFont="1" applyFill="1" applyBorder="1" applyAlignment="1">
      <alignment horizontal="center" vertical="center" readingOrder="1"/>
    </xf>
    <xf numFmtId="4" fontId="16" fillId="3" borderId="25" xfId="0" applyNumberFormat="1" applyFont="1" applyFill="1" applyBorder="1" applyAlignment="1">
      <alignment horizontal="right" vertical="center" readingOrder="1"/>
    </xf>
    <xf numFmtId="4" fontId="16" fillId="3" borderId="25" xfId="0" applyNumberFormat="1" applyFont="1" applyFill="1" applyBorder="1" applyAlignment="1">
      <alignment horizontal="right" readingOrder="1"/>
    </xf>
    <xf numFmtId="4" fontId="16" fillId="0" borderId="23" xfId="0" applyNumberFormat="1" applyFont="1" applyFill="1" applyBorder="1" applyAlignment="1">
      <alignment horizontal="right" readingOrder="1"/>
    </xf>
    <xf numFmtId="49" fontId="16" fillId="3" borderId="6" xfId="0" applyNumberFormat="1" applyFont="1" applyFill="1" applyBorder="1" applyAlignment="1">
      <alignment horizontal="center" vertical="center" readingOrder="1"/>
    </xf>
    <xf numFmtId="49" fontId="16" fillId="3" borderId="6" xfId="0" applyNumberFormat="1" applyFont="1" applyFill="1" applyBorder="1" applyAlignment="1">
      <alignment horizontal="left" vertical="center" wrapText="1" readingOrder="1"/>
    </xf>
    <xf numFmtId="49" fontId="16" fillId="3" borderId="26" xfId="0" applyNumberFormat="1" applyFont="1" applyFill="1" applyBorder="1" applyAlignment="1">
      <alignment horizontal="center" vertical="center" readingOrder="1"/>
    </xf>
    <xf numFmtId="49" fontId="16" fillId="3" borderId="13" xfId="0" applyNumberFormat="1" applyFont="1" applyFill="1" applyBorder="1" applyAlignment="1">
      <alignment horizontal="left" vertical="center" wrapText="1" readingOrder="1"/>
    </xf>
    <xf numFmtId="49" fontId="16" fillId="0" borderId="26" xfId="0" applyNumberFormat="1" applyFont="1" applyFill="1" applyBorder="1" applyAlignment="1">
      <alignment horizontal="center" vertical="center" readingOrder="1"/>
    </xf>
    <xf numFmtId="49" fontId="16" fillId="4" borderId="26" xfId="0" applyNumberFormat="1" applyFont="1" applyFill="1" applyBorder="1" applyAlignment="1">
      <alignment horizontal="center" vertical="center" readingOrder="1"/>
    </xf>
    <xf numFmtId="49" fontId="16" fillId="4" borderId="13" xfId="0" applyNumberFormat="1" applyFont="1" applyFill="1" applyBorder="1" applyAlignment="1">
      <alignment horizontal="left" vertical="center" wrapText="1" readingOrder="1"/>
    </xf>
    <xf numFmtId="49" fontId="16" fillId="3" borderId="27" xfId="0" applyNumberFormat="1" applyFont="1" applyFill="1" applyBorder="1" applyAlignment="1">
      <alignment horizontal="center" readingOrder="1"/>
    </xf>
    <xf numFmtId="49" fontId="16" fillId="0" borderId="0" xfId="0" applyNumberFormat="1" applyFont="1" applyFill="1" applyBorder="1" applyAlignment="1">
      <alignment horizontal="left" vertical="center" wrapText="1" readingOrder="1"/>
    </xf>
    <xf numFmtId="49" fontId="16" fillId="0" borderId="13" xfId="0" applyNumberFormat="1" applyFont="1" applyFill="1" applyBorder="1" applyAlignment="1">
      <alignment horizontal="left" vertical="center" wrapText="1" readingOrder="1"/>
    </xf>
    <xf numFmtId="49" fontId="16" fillId="4" borderId="0" xfId="0" applyNumberFormat="1" applyFont="1" applyFill="1" applyBorder="1" applyAlignment="1">
      <alignment horizontal="center" vertical="center" readingOrder="1"/>
    </xf>
    <xf numFmtId="49" fontId="16" fillId="4" borderId="0" xfId="0" applyNumberFormat="1" applyFont="1" applyFill="1" applyBorder="1" applyAlignment="1">
      <alignment horizontal="left" vertical="center" wrapText="1" readingOrder="1"/>
    </xf>
    <xf numFmtId="49" fontId="16" fillId="4" borderId="27" xfId="0" applyNumberFormat="1" applyFont="1" applyFill="1" applyBorder="1" applyAlignment="1">
      <alignment horizontal="center" vertical="center" readingOrder="1"/>
    </xf>
    <xf numFmtId="0" fontId="25" fillId="0" borderId="0" xfId="0" applyFont="1" applyAlignment="1">
      <alignment/>
    </xf>
    <xf numFmtId="49" fontId="23" fillId="7" borderId="6" xfId="0" applyNumberFormat="1" applyFont="1" applyFill="1" applyBorder="1" applyAlignment="1">
      <alignment horizontal="center" vertical="center" readingOrder="1"/>
    </xf>
    <xf numFmtId="49" fontId="23" fillId="7" borderId="6" xfId="0" applyNumberFormat="1" applyFont="1" applyFill="1" applyBorder="1" applyAlignment="1">
      <alignment horizontal="left" vertical="center" wrapText="1" readingOrder="1"/>
    </xf>
    <xf numFmtId="49" fontId="23" fillId="7" borderId="6" xfId="0" applyNumberFormat="1" applyFont="1" applyFill="1" applyBorder="1" applyAlignment="1">
      <alignment horizontal="left" vertical="center" readingOrder="1"/>
    </xf>
    <xf numFmtId="164" fontId="26" fillId="7" borderId="6" xfId="0" applyNumberFormat="1" applyFont="1" applyFill="1" applyBorder="1" applyAlignment="1">
      <alignment horizontal="right" vertical="center" readingOrder="1"/>
    </xf>
    <xf numFmtId="4" fontId="23" fillId="7" borderId="6" xfId="0" applyNumberFormat="1" applyFont="1" applyFill="1" applyBorder="1" applyAlignment="1">
      <alignment horizontal="right" vertical="center" readingOrder="1"/>
    </xf>
    <xf numFmtId="49" fontId="23" fillId="7" borderId="13" xfId="0" applyNumberFormat="1" applyFont="1" applyFill="1" applyBorder="1" applyAlignment="1">
      <alignment horizontal="center" vertical="center" readingOrder="1"/>
    </xf>
    <xf numFmtId="49" fontId="23" fillId="7" borderId="13" xfId="0" applyNumberFormat="1" applyFont="1" applyFill="1" applyBorder="1" applyAlignment="1">
      <alignment horizontal="left" vertical="center" wrapText="1" readingOrder="1"/>
    </xf>
    <xf numFmtId="49" fontId="27" fillId="7" borderId="13" xfId="0" applyNumberFormat="1" applyFont="1" applyFill="1" applyBorder="1" applyAlignment="1">
      <alignment horizontal="center" vertical="center" readingOrder="1"/>
    </xf>
    <xf numFmtId="164" fontId="27" fillId="7" borderId="13" xfId="0" applyNumberFormat="1" applyFont="1" applyFill="1" applyBorder="1" applyAlignment="1">
      <alignment horizontal="right" vertical="center" readingOrder="1"/>
    </xf>
    <xf numFmtId="4" fontId="27" fillId="7" borderId="13" xfId="0" applyNumberFormat="1" applyFont="1" applyFill="1" applyBorder="1" applyAlignment="1">
      <alignment horizontal="right" vertical="center" readingOrder="1"/>
    </xf>
    <xf numFmtId="4" fontId="23" fillId="7" borderId="13" xfId="0" applyNumberFormat="1" applyFont="1" applyFill="1" applyBorder="1" applyAlignment="1">
      <alignment horizontal="right" vertical="center" readingOrder="1"/>
    </xf>
    <xf numFmtId="49" fontId="27" fillId="7" borderId="0" xfId="0" applyNumberFormat="1" applyFont="1" applyFill="1" applyBorder="1" applyAlignment="1">
      <alignment horizontal="center" vertical="center" readingOrder="1"/>
    </xf>
    <xf numFmtId="164" fontId="28" fillId="7" borderId="0" xfId="0" applyNumberFormat="1" applyFont="1" applyFill="1" applyBorder="1" applyAlignment="1">
      <alignment horizontal="right" vertical="center" readingOrder="1"/>
    </xf>
    <xf numFmtId="4" fontId="27" fillId="7" borderId="0" xfId="0" applyNumberFormat="1" applyFont="1" applyFill="1" applyBorder="1" applyAlignment="1">
      <alignment horizontal="right" vertical="center" readingOrder="1"/>
    </xf>
    <xf numFmtId="4" fontId="23" fillId="7" borderId="0" xfId="0" applyNumberFormat="1" applyFont="1" applyFill="1" applyBorder="1" applyAlignment="1">
      <alignment horizontal="right" vertical="center" readingOrder="1"/>
    </xf>
    <xf numFmtId="4" fontId="29" fillId="3" borderId="1" xfId="0" applyNumberFormat="1" applyFont="1" applyFill="1" applyBorder="1" applyAlignment="1">
      <alignment horizontal="right" vertical="center" readingOrder="1"/>
    </xf>
    <xf numFmtId="0" fontId="2" fillId="0" borderId="0" xfId="0" applyFont="1" applyAlignment="1">
      <alignment horizontal="right"/>
    </xf>
    <xf numFmtId="49" fontId="16" fillId="0" borderId="13" xfId="0" applyNumberFormat="1" applyFont="1" applyFill="1" applyBorder="1" applyAlignment="1">
      <alignment horizontal="center" vertical="center" readingOrder="1"/>
    </xf>
    <xf numFmtId="4" fontId="16" fillId="0" borderId="0" xfId="0" applyNumberFormat="1" applyFont="1" applyFill="1" applyBorder="1" applyAlignment="1">
      <alignment horizontal="right" vertical="center" readingOrder="1"/>
    </xf>
    <xf numFmtId="49" fontId="18" fillId="3" borderId="9" xfId="0" applyNumberFormat="1" applyFont="1" applyFill="1" applyBorder="1" applyAlignment="1">
      <alignment horizontal="center" readingOrder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showGridLines="0" tabSelected="1" zoomScale="110" zoomScaleNormal="110" workbookViewId="0" topLeftCell="A1">
      <selection activeCell="A2" sqref="A2"/>
    </sheetView>
  </sheetViews>
  <sheetFormatPr defaultColWidth="9.140625" defaultRowHeight="15"/>
  <cols>
    <col min="2" max="2" width="52.8515625" style="0" customWidth="1"/>
    <col min="5" max="5" width="15.57421875" style="0" customWidth="1"/>
    <col min="6" max="6" width="19.7109375" style="0" customWidth="1"/>
  </cols>
  <sheetData>
    <row r="1" spans="1:6" ht="18.75" customHeight="1">
      <c r="A1" s="1"/>
      <c r="B1" s="1"/>
      <c r="C1" s="1"/>
      <c r="D1" s="1"/>
      <c r="E1" s="1"/>
      <c r="F1" s="1"/>
    </row>
    <row r="2" spans="1:6" ht="15.75">
      <c r="A2" s="185" t="s">
        <v>255</v>
      </c>
      <c r="B2" s="2"/>
      <c r="C2" s="3"/>
      <c r="D2" s="3"/>
      <c r="E2" s="3"/>
      <c r="F2" s="5"/>
    </row>
    <row r="3" spans="1:6" ht="2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11"/>
      <c r="B4" s="6"/>
      <c r="C4" s="7"/>
      <c r="D4" s="8"/>
      <c r="E4" s="9"/>
      <c r="F4" s="180">
        <f>F5+F104+F121</f>
        <v>0</v>
      </c>
    </row>
    <row r="5" spans="1:6" s="17" customFormat="1" ht="18.75" customHeight="1">
      <c r="A5" s="165" t="s">
        <v>7</v>
      </c>
      <c r="B5" s="166" t="s">
        <v>234</v>
      </c>
      <c r="C5" s="167"/>
      <c r="D5" s="168"/>
      <c r="E5" s="169"/>
      <c r="F5" s="169">
        <f>F6+F16+F26+F36+F49+F55+F75+F79+F82+F86+F91</f>
        <v>0</v>
      </c>
    </row>
    <row r="6" spans="1:11" s="15" customFormat="1" ht="15.75" thickBot="1">
      <c r="A6" s="151" t="s">
        <v>235</v>
      </c>
      <c r="B6" s="152" t="s">
        <v>132</v>
      </c>
      <c r="C6" s="31"/>
      <c r="D6" s="32"/>
      <c r="E6" s="33"/>
      <c r="F6" s="33">
        <f>SUM(F7:F15)</f>
        <v>0</v>
      </c>
      <c r="K6" s="16"/>
    </row>
    <row r="7" spans="1:6" s="15" customFormat="1" ht="15">
      <c r="A7" s="34" t="s">
        <v>7</v>
      </c>
      <c r="B7" s="28" t="s">
        <v>144</v>
      </c>
      <c r="C7" s="35" t="s">
        <v>10</v>
      </c>
      <c r="D7" s="36">
        <v>145</v>
      </c>
      <c r="E7" s="54">
        <v>0</v>
      </c>
      <c r="F7" s="37">
        <f>D7*E7</f>
        <v>0</v>
      </c>
    </row>
    <row r="8" spans="1:15" s="15" customFormat="1" ht="15">
      <c r="A8" s="38" t="s">
        <v>11</v>
      </c>
      <c r="B8" s="27" t="s">
        <v>134</v>
      </c>
      <c r="C8" s="39" t="s">
        <v>61</v>
      </c>
      <c r="D8" s="40">
        <v>66.0125</v>
      </c>
      <c r="E8" s="41">
        <v>0</v>
      </c>
      <c r="F8" s="42">
        <f aca="true" t="shared" si="0" ref="F8:F25">D8*E8</f>
        <v>0</v>
      </c>
      <c r="G8" s="18"/>
      <c r="H8" s="18"/>
      <c r="I8" s="18"/>
      <c r="J8" s="18"/>
      <c r="K8" s="18"/>
      <c r="L8" s="18"/>
      <c r="M8" s="18"/>
      <c r="N8" s="18"/>
      <c r="O8" s="18"/>
    </row>
    <row r="9" spans="1:15" s="15" customFormat="1" ht="15">
      <c r="A9" s="38" t="s">
        <v>14</v>
      </c>
      <c r="B9" s="27" t="s">
        <v>145</v>
      </c>
      <c r="C9" s="39" t="s">
        <v>36</v>
      </c>
      <c r="D9" s="40">
        <f>66.013*1.7</f>
        <v>112.22210000000001</v>
      </c>
      <c r="E9" s="41">
        <v>0</v>
      </c>
      <c r="F9" s="42">
        <f t="shared" si="0"/>
        <v>0</v>
      </c>
      <c r="G9" s="18"/>
      <c r="H9" s="18"/>
      <c r="I9" s="18"/>
      <c r="J9" s="18"/>
      <c r="K9" s="18"/>
      <c r="L9" s="18"/>
      <c r="M9" s="18"/>
      <c r="N9" s="18"/>
      <c r="O9" s="18"/>
    </row>
    <row r="10" spans="1:15" s="15" customFormat="1" ht="15">
      <c r="A10" s="38" t="s">
        <v>16</v>
      </c>
      <c r="B10" s="43" t="s">
        <v>146</v>
      </c>
      <c r="C10" s="39" t="s">
        <v>36</v>
      </c>
      <c r="D10" s="40">
        <v>35</v>
      </c>
      <c r="E10" s="41">
        <v>0</v>
      </c>
      <c r="F10" s="42">
        <f t="shared" si="0"/>
        <v>0</v>
      </c>
      <c r="G10" s="18"/>
      <c r="H10" s="18"/>
      <c r="I10" s="18"/>
      <c r="J10" s="18"/>
      <c r="K10" s="18"/>
      <c r="L10" s="18"/>
      <c r="M10" s="18"/>
      <c r="N10" s="18"/>
      <c r="O10" s="18"/>
    </row>
    <row r="11" spans="1:15" s="15" customFormat="1" ht="15">
      <c r="A11" s="38" t="s">
        <v>18</v>
      </c>
      <c r="B11" s="27" t="s">
        <v>135</v>
      </c>
      <c r="C11" s="39" t="s">
        <v>36</v>
      </c>
      <c r="D11" s="40">
        <v>35</v>
      </c>
      <c r="E11" s="41">
        <v>0</v>
      </c>
      <c r="F11" s="42">
        <f t="shared" si="0"/>
        <v>0</v>
      </c>
      <c r="G11" s="18"/>
      <c r="H11" s="18"/>
      <c r="I11" s="18"/>
      <c r="J11" s="18"/>
      <c r="K11" s="18"/>
      <c r="L11" s="18"/>
      <c r="M11" s="18"/>
      <c r="N11" s="18"/>
      <c r="O11" s="18"/>
    </row>
    <row r="12" spans="1:15" s="15" customFormat="1" ht="15">
      <c r="A12" s="38" t="s">
        <v>21</v>
      </c>
      <c r="B12" s="44" t="s">
        <v>136</v>
      </c>
      <c r="C12" s="39" t="s">
        <v>10</v>
      </c>
      <c r="D12" s="40">
        <v>92.5</v>
      </c>
      <c r="E12" s="41">
        <v>0</v>
      </c>
      <c r="F12" s="42">
        <f t="shared" si="0"/>
        <v>0</v>
      </c>
      <c r="G12" s="18"/>
      <c r="H12" s="18"/>
      <c r="I12" s="18"/>
      <c r="J12" s="18"/>
      <c r="K12" s="18"/>
      <c r="L12" s="18"/>
      <c r="M12" s="18"/>
      <c r="N12" s="18"/>
      <c r="O12" s="18"/>
    </row>
    <row r="13" spans="1:15" s="15" customFormat="1" ht="15">
      <c r="A13" s="38" t="s">
        <v>23</v>
      </c>
      <c r="B13" s="44" t="s">
        <v>137</v>
      </c>
      <c r="C13" s="39" t="s">
        <v>61</v>
      </c>
      <c r="D13" s="40">
        <v>18.5</v>
      </c>
      <c r="E13" s="41">
        <v>0</v>
      </c>
      <c r="F13" s="42">
        <f t="shared" si="0"/>
        <v>0</v>
      </c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5" customFormat="1" ht="15">
      <c r="A14" s="38" t="s">
        <v>25</v>
      </c>
      <c r="B14" s="27" t="s">
        <v>147</v>
      </c>
      <c r="C14" s="39" t="s">
        <v>61</v>
      </c>
      <c r="D14" s="40">
        <v>18.5</v>
      </c>
      <c r="E14" s="41">
        <v>0</v>
      </c>
      <c r="F14" s="42">
        <f t="shared" si="0"/>
        <v>0</v>
      </c>
      <c r="G14" s="18"/>
      <c r="H14" s="18"/>
      <c r="I14" s="18"/>
      <c r="J14" s="18"/>
      <c r="K14" s="18"/>
      <c r="L14" s="18"/>
      <c r="M14" s="18"/>
      <c r="N14" s="18"/>
      <c r="O14" s="18"/>
    </row>
    <row r="15" spans="1:15" s="15" customFormat="1" ht="15.75" thickBot="1">
      <c r="A15" s="45" t="s">
        <v>27</v>
      </c>
      <c r="B15" s="29" t="s">
        <v>66</v>
      </c>
      <c r="C15" s="46" t="s">
        <v>36</v>
      </c>
      <c r="D15" s="47">
        <v>74</v>
      </c>
      <c r="E15" s="48">
        <v>0</v>
      </c>
      <c r="F15" s="49">
        <f t="shared" si="0"/>
        <v>0</v>
      </c>
      <c r="G15" s="18"/>
      <c r="H15" s="18"/>
      <c r="I15" s="18"/>
      <c r="J15" s="18"/>
      <c r="K15" s="18"/>
      <c r="L15" s="18"/>
      <c r="M15" s="18"/>
      <c r="N15" s="18"/>
      <c r="O15" s="18"/>
    </row>
    <row r="16" spans="1:15" s="15" customFormat="1" ht="15.75" thickBot="1">
      <c r="A16" s="153" t="s">
        <v>236</v>
      </c>
      <c r="B16" s="154" t="s">
        <v>133</v>
      </c>
      <c r="C16" s="50"/>
      <c r="D16" s="51"/>
      <c r="E16" s="52"/>
      <c r="F16" s="148">
        <f>SUM(F17:F25)</f>
        <v>0</v>
      </c>
      <c r="G16" s="18"/>
      <c r="H16" s="18"/>
      <c r="I16" s="18"/>
      <c r="J16" s="18"/>
      <c r="K16" s="18"/>
      <c r="L16" s="18"/>
      <c r="M16" s="18"/>
      <c r="N16" s="18"/>
      <c r="O16" s="18"/>
    </row>
    <row r="17" spans="1:15" s="15" customFormat="1" ht="15">
      <c r="A17" s="34" t="s">
        <v>31</v>
      </c>
      <c r="B17" s="53" t="s">
        <v>138</v>
      </c>
      <c r="C17" s="118" t="s">
        <v>10</v>
      </c>
      <c r="D17" s="36">
        <v>91.225</v>
      </c>
      <c r="E17" s="54">
        <v>0</v>
      </c>
      <c r="F17" s="119">
        <f t="shared" si="0"/>
        <v>0</v>
      </c>
      <c r="G17" s="18"/>
      <c r="H17" s="18"/>
      <c r="I17" s="18"/>
      <c r="J17" s="18"/>
      <c r="K17" s="18"/>
      <c r="L17" s="18"/>
      <c r="M17" s="18"/>
      <c r="N17" s="18"/>
      <c r="O17" s="18"/>
    </row>
    <row r="18" spans="1:15" s="15" customFormat="1" ht="15">
      <c r="A18" s="38" t="s">
        <v>34</v>
      </c>
      <c r="B18" s="122" t="s">
        <v>149</v>
      </c>
      <c r="C18" s="123" t="s">
        <v>10</v>
      </c>
      <c r="D18" s="40">
        <v>91.225</v>
      </c>
      <c r="E18" s="41">
        <v>0</v>
      </c>
      <c r="F18" s="124">
        <f t="shared" si="0"/>
        <v>0</v>
      </c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5" customFormat="1" ht="15">
      <c r="A19" s="38" t="s">
        <v>37</v>
      </c>
      <c r="B19" s="58" t="s">
        <v>139</v>
      </c>
      <c r="C19" s="123" t="s">
        <v>20</v>
      </c>
      <c r="D19" s="40">
        <v>857</v>
      </c>
      <c r="E19" s="41">
        <v>0</v>
      </c>
      <c r="F19" s="124">
        <f>D19*E19</f>
        <v>0</v>
      </c>
      <c r="G19" s="18"/>
      <c r="H19" s="18"/>
      <c r="I19" s="18"/>
      <c r="J19" s="18"/>
      <c r="K19" s="18"/>
      <c r="L19" s="18"/>
      <c r="M19" s="18"/>
      <c r="N19" s="18"/>
      <c r="O19" s="18"/>
    </row>
    <row r="20" spans="1:15" s="15" customFormat="1" ht="15">
      <c r="A20" s="38" t="s">
        <v>39</v>
      </c>
      <c r="B20" s="58" t="s">
        <v>140</v>
      </c>
      <c r="C20" s="123" t="s">
        <v>61</v>
      </c>
      <c r="D20" s="40">
        <v>15.13</v>
      </c>
      <c r="E20" s="41">
        <v>0</v>
      </c>
      <c r="F20" s="124">
        <f>D20*E20</f>
        <v>0</v>
      </c>
      <c r="G20" s="18"/>
      <c r="H20" s="18"/>
      <c r="I20" s="18"/>
      <c r="J20" s="18"/>
      <c r="K20" s="18"/>
      <c r="L20" s="18"/>
      <c r="M20" s="18"/>
      <c r="N20" s="18"/>
      <c r="O20" s="18"/>
    </row>
    <row r="21" spans="1:15" s="15" customFormat="1" ht="15">
      <c r="A21" s="38" t="s">
        <v>41</v>
      </c>
      <c r="B21" s="122" t="s">
        <v>141</v>
      </c>
      <c r="C21" s="123" t="s">
        <v>61</v>
      </c>
      <c r="D21" s="40">
        <v>15.13</v>
      </c>
      <c r="E21" s="41">
        <v>0</v>
      </c>
      <c r="F21" s="124">
        <f t="shared" si="0"/>
        <v>0</v>
      </c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5" customFormat="1" ht="15">
      <c r="A22" s="38" t="s">
        <v>43</v>
      </c>
      <c r="B22" s="58" t="s">
        <v>148</v>
      </c>
      <c r="C22" s="123" t="s">
        <v>61</v>
      </c>
      <c r="D22" s="40">
        <f>1.04*0.25</f>
        <v>0.26</v>
      </c>
      <c r="E22" s="41">
        <v>0</v>
      </c>
      <c r="F22" s="124">
        <f t="shared" si="0"/>
        <v>0</v>
      </c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5" customFormat="1" ht="15">
      <c r="A23" s="38" t="s">
        <v>45</v>
      </c>
      <c r="B23" s="122" t="s">
        <v>142</v>
      </c>
      <c r="C23" s="123" t="s">
        <v>101</v>
      </c>
      <c r="D23" s="40">
        <v>1</v>
      </c>
      <c r="E23" s="41">
        <v>0</v>
      </c>
      <c r="F23" s="124">
        <f t="shared" si="0"/>
        <v>0</v>
      </c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5" customFormat="1" ht="15">
      <c r="A24" s="38" t="s">
        <v>46</v>
      </c>
      <c r="B24" s="122" t="s">
        <v>143</v>
      </c>
      <c r="C24" s="123" t="s">
        <v>101</v>
      </c>
      <c r="D24" s="40">
        <v>1</v>
      </c>
      <c r="E24" s="41">
        <v>0</v>
      </c>
      <c r="F24" s="124">
        <f t="shared" si="0"/>
        <v>0</v>
      </c>
      <c r="G24" s="18"/>
      <c r="H24" s="18"/>
      <c r="I24" s="18"/>
      <c r="J24" s="18"/>
      <c r="K24" s="18"/>
      <c r="L24" s="18"/>
      <c r="M24" s="18"/>
      <c r="N24" s="18"/>
      <c r="O24" s="18"/>
    </row>
    <row r="25" spans="1:15" s="17" customFormat="1" ht="15.75" thickBot="1">
      <c r="A25" s="45" t="s">
        <v>49</v>
      </c>
      <c r="B25" s="128" t="s">
        <v>214</v>
      </c>
      <c r="C25" s="129" t="s">
        <v>61</v>
      </c>
      <c r="D25" s="47">
        <v>14</v>
      </c>
      <c r="E25" s="48">
        <v>0</v>
      </c>
      <c r="F25" s="130">
        <f t="shared" si="0"/>
        <v>0</v>
      </c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.75" thickBot="1">
      <c r="A26" s="153" t="s">
        <v>237</v>
      </c>
      <c r="B26" s="154" t="s">
        <v>8</v>
      </c>
      <c r="C26" s="59"/>
      <c r="D26" s="60"/>
      <c r="E26" s="61"/>
      <c r="F26" s="149">
        <f>SUM(F27:F35)</f>
        <v>0</v>
      </c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>
      <c r="A27" s="62" t="s">
        <v>52</v>
      </c>
      <c r="B27" s="63" t="s">
        <v>9</v>
      </c>
      <c r="C27" s="64" t="s">
        <v>10</v>
      </c>
      <c r="D27" s="65">
        <v>167</v>
      </c>
      <c r="E27" s="66">
        <v>0</v>
      </c>
      <c r="F27" s="67">
        <f>D27*E27</f>
        <v>0</v>
      </c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">
      <c r="A28" s="68" t="s">
        <v>54</v>
      </c>
      <c r="B28" s="69" t="s">
        <v>12</v>
      </c>
      <c r="C28" s="70" t="s">
        <v>13</v>
      </c>
      <c r="D28" s="71">
        <v>18</v>
      </c>
      <c r="E28" s="72">
        <v>0</v>
      </c>
      <c r="F28" s="73">
        <f aca="true" t="shared" si="1" ref="F28:F35">D28*E28</f>
        <v>0</v>
      </c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">
      <c r="A29" s="68" t="s">
        <v>57</v>
      </c>
      <c r="B29" s="74" t="s">
        <v>15</v>
      </c>
      <c r="C29" s="70" t="s">
        <v>10</v>
      </c>
      <c r="D29" s="71">
        <v>167</v>
      </c>
      <c r="E29" s="72">
        <v>0</v>
      </c>
      <c r="F29" s="73">
        <f t="shared" si="1"/>
        <v>0</v>
      </c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>
      <c r="A30" s="144" t="s">
        <v>59</v>
      </c>
      <c r="B30" s="74" t="s">
        <v>17</v>
      </c>
      <c r="C30" s="70" t="s">
        <v>10</v>
      </c>
      <c r="D30" s="71">
        <v>1</v>
      </c>
      <c r="E30" s="72">
        <v>0</v>
      </c>
      <c r="F30" s="73">
        <f t="shared" si="1"/>
        <v>0</v>
      </c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>
      <c r="A31" s="68" t="s">
        <v>62</v>
      </c>
      <c r="B31" s="74" t="s">
        <v>19</v>
      </c>
      <c r="C31" s="70" t="s">
        <v>20</v>
      </c>
      <c r="D31" s="71">
        <v>118</v>
      </c>
      <c r="E31" s="72">
        <v>0</v>
      </c>
      <c r="F31" s="73">
        <f t="shared" si="1"/>
        <v>0</v>
      </c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>
      <c r="A32" s="68" t="s">
        <v>64</v>
      </c>
      <c r="B32" s="69" t="s">
        <v>22</v>
      </c>
      <c r="C32" s="70" t="s">
        <v>10</v>
      </c>
      <c r="D32" s="71">
        <v>176</v>
      </c>
      <c r="E32" s="72">
        <v>0</v>
      </c>
      <c r="F32" s="73">
        <f t="shared" si="1"/>
        <v>0</v>
      </c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>
      <c r="A33" s="144" t="s">
        <v>65</v>
      </c>
      <c r="B33" s="74" t="s">
        <v>24</v>
      </c>
      <c r="C33" s="70" t="s">
        <v>10</v>
      </c>
      <c r="D33" s="71">
        <v>176</v>
      </c>
      <c r="E33" s="72">
        <v>0</v>
      </c>
      <c r="F33" s="73">
        <f t="shared" si="1"/>
        <v>0</v>
      </c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">
      <c r="A34" s="68" t="s">
        <v>67</v>
      </c>
      <c r="B34" s="75" t="s">
        <v>26</v>
      </c>
      <c r="C34" s="70" t="s">
        <v>13</v>
      </c>
      <c r="D34" s="71">
        <v>2</v>
      </c>
      <c r="E34" s="72">
        <v>0</v>
      </c>
      <c r="F34" s="73">
        <f t="shared" si="1"/>
        <v>0</v>
      </c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.75" thickBot="1">
      <c r="A35" s="76" t="s">
        <v>70</v>
      </c>
      <c r="B35" s="77" t="s">
        <v>28</v>
      </c>
      <c r="C35" s="78" t="s">
        <v>29</v>
      </c>
      <c r="D35" s="83">
        <v>4</v>
      </c>
      <c r="E35" s="79">
        <v>0</v>
      </c>
      <c r="F35" s="80">
        <f t="shared" si="1"/>
        <v>0</v>
      </c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.75" thickBot="1">
      <c r="A36" s="155" t="s">
        <v>238</v>
      </c>
      <c r="B36" s="154" t="s">
        <v>30</v>
      </c>
      <c r="C36" s="59"/>
      <c r="D36" s="60"/>
      <c r="E36" s="61"/>
      <c r="F36" s="149">
        <f>SUM(F37:F48)</f>
        <v>0</v>
      </c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>
      <c r="A37" s="62" t="s">
        <v>72</v>
      </c>
      <c r="B37" s="81" t="s">
        <v>32</v>
      </c>
      <c r="C37" s="64" t="s">
        <v>33</v>
      </c>
      <c r="D37" s="65">
        <v>1</v>
      </c>
      <c r="E37" s="93">
        <v>0</v>
      </c>
      <c r="F37" s="134">
        <f>D37*E37</f>
        <v>0</v>
      </c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5">
      <c r="A38" s="68" t="s">
        <v>74</v>
      </c>
      <c r="B38" s="74" t="s">
        <v>35</v>
      </c>
      <c r="C38" s="70" t="s">
        <v>36</v>
      </c>
      <c r="D38" s="71">
        <v>13</v>
      </c>
      <c r="E38" s="136">
        <v>0</v>
      </c>
      <c r="F38" s="137">
        <f aca="true" t="shared" si="2" ref="F38:F48">D38*E38</f>
        <v>0</v>
      </c>
      <c r="G38" s="19"/>
      <c r="H38" s="18"/>
      <c r="I38" s="18"/>
      <c r="J38" s="18"/>
      <c r="K38" s="18"/>
      <c r="L38" s="18"/>
      <c r="M38" s="18"/>
      <c r="N38" s="18"/>
      <c r="O38" s="18"/>
    </row>
    <row r="39" spans="1:15" ht="15">
      <c r="A39" s="68" t="s">
        <v>76</v>
      </c>
      <c r="B39" s="74" t="s">
        <v>38</v>
      </c>
      <c r="C39" s="70" t="s">
        <v>13</v>
      </c>
      <c r="D39" s="71">
        <v>1</v>
      </c>
      <c r="E39" s="136">
        <v>0</v>
      </c>
      <c r="F39" s="137">
        <f t="shared" si="2"/>
        <v>0</v>
      </c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5">
      <c r="A40" s="144" t="s">
        <v>78</v>
      </c>
      <c r="B40" s="74" t="s">
        <v>40</v>
      </c>
      <c r="C40" s="70" t="s">
        <v>13</v>
      </c>
      <c r="D40" s="82">
        <v>1</v>
      </c>
      <c r="E40" s="136">
        <v>0</v>
      </c>
      <c r="F40" s="137">
        <f t="shared" si="2"/>
        <v>0</v>
      </c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">
      <c r="A41" s="68" t="s">
        <v>80</v>
      </c>
      <c r="B41" s="74" t="s">
        <v>42</v>
      </c>
      <c r="C41" s="70" t="s">
        <v>13</v>
      </c>
      <c r="D41" s="82">
        <v>1</v>
      </c>
      <c r="E41" s="72">
        <v>0</v>
      </c>
      <c r="F41" s="73">
        <f t="shared" si="2"/>
        <v>0</v>
      </c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">
      <c r="A42" s="68" t="s">
        <v>83</v>
      </c>
      <c r="B42" s="74" t="s">
        <v>44</v>
      </c>
      <c r="C42" s="70" t="s">
        <v>13</v>
      </c>
      <c r="D42" s="71">
        <v>1</v>
      </c>
      <c r="E42" s="72">
        <v>0</v>
      </c>
      <c r="F42" s="73">
        <f t="shared" si="2"/>
        <v>0</v>
      </c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">
      <c r="A43" s="144" t="s">
        <v>85</v>
      </c>
      <c r="B43" s="69" t="s">
        <v>215</v>
      </c>
      <c r="C43" s="70" t="s">
        <v>29</v>
      </c>
      <c r="D43" s="82">
        <v>2</v>
      </c>
      <c r="E43" s="72">
        <v>0</v>
      </c>
      <c r="F43" s="73">
        <f t="shared" si="2"/>
        <v>0</v>
      </c>
      <c r="G43" s="20"/>
      <c r="H43" s="18"/>
      <c r="I43" s="18"/>
      <c r="J43" s="18"/>
      <c r="K43" s="18"/>
      <c r="L43" s="18"/>
      <c r="M43" s="18"/>
      <c r="N43" s="18"/>
      <c r="O43" s="18"/>
    </row>
    <row r="44" spans="1:15" ht="15">
      <c r="A44" s="68" t="s">
        <v>87</v>
      </c>
      <c r="B44" s="69" t="s">
        <v>47</v>
      </c>
      <c r="C44" s="70" t="s">
        <v>48</v>
      </c>
      <c r="D44" s="82">
        <v>8</v>
      </c>
      <c r="E44" s="72">
        <v>0</v>
      </c>
      <c r="F44" s="73">
        <f t="shared" si="2"/>
        <v>0</v>
      </c>
      <c r="G44" s="20"/>
      <c r="H44" s="18"/>
      <c r="I44" s="18"/>
      <c r="J44" s="18"/>
      <c r="K44" s="18"/>
      <c r="L44" s="18"/>
      <c r="M44" s="18"/>
      <c r="N44" s="18"/>
      <c r="O44" s="18"/>
    </row>
    <row r="45" spans="1:15" ht="15">
      <c r="A45" s="68" t="s">
        <v>89</v>
      </c>
      <c r="B45" s="69" t="s">
        <v>50</v>
      </c>
      <c r="C45" s="70" t="s">
        <v>51</v>
      </c>
      <c r="D45" s="71">
        <v>1</v>
      </c>
      <c r="E45" s="72">
        <v>0</v>
      </c>
      <c r="F45" s="73">
        <f t="shared" si="2"/>
        <v>0</v>
      </c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">
      <c r="A46" s="144" t="s">
        <v>91</v>
      </c>
      <c r="B46" s="69" t="s">
        <v>53</v>
      </c>
      <c r="C46" s="70" t="s">
        <v>36</v>
      </c>
      <c r="D46" s="82">
        <v>13</v>
      </c>
      <c r="E46" s="72">
        <v>0</v>
      </c>
      <c r="F46" s="73">
        <f t="shared" si="2"/>
        <v>0</v>
      </c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">
      <c r="A47" s="68" t="s">
        <v>93</v>
      </c>
      <c r="B47" s="74" t="s">
        <v>55</v>
      </c>
      <c r="C47" s="70" t="s">
        <v>56</v>
      </c>
      <c r="D47" s="71">
        <v>1</v>
      </c>
      <c r="E47" s="72">
        <v>0</v>
      </c>
      <c r="F47" s="73">
        <f t="shared" si="2"/>
        <v>0</v>
      </c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.75" thickBot="1">
      <c r="A48" s="76" t="s">
        <v>95</v>
      </c>
      <c r="B48" s="77" t="s">
        <v>58</v>
      </c>
      <c r="C48" s="78" t="s">
        <v>56</v>
      </c>
      <c r="D48" s="83">
        <v>1</v>
      </c>
      <c r="E48" s="84">
        <v>0</v>
      </c>
      <c r="F48" s="80">
        <f t="shared" si="2"/>
        <v>0</v>
      </c>
      <c r="G48" s="21"/>
      <c r="H48" s="21"/>
      <c r="I48" s="22"/>
      <c r="J48" s="21"/>
      <c r="K48" s="21"/>
      <c r="L48" s="21"/>
      <c r="M48" s="18"/>
      <c r="N48" s="18"/>
      <c r="O48" s="18"/>
    </row>
    <row r="49" spans="1:15" ht="15.75" thickBot="1">
      <c r="A49" s="153" t="s">
        <v>239</v>
      </c>
      <c r="B49" s="154" t="s">
        <v>113</v>
      </c>
      <c r="C49" s="59"/>
      <c r="D49" s="60"/>
      <c r="E49" s="61"/>
      <c r="F49" s="149">
        <f>SUM(F50:F54)</f>
        <v>0</v>
      </c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">
      <c r="A50" s="85" t="s">
        <v>97</v>
      </c>
      <c r="B50" s="81" t="s">
        <v>60</v>
      </c>
      <c r="C50" s="64" t="s">
        <v>61</v>
      </c>
      <c r="D50" s="65">
        <v>1</v>
      </c>
      <c r="E50" s="66">
        <v>0</v>
      </c>
      <c r="F50" s="67">
        <f>D50*E50</f>
        <v>0</v>
      </c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">
      <c r="A51" s="86" t="s">
        <v>99</v>
      </c>
      <c r="B51" s="74" t="s">
        <v>63</v>
      </c>
      <c r="C51" s="70" t="s">
        <v>13</v>
      </c>
      <c r="D51" s="71">
        <v>5</v>
      </c>
      <c r="E51" s="72">
        <v>0</v>
      </c>
      <c r="F51" s="73">
        <f aca="true" t="shared" si="3" ref="F51:F54">D51*E51</f>
        <v>0</v>
      </c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">
      <c r="A52" s="86" t="s">
        <v>102</v>
      </c>
      <c r="B52" s="74" t="s">
        <v>196</v>
      </c>
      <c r="C52" s="70" t="s">
        <v>13</v>
      </c>
      <c r="D52" s="71">
        <v>55</v>
      </c>
      <c r="E52" s="72">
        <v>0</v>
      </c>
      <c r="F52" s="73">
        <f t="shared" si="3"/>
        <v>0</v>
      </c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">
      <c r="A53" s="86" t="s">
        <v>104</v>
      </c>
      <c r="B53" s="69" t="s">
        <v>66</v>
      </c>
      <c r="C53" s="70" t="s">
        <v>56</v>
      </c>
      <c r="D53" s="71">
        <v>1</v>
      </c>
      <c r="E53" s="72">
        <v>0</v>
      </c>
      <c r="F53" s="73">
        <f t="shared" si="3"/>
        <v>0</v>
      </c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.75" thickBot="1">
      <c r="A54" s="87" t="s">
        <v>105</v>
      </c>
      <c r="B54" s="77" t="s">
        <v>68</v>
      </c>
      <c r="C54" s="78" t="s">
        <v>13</v>
      </c>
      <c r="D54" s="88">
        <f>D51+D52</f>
        <v>60</v>
      </c>
      <c r="E54" s="89">
        <v>0</v>
      </c>
      <c r="F54" s="80">
        <f t="shared" si="3"/>
        <v>0</v>
      </c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.75" thickBot="1">
      <c r="A55" s="153" t="s">
        <v>240</v>
      </c>
      <c r="B55" s="154" t="s">
        <v>69</v>
      </c>
      <c r="C55" s="59"/>
      <c r="D55" s="60"/>
      <c r="E55" s="61"/>
      <c r="F55" s="149">
        <f>SUM(F56:F74)</f>
        <v>0</v>
      </c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5">
      <c r="A56" s="85" t="s">
        <v>115</v>
      </c>
      <c r="B56" s="81" t="s">
        <v>71</v>
      </c>
      <c r="C56" s="64" t="s">
        <v>13</v>
      </c>
      <c r="D56" s="65">
        <v>1</v>
      </c>
      <c r="E56" s="66">
        <v>0</v>
      </c>
      <c r="F56" s="67">
        <f>D56*E56</f>
        <v>0</v>
      </c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">
      <c r="A57" s="86" t="s">
        <v>116</v>
      </c>
      <c r="B57" s="74" t="s">
        <v>73</v>
      </c>
      <c r="C57" s="70" t="s">
        <v>13</v>
      </c>
      <c r="D57" s="71">
        <v>1</v>
      </c>
      <c r="E57" s="72">
        <v>0</v>
      </c>
      <c r="F57" s="73">
        <f aca="true" t="shared" si="4" ref="F57:F74">D57*E57</f>
        <v>0</v>
      </c>
      <c r="G57" s="18"/>
      <c r="H57" s="18"/>
      <c r="I57" s="18"/>
      <c r="J57" s="18"/>
      <c r="K57" s="18"/>
      <c r="L57" s="18"/>
      <c r="M57" s="18"/>
      <c r="N57" s="18"/>
      <c r="O57" s="18"/>
    </row>
    <row r="58" spans="1:15" s="17" customFormat="1" ht="15">
      <c r="A58" s="86" t="s">
        <v>117</v>
      </c>
      <c r="B58" s="74" t="s">
        <v>220</v>
      </c>
      <c r="C58" s="70" t="s">
        <v>101</v>
      </c>
      <c r="D58" s="71">
        <v>1</v>
      </c>
      <c r="E58" s="72">
        <v>0</v>
      </c>
      <c r="F58" s="73">
        <f t="shared" si="4"/>
        <v>0</v>
      </c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">
      <c r="A59" s="145" t="s">
        <v>118</v>
      </c>
      <c r="B59" s="74" t="s">
        <v>75</v>
      </c>
      <c r="C59" s="70" t="s">
        <v>13</v>
      </c>
      <c r="D59" s="71">
        <v>1</v>
      </c>
      <c r="E59" s="72">
        <v>0</v>
      </c>
      <c r="F59" s="73">
        <f t="shared" si="4"/>
        <v>0</v>
      </c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5">
      <c r="A60" s="86" t="s">
        <v>119</v>
      </c>
      <c r="B60" s="74" t="s">
        <v>77</v>
      </c>
      <c r="C60" s="135" t="s">
        <v>13</v>
      </c>
      <c r="D60" s="82">
        <v>7</v>
      </c>
      <c r="E60" s="136">
        <v>0</v>
      </c>
      <c r="F60" s="73">
        <f t="shared" si="4"/>
        <v>0</v>
      </c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">
      <c r="A61" s="86" t="s">
        <v>120</v>
      </c>
      <c r="B61" s="74" t="s">
        <v>79</v>
      </c>
      <c r="C61" s="135" t="s">
        <v>13</v>
      </c>
      <c r="D61" s="82">
        <v>7</v>
      </c>
      <c r="E61" s="136">
        <v>0</v>
      </c>
      <c r="F61" s="73">
        <f t="shared" si="4"/>
        <v>0</v>
      </c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">
      <c r="A62" s="145" t="s">
        <v>121</v>
      </c>
      <c r="B62" s="74" t="s">
        <v>81</v>
      </c>
      <c r="C62" s="135" t="s">
        <v>82</v>
      </c>
      <c r="D62" s="82">
        <v>8</v>
      </c>
      <c r="E62" s="136">
        <v>0</v>
      </c>
      <c r="F62" s="73">
        <f t="shared" si="4"/>
        <v>0</v>
      </c>
      <c r="G62" s="23"/>
      <c r="H62" s="18"/>
      <c r="I62" s="18"/>
      <c r="J62" s="18"/>
      <c r="K62" s="18"/>
      <c r="L62" s="18"/>
      <c r="M62" s="18"/>
      <c r="N62" s="18"/>
      <c r="O62" s="18"/>
    </row>
    <row r="63" spans="1:15" ht="15">
      <c r="A63" s="86" t="s">
        <v>122</v>
      </c>
      <c r="B63" s="74" t="s">
        <v>84</v>
      </c>
      <c r="C63" s="135" t="s">
        <v>20</v>
      </c>
      <c r="D63" s="82">
        <v>8</v>
      </c>
      <c r="E63" s="136">
        <v>0</v>
      </c>
      <c r="F63" s="73">
        <f t="shared" si="4"/>
        <v>0</v>
      </c>
      <c r="G63" s="21"/>
      <c r="H63" s="18"/>
      <c r="I63" s="18"/>
      <c r="J63" s="18"/>
      <c r="K63" s="18"/>
      <c r="L63" s="18"/>
      <c r="M63" s="18"/>
      <c r="N63" s="18"/>
      <c r="O63" s="18"/>
    </row>
    <row r="64" spans="1:15" ht="15">
      <c r="A64" s="86" t="s">
        <v>123</v>
      </c>
      <c r="B64" s="74" t="s">
        <v>86</v>
      </c>
      <c r="C64" s="135" t="s">
        <v>13</v>
      </c>
      <c r="D64" s="82">
        <v>6</v>
      </c>
      <c r="E64" s="136">
        <v>0</v>
      </c>
      <c r="F64" s="73">
        <f t="shared" si="4"/>
        <v>0</v>
      </c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">
      <c r="A65" s="145" t="s">
        <v>124</v>
      </c>
      <c r="B65" s="74" t="s">
        <v>88</v>
      </c>
      <c r="C65" s="135" t="s">
        <v>13</v>
      </c>
      <c r="D65" s="82">
        <v>2</v>
      </c>
      <c r="E65" s="136">
        <v>0</v>
      </c>
      <c r="F65" s="73">
        <f t="shared" si="4"/>
        <v>0</v>
      </c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">
      <c r="A66" s="86" t="s">
        <v>125</v>
      </c>
      <c r="B66" s="74" t="s">
        <v>90</v>
      </c>
      <c r="C66" s="135" t="s">
        <v>13</v>
      </c>
      <c r="D66" s="82">
        <v>2</v>
      </c>
      <c r="E66" s="136">
        <v>0</v>
      </c>
      <c r="F66" s="73">
        <f t="shared" si="4"/>
        <v>0</v>
      </c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">
      <c r="A67" s="86" t="s">
        <v>126</v>
      </c>
      <c r="B67" s="74" t="s">
        <v>92</v>
      </c>
      <c r="C67" s="70" t="s">
        <v>13</v>
      </c>
      <c r="D67" s="71">
        <v>1</v>
      </c>
      <c r="E67" s="72">
        <v>0</v>
      </c>
      <c r="F67" s="73">
        <f t="shared" si="4"/>
        <v>0</v>
      </c>
      <c r="G67" s="18"/>
      <c r="H67" s="18"/>
      <c r="I67" s="18"/>
      <c r="J67" s="18"/>
      <c r="K67" s="18"/>
      <c r="L67" s="18"/>
      <c r="M67" s="18"/>
      <c r="N67" s="18"/>
      <c r="O67" s="18"/>
    </row>
    <row r="68" spans="1:15" s="17" customFormat="1" ht="15">
      <c r="A68" s="145" t="s">
        <v>127</v>
      </c>
      <c r="B68" s="74" t="s">
        <v>221</v>
      </c>
      <c r="C68" s="70" t="s">
        <v>13</v>
      </c>
      <c r="D68" s="71">
        <v>1</v>
      </c>
      <c r="E68" s="72">
        <v>0</v>
      </c>
      <c r="F68" s="73">
        <f t="shared" si="4"/>
        <v>0</v>
      </c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">
      <c r="A69" s="86" t="s">
        <v>128</v>
      </c>
      <c r="B69" s="74" t="s">
        <v>94</v>
      </c>
      <c r="C69" s="70" t="s">
        <v>13</v>
      </c>
      <c r="D69" s="71">
        <v>2</v>
      </c>
      <c r="E69" s="72">
        <v>0</v>
      </c>
      <c r="F69" s="73">
        <f t="shared" si="4"/>
        <v>0</v>
      </c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">
      <c r="A70" s="86" t="s">
        <v>152</v>
      </c>
      <c r="B70" s="74" t="s">
        <v>96</v>
      </c>
      <c r="C70" s="70" t="s">
        <v>33</v>
      </c>
      <c r="D70" s="71">
        <v>2</v>
      </c>
      <c r="E70" s="72">
        <v>0</v>
      </c>
      <c r="F70" s="73">
        <f t="shared" si="4"/>
        <v>0</v>
      </c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">
      <c r="A71" s="145" t="s">
        <v>154</v>
      </c>
      <c r="B71" s="74" t="s">
        <v>98</v>
      </c>
      <c r="C71" s="70" t="s">
        <v>33</v>
      </c>
      <c r="D71" s="71">
        <v>2</v>
      </c>
      <c r="E71" s="72">
        <v>0</v>
      </c>
      <c r="F71" s="73">
        <f t="shared" si="4"/>
        <v>0</v>
      </c>
      <c r="G71" s="18"/>
      <c r="H71" s="18"/>
      <c r="I71" s="18"/>
      <c r="J71" s="18"/>
      <c r="K71" s="18"/>
      <c r="L71" s="18"/>
      <c r="M71" s="18"/>
      <c r="N71" s="18"/>
      <c r="O71" s="18"/>
    </row>
    <row r="72" spans="1:15" s="17" customFormat="1" ht="15">
      <c r="A72" s="184" t="s">
        <v>155</v>
      </c>
      <c r="B72" s="74" t="s">
        <v>219</v>
      </c>
      <c r="C72" s="135" t="s">
        <v>13</v>
      </c>
      <c r="D72" s="82">
        <v>3</v>
      </c>
      <c r="E72" s="136">
        <v>0</v>
      </c>
      <c r="F72" s="137">
        <f>D72*E72</f>
        <v>0</v>
      </c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">
      <c r="A73" s="86" t="s">
        <v>157</v>
      </c>
      <c r="B73" s="69" t="s">
        <v>100</v>
      </c>
      <c r="C73" s="70" t="s">
        <v>101</v>
      </c>
      <c r="D73" s="71">
        <v>1</v>
      </c>
      <c r="E73" s="72">
        <v>0</v>
      </c>
      <c r="F73" s="73">
        <f t="shared" si="4"/>
        <v>0</v>
      </c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.75" thickBot="1">
      <c r="A74" s="146" t="s">
        <v>159</v>
      </c>
      <c r="B74" s="77" t="s">
        <v>103</v>
      </c>
      <c r="C74" s="78" t="s">
        <v>29</v>
      </c>
      <c r="D74" s="83">
        <v>12</v>
      </c>
      <c r="E74" s="89">
        <v>0</v>
      </c>
      <c r="F74" s="80">
        <f t="shared" si="4"/>
        <v>0</v>
      </c>
      <c r="G74" s="21"/>
      <c r="H74" s="18"/>
      <c r="I74" s="18"/>
      <c r="J74" s="18"/>
      <c r="K74" s="18"/>
      <c r="L74" s="18"/>
      <c r="M74" s="18"/>
      <c r="N74" s="18"/>
      <c r="O74" s="18"/>
    </row>
    <row r="75" spans="1:15" s="15" customFormat="1" ht="15.75" thickBot="1">
      <c r="A75" s="156" t="s">
        <v>241</v>
      </c>
      <c r="B75" s="157" t="s">
        <v>129</v>
      </c>
      <c r="C75" s="90"/>
      <c r="D75" s="91"/>
      <c r="E75" s="92"/>
      <c r="F75" s="150">
        <f>SUM(F76:F78)</f>
        <v>0</v>
      </c>
      <c r="G75" s="18"/>
      <c r="H75" s="18"/>
      <c r="I75" s="18"/>
      <c r="J75" s="18"/>
      <c r="K75" s="18"/>
      <c r="L75" s="18"/>
      <c r="M75" s="18"/>
      <c r="N75" s="18"/>
      <c r="O75" s="18"/>
    </row>
    <row r="76" spans="1:15" s="15" customFormat="1" ht="15">
      <c r="A76" s="85" t="s">
        <v>160</v>
      </c>
      <c r="B76" s="131" t="s">
        <v>199</v>
      </c>
      <c r="C76" s="132" t="s">
        <v>10</v>
      </c>
      <c r="D76" s="133">
        <v>3</v>
      </c>
      <c r="E76" s="93">
        <v>0</v>
      </c>
      <c r="F76" s="134">
        <f>D76*E76</f>
        <v>0</v>
      </c>
      <c r="I76" s="25"/>
      <c r="J76" s="18"/>
      <c r="K76" s="18"/>
      <c r="L76" s="18"/>
      <c r="M76" s="18"/>
      <c r="N76" s="18"/>
      <c r="O76" s="18"/>
    </row>
    <row r="77" spans="1:15" s="15" customFormat="1" ht="15">
      <c r="A77" s="86" t="s">
        <v>161</v>
      </c>
      <c r="B77" s="75" t="s">
        <v>153</v>
      </c>
      <c r="C77" s="135" t="s">
        <v>10</v>
      </c>
      <c r="D77" s="82">
        <v>1</v>
      </c>
      <c r="E77" s="136">
        <v>0</v>
      </c>
      <c r="F77" s="137">
        <f>D77*E77</f>
        <v>0</v>
      </c>
      <c r="G77" s="18"/>
      <c r="H77" s="18"/>
      <c r="I77" s="18"/>
      <c r="J77" s="18"/>
      <c r="K77" s="18"/>
      <c r="L77" s="18"/>
      <c r="M77" s="18"/>
      <c r="N77" s="18"/>
      <c r="O77" s="18"/>
    </row>
    <row r="78" spans="1:15" s="17" customFormat="1" ht="15.75" thickBot="1">
      <c r="A78" s="87" t="s">
        <v>162</v>
      </c>
      <c r="B78" s="138" t="s">
        <v>156</v>
      </c>
      <c r="C78" s="139" t="s">
        <v>101</v>
      </c>
      <c r="D78" s="83">
        <v>1</v>
      </c>
      <c r="E78" s="79">
        <v>0</v>
      </c>
      <c r="F78" s="140">
        <f>D78*E78</f>
        <v>0</v>
      </c>
      <c r="G78" s="18"/>
      <c r="H78" s="18"/>
      <c r="I78" s="18"/>
      <c r="J78" s="18"/>
      <c r="K78" s="18"/>
      <c r="L78" s="18"/>
      <c r="M78" s="18"/>
      <c r="N78" s="18"/>
      <c r="O78" s="18"/>
    </row>
    <row r="79" spans="1:15" s="17" customFormat="1" ht="15.75" thickBot="1">
      <c r="A79" s="158" t="s">
        <v>242</v>
      </c>
      <c r="B79" s="159" t="s">
        <v>158</v>
      </c>
      <c r="C79" s="90"/>
      <c r="D79" s="91"/>
      <c r="E79" s="94"/>
      <c r="F79" s="150">
        <f>SUM(F80:F81)</f>
        <v>0</v>
      </c>
      <c r="G79" s="24"/>
      <c r="H79" s="18"/>
      <c r="I79" s="18"/>
      <c r="J79" s="18"/>
      <c r="K79" s="18"/>
      <c r="L79" s="18"/>
      <c r="M79" s="18"/>
      <c r="N79" s="18"/>
      <c r="O79" s="18"/>
    </row>
    <row r="80" spans="1:15" s="17" customFormat="1" ht="15">
      <c r="A80" s="85" t="s">
        <v>164</v>
      </c>
      <c r="B80" s="131" t="s">
        <v>197</v>
      </c>
      <c r="C80" s="132" t="s">
        <v>101</v>
      </c>
      <c r="D80" s="133">
        <v>1</v>
      </c>
      <c r="E80" s="93">
        <v>0</v>
      </c>
      <c r="F80" s="134">
        <f>D80*E80</f>
        <v>0</v>
      </c>
      <c r="G80" s="26"/>
      <c r="H80" s="25"/>
      <c r="I80" s="18"/>
      <c r="J80" s="18"/>
      <c r="K80" s="18"/>
      <c r="L80" s="18"/>
      <c r="M80" s="18"/>
      <c r="N80" s="18"/>
      <c r="O80" s="18"/>
    </row>
    <row r="81" spans="1:15" s="17" customFormat="1" ht="15.75" thickBot="1">
      <c r="A81" s="87" t="s">
        <v>165</v>
      </c>
      <c r="B81" s="138" t="s">
        <v>156</v>
      </c>
      <c r="C81" s="139" t="s">
        <v>101</v>
      </c>
      <c r="D81" s="83">
        <v>1</v>
      </c>
      <c r="E81" s="79">
        <v>0</v>
      </c>
      <c r="F81" s="140">
        <f aca="true" t="shared" si="5" ref="F81">D81*E81</f>
        <v>0</v>
      </c>
      <c r="G81" s="18"/>
      <c r="H81" s="18"/>
      <c r="I81" s="18"/>
      <c r="J81" s="18"/>
      <c r="K81" s="18"/>
      <c r="L81" s="18"/>
      <c r="M81" s="18"/>
      <c r="N81" s="18"/>
      <c r="O81" s="18"/>
    </row>
    <row r="82" spans="1:15" s="15" customFormat="1" ht="15.75" thickBot="1">
      <c r="A82" s="156" t="s">
        <v>243</v>
      </c>
      <c r="B82" s="160" t="s">
        <v>130</v>
      </c>
      <c r="C82" s="90"/>
      <c r="D82" s="91"/>
      <c r="E82" s="92"/>
      <c r="F82" s="150">
        <f>SUM(F83:F85)</f>
        <v>0</v>
      </c>
      <c r="G82" s="18"/>
      <c r="H82" s="18"/>
      <c r="I82" s="18"/>
      <c r="J82" s="18"/>
      <c r="K82" s="18"/>
      <c r="L82" s="18"/>
      <c r="M82" s="18"/>
      <c r="N82" s="18"/>
      <c r="O82" s="18"/>
    </row>
    <row r="83" spans="1:15" s="15" customFormat="1" ht="15">
      <c r="A83" s="85" t="s">
        <v>166</v>
      </c>
      <c r="B83" s="131" t="s">
        <v>198</v>
      </c>
      <c r="C83" s="132" t="s">
        <v>101</v>
      </c>
      <c r="D83" s="133">
        <v>1</v>
      </c>
      <c r="E83" s="93">
        <v>0</v>
      </c>
      <c r="F83" s="134">
        <f>D83*E83</f>
        <v>0</v>
      </c>
      <c r="G83" s="18"/>
      <c r="H83" s="18"/>
      <c r="I83" s="18"/>
      <c r="J83" s="18"/>
      <c r="K83" s="18"/>
      <c r="L83" s="18"/>
      <c r="M83" s="18"/>
      <c r="N83" s="18"/>
      <c r="O83" s="18"/>
    </row>
    <row r="84" spans="1:15" s="15" customFormat="1" ht="15">
      <c r="A84" s="86" t="s">
        <v>167</v>
      </c>
      <c r="B84" s="75" t="s">
        <v>163</v>
      </c>
      <c r="C84" s="135" t="s">
        <v>101</v>
      </c>
      <c r="D84" s="82">
        <v>1</v>
      </c>
      <c r="E84" s="136">
        <v>0</v>
      </c>
      <c r="F84" s="137">
        <f>D84*E84</f>
        <v>0</v>
      </c>
      <c r="G84" s="18"/>
      <c r="H84" s="18"/>
      <c r="I84" s="18"/>
      <c r="J84" s="18"/>
      <c r="K84" s="18"/>
      <c r="L84" s="18"/>
      <c r="M84" s="18"/>
      <c r="N84" s="18"/>
      <c r="O84" s="18"/>
    </row>
    <row r="85" spans="1:15" s="17" customFormat="1" ht="15.75" thickBot="1">
      <c r="A85" s="87" t="s">
        <v>168</v>
      </c>
      <c r="B85" s="138" t="s">
        <v>156</v>
      </c>
      <c r="C85" s="139" t="s">
        <v>101</v>
      </c>
      <c r="D85" s="83">
        <v>1</v>
      </c>
      <c r="E85" s="79">
        <v>0</v>
      </c>
      <c r="F85" s="140">
        <f>D85*E85</f>
        <v>0</v>
      </c>
      <c r="G85" s="18"/>
      <c r="H85" s="18"/>
      <c r="I85" s="18"/>
      <c r="J85" s="18"/>
      <c r="K85" s="18"/>
      <c r="L85" s="18"/>
      <c r="M85" s="18"/>
      <c r="N85" s="18"/>
      <c r="O85" s="18"/>
    </row>
    <row r="86" spans="1:15" s="17" customFormat="1" ht="15.75" thickBot="1">
      <c r="A86" s="182" t="s">
        <v>250</v>
      </c>
      <c r="B86" s="160" t="s">
        <v>252</v>
      </c>
      <c r="C86" s="108"/>
      <c r="D86" s="109"/>
      <c r="E86" s="110"/>
      <c r="F86" s="183">
        <f>SUM(F87:F90)</f>
        <v>0</v>
      </c>
      <c r="G86" s="18"/>
      <c r="H86" s="18"/>
      <c r="I86" s="18"/>
      <c r="J86" s="18"/>
      <c r="K86" s="18"/>
      <c r="L86" s="18"/>
      <c r="M86" s="18"/>
      <c r="N86" s="18"/>
      <c r="O86" s="18"/>
    </row>
    <row r="87" spans="1:15" s="17" customFormat="1" ht="15">
      <c r="A87" s="34" t="s">
        <v>169</v>
      </c>
      <c r="B87" s="117" t="s">
        <v>151</v>
      </c>
      <c r="C87" s="118" t="s">
        <v>20</v>
      </c>
      <c r="D87" s="36">
        <v>10</v>
      </c>
      <c r="E87" s="54">
        <v>0</v>
      </c>
      <c r="F87" s="119">
        <f>D87*E87</f>
        <v>0</v>
      </c>
      <c r="G87" s="18"/>
      <c r="H87" s="18"/>
      <c r="I87" s="18"/>
      <c r="J87" s="18"/>
      <c r="K87" s="18"/>
      <c r="L87" s="18"/>
      <c r="M87" s="18"/>
      <c r="N87" s="18"/>
      <c r="O87" s="18"/>
    </row>
    <row r="88" spans="1:15" s="17" customFormat="1" ht="15">
      <c r="A88" s="38" t="s">
        <v>170</v>
      </c>
      <c r="B88" s="122" t="s">
        <v>190</v>
      </c>
      <c r="C88" s="123" t="s">
        <v>101</v>
      </c>
      <c r="D88" s="40">
        <v>1</v>
      </c>
      <c r="E88" s="41">
        <v>0</v>
      </c>
      <c r="F88" s="124">
        <f aca="true" t="shared" si="6" ref="F88:F90">D88*E88</f>
        <v>0</v>
      </c>
      <c r="G88" s="18"/>
      <c r="H88" s="18"/>
      <c r="I88" s="18"/>
      <c r="J88" s="18"/>
      <c r="K88" s="18"/>
      <c r="L88" s="18"/>
      <c r="M88" s="18"/>
      <c r="N88" s="18"/>
      <c r="O88" s="18"/>
    </row>
    <row r="89" spans="1:15" s="17" customFormat="1" ht="15">
      <c r="A89" s="111" t="s">
        <v>171</v>
      </c>
      <c r="B89" s="125" t="s">
        <v>216</v>
      </c>
      <c r="C89" s="126" t="s">
        <v>20</v>
      </c>
      <c r="D89" s="113">
        <v>36.68</v>
      </c>
      <c r="E89" s="127">
        <v>0</v>
      </c>
      <c r="F89" s="124">
        <f t="shared" si="6"/>
        <v>0</v>
      </c>
      <c r="G89" s="18"/>
      <c r="H89" s="18"/>
      <c r="I89" s="18"/>
      <c r="J89" s="18"/>
      <c r="K89" s="18"/>
      <c r="L89" s="18"/>
      <c r="M89" s="18"/>
      <c r="N89" s="18"/>
      <c r="O89" s="18"/>
    </row>
    <row r="90" spans="1:15" s="17" customFormat="1" ht="15.75" thickBot="1">
      <c r="A90" s="45" t="s">
        <v>172</v>
      </c>
      <c r="B90" s="128" t="s">
        <v>191</v>
      </c>
      <c r="C90" s="129" t="s">
        <v>101</v>
      </c>
      <c r="D90" s="47">
        <v>1</v>
      </c>
      <c r="E90" s="48">
        <v>0</v>
      </c>
      <c r="F90" s="130">
        <f t="shared" si="6"/>
        <v>0</v>
      </c>
      <c r="G90" s="18"/>
      <c r="H90" s="18"/>
      <c r="I90" s="18"/>
      <c r="J90" s="18"/>
      <c r="K90" s="18"/>
      <c r="L90" s="18"/>
      <c r="M90" s="18"/>
      <c r="N90" s="18"/>
      <c r="O90" s="18"/>
    </row>
    <row r="91" spans="1:15" s="17" customFormat="1" ht="15.75" thickBot="1">
      <c r="A91" s="182" t="s">
        <v>251</v>
      </c>
      <c r="B91" s="160" t="s">
        <v>253</v>
      </c>
      <c r="C91" s="108"/>
      <c r="D91" s="109"/>
      <c r="E91" s="110"/>
      <c r="F91" s="183">
        <f>SUM(F92:F103)</f>
        <v>0</v>
      </c>
      <c r="G91" s="18"/>
      <c r="H91" s="18"/>
      <c r="I91" s="18"/>
      <c r="J91" s="18"/>
      <c r="K91" s="18"/>
      <c r="L91" s="18"/>
      <c r="M91" s="18"/>
      <c r="N91" s="18"/>
      <c r="O91" s="18"/>
    </row>
    <row r="92" spans="1:15" s="17" customFormat="1" ht="15">
      <c r="A92" s="34" t="s">
        <v>173</v>
      </c>
      <c r="B92" s="117" t="s">
        <v>150</v>
      </c>
      <c r="C92" s="118" t="s">
        <v>13</v>
      </c>
      <c r="D92" s="36">
        <v>2</v>
      </c>
      <c r="E92" s="54">
        <v>0</v>
      </c>
      <c r="F92" s="119">
        <f>D92*E92</f>
        <v>0</v>
      </c>
      <c r="G92" s="18"/>
      <c r="H92" s="18"/>
      <c r="I92" s="18"/>
      <c r="J92" s="18"/>
      <c r="K92" s="18"/>
      <c r="L92" s="18"/>
      <c r="M92" s="18"/>
      <c r="N92" s="18"/>
      <c r="O92" s="18"/>
    </row>
    <row r="93" spans="1:15" s="17" customFormat="1" ht="15">
      <c r="A93" s="55" t="s">
        <v>175</v>
      </c>
      <c r="B93" s="56" t="s">
        <v>211</v>
      </c>
      <c r="C93" s="120" t="s">
        <v>20</v>
      </c>
      <c r="D93" s="57">
        <v>8</v>
      </c>
      <c r="E93" s="115">
        <v>0</v>
      </c>
      <c r="F93" s="121">
        <f>D93*E93</f>
        <v>0</v>
      </c>
      <c r="G93" s="18"/>
      <c r="H93" s="18"/>
      <c r="I93" s="18"/>
      <c r="J93" s="18"/>
      <c r="K93" s="18"/>
      <c r="L93" s="18"/>
      <c r="M93" s="18"/>
      <c r="N93" s="18"/>
      <c r="O93" s="18"/>
    </row>
    <row r="94" spans="1:15" s="17" customFormat="1" ht="15">
      <c r="A94" s="38" t="s">
        <v>176</v>
      </c>
      <c r="B94" s="56" t="s">
        <v>212</v>
      </c>
      <c r="C94" s="120" t="s">
        <v>10</v>
      </c>
      <c r="D94" s="57">
        <v>9</v>
      </c>
      <c r="E94" s="115">
        <v>0</v>
      </c>
      <c r="F94" s="121">
        <f>D94*E94</f>
        <v>0</v>
      </c>
      <c r="G94" s="18"/>
      <c r="H94" s="18"/>
      <c r="I94" s="18"/>
      <c r="J94" s="18"/>
      <c r="K94" s="18"/>
      <c r="L94" s="18"/>
      <c r="M94" s="18"/>
      <c r="N94" s="18"/>
      <c r="O94" s="18"/>
    </row>
    <row r="95" spans="1:15" s="17" customFormat="1" ht="15">
      <c r="A95" s="55" t="s">
        <v>177</v>
      </c>
      <c r="B95" s="56" t="s">
        <v>112</v>
      </c>
      <c r="C95" s="120" t="s">
        <v>13</v>
      </c>
      <c r="D95" s="57">
        <v>290</v>
      </c>
      <c r="E95" s="115">
        <v>0</v>
      </c>
      <c r="F95" s="121">
        <f>D95*E95</f>
        <v>0</v>
      </c>
      <c r="G95" s="18"/>
      <c r="H95" s="18"/>
      <c r="I95" s="18"/>
      <c r="J95" s="18"/>
      <c r="K95" s="18"/>
      <c r="L95" s="18"/>
      <c r="M95" s="18"/>
      <c r="N95" s="18"/>
      <c r="O95" s="18"/>
    </row>
    <row r="96" spans="1:15" s="17" customFormat="1" ht="15">
      <c r="A96" s="55" t="s">
        <v>178</v>
      </c>
      <c r="B96" s="56" t="s">
        <v>254</v>
      </c>
      <c r="C96" s="120" t="s">
        <v>13</v>
      </c>
      <c r="D96" s="57">
        <v>1</v>
      </c>
      <c r="E96" s="115">
        <v>0</v>
      </c>
      <c r="F96" s="121">
        <f aca="true" t="shared" si="7" ref="F96:F97">D96*E96</f>
        <v>0</v>
      </c>
      <c r="G96" s="18"/>
      <c r="H96" s="18"/>
      <c r="I96" s="18"/>
      <c r="J96" s="18"/>
      <c r="K96" s="18"/>
      <c r="L96" s="18"/>
      <c r="M96" s="18"/>
      <c r="N96" s="18"/>
      <c r="O96" s="18"/>
    </row>
    <row r="97" spans="1:15" s="17" customFormat="1" ht="15">
      <c r="A97" s="38" t="s">
        <v>180</v>
      </c>
      <c r="B97" s="56" t="s">
        <v>217</v>
      </c>
      <c r="C97" s="120" t="s">
        <v>218</v>
      </c>
      <c r="D97" s="57">
        <v>1</v>
      </c>
      <c r="E97" s="115">
        <v>0</v>
      </c>
      <c r="F97" s="121">
        <f t="shared" si="7"/>
        <v>0</v>
      </c>
      <c r="G97" s="18"/>
      <c r="H97" s="18"/>
      <c r="I97" s="18"/>
      <c r="J97" s="18"/>
      <c r="K97" s="18"/>
      <c r="L97" s="18"/>
      <c r="M97" s="18"/>
      <c r="N97" s="18"/>
      <c r="O97" s="18"/>
    </row>
    <row r="98" spans="1:15" s="17" customFormat="1" ht="15">
      <c r="A98" s="55" t="s">
        <v>181</v>
      </c>
      <c r="B98" s="122" t="s">
        <v>131</v>
      </c>
      <c r="C98" s="123" t="s">
        <v>13</v>
      </c>
      <c r="D98" s="40">
        <v>25</v>
      </c>
      <c r="E98" s="41">
        <v>0</v>
      </c>
      <c r="F98" s="124">
        <f>D98*E98</f>
        <v>0</v>
      </c>
      <c r="G98" s="18"/>
      <c r="H98" s="18"/>
      <c r="I98" s="18"/>
      <c r="J98" s="18"/>
      <c r="K98" s="18"/>
      <c r="L98" s="18"/>
      <c r="M98" s="18"/>
      <c r="N98" s="18"/>
      <c r="O98" s="18"/>
    </row>
    <row r="99" spans="1:15" s="17" customFormat="1" ht="15">
      <c r="A99" s="55" t="s">
        <v>182</v>
      </c>
      <c r="B99" s="122" t="s">
        <v>202</v>
      </c>
      <c r="C99" s="123" t="s">
        <v>13</v>
      </c>
      <c r="D99" s="40">
        <v>258</v>
      </c>
      <c r="E99" s="41">
        <v>0</v>
      </c>
      <c r="F99" s="124">
        <f aca="true" t="shared" si="8" ref="F99:F100">D99*E99</f>
        <v>0</v>
      </c>
      <c r="G99" s="18"/>
      <c r="H99" s="18"/>
      <c r="I99" s="18"/>
      <c r="J99" s="18"/>
      <c r="K99" s="18"/>
      <c r="L99" s="18"/>
      <c r="M99" s="18"/>
      <c r="N99" s="18"/>
      <c r="O99" s="18"/>
    </row>
    <row r="100" spans="1:15" s="17" customFormat="1" ht="15">
      <c r="A100" s="38" t="s">
        <v>187</v>
      </c>
      <c r="B100" s="122" t="s">
        <v>213</v>
      </c>
      <c r="C100" s="123" t="s">
        <v>10</v>
      </c>
      <c r="D100" s="40">
        <v>5</v>
      </c>
      <c r="E100" s="41">
        <v>0</v>
      </c>
      <c r="F100" s="124">
        <f t="shared" si="8"/>
        <v>0</v>
      </c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s="17" customFormat="1" ht="15">
      <c r="A101" s="55" t="s">
        <v>188</v>
      </c>
      <c r="B101" s="122" t="s">
        <v>204</v>
      </c>
      <c r="C101" s="123" t="s">
        <v>36</v>
      </c>
      <c r="D101" s="40">
        <v>3</v>
      </c>
      <c r="E101" s="41">
        <v>0</v>
      </c>
      <c r="F101" s="124">
        <f>D101*E101</f>
        <v>0</v>
      </c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s="17" customFormat="1" ht="15">
      <c r="A102" s="55" t="s">
        <v>189</v>
      </c>
      <c r="B102" s="125" t="s">
        <v>201</v>
      </c>
      <c r="C102" s="126" t="s">
        <v>20</v>
      </c>
      <c r="D102" s="113">
        <v>15</v>
      </c>
      <c r="E102" s="127">
        <v>0</v>
      </c>
      <c r="F102" s="124">
        <f>D102*E102</f>
        <v>0</v>
      </c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s="17" customFormat="1" ht="15.75" thickBot="1">
      <c r="A103" s="147" t="s">
        <v>192</v>
      </c>
      <c r="B103" s="128" t="s">
        <v>191</v>
      </c>
      <c r="C103" s="129" t="s">
        <v>101</v>
      </c>
      <c r="D103" s="47">
        <v>1</v>
      </c>
      <c r="E103" s="48">
        <v>0</v>
      </c>
      <c r="F103" s="130">
        <f>D103*E103</f>
        <v>0</v>
      </c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s="1" customFormat="1" ht="18.75" customHeight="1">
      <c r="A104" s="170" t="s">
        <v>11</v>
      </c>
      <c r="B104" s="171" t="s">
        <v>249</v>
      </c>
      <c r="C104" s="172"/>
      <c r="D104" s="173"/>
      <c r="E104" s="174"/>
      <c r="F104" s="175">
        <f>F105+F109+F113+F118</f>
        <v>0</v>
      </c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s="15" customFormat="1" ht="19.5" customHeight="1" thickBot="1">
      <c r="A105" s="161" t="s">
        <v>244</v>
      </c>
      <c r="B105" s="162" t="s">
        <v>200</v>
      </c>
      <c r="C105" s="95"/>
      <c r="D105" s="96"/>
      <c r="E105" s="97"/>
      <c r="F105" s="98">
        <f>SUM(F106:F108)</f>
        <v>0</v>
      </c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s="1" customFormat="1" ht="15">
      <c r="A106" s="34" t="s">
        <v>193</v>
      </c>
      <c r="B106" s="53" t="s">
        <v>110</v>
      </c>
      <c r="C106" s="35" t="s">
        <v>10</v>
      </c>
      <c r="D106" s="36">
        <v>93</v>
      </c>
      <c r="E106" s="99">
        <v>0</v>
      </c>
      <c r="F106" s="37">
        <f>D106*E106</f>
        <v>0</v>
      </c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s="1" customFormat="1" ht="15">
      <c r="A107" s="38" t="s">
        <v>222</v>
      </c>
      <c r="B107" s="58" t="s">
        <v>111</v>
      </c>
      <c r="C107" s="39" t="s">
        <v>20</v>
      </c>
      <c r="D107" s="40">
        <v>240</v>
      </c>
      <c r="E107" s="100">
        <v>0</v>
      </c>
      <c r="F107" s="42">
        <f aca="true" t="shared" si="9" ref="F107:F108">D107*E107</f>
        <v>0</v>
      </c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s="1" customFormat="1" ht="15.75" thickBot="1">
      <c r="A108" s="45" t="s">
        <v>223</v>
      </c>
      <c r="B108" s="101" t="s">
        <v>112</v>
      </c>
      <c r="C108" s="46" t="s">
        <v>13</v>
      </c>
      <c r="D108" s="47">
        <f>81*36</f>
        <v>2916</v>
      </c>
      <c r="E108" s="102">
        <v>0</v>
      </c>
      <c r="F108" s="49">
        <f t="shared" si="9"/>
        <v>0</v>
      </c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s="15" customFormat="1" ht="15.75" thickBot="1">
      <c r="A109" s="163" t="s">
        <v>245</v>
      </c>
      <c r="B109" s="159" t="s">
        <v>0</v>
      </c>
      <c r="C109" s="103"/>
      <c r="D109" s="104"/>
      <c r="E109" s="105"/>
      <c r="F109" s="106">
        <f>SUM(F110:F112)</f>
        <v>0</v>
      </c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s="15" customFormat="1" ht="15">
      <c r="A110" s="34" t="s">
        <v>194</v>
      </c>
      <c r="B110" s="53" t="s">
        <v>110</v>
      </c>
      <c r="C110" s="35" t="s">
        <v>10</v>
      </c>
      <c r="D110" s="36">
        <v>5</v>
      </c>
      <c r="E110" s="99">
        <v>0</v>
      </c>
      <c r="F110" s="37">
        <f>D110*E110</f>
        <v>0</v>
      </c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s="15" customFormat="1" ht="15">
      <c r="A111" s="38" t="s">
        <v>195</v>
      </c>
      <c r="B111" s="58" t="s">
        <v>111</v>
      </c>
      <c r="C111" s="39" t="s">
        <v>20</v>
      </c>
      <c r="D111" s="40">
        <f>4*2.5</f>
        <v>10</v>
      </c>
      <c r="E111" s="100">
        <v>0</v>
      </c>
      <c r="F111" s="42">
        <f aca="true" t="shared" si="10" ref="F111:F112">D111*E111</f>
        <v>0</v>
      </c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s="15" customFormat="1" ht="15.75" thickBot="1">
      <c r="A112" s="45" t="s">
        <v>208</v>
      </c>
      <c r="B112" s="101" t="s">
        <v>112</v>
      </c>
      <c r="C112" s="46" t="s">
        <v>13</v>
      </c>
      <c r="D112" s="47">
        <f>4*36</f>
        <v>144</v>
      </c>
      <c r="E112" s="102">
        <v>0</v>
      </c>
      <c r="F112" s="49">
        <f t="shared" si="10"/>
        <v>0</v>
      </c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s="15" customFormat="1" ht="15.75" thickBot="1">
      <c r="A113" s="163" t="s">
        <v>246</v>
      </c>
      <c r="B113" s="159" t="s">
        <v>114</v>
      </c>
      <c r="C113" s="103"/>
      <c r="D113" s="104"/>
      <c r="E113" s="105"/>
      <c r="F113" s="106">
        <f>SUM(F114:F117)</f>
        <v>0</v>
      </c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s="15" customFormat="1" ht="15">
      <c r="A114" s="34" t="s">
        <v>209</v>
      </c>
      <c r="B114" s="53" t="s">
        <v>110</v>
      </c>
      <c r="C114" s="118" t="s">
        <v>10</v>
      </c>
      <c r="D114" s="36">
        <v>25</v>
      </c>
      <c r="E114" s="54">
        <v>0</v>
      </c>
      <c r="F114" s="119">
        <f>D114*E114</f>
        <v>0</v>
      </c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s="17" customFormat="1" ht="15">
      <c r="A115" s="55" t="s">
        <v>210</v>
      </c>
      <c r="B115" s="58" t="s">
        <v>111</v>
      </c>
      <c r="C115" s="123" t="s">
        <v>20</v>
      </c>
      <c r="D115" s="57">
        <v>65</v>
      </c>
      <c r="E115" s="115">
        <v>0</v>
      </c>
      <c r="F115" s="121">
        <f>D115*E115</f>
        <v>0</v>
      </c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s="15" customFormat="1" ht="15">
      <c r="A116" s="38" t="s">
        <v>224</v>
      </c>
      <c r="B116" s="58" t="s">
        <v>112</v>
      </c>
      <c r="C116" s="123" t="s">
        <v>13</v>
      </c>
      <c r="D116" s="40">
        <f>20*36</f>
        <v>720</v>
      </c>
      <c r="E116" s="41">
        <v>0</v>
      </c>
      <c r="F116" s="124">
        <f aca="true" t="shared" si="11" ref="F116:F117">D116*E116</f>
        <v>0</v>
      </c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s="1" customFormat="1" ht="15.75" thickBot="1">
      <c r="A117" s="45" t="s">
        <v>225</v>
      </c>
      <c r="B117" s="107" t="s">
        <v>179</v>
      </c>
      <c r="C117" s="142" t="s">
        <v>56</v>
      </c>
      <c r="D117" s="47">
        <v>1</v>
      </c>
      <c r="E117" s="48">
        <v>0</v>
      </c>
      <c r="F117" s="130">
        <f t="shared" si="11"/>
        <v>0</v>
      </c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s="15" customFormat="1" ht="15.75" thickBot="1">
      <c r="A118" s="163" t="s">
        <v>247</v>
      </c>
      <c r="B118" s="159" t="s">
        <v>174</v>
      </c>
      <c r="C118" s="108"/>
      <c r="D118" s="109"/>
      <c r="E118" s="110"/>
      <c r="F118" s="143">
        <f>SUM(F119:F120)</f>
        <v>0</v>
      </c>
      <c r="G118" s="24"/>
      <c r="H118" s="18"/>
      <c r="I118" s="18"/>
      <c r="J118" s="18"/>
      <c r="K118" s="18"/>
      <c r="L118" s="18"/>
      <c r="M118" s="18"/>
      <c r="N118" s="18"/>
      <c r="O118" s="18"/>
    </row>
    <row r="119" spans="1:15" s="15" customFormat="1" ht="15">
      <c r="A119" s="34" t="s">
        <v>226</v>
      </c>
      <c r="B119" s="117" t="s">
        <v>203</v>
      </c>
      <c r="C119" s="118" t="s">
        <v>101</v>
      </c>
      <c r="D119" s="36">
        <v>1</v>
      </c>
      <c r="E119" s="54">
        <v>0</v>
      </c>
      <c r="F119" s="119">
        <f aca="true" t="shared" si="12" ref="F119:F120">D119*E119</f>
        <v>0</v>
      </c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s="15" customFormat="1" ht="15.75" thickBot="1">
      <c r="A120" s="45" t="s">
        <v>227</v>
      </c>
      <c r="B120" s="128" t="s">
        <v>183</v>
      </c>
      <c r="C120" s="129" t="s">
        <v>13</v>
      </c>
      <c r="D120" s="47">
        <v>1</v>
      </c>
      <c r="E120" s="48">
        <v>0</v>
      </c>
      <c r="F120" s="130">
        <f t="shared" si="12"/>
        <v>0</v>
      </c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s="15" customFormat="1" ht="22.5" customHeight="1" thickBot="1">
      <c r="A121" s="170" t="s">
        <v>14</v>
      </c>
      <c r="B121" s="171" t="s">
        <v>248</v>
      </c>
      <c r="C121" s="176"/>
      <c r="D121" s="177"/>
      <c r="E121" s="178"/>
      <c r="F121" s="179">
        <f>SUM(F122:F127)</f>
        <v>0</v>
      </c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s="15" customFormat="1" ht="15">
      <c r="A122" s="34" t="s">
        <v>228</v>
      </c>
      <c r="B122" s="114" t="s">
        <v>205</v>
      </c>
      <c r="C122" s="118" t="s">
        <v>10</v>
      </c>
      <c r="D122" s="36">
        <v>83</v>
      </c>
      <c r="E122" s="54">
        <v>0</v>
      </c>
      <c r="F122" s="119">
        <f>D122*E122</f>
        <v>0</v>
      </c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s="17" customFormat="1" ht="15">
      <c r="A123" s="55" t="s">
        <v>229</v>
      </c>
      <c r="B123" s="27" t="s">
        <v>206</v>
      </c>
      <c r="C123" s="120" t="s">
        <v>10</v>
      </c>
      <c r="D123" s="57">
        <v>83</v>
      </c>
      <c r="E123" s="115">
        <v>0</v>
      </c>
      <c r="F123" s="121">
        <f>D123*E123</f>
        <v>0</v>
      </c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s="15" customFormat="1" ht="15">
      <c r="A124" s="38" t="s">
        <v>230</v>
      </c>
      <c r="B124" s="30" t="s">
        <v>184</v>
      </c>
      <c r="C124" s="123" t="s">
        <v>10</v>
      </c>
      <c r="D124" s="40">
        <v>83</v>
      </c>
      <c r="E124" s="41">
        <v>0</v>
      </c>
      <c r="F124" s="124">
        <f aca="true" t="shared" si="13" ref="F124:F127">D124*E124</f>
        <v>0</v>
      </c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s="15" customFormat="1" ht="15">
      <c r="A125" s="38" t="s">
        <v>231</v>
      </c>
      <c r="B125" s="27" t="s">
        <v>185</v>
      </c>
      <c r="C125" s="123" t="s">
        <v>20</v>
      </c>
      <c r="D125" s="40">
        <v>115</v>
      </c>
      <c r="E125" s="41">
        <v>0</v>
      </c>
      <c r="F125" s="124">
        <f t="shared" si="13"/>
        <v>0</v>
      </c>
      <c r="G125" s="26"/>
      <c r="H125" s="18"/>
      <c r="I125" s="18"/>
      <c r="J125" s="18"/>
      <c r="K125" s="18"/>
      <c r="L125" s="18"/>
      <c r="M125" s="18"/>
      <c r="N125" s="18"/>
      <c r="O125" s="18"/>
    </row>
    <row r="126" spans="1:15" s="17" customFormat="1" ht="15">
      <c r="A126" s="111" t="s">
        <v>232</v>
      </c>
      <c r="B126" s="112" t="s">
        <v>207</v>
      </c>
      <c r="C126" s="126" t="s">
        <v>61</v>
      </c>
      <c r="D126" s="113">
        <v>12</v>
      </c>
      <c r="E126" s="127">
        <v>0</v>
      </c>
      <c r="F126" s="141">
        <f>D126*E126</f>
        <v>0</v>
      </c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s="17" customFormat="1" ht="15.75" thickBot="1">
      <c r="A127" s="45" t="s">
        <v>233</v>
      </c>
      <c r="B127" s="29" t="s">
        <v>186</v>
      </c>
      <c r="C127" s="129" t="s">
        <v>101</v>
      </c>
      <c r="D127" s="47">
        <v>1</v>
      </c>
      <c r="E127" s="48">
        <v>0</v>
      </c>
      <c r="F127" s="130">
        <f t="shared" si="13"/>
        <v>0</v>
      </c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5">
      <c r="A128" s="164"/>
      <c r="B128" s="164"/>
      <c r="C128" s="164"/>
      <c r="D128" s="164"/>
      <c r="E128" s="164"/>
      <c r="F128" s="164"/>
      <c r="G128" s="116"/>
      <c r="H128" s="116"/>
      <c r="I128" s="116"/>
      <c r="J128" s="18"/>
      <c r="K128" s="18"/>
      <c r="L128" s="18"/>
      <c r="M128" s="18"/>
      <c r="N128" s="18"/>
      <c r="O128" s="18"/>
    </row>
    <row r="129" spans="1:15" ht="15">
      <c r="A129" s="12"/>
      <c r="B129" s="12"/>
      <c r="C129" s="12"/>
      <c r="D129" s="13" t="s">
        <v>106</v>
      </c>
      <c r="E129" s="181" t="s">
        <v>107</v>
      </c>
      <c r="F129" s="14">
        <f>F4</f>
        <v>0</v>
      </c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6" ht="15">
      <c r="A130" s="12"/>
      <c r="B130" s="12"/>
      <c r="C130" s="12"/>
      <c r="D130" s="12"/>
      <c r="E130" s="181" t="s">
        <v>108</v>
      </c>
      <c r="F130" s="14">
        <f>F129*0.21</f>
        <v>0</v>
      </c>
    </row>
    <row r="131" spans="1:6" ht="15">
      <c r="A131" s="1"/>
      <c r="B131" s="1"/>
      <c r="C131" s="1"/>
      <c r="D131" s="1"/>
      <c r="E131" s="181" t="s">
        <v>109</v>
      </c>
      <c r="F131" s="10">
        <f>F129+F130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triline</cp:lastModifiedBy>
  <cp:lastPrinted>2020-03-24T17:52:47Z</cp:lastPrinted>
  <dcterms:created xsi:type="dcterms:W3CDTF">2020-02-03T15:55:55Z</dcterms:created>
  <dcterms:modified xsi:type="dcterms:W3CDTF">2020-03-24T17:53:13Z</dcterms:modified>
  <cp:category/>
  <cp:version/>
  <cp:contentType/>
  <cp:contentStatus/>
</cp:coreProperties>
</file>